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ong\flask\app\data_storage\"/>
    </mc:Choice>
  </mc:AlternateContent>
  <xr:revisionPtr revIDLastSave="0" documentId="8_{F35F2130-D6A9-43DF-8DC1-1EFE4B976C29}" xr6:coauthVersionLast="47" xr6:coauthVersionMax="47" xr10:uidLastSave="{00000000-0000-0000-0000-000000000000}"/>
  <bookViews>
    <workbookView xWindow="-120" yWindow="-120" windowWidth="38640" windowHeight="21240" xr2:uid="{EEAA2880-8438-40AC-90EC-E5F7E0EF6D5A}"/>
  </bookViews>
  <sheets>
    <sheet name="Order list" sheetId="5" r:id="rId1"/>
    <sheet name="Sheet1" sheetId="1" r:id="rId2"/>
    <sheet name="UNIT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01Nwday">[1]In01!$J$3</definedName>
    <definedName name="_cDay">[2]InC2!$L$2</definedName>
    <definedName name="_cLMonth">[2]InC2!$L$3</definedName>
    <definedName name="_cMonth">[2]InC2!$L$4</definedName>
    <definedName name="_cWDay">[2]InC2!$L$9</definedName>
    <definedName name="_day_MakePlan" localSheetId="0">[3]Data!$D$3</definedName>
    <definedName name="_day_MakePlan">[4]Data!$D$3</definedName>
    <definedName name="_day_NextMLast8" localSheetId="0">[3]Data!$D$31</definedName>
    <definedName name="_day_NextMLast8">[4]Data!$D$31</definedName>
    <definedName name="_days_Corrent" localSheetId="0">[3]Data!$D$6</definedName>
    <definedName name="_days_Corrent">[4]Data!$D$6</definedName>
    <definedName name="_days_Next" localSheetId="0">[3]Data!$D$30</definedName>
    <definedName name="_days_Next">[4]Data!$D$30</definedName>
    <definedName name="_days_PWorking" localSheetId="0">[3]Data!$D$21</definedName>
    <definedName name="_days_PWorking">[4]Data!$D$21</definedName>
    <definedName name="_days_UntilLst" localSheetId="0">[3]Data!$D$7</definedName>
    <definedName name="_days_UntilLst">[4]Data!$D$7</definedName>
    <definedName name="_dtAd_BlockInventory" localSheetId="0">[3]Data!$I$8</definedName>
    <definedName name="_dtAd_BlockInventory">[4]Data!$I$8</definedName>
    <definedName name="_dtAd_BlockWIP" localSheetId="0">[3]Data!$I$9</definedName>
    <definedName name="_dtAd_BlockWIP">[4]Data!$I$9</definedName>
    <definedName name="_dtAd_JuchuZan" localSheetId="0">[3]Data!$I$4</definedName>
    <definedName name="_dtAd_JuchuZan">[4]Data!$I$4</definedName>
    <definedName name="_dtAd_RailInventory" localSheetId="0">[3]Data!$I$10</definedName>
    <definedName name="_dtAd_RailInventory">[4]Data!$I$10</definedName>
    <definedName name="_dtAd_RailWIP" localSheetId="0">[3]Data!$I$11</definedName>
    <definedName name="_dtAd_RailWIP">[4]Data!$I$11</definedName>
    <definedName name="_dtAd_SaveMPlan03" localSheetId="0">[3]Data!$I$38</definedName>
    <definedName name="_dtAd_SaveMPlan03">[4]Data!$I$38</definedName>
    <definedName name="_dtAd_SaveMPlan04" localSheetId="0">[3]Data!$I$40</definedName>
    <definedName name="_dtAd_SaveMPlan04">[4]Data!$I$40</definedName>
    <definedName name="_dtAd_SaveMPlan05" localSheetId="0">[3]Data!$I$42</definedName>
    <definedName name="_dtAd_SaveMPlan05">[4]Data!$I$42</definedName>
    <definedName name="_dtAd_SetWIP" localSheetId="0">[3]Data!$I$7</definedName>
    <definedName name="_dtAd_SetWIP">[4]Data!$I$7</definedName>
    <definedName name="_dtBlockPes" localSheetId="0">[3]Data!$D$16</definedName>
    <definedName name="_dtBlockPes">[4]Data!$D$16</definedName>
    <definedName name="_dtBlockPlan" localSheetId="0">[3]Data!$D$24</definedName>
    <definedName name="_dtBlockPlan">[4]Data!$D$24</definedName>
    <definedName name="_dtBlockPsr" localSheetId="0">[3]Data!$D$17</definedName>
    <definedName name="_dtBlockPsr">[4]Data!$D$17</definedName>
    <definedName name="_dtBlockPtl" localSheetId="0">[3]Data!$D$15</definedName>
    <definedName name="_dtBlockPtl">[4]Data!$D$15</definedName>
    <definedName name="_dtCapacity_Grouping">[2]Data!$B$4:$B$10</definedName>
    <definedName name="_dtHowtPTtl" localSheetId="0">[3]Data!$D$22</definedName>
    <definedName name="_dtHowtPTtl">[4]Data!$D$22</definedName>
    <definedName name="_dtMailInfo02" localSheetId="0">[3]Data!$D$32:$D$37</definedName>
    <definedName name="_dtMailInfo02">[4]Data!$D$32:$D$37</definedName>
    <definedName name="_dtPlanDlrG" localSheetId="0">[3]Data!$D$12</definedName>
    <definedName name="_dtPlanDlrG">[4]Data!$D$12</definedName>
    <definedName name="_dtPlanDlrT" localSheetId="0">[3]Data!$D$14</definedName>
    <definedName name="_dtPlanDlrT">[4]Data!$D$14</definedName>
    <definedName name="_dtPlanDlrU" localSheetId="0">[3]Data!$D$13</definedName>
    <definedName name="_dtPlanDlrU">[4]Data!$D$13</definedName>
    <definedName name="_dtPV" localSheetId="0">[3]Data!$K$4:$K$13</definedName>
    <definedName name="_dtPV">[4]Data!$K$4:$K$13</definedName>
    <definedName name="_dtRailPes" localSheetId="0">[3]Data!$D$19</definedName>
    <definedName name="_dtRailPes">[4]Data!$D$19</definedName>
    <definedName name="_dtRailPlan" localSheetId="0">[3]Data!$D$27</definedName>
    <definedName name="_dtRailPlan">[4]Data!$D$27</definedName>
    <definedName name="_dtRailPsr" localSheetId="0">[3]Data!$D$20</definedName>
    <definedName name="_dtRailPsr">[4]Data!$D$20</definedName>
    <definedName name="_dtRailPtl" localSheetId="0">[3]Data!$D$18</definedName>
    <definedName name="_dtRailPtl">[4]Data!$D$18</definedName>
    <definedName name="_dtRg_BCategory" localSheetId="0">[3]Data!$S$4:$T$20</definedName>
    <definedName name="_dtRg_BCategory">[4]Data!$S$4:$T$20</definedName>
    <definedName name="_dtRg_Blength" localSheetId="0">[3]Data!$Y$4:$AC$68</definedName>
    <definedName name="_dtRg_Blength">[4]Data!$Y$4:$AC$68</definedName>
    <definedName name="_dtRg_Material" localSheetId="0">[3]Data!$M$4:$N$46</definedName>
    <definedName name="_dtRg_Material">[4]Data!$M$4:$N$46</definedName>
    <definedName name="_dtRg_Rcategory" localSheetId="0">[3]Data!$V$4:$W$12</definedName>
    <definedName name="_dtRg_Rcategory">[4]Data!$V$4:$W$12</definedName>
    <definedName name="_xlnm._FilterDatabase" localSheetId="0" hidden="1">'Order list'!$E$1873:$F$1873</definedName>
    <definedName name="_xlnm._FilterDatabase" localSheetId="2" hidden="1">UNIT!$B$70:$M$70</definedName>
    <definedName name="_Main_MplanB">[2]Main!$I$27</definedName>
    <definedName name="_main01" localSheetId="0">[3]Main!$D$4</definedName>
    <definedName name="_main01">[4]Main!$D$4</definedName>
    <definedName name="_main02" localSheetId="0">[3]Main!$D$6</definedName>
    <definedName name="_main02">[4]Main!$D$6</definedName>
    <definedName name="_main03" localSheetId="0">[3]Main!$D$9</definedName>
    <definedName name="_main03">[4]Main!$D$9</definedName>
    <definedName name="_main04" localSheetId="0">[3]Main!$D$13</definedName>
    <definedName name="_main04">[4]Main!$D$13</definedName>
    <definedName name="_main05" localSheetId="0">[3]Main!$D$16</definedName>
    <definedName name="_main05">[4]Main!$D$16</definedName>
    <definedName name="_main06" localSheetId="0">[3]Main!$D$18</definedName>
    <definedName name="_main06">[4]Main!$D$18</definedName>
    <definedName name="_main07" localSheetId="0">[3]Main!$D$20</definedName>
    <definedName name="_main07">[4]Main!$D$20</definedName>
    <definedName name="_main08" localSheetId="0">[3]Main!$D$22</definedName>
    <definedName name="_main08">[4]Main!$D$22</definedName>
    <definedName name="_main09" localSheetId="0">[3]Main!$D$24</definedName>
    <definedName name="_main09">[4]Main!$D$24</definedName>
    <definedName name="_main10" localSheetId="0">[3]Main!$D$26</definedName>
    <definedName name="_main10">[4]Main!$D$26</definedName>
    <definedName name="_main11" localSheetId="0">[3]Main!$D$29</definedName>
    <definedName name="_main11">[4]Main!$D$29</definedName>
    <definedName name="_main12" localSheetId="0">[3]Main!$D$35</definedName>
    <definedName name="_main12">[4]Main!$D$35</definedName>
    <definedName name="_main13" localSheetId="0">[3]Main!$D$39</definedName>
    <definedName name="_main13">[4]Main!$D$39</definedName>
    <definedName name="_main14" localSheetId="0">[3]Main!$D$42</definedName>
    <definedName name="_main14">[4]Main!$D$42</definedName>
    <definedName name="_main15" localSheetId="0">[3]Main!$D$45</definedName>
    <definedName name="_main15">[4]Main!$D$45</definedName>
    <definedName name="_main16" localSheetId="0">[3]Main!$D$47</definedName>
    <definedName name="_main16">[4]Main!$D$47</definedName>
    <definedName name="_main17" localSheetId="0">[3]Main!$D$49</definedName>
    <definedName name="_main17">[4]Main!$D$49</definedName>
    <definedName name="_main18" localSheetId="0">[3]Main!$D$51</definedName>
    <definedName name="_main18">[4]Main!$D$51</definedName>
    <definedName name="_main19" localSheetId="0">[3]Main!$D$53</definedName>
    <definedName name="_main19">[4]Main!$D$53</definedName>
    <definedName name="_main20" localSheetId="0">[3]Main!$D$55</definedName>
    <definedName name="_main20">[4]Main!$D$55</definedName>
    <definedName name="_main21" localSheetId="0">[3]Main!$D$58</definedName>
    <definedName name="_main21">[4]Main!$D$58</definedName>
    <definedName name="_main22" localSheetId="0">[3]Main!$D$60</definedName>
    <definedName name="_main22">[4]Main!$D$60</definedName>
    <definedName name="_main23" localSheetId="0">[3]Main!$D$62</definedName>
    <definedName name="_main23">[4]Main!$D$62</definedName>
    <definedName name="_main24" localSheetId="0">[3]Main!$D$64</definedName>
    <definedName name="_main24">[4]Main!$D$64</definedName>
    <definedName name="_main25" localSheetId="0">[3]Main!$D$66</definedName>
    <definedName name="_main25">[4]Main!$D$66</definedName>
    <definedName name="_main26" localSheetId="0">[3]Main!$D$68</definedName>
    <definedName name="_main26">[4]Main!$D$68</definedName>
    <definedName name="_main27" localSheetId="0">[3]Main!$D$72</definedName>
    <definedName name="_main27">[4]Main!$D$72</definedName>
    <definedName name="_main28" localSheetId="0">[3]Main!$D$74</definedName>
    <definedName name="_main28">[4]Main!$D$74</definedName>
    <definedName name="_mCday" localSheetId="0">[3]Main!$F$4</definedName>
    <definedName name="_mCday">[4]Main!$F$4</definedName>
    <definedName name="_Mtoday">[1]In01!$E$13</definedName>
    <definedName name="ExternalData_1" localSheetId="0" hidden="1">'Order list'!$A$1:$T$1871</definedName>
    <definedName name="_xlnm.Print_Area" localSheetId="2">UNIT!$A$2:$M$2</definedName>
    <definedName name="unitonhan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72" i="5" l="1"/>
  <c r="O1874" i="5" s="1"/>
  <c r="F1872" i="5"/>
  <c r="F1873" i="5" s="1"/>
  <c r="E1872" i="5"/>
  <c r="E1873" i="5" s="1"/>
  <c r="AE1871" i="5"/>
  <c r="AD1871" i="5"/>
  <c r="AC1871" i="5"/>
  <c r="AB1871" i="5"/>
  <c r="AA1871" i="5"/>
  <c r="Z1871" i="5"/>
  <c r="X1871" i="5"/>
  <c r="W1871" i="5" a="1"/>
  <c r="W1871" i="5" s="1"/>
  <c r="AE1870" i="5"/>
  <c r="AD1870" i="5"/>
  <c r="AC1870" i="5"/>
  <c r="AB1870" i="5"/>
  <c r="AA1870" i="5"/>
  <c r="Z1870" i="5"/>
  <c r="X1870" i="5"/>
  <c r="W1870" i="5" a="1"/>
  <c r="W1870" i="5" s="1"/>
  <c r="AE1869" i="5"/>
  <c r="AD1869" i="5"/>
  <c r="AC1869" i="5"/>
  <c r="AB1869" i="5"/>
  <c r="AA1869" i="5"/>
  <c r="Z1869" i="5"/>
  <c r="X1869" i="5"/>
  <c r="W1869" i="5" a="1"/>
  <c r="W1869" i="5" s="1"/>
  <c r="AE1868" i="5"/>
  <c r="AD1868" i="5"/>
  <c r="AC1868" i="5"/>
  <c r="AB1868" i="5"/>
  <c r="AA1868" i="5"/>
  <c r="Z1868" i="5"/>
  <c r="X1868" i="5"/>
  <c r="W1868" i="5" a="1"/>
  <c r="W1868" i="5" s="1"/>
  <c r="AE1867" i="5"/>
  <c r="AD1867" i="5"/>
  <c r="AC1867" i="5"/>
  <c r="AB1867" i="5"/>
  <c r="AA1867" i="5"/>
  <c r="Z1867" i="5"/>
  <c r="X1867" i="5"/>
  <c r="W1867" i="5" a="1"/>
  <c r="W1867" i="5" s="1"/>
  <c r="AE1866" i="5"/>
  <c r="AD1866" i="5"/>
  <c r="AC1866" i="5"/>
  <c r="AB1866" i="5"/>
  <c r="AA1866" i="5"/>
  <c r="Z1866" i="5"/>
  <c r="X1866" i="5"/>
  <c r="W1866" i="5" a="1"/>
  <c r="W1866" i="5" s="1"/>
  <c r="AE1865" i="5"/>
  <c r="AD1865" i="5"/>
  <c r="AC1865" i="5"/>
  <c r="AB1865" i="5"/>
  <c r="AA1865" i="5"/>
  <c r="Z1865" i="5"/>
  <c r="X1865" i="5"/>
  <c r="W1865" i="5" a="1"/>
  <c r="W1865" i="5" s="1"/>
  <c r="AE1864" i="5"/>
  <c r="AD1864" i="5"/>
  <c r="AC1864" i="5"/>
  <c r="AB1864" i="5"/>
  <c r="AA1864" i="5"/>
  <c r="Z1864" i="5"/>
  <c r="X1864" i="5"/>
  <c r="W1864" i="5" a="1"/>
  <c r="W1864" i="5" s="1"/>
  <c r="AE1863" i="5"/>
  <c r="AD1863" i="5"/>
  <c r="AC1863" i="5"/>
  <c r="AB1863" i="5"/>
  <c r="AA1863" i="5"/>
  <c r="Z1863" i="5"/>
  <c r="X1863" i="5"/>
  <c r="W1863" i="5" a="1"/>
  <c r="W1863" i="5" s="1"/>
  <c r="AE1862" i="5"/>
  <c r="AD1862" i="5"/>
  <c r="AC1862" i="5"/>
  <c r="AB1862" i="5"/>
  <c r="AA1862" i="5"/>
  <c r="Z1862" i="5"/>
  <c r="X1862" i="5"/>
  <c r="W1862" i="5" a="1"/>
  <c r="W1862" i="5" s="1"/>
  <c r="AE1861" i="5"/>
  <c r="AD1861" i="5"/>
  <c r="AC1861" i="5"/>
  <c r="AB1861" i="5"/>
  <c r="AA1861" i="5"/>
  <c r="Z1861" i="5"/>
  <c r="X1861" i="5"/>
  <c r="W1861" i="5" a="1"/>
  <c r="W1861" i="5" s="1"/>
  <c r="AE1860" i="5"/>
  <c r="AD1860" i="5"/>
  <c r="AC1860" i="5"/>
  <c r="AB1860" i="5"/>
  <c r="AA1860" i="5"/>
  <c r="Z1860" i="5"/>
  <c r="X1860" i="5"/>
  <c r="W1860" i="5" a="1"/>
  <c r="W1860" i="5" s="1"/>
  <c r="AE1859" i="5"/>
  <c r="AD1859" i="5"/>
  <c r="AC1859" i="5"/>
  <c r="AB1859" i="5"/>
  <c r="AA1859" i="5"/>
  <c r="Z1859" i="5"/>
  <c r="X1859" i="5"/>
  <c r="W1859" i="5" a="1"/>
  <c r="W1859" i="5" s="1"/>
  <c r="AE1858" i="5"/>
  <c r="AD1858" i="5"/>
  <c r="AC1858" i="5"/>
  <c r="AB1858" i="5"/>
  <c r="AA1858" i="5"/>
  <c r="Z1858" i="5"/>
  <c r="X1858" i="5"/>
  <c r="W1858" i="5" a="1"/>
  <c r="W1858" i="5" s="1"/>
  <c r="AE1857" i="5"/>
  <c r="AD1857" i="5"/>
  <c r="AC1857" i="5"/>
  <c r="AB1857" i="5"/>
  <c r="AA1857" i="5"/>
  <c r="Z1857" i="5"/>
  <c r="X1857" i="5"/>
  <c r="W1857" i="5" a="1"/>
  <c r="W1857" i="5" s="1"/>
  <c r="AE1856" i="5"/>
  <c r="AD1856" i="5"/>
  <c r="AC1856" i="5"/>
  <c r="AB1856" i="5"/>
  <c r="AA1856" i="5"/>
  <c r="Z1856" i="5"/>
  <c r="X1856" i="5"/>
  <c r="W1856" i="5" a="1"/>
  <c r="W1856" i="5" s="1"/>
  <c r="AE1855" i="5"/>
  <c r="AD1855" i="5"/>
  <c r="AC1855" i="5"/>
  <c r="AB1855" i="5"/>
  <c r="AA1855" i="5"/>
  <c r="Z1855" i="5"/>
  <c r="X1855" i="5"/>
  <c r="W1855" i="5" a="1"/>
  <c r="W1855" i="5" s="1"/>
  <c r="AE1854" i="5"/>
  <c r="AD1854" i="5"/>
  <c r="AC1854" i="5"/>
  <c r="AB1854" i="5"/>
  <c r="AA1854" i="5"/>
  <c r="Z1854" i="5"/>
  <c r="X1854" i="5"/>
  <c r="W1854" i="5" a="1"/>
  <c r="W1854" i="5" s="1"/>
  <c r="AE1853" i="5"/>
  <c r="AD1853" i="5"/>
  <c r="AC1853" i="5"/>
  <c r="AB1853" i="5"/>
  <c r="AA1853" i="5"/>
  <c r="Z1853" i="5"/>
  <c r="X1853" i="5"/>
  <c r="W1853" i="5" a="1"/>
  <c r="W1853" i="5" s="1"/>
  <c r="AE1852" i="5"/>
  <c r="AD1852" i="5"/>
  <c r="AC1852" i="5"/>
  <c r="AB1852" i="5"/>
  <c r="AA1852" i="5"/>
  <c r="Z1852" i="5"/>
  <c r="X1852" i="5"/>
  <c r="W1852" i="5" a="1"/>
  <c r="W1852" i="5" s="1"/>
  <c r="AE1851" i="5"/>
  <c r="AD1851" i="5"/>
  <c r="AC1851" i="5"/>
  <c r="AB1851" i="5"/>
  <c r="AA1851" i="5"/>
  <c r="Z1851" i="5"/>
  <c r="X1851" i="5"/>
  <c r="W1851" i="5" a="1"/>
  <c r="W1851" i="5" s="1"/>
  <c r="AE1850" i="5"/>
  <c r="AD1850" i="5"/>
  <c r="AC1850" i="5"/>
  <c r="AB1850" i="5"/>
  <c r="AA1850" i="5"/>
  <c r="Z1850" i="5"/>
  <c r="X1850" i="5"/>
  <c r="W1850" i="5" a="1"/>
  <c r="W1850" i="5" s="1"/>
  <c r="AE1849" i="5"/>
  <c r="AD1849" i="5"/>
  <c r="AC1849" i="5"/>
  <c r="AB1849" i="5"/>
  <c r="AA1849" i="5"/>
  <c r="Z1849" i="5"/>
  <c r="X1849" i="5"/>
  <c r="W1849" i="5" a="1"/>
  <c r="W1849" i="5" s="1"/>
  <c r="AE1848" i="5"/>
  <c r="AD1848" i="5"/>
  <c r="AC1848" i="5"/>
  <c r="AB1848" i="5"/>
  <c r="AA1848" i="5"/>
  <c r="Z1848" i="5"/>
  <c r="X1848" i="5"/>
  <c r="W1848" i="5" a="1"/>
  <c r="W1848" i="5" s="1"/>
  <c r="AE1847" i="5"/>
  <c r="AD1847" i="5"/>
  <c r="AC1847" i="5"/>
  <c r="AB1847" i="5"/>
  <c r="AA1847" i="5"/>
  <c r="Z1847" i="5"/>
  <c r="X1847" i="5"/>
  <c r="W1847" i="5" a="1"/>
  <c r="W1847" i="5" s="1"/>
  <c r="AE1846" i="5"/>
  <c r="AD1846" i="5"/>
  <c r="AC1846" i="5"/>
  <c r="AB1846" i="5"/>
  <c r="AA1846" i="5"/>
  <c r="Z1846" i="5"/>
  <c r="X1846" i="5"/>
  <c r="W1846" i="5" a="1"/>
  <c r="W1846" i="5" s="1"/>
  <c r="AE1845" i="5"/>
  <c r="AD1845" i="5"/>
  <c r="AC1845" i="5"/>
  <c r="AB1845" i="5"/>
  <c r="AA1845" i="5"/>
  <c r="Z1845" i="5"/>
  <c r="X1845" i="5"/>
  <c r="W1845" i="5" a="1"/>
  <c r="W1845" i="5" s="1"/>
  <c r="AE1844" i="5"/>
  <c r="AD1844" i="5"/>
  <c r="AC1844" i="5"/>
  <c r="AB1844" i="5"/>
  <c r="AA1844" i="5"/>
  <c r="Z1844" i="5"/>
  <c r="X1844" i="5"/>
  <c r="W1844" i="5" a="1"/>
  <c r="W1844" i="5" s="1"/>
  <c r="AE1843" i="5"/>
  <c r="AD1843" i="5"/>
  <c r="AC1843" i="5"/>
  <c r="AB1843" i="5"/>
  <c r="AA1843" i="5"/>
  <c r="Z1843" i="5"/>
  <c r="X1843" i="5"/>
  <c r="W1843" i="5" a="1"/>
  <c r="W1843" i="5" s="1"/>
  <c r="AE1842" i="5"/>
  <c r="AD1842" i="5"/>
  <c r="AC1842" i="5"/>
  <c r="AB1842" i="5"/>
  <c r="AA1842" i="5"/>
  <c r="Z1842" i="5"/>
  <c r="X1842" i="5"/>
  <c r="W1842" i="5" a="1"/>
  <c r="W1842" i="5" s="1"/>
  <c r="AE1841" i="5"/>
  <c r="AD1841" i="5"/>
  <c r="AC1841" i="5"/>
  <c r="AB1841" i="5"/>
  <c r="AA1841" i="5"/>
  <c r="Z1841" i="5"/>
  <c r="X1841" i="5"/>
  <c r="W1841" i="5" a="1"/>
  <c r="W1841" i="5" s="1"/>
  <c r="AE1840" i="5"/>
  <c r="AD1840" i="5"/>
  <c r="AC1840" i="5"/>
  <c r="AB1840" i="5"/>
  <c r="AA1840" i="5"/>
  <c r="Z1840" i="5"/>
  <c r="X1840" i="5"/>
  <c r="W1840" i="5" a="1"/>
  <c r="W1840" i="5" s="1"/>
  <c r="AE1839" i="5"/>
  <c r="AD1839" i="5"/>
  <c r="AC1839" i="5"/>
  <c r="AB1839" i="5"/>
  <c r="AA1839" i="5"/>
  <c r="Z1839" i="5"/>
  <c r="X1839" i="5"/>
  <c r="W1839" i="5" a="1"/>
  <c r="W1839" i="5" s="1"/>
  <c r="AE1838" i="5"/>
  <c r="AD1838" i="5"/>
  <c r="AC1838" i="5"/>
  <c r="AB1838" i="5"/>
  <c r="AA1838" i="5"/>
  <c r="Z1838" i="5"/>
  <c r="X1838" i="5"/>
  <c r="W1838" i="5" a="1"/>
  <c r="W1838" i="5" s="1"/>
  <c r="AE1837" i="5"/>
  <c r="AD1837" i="5"/>
  <c r="AC1837" i="5"/>
  <c r="AB1837" i="5"/>
  <c r="AA1837" i="5"/>
  <c r="Z1837" i="5"/>
  <c r="X1837" i="5"/>
  <c r="W1837" i="5" a="1"/>
  <c r="W1837" i="5" s="1"/>
  <c r="AE1836" i="5"/>
  <c r="AD1836" i="5"/>
  <c r="AC1836" i="5"/>
  <c r="AB1836" i="5"/>
  <c r="AA1836" i="5"/>
  <c r="Z1836" i="5"/>
  <c r="X1836" i="5"/>
  <c r="W1836" i="5" a="1"/>
  <c r="W1836" i="5" s="1"/>
  <c r="AE1835" i="5"/>
  <c r="AD1835" i="5"/>
  <c r="AC1835" i="5"/>
  <c r="AB1835" i="5"/>
  <c r="AA1835" i="5"/>
  <c r="Z1835" i="5"/>
  <c r="X1835" i="5"/>
  <c r="W1835" i="5" a="1"/>
  <c r="W1835" i="5" s="1"/>
  <c r="AE1834" i="5"/>
  <c r="AD1834" i="5"/>
  <c r="AC1834" i="5"/>
  <c r="AB1834" i="5"/>
  <c r="AA1834" i="5"/>
  <c r="Z1834" i="5"/>
  <c r="X1834" i="5"/>
  <c r="W1834" i="5" a="1"/>
  <c r="W1834" i="5" s="1"/>
  <c r="AE1833" i="5"/>
  <c r="AD1833" i="5"/>
  <c r="AC1833" i="5"/>
  <c r="AB1833" i="5"/>
  <c r="AA1833" i="5"/>
  <c r="Z1833" i="5"/>
  <c r="X1833" i="5"/>
  <c r="W1833" i="5" a="1"/>
  <c r="W1833" i="5" s="1"/>
  <c r="AE1832" i="5"/>
  <c r="AD1832" i="5"/>
  <c r="AC1832" i="5"/>
  <c r="AB1832" i="5"/>
  <c r="AA1832" i="5"/>
  <c r="Z1832" i="5"/>
  <c r="X1832" i="5"/>
  <c r="W1832" i="5" a="1"/>
  <c r="W1832" i="5" s="1"/>
  <c r="AE1831" i="5"/>
  <c r="AD1831" i="5"/>
  <c r="AC1831" i="5"/>
  <c r="AB1831" i="5"/>
  <c r="AA1831" i="5"/>
  <c r="Z1831" i="5"/>
  <c r="X1831" i="5"/>
  <c r="W1831" i="5" a="1"/>
  <c r="W1831" i="5" s="1"/>
  <c r="AE1830" i="5"/>
  <c r="AD1830" i="5"/>
  <c r="AC1830" i="5"/>
  <c r="AB1830" i="5"/>
  <c r="AA1830" i="5"/>
  <c r="Z1830" i="5"/>
  <c r="X1830" i="5"/>
  <c r="W1830" i="5" a="1"/>
  <c r="W1830" i="5" s="1"/>
  <c r="AE1829" i="5"/>
  <c r="AD1829" i="5"/>
  <c r="AC1829" i="5"/>
  <c r="AB1829" i="5"/>
  <c r="AA1829" i="5"/>
  <c r="Z1829" i="5"/>
  <c r="X1829" i="5"/>
  <c r="W1829" i="5" a="1"/>
  <c r="W1829" i="5" s="1"/>
  <c r="AE1828" i="5"/>
  <c r="AD1828" i="5"/>
  <c r="AC1828" i="5"/>
  <c r="AB1828" i="5"/>
  <c r="AA1828" i="5"/>
  <c r="Z1828" i="5"/>
  <c r="X1828" i="5"/>
  <c r="W1828" i="5" a="1"/>
  <c r="W1828" i="5" s="1"/>
  <c r="AE1827" i="5"/>
  <c r="AD1827" i="5"/>
  <c r="AC1827" i="5"/>
  <c r="AB1827" i="5"/>
  <c r="AA1827" i="5"/>
  <c r="Z1827" i="5"/>
  <c r="X1827" i="5"/>
  <c r="W1827" i="5" a="1"/>
  <c r="W1827" i="5" s="1"/>
  <c r="AE1826" i="5"/>
  <c r="AD1826" i="5"/>
  <c r="AC1826" i="5"/>
  <c r="AB1826" i="5"/>
  <c r="AA1826" i="5"/>
  <c r="Z1826" i="5"/>
  <c r="X1826" i="5"/>
  <c r="W1826" i="5" a="1"/>
  <c r="W1826" i="5" s="1"/>
  <c r="AE1825" i="5"/>
  <c r="AD1825" i="5"/>
  <c r="AC1825" i="5"/>
  <c r="AB1825" i="5"/>
  <c r="AA1825" i="5"/>
  <c r="Z1825" i="5"/>
  <c r="X1825" i="5"/>
  <c r="W1825" i="5"/>
  <c r="W1825" i="5" a="1"/>
  <c r="AE1824" i="5"/>
  <c r="AD1824" i="5"/>
  <c r="AC1824" i="5"/>
  <c r="AB1824" i="5"/>
  <c r="AA1824" i="5"/>
  <c r="Z1824" i="5"/>
  <c r="X1824" i="5"/>
  <c r="W1824" i="5" a="1"/>
  <c r="W1824" i="5" s="1"/>
  <c r="AE1823" i="5"/>
  <c r="AD1823" i="5"/>
  <c r="AC1823" i="5"/>
  <c r="AB1823" i="5"/>
  <c r="AA1823" i="5"/>
  <c r="Z1823" i="5"/>
  <c r="X1823" i="5"/>
  <c r="W1823" i="5" a="1"/>
  <c r="W1823" i="5" s="1"/>
  <c r="AE1822" i="5"/>
  <c r="AD1822" i="5"/>
  <c r="AC1822" i="5"/>
  <c r="AB1822" i="5"/>
  <c r="AA1822" i="5"/>
  <c r="Z1822" i="5"/>
  <c r="X1822" i="5"/>
  <c r="W1822" i="5" a="1"/>
  <c r="W1822" i="5" s="1"/>
  <c r="AE1821" i="5"/>
  <c r="AD1821" i="5"/>
  <c r="AC1821" i="5"/>
  <c r="AB1821" i="5"/>
  <c r="AA1821" i="5"/>
  <c r="Z1821" i="5"/>
  <c r="X1821" i="5"/>
  <c r="W1821" i="5" a="1"/>
  <c r="W1821" i="5" s="1"/>
  <c r="AE1820" i="5"/>
  <c r="AD1820" i="5"/>
  <c r="AC1820" i="5"/>
  <c r="AB1820" i="5"/>
  <c r="AA1820" i="5"/>
  <c r="Z1820" i="5"/>
  <c r="X1820" i="5"/>
  <c r="W1820" i="5" a="1"/>
  <c r="W1820" i="5" s="1"/>
  <c r="AE1819" i="5"/>
  <c r="AD1819" i="5"/>
  <c r="AC1819" i="5"/>
  <c r="AB1819" i="5"/>
  <c r="AA1819" i="5"/>
  <c r="Z1819" i="5"/>
  <c r="X1819" i="5"/>
  <c r="W1819" i="5" a="1"/>
  <c r="W1819" i="5" s="1"/>
  <c r="AE1818" i="5"/>
  <c r="AD1818" i="5"/>
  <c r="AC1818" i="5"/>
  <c r="AB1818" i="5"/>
  <c r="AA1818" i="5"/>
  <c r="Z1818" i="5"/>
  <c r="X1818" i="5"/>
  <c r="W1818" i="5" a="1"/>
  <c r="W1818" i="5" s="1"/>
  <c r="AE1817" i="5"/>
  <c r="AD1817" i="5"/>
  <c r="AC1817" i="5"/>
  <c r="AB1817" i="5"/>
  <c r="AA1817" i="5"/>
  <c r="Z1817" i="5"/>
  <c r="X1817" i="5"/>
  <c r="W1817" i="5" a="1"/>
  <c r="W1817" i="5" s="1"/>
  <c r="AE1816" i="5"/>
  <c r="AD1816" i="5"/>
  <c r="AC1816" i="5"/>
  <c r="AB1816" i="5"/>
  <c r="AA1816" i="5"/>
  <c r="Z1816" i="5"/>
  <c r="X1816" i="5"/>
  <c r="W1816" i="5" a="1"/>
  <c r="W1816" i="5" s="1"/>
  <c r="AE1815" i="5"/>
  <c r="AD1815" i="5"/>
  <c r="AC1815" i="5"/>
  <c r="AB1815" i="5"/>
  <c r="AA1815" i="5"/>
  <c r="Z1815" i="5"/>
  <c r="X1815" i="5"/>
  <c r="W1815" i="5" a="1"/>
  <c r="W1815" i="5" s="1"/>
  <c r="AE1814" i="5"/>
  <c r="AD1814" i="5"/>
  <c r="AC1814" i="5"/>
  <c r="AB1814" i="5"/>
  <c r="AA1814" i="5"/>
  <c r="Z1814" i="5"/>
  <c r="X1814" i="5"/>
  <c r="W1814" i="5" a="1"/>
  <c r="W1814" i="5" s="1"/>
  <c r="AE1813" i="5"/>
  <c r="AD1813" i="5"/>
  <c r="AC1813" i="5"/>
  <c r="AB1813" i="5"/>
  <c r="AA1813" i="5"/>
  <c r="Z1813" i="5"/>
  <c r="X1813" i="5"/>
  <c r="W1813" i="5" a="1"/>
  <c r="W1813" i="5" s="1"/>
  <c r="AE1812" i="5"/>
  <c r="AD1812" i="5"/>
  <c r="AC1812" i="5"/>
  <c r="AB1812" i="5"/>
  <c r="AA1812" i="5"/>
  <c r="Z1812" i="5"/>
  <c r="X1812" i="5"/>
  <c r="W1812" i="5" a="1"/>
  <c r="W1812" i="5" s="1"/>
  <c r="AE1811" i="5"/>
  <c r="AD1811" i="5"/>
  <c r="AC1811" i="5"/>
  <c r="AB1811" i="5"/>
  <c r="AA1811" i="5"/>
  <c r="Z1811" i="5"/>
  <c r="X1811" i="5"/>
  <c r="W1811" i="5" a="1"/>
  <c r="W1811" i="5" s="1"/>
  <c r="AE1810" i="5"/>
  <c r="AD1810" i="5"/>
  <c r="AC1810" i="5"/>
  <c r="AB1810" i="5"/>
  <c r="AA1810" i="5"/>
  <c r="Z1810" i="5"/>
  <c r="X1810" i="5"/>
  <c r="W1810" i="5" a="1"/>
  <c r="W1810" i="5" s="1"/>
  <c r="AE1809" i="5"/>
  <c r="AD1809" i="5"/>
  <c r="AC1809" i="5"/>
  <c r="AB1809" i="5"/>
  <c r="AA1809" i="5"/>
  <c r="Z1809" i="5"/>
  <c r="X1809" i="5"/>
  <c r="W1809" i="5" a="1"/>
  <c r="W1809" i="5" s="1"/>
  <c r="AE1808" i="5"/>
  <c r="AD1808" i="5"/>
  <c r="AC1808" i="5"/>
  <c r="AB1808" i="5"/>
  <c r="AA1808" i="5"/>
  <c r="Z1808" i="5"/>
  <c r="X1808" i="5"/>
  <c r="W1808" i="5" a="1"/>
  <c r="W1808" i="5" s="1"/>
  <c r="AE1807" i="5"/>
  <c r="AD1807" i="5"/>
  <c r="AC1807" i="5"/>
  <c r="AB1807" i="5"/>
  <c r="AA1807" i="5"/>
  <c r="Z1807" i="5"/>
  <c r="X1807" i="5"/>
  <c r="W1807" i="5" a="1"/>
  <c r="W1807" i="5" s="1"/>
  <c r="AE1806" i="5"/>
  <c r="AD1806" i="5"/>
  <c r="AC1806" i="5"/>
  <c r="AB1806" i="5"/>
  <c r="AA1806" i="5"/>
  <c r="Z1806" i="5"/>
  <c r="X1806" i="5"/>
  <c r="W1806" i="5" a="1"/>
  <c r="W1806" i="5" s="1"/>
  <c r="AE1805" i="5"/>
  <c r="AD1805" i="5"/>
  <c r="AC1805" i="5"/>
  <c r="AB1805" i="5"/>
  <c r="AA1805" i="5"/>
  <c r="Z1805" i="5"/>
  <c r="X1805" i="5"/>
  <c r="W1805" i="5" a="1"/>
  <c r="W1805" i="5" s="1"/>
  <c r="AE1804" i="5"/>
  <c r="AD1804" i="5"/>
  <c r="AC1804" i="5"/>
  <c r="AB1804" i="5"/>
  <c r="AA1804" i="5"/>
  <c r="Z1804" i="5"/>
  <c r="X1804" i="5"/>
  <c r="W1804" i="5" a="1"/>
  <c r="W1804" i="5" s="1"/>
  <c r="AE1803" i="5"/>
  <c r="AD1803" i="5"/>
  <c r="AC1803" i="5"/>
  <c r="AB1803" i="5"/>
  <c r="AA1803" i="5"/>
  <c r="Z1803" i="5"/>
  <c r="X1803" i="5"/>
  <c r="W1803" i="5" a="1"/>
  <c r="W1803" i="5" s="1"/>
  <c r="AE1802" i="5"/>
  <c r="AD1802" i="5"/>
  <c r="AC1802" i="5"/>
  <c r="AB1802" i="5"/>
  <c r="AA1802" i="5"/>
  <c r="Z1802" i="5"/>
  <c r="X1802" i="5"/>
  <c r="W1802" i="5" a="1"/>
  <c r="W1802" i="5" s="1"/>
  <c r="AE1801" i="5"/>
  <c r="AD1801" i="5"/>
  <c r="AC1801" i="5"/>
  <c r="AB1801" i="5"/>
  <c r="AA1801" i="5"/>
  <c r="Z1801" i="5"/>
  <c r="X1801" i="5"/>
  <c r="W1801" i="5" a="1"/>
  <c r="W1801" i="5" s="1"/>
  <c r="AE1800" i="5"/>
  <c r="AD1800" i="5"/>
  <c r="AC1800" i="5"/>
  <c r="AB1800" i="5"/>
  <c r="AA1800" i="5"/>
  <c r="Z1800" i="5"/>
  <c r="X1800" i="5"/>
  <c r="W1800" i="5" a="1"/>
  <c r="W1800" i="5" s="1"/>
  <c r="AE1799" i="5"/>
  <c r="AD1799" i="5"/>
  <c r="AC1799" i="5"/>
  <c r="AB1799" i="5"/>
  <c r="AA1799" i="5"/>
  <c r="Z1799" i="5"/>
  <c r="X1799" i="5"/>
  <c r="W1799" i="5" a="1"/>
  <c r="W1799" i="5" s="1"/>
  <c r="AE1798" i="5"/>
  <c r="AD1798" i="5"/>
  <c r="AC1798" i="5"/>
  <c r="AB1798" i="5"/>
  <c r="AA1798" i="5"/>
  <c r="Z1798" i="5"/>
  <c r="X1798" i="5"/>
  <c r="W1798" i="5" a="1"/>
  <c r="W1798" i="5" s="1"/>
  <c r="AE1797" i="5"/>
  <c r="AD1797" i="5"/>
  <c r="AC1797" i="5"/>
  <c r="AB1797" i="5"/>
  <c r="AA1797" i="5"/>
  <c r="Z1797" i="5"/>
  <c r="X1797" i="5"/>
  <c r="W1797" i="5" a="1"/>
  <c r="W1797" i="5" s="1"/>
  <c r="AE1796" i="5"/>
  <c r="AD1796" i="5"/>
  <c r="AC1796" i="5"/>
  <c r="AB1796" i="5"/>
  <c r="AA1796" i="5"/>
  <c r="Z1796" i="5"/>
  <c r="X1796" i="5"/>
  <c r="W1796" i="5" a="1"/>
  <c r="W1796" i="5" s="1"/>
  <c r="AE1795" i="5"/>
  <c r="AD1795" i="5"/>
  <c r="AC1795" i="5"/>
  <c r="AB1795" i="5"/>
  <c r="AA1795" i="5"/>
  <c r="Z1795" i="5"/>
  <c r="X1795" i="5"/>
  <c r="W1795" i="5" a="1"/>
  <c r="W1795" i="5" s="1"/>
  <c r="AE1794" i="5"/>
  <c r="AD1794" i="5"/>
  <c r="AC1794" i="5"/>
  <c r="AB1794" i="5"/>
  <c r="AA1794" i="5"/>
  <c r="Z1794" i="5"/>
  <c r="X1794" i="5"/>
  <c r="W1794" i="5" a="1"/>
  <c r="W1794" i="5" s="1"/>
  <c r="AE1793" i="5"/>
  <c r="AD1793" i="5"/>
  <c r="AC1793" i="5"/>
  <c r="AB1793" i="5"/>
  <c r="AA1793" i="5"/>
  <c r="Z1793" i="5"/>
  <c r="X1793" i="5"/>
  <c r="W1793" i="5" a="1"/>
  <c r="W1793" i="5" s="1"/>
  <c r="AE1792" i="5"/>
  <c r="AD1792" i="5"/>
  <c r="AC1792" i="5"/>
  <c r="AB1792" i="5"/>
  <c r="AA1792" i="5"/>
  <c r="Z1792" i="5"/>
  <c r="X1792" i="5"/>
  <c r="W1792" i="5" a="1"/>
  <c r="W1792" i="5" s="1"/>
  <c r="AE1791" i="5"/>
  <c r="AD1791" i="5"/>
  <c r="AC1791" i="5"/>
  <c r="AB1791" i="5"/>
  <c r="AA1791" i="5"/>
  <c r="Z1791" i="5"/>
  <c r="X1791" i="5"/>
  <c r="W1791" i="5" a="1"/>
  <c r="W1791" i="5" s="1"/>
  <c r="AE1790" i="5"/>
  <c r="AD1790" i="5"/>
  <c r="AC1790" i="5"/>
  <c r="AB1790" i="5"/>
  <c r="AA1790" i="5"/>
  <c r="Z1790" i="5"/>
  <c r="X1790" i="5"/>
  <c r="W1790" i="5" a="1"/>
  <c r="W1790" i="5" s="1"/>
  <c r="AE1789" i="5"/>
  <c r="AD1789" i="5"/>
  <c r="AC1789" i="5"/>
  <c r="AB1789" i="5"/>
  <c r="AA1789" i="5"/>
  <c r="Z1789" i="5"/>
  <c r="X1789" i="5"/>
  <c r="W1789" i="5" a="1"/>
  <c r="W1789" i="5" s="1"/>
  <c r="AE1788" i="5"/>
  <c r="AD1788" i="5"/>
  <c r="AC1788" i="5"/>
  <c r="AB1788" i="5"/>
  <c r="AA1788" i="5"/>
  <c r="Z1788" i="5"/>
  <c r="X1788" i="5"/>
  <c r="W1788" i="5" a="1"/>
  <c r="W1788" i="5" s="1"/>
  <c r="AE1787" i="5"/>
  <c r="AD1787" i="5"/>
  <c r="AC1787" i="5"/>
  <c r="AB1787" i="5"/>
  <c r="AA1787" i="5"/>
  <c r="Z1787" i="5"/>
  <c r="X1787" i="5"/>
  <c r="W1787" i="5" a="1"/>
  <c r="W1787" i="5" s="1"/>
  <c r="AE1786" i="5"/>
  <c r="AD1786" i="5"/>
  <c r="AC1786" i="5"/>
  <c r="AB1786" i="5"/>
  <c r="AA1786" i="5"/>
  <c r="Z1786" i="5"/>
  <c r="X1786" i="5"/>
  <c r="W1786" i="5" a="1"/>
  <c r="W1786" i="5" s="1"/>
  <c r="AE1785" i="5"/>
  <c r="AD1785" i="5"/>
  <c r="AC1785" i="5"/>
  <c r="AB1785" i="5"/>
  <c r="AA1785" i="5"/>
  <c r="Z1785" i="5"/>
  <c r="X1785" i="5"/>
  <c r="W1785" i="5" a="1"/>
  <c r="W1785" i="5" s="1"/>
  <c r="AE1784" i="5"/>
  <c r="AD1784" i="5"/>
  <c r="AC1784" i="5"/>
  <c r="AB1784" i="5"/>
  <c r="AA1784" i="5"/>
  <c r="Z1784" i="5"/>
  <c r="X1784" i="5"/>
  <c r="W1784" i="5" a="1"/>
  <c r="W1784" i="5" s="1"/>
  <c r="AE1783" i="5"/>
  <c r="AD1783" i="5"/>
  <c r="AC1783" i="5"/>
  <c r="AB1783" i="5"/>
  <c r="AA1783" i="5"/>
  <c r="Z1783" i="5"/>
  <c r="X1783" i="5"/>
  <c r="W1783" i="5" a="1"/>
  <c r="W1783" i="5" s="1"/>
  <c r="AE1782" i="5"/>
  <c r="AD1782" i="5"/>
  <c r="AC1782" i="5"/>
  <c r="AB1782" i="5"/>
  <c r="AA1782" i="5"/>
  <c r="Z1782" i="5"/>
  <c r="X1782" i="5"/>
  <c r="W1782" i="5" a="1"/>
  <c r="W1782" i="5" s="1"/>
  <c r="AE1781" i="5"/>
  <c r="AD1781" i="5"/>
  <c r="AC1781" i="5"/>
  <c r="AB1781" i="5"/>
  <c r="AA1781" i="5"/>
  <c r="Z1781" i="5"/>
  <c r="X1781" i="5"/>
  <c r="W1781" i="5" a="1"/>
  <c r="W1781" i="5" s="1"/>
  <c r="AE1780" i="5"/>
  <c r="AD1780" i="5"/>
  <c r="AC1780" i="5"/>
  <c r="AB1780" i="5"/>
  <c r="AA1780" i="5"/>
  <c r="Z1780" i="5"/>
  <c r="X1780" i="5"/>
  <c r="W1780" i="5" a="1"/>
  <c r="W1780" i="5" s="1"/>
  <c r="AE1779" i="5"/>
  <c r="AD1779" i="5"/>
  <c r="AC1779" i="5"/>
  <c r="AB1779" i="5"/>
  <c r="AA1779" i="5"/>
  <c r="Z1779" i="5"/>
  <c r="X1779" i="5"/>
  <c r="W1779" i="5" a="1"/>
  <c r="W1779" i="5" s="1"/>
  <c r="AE1778" i="5"/>
  <c r="AD1778" i="5"/>
  <c r="AC1778" i="5"/>
  <c r="AB1778" i="5"/>
  <c r="AA1778" i="5"/>
  <c r="Z1778" i="5"/>
  <c r="X1778" i="5"/>
  <c r="W1778" i="5" a="1"/>
  <c r="W1778" i="5" s="1"/>
  <c r="AE1777" i="5"/>
  <c r="AD1777" i="5"/>
  <c r="AC1777" i="5"/>
  <c r="AB1777" i="5"/>
  <c r="AA1777" i="5"/>
  <c r="Z1777" i="5"/>
  <c r="X1777" i="5"/>
  <c r="W1777" i="5" a="1"/>
  <c r="W1777" i="5" s="1"/>
  <c r="AE1776" i="5"/>
  <c r="AD1776" i="5"/>
  <c r="AC1776" i="5"/>
  <c r="AB1776" i="5"/>
  <c r="AA1776" i="5"/>
  <c r="Z1776" i="5"/>
  <c r="X1776" i="5"/>
  <c r="W1776" i="5" a="1"/>
  <c r="W1776" i="5" s="1"/>
  <c r="AE1775" i="5"/>
  <c r="AD1775" i="5"/>
  <c r="AC1775" i="5"/>
  <c r="AB1775" i="5"/>
  <c r="AA1775" i="5"/>
  <c r="Z1775" i="5"/>
  <c r="X1775" i="5"/>
  <c r="W1775" i="5" a="1"/>
  <c r="W1775" i="5" s="1"/>
  <c r="AE1774" i="5"/>
  <c r="AD1774" i="5"/>
  <c r="AC1774" i="5"/>
  <c r="AB1774" i="5"/>
  <c r="AA1774" i="5"/>
  <c r="Z1774" i="5"/>
  <c r="X1774" i="5"/>
  <c r="W1774" i="5" a="1"/>
  <c r="W1774" i="5" s="1"/>
  <c r="AE1773" i="5"/>
  <c r="AD1773" i="5"/>
  <c r="AC1773" i="5"/>
  <c r="AB1773" i="5"/>
  <c r="AA1773" i="5"/>
  <c r="Z1773" i="5"/>
  <c r="X1773" i="5"/>
  <c r="W1773" i="5" a="1"/>
  <c r="W1773" i="5" s="1"/>
  <c r="AE1772" i="5"/>
  <c r="AD1772" i="5"/>
  <c r="AC1772" i="5"/>
  <c r="AB1772" i="5"/>
  <c r="AA1772" i="5"/>
  <c r="Z1772" i="5"/>
  <c r="X1772" i="5"/>
  <c r="W1772" i="5" a="1"/>
  <c r="W1772" i="5" s="1"/>
  <c r="AE1771" i="5"/>
  <c r="AD1771" i="5"/>
  <c r="AC1771" i="5"/>
  <c r="AB1771" i="5"/>
  <c r="AA1771" i="5"/>
  <c r="Z1771" i="5"/>
  <c r="X1771" i="5"/>
  <c r="W1771" i="5" a="1"/>
  <c r="W1771" i="5" s="1"/>
  <c r="AE1770" i="5"/>
  <c r="AD1770" i="5"/>
  <c r="AC1770" i="5"/>
  <c r="AB1770" i="5"/>
  <c r="AA1770" i="5"/>
  <c r="Z1770" i="5"/>
  <c r="X1770" i="5"/>
  <c r="W1770" i="5" a="1"/>
  <c r="W1770" i="5" s="1"/>
  <c r="AE1769" i="5"/>
  <c r="AD1769" i="5"/>
  <c r="AC1769" i="5"/>
  <c r="AB1769" i="5"/>
  <c r="AA1769" i="5"/>
  <c r="Z1769" i="5"/>
  <c r="X1769" i="5"/>
  <c r="W1769" i="5" a="1"/>
  <c r="W1769" i="5" s="1"/>
  <c r="AE1768" i="5"/>
  <c r="AD1768" i="5"/>
  <c r="AC1768" i="5"/>
  <c r="AB1768" i="5"/>
  <c r="AA1768" i="5"/>
  <c r="Z1768" i="5"/>
  <c r="X1768" i="5"/>
  <c r="W1768" i="5" a="1"/>
  <c r="W1768" i="5" s="1"/>
  <c r="AE1767" i="5"/>
  <c r="AD1767" i="5"/>
  <c r="AC1767" i="5"/>
  <c r="AB1767" i="5"/>
  <c r="AA1767" i="5"/>
  <c r="Z1767" i="5"/>
  <c r="X1767" i="5"/>
  <c r="W1767" i="5" a="1"/>
  <c r="W1767" i="5" s="1"/>
  <c r="AE1766" i="5"/>
  <c r="AD1766" i="5"/>
  <c r="AC1766" i="5"/>
  <c r="AB1766" i="5"/>
  <c r="AA1766" i="5"/>
  <c r="Z1766" i="5"/>
  <c r="X1766" i="5"/>
  <c r="W1766" i="5" a="1"/>
  <c r="W1766" i="5" s="1"/>
  <c r="AE1765" i="5"/>
  <c r="AD1765" i="5"/>
  <c r="AC1765" i="5"/>
  <c r="AB1765" i="5"/>
  <c r="AA1765" i="5"/>
  <c r="Z1765" i="5"/>
  <c r="X1765" i="5"/>
  <c r="W1765" i="5" a="1"/>
  <c r="W1765" i="5" s="1"/>
  <c r="AE1764" i="5"/>
  <c r="AD1764" i="5"/>
  <c r="AC1764" i="5"/>
  <c r="AB1764" i="5"/>
  <c r="AA1764" i="5"/>
  <c r="Z1764" i="5"/>
  <c r="X1764" i="5"/>
  <c r="W1764" i="5" a="1"/>
  <c r="W1764" i="5" s="1"/>
  <c r="AE1763" i="5"/>
  <c r="AD1763" i="5"/>
  <c r="AC1763" i="5"/>
  <c r="AB1763" i="5"/>
  <c r="AA1763" i="5"/>
  <c r="Z1763" i="5"/>
  <c r="X1763" i="5"/>
  <c r="W1763" i="5" a="1"/>
  <c r="W1763" i="5" s="1"/>
  <c r="AE1762" i="5"/>
  <c r="AD1762" i="5"/>
  <c r="AC1762" i="5"/>
  <c r="AB1762" i="5"/>
  <c r="AA1762" i="5"/>
  <c r="Z1762" i="5"/>
  <c r="X1762" i="5"/>
  <c r="W1762" i="5" a="1"/>
  <c r="W1762" i="5" s="1"/>
  <c r="AE1761" i="5"/>
  <c r="AD1761" i="5"/>
  <c r="AC1761" i="5"/>
  <c r="AB1761" i="5"/>
  <c r="AA1761" i="5"/>
  <c r="Z1761" i="5"/>
  <c r="X1761" i="5"/>
  <c r="W1761" i="5" a="1"/>
  <c r="W1761" i="5" s="1"/>
  <c r="AE1760" i="5"/>
  <c r="AD1760" i="5"/>
  <c r="AC1760" i="5"/>
  <c r="AB1760" i="5"/>
  <c r="AA1760" i="5"/>
  <c r="Z1760" i="5"/>
  <c r="X1760" i="5"/>
  <c r="W1760" i="5" a="1"/>
  <c r="W1760" i="5" s="1"/>
  <c r="AE1759" i="5"/>
  <c r="AD1759" i="5"/>
  <c r="AC1759" i="5"/>
  <c r="AB1759" i="5"/>
  <c r="AA1759" i="5"/>
  <c r="Z1759" i="5"/>
  <c r="X1759" i="5"/>
  <c r="W1759" i="5" a="1"/>
  <c r="W1759" i="5" s="1"/>
  <c r="AE1758" i="5"/>
  <c r="AD1758" i="5"/>
  <c r="AC1758" i="5"/>
  <c r="AB1758" i="5"/>
  <c r="AA1758" i="5"/>
  <c r="Z1758" i="5"/>
  <c r="X1758" i="5"/>
  <c r="W1758" i="5" a="1"/>
  <c r="W1758" i="5" s="1"/>
  <c r="AE1757" i="5"/>
  <c r="AD1757" i="5"/>
  <c r="AC1757" i="5"/>
  <c r="AB1757" i="5"/>
  <c r="AA1757" i="5"/>
  <c r="Z1757" i="5"/>
  <c r="X1757" i="5"/>
  <c r="W1757" i="5" a="1"/>
  <c r="W1757" i="5" s="1"/>
  <c r="AE1756" i="5"/>
  <c r="AD1756" i="5"/>
  <c r="AC1756" i="5"/>
  <c r="AB1756" i="5"/>
  <c r="AA1756" i="5"/>
  <c r="Z1756" i="5"/>
  <c r="X1756" i="5"/>
  <c r="W1756" i="5" a="1"/>
  <c r="W1756" i="5" s="1"/>
  <c r="AE1755" i="5"/>
  <c r="AD1755" i="5"/>
  <c r="AC1755" i="5"/>
  <c r="AB1755" i="5"/>
  <c r="AA1755" i="5"/>
  <c r="Z1755" i="5"/>
  <c r="X1755" i="5"/>
  <c r="W1755" i="5" a="1"/>
  <c r="W1755" i="5" s="1"/>
  <c r="AE1754" i="5"/>
  <c r="AD1754" i="5"/>
  <c r="AC1754" i="5"/>
  <c r="AB1754" i="5"/>
  <c r="AA1754" i="5"/>
  <c r="Z1754" i="5"/>
  <c r="X1754" i="5"/>
  <c r="W1754" i="5" a="1"/>
  <c r="W1754" i="5" s="1"/>
  <c r="AE1753" i="5"/>
  <c r="AD1753" i="5"/>
  <c r="AC1753" i="5"/>
  <c r="AB1753" i="5"/>
  <c r="AA1753" i="5"/>
  <c r="Z1753" i="5"/>
  <c r="X1753" i="5"/>
  <c r="W1753" i="5" a="1"/>
  <c r="W1753" i="5" s="1"/>
  <c r="AE1752" i="5"/>
  <c r="AD1752" i="5"/>
  <c r="AC1752" i="5"/>
  <c r="AB1752" i="5"/>
  <c r="AA1752" i="5"/>
  <c r="Z1752" i="5"/>
  <c r="X1752" i="5"/>
  <c r="W1752" i="5" a="1"/>
  <c r="W1752" i="5" s="1"/>
  <c r="AE1751" i="5"/>
  <c r="AD1751" i="5"/>
  <c r="AC1751" i="5"/>
  <c r="AB1751" i="5"/>
  <c r="AA1751" i="5"/>
  <c r="Z1751" i="5"/>
  <c r="X1751" i="5"/>
  <c r="W1751" i="5" a="1"/>
  <c r="W1751" i="5" s="1"/>
  <c r="AE1750" i="5"/>
  <c r="AD1750" i="5"/>
  <c r="AC1750" i="5"/>
  <c r="AB1750" i="5"/>
  <c r="AA1750" i="5"/>
  <c r="Z1750" i="5"/>
  <c r="X1750" i="5"/>
  <c r="W1750" i="5" a="1"/>
  <c r="W1750" i="5" s="1"/>
  <c r="AE1749" i="5"/>
  <c r="AD1749" i="5"/>
  <c r="AC1749" i="5"/>
  <c r="AB1749" i="5"/>
  <c r="AA1749" i="5"/>
  <c r="Z1749" i="5"/>
  <c r="X1749" i="5"/>
  <c r="W1749" i="5" a="1"/>
  <c r="W1749" i="5" s="1"/>
  <c r="AE1748" i="5"/>
  <c r="AD1748" i="5"/>
  <c r="AC1748" i="5"/>
  <c r="AB1748" i="5"/>
  <c r="AA1748" i="5"/>
  <c r="Z1748" i="5"/>
  <c r="X1748" i="5"/>
  <c r="W1748" i="5" a="1"/>
  <c r="W1748" i="5" s="1"/>
  <c r="AE1747" i="5"/>
  <c r="AD1747" i="5"/>
  <c r="AC1747" i="5"/>
  <c r="AB1747" i="5"/>
  <c r="AA1747" i="5"/>
  <c r="Z1747" i="5"/>
  <c r="X1747" i="5"/>
  <c r="W1747" i="5" a="1"/>
  <c r="W1747" i="5" s="1"/>
  <c r="AE1746" i="5"/>
  <c r="AD1746" i="5"/>
  <c r="AC1746" i="5"/>
  <c r="AB1746" i="5"/>
  <c r="AA1746" i="5"/>
  <c r="Z1746" i="5"/>
  <c r="X1746" i="5"/>
  <c r="W1746" i="5" a="1"/>
  <c r="W1746" i="5" s="1"/>
  <c r="AE1745" i="5"/>
  <c r="AD1745" i="5"/>
  <c r="AC1745" i="5"/>
  <c r="AB1745" i="5"/>
  <c r="AA1745" i="5"/>
  <c r="Z1745" i="5"/>
  <c r="X1745" i="5"/>
  <c r="W1745" i="5" a="1"/>
  <c r="W1745" i="5" s="1"/>
  <c r="AE1744" i="5"/>
  <c r="AD1744" i="5"/>
  <c r="AC1744" i="5"/>
  <c r="AB1744" i="5"/>
  <c r="AA1744" i="5"/>
  <c r="Z1744" i="5"/>
  <c r="X1744" i="5"/>
  <c r="W1744" i="5" a="1"/>
  <c r="W1744" i="5" s="1"/>
  <c r="AE1743" i="5"/>
  <c r="AD1743" i="5"/>
  <c r="AC1743" i="5"/>
  <c r="AB1743" i="5"/>
  <c r="AA1743" i="5"/>
  <c r="Z1743" i="5"/>
  <c r="X1743" i="5"/>
  <c r="W1743" i="5" a="1"/>
  <c r="W1743" i="5" s="1"/>
  <c r="AE1742" i="5"/>
  <c r="AD1742" i="5"/>
  <c r="AC1742" i="5"/>
  <c r="AB1742" i="5"/>
  <c r="AA1742" i="5"/>
  <c r="Z1742" i="5"/>
  <c r="X1742" i="5"/>
  <c r="W1742" i="5" a="1"/>
  <c r="W1742" i="5" s="1"/>
  <c r="AE1741" i="5"/>
  <c r="AD1741" i="5"/>
  <c r="AC1741" i="5"/>
  <c r="AB1741" i="5"/>
  <c r="AA1741" i="5"/>
  <c r="Z1741" i="5"/>
  <c r="X1741" i="5"/>
  <c r="W1741" i="5" a="1"/>
  <c r="W1741" i="5" s="1"/>
  <c r="AE1740" i="5"/>
  <c r="AD1740" i="5"/>
  <c r="AC1740" i="5"/>
  <c r="AB1740" i="5"/>
  <c r="AA1740" i="5"/>
  <c r="Z1740" i="5"/>
  <c r="X1740" i="5"/>
  <c r="W1740" i="5" a="1"/>
  <c r="W1740" i="5" s="1"/>
  <c r="AE1739" i="5"/>
  <c r="AD1739" i="5"/>
  <c r="AC1739" i="5"/>
  <c r="AB1739" i="5"/>
  <c r="AA1739" i="5"/>
  <c r="Z1739" i="5"/>
  <c r="X1739" i="5"/>
  <c r="W1739" i="5" a="1"/>
  <c r="W1739" i="5" s="1"/>
  <c r="AE1738" i="5"/>
  <c r="AD1738" i="5"/>
  <c r="AC1738" i="5"/>
  <c r="AB1738" i="5"/>
  <c r="AA1738" i="5"/>
  <c r="Z1738" i="5"/>
  <c r="X1738" i="5"/>
  <c r="W1738" i="5" a="1"/>
  <c r="W1738" i="5" s="1"/>
  <c r="AE1737" i="5"/>
  <c r="AD1737" i="5"/>
  <c r="AC1737" i="5"/>
  <c r="AB1737" i="5"/>
  <c r="AA1737" i="5"/>
  <c r="Z1737" i="5"/>
  <c r="X1737" i="5"/>
  <c r="W1737" i="5"/>
  <c r="W1737" i="5" a="1"/>
  <c r="AE1736" i="5"/>
  <c r="AD1736" i="5"/>
  <c r="AC1736" i="5"/>
  <c r="AB1736" i="5"/>
  <c r="AA1736" i="5"/>
  <c r="Z1736" i="5"/>
  <c r="X1736" i="5"/>
  <c r="W1736" i="5" a="1"/>
  <c r="W1736" i="5" s="1"/>
  <c r="AE1735" i="5"/>
  <c r="AD1735" i="5"/>
  <c r="AC1735" i="5"/>
  <c r="AB1735" i="5"/>
  <c r="AA1735" i="5"/>
  <c r="Z1735" i="5"/>
  <c r="X1735" i="5"/>
  <c r="W1735" i="5" a="1"/>
  <c r="W1735" i="5" s="1"/>
  <c r="AE1734" i="5"/>
  <c r="AD1734" i="5"/>
  <c r="AC1734" i="5"/>
  <c r="AB1734" i="5"/>
  <c r="AA1734" i="5"/>
  <c r="Z1734" i="5"/>
  <c r="X1734" i="5"/>
  <c r="W1734" i="5" a="1"/>
  <c r="W1734" i="5" s="1"/>
  <c r="AE1733" i="5"/>
  <c r="AD1733" i="5"/>
  <c r="AC1733" i="5"/>
  <c r="AB1733" i="5"/>
  <c r="AA1733" i="5"/>
  <c r="Z1733" i="5"/>
  <c r="X1733" i="5"/>
  <c r="W1733" i="5" a="1"/>
  <c r="W1733" i="5" s="1"/>
  <c r="AE1732" i="5"/>
  <c r="AD1732" i="5"/>
  <c r="AC1732" i="5"/>
  <c r="AB1732" i="5"/>
  <c r="AA1732" i="5"/>
  <c r="Z1732" i="5"/>
  <c r="X1732" i="5"/>
  <c r="W1732" i="5" a="1"/>
  <c r="W1732" i="5" s="1"/>
  <c r="AE1731" i="5"/>
  <c r="AD1731" i="5"/>
  <c r="AC1731" i="5"/>
  <c r="AB1731" i="5"/>
  <c r="AA1731" i="5"/>
  <c r="Z1731" i="5"/>
  <c r="X1731" i="5"/>
  <c r="W1731" i="5" a="1"/>
  <c r="W1731" i="5" s="1"/>
  <c r="AE1730" i="5"/>
  <c r="AD1730" i="5"/>
  <c r="AC1730" i="5"/>
  <c r="AB1730" i="5"/>
  <c r="AA1730" i="5"/>
  <c r="Z1730" i="5"/>
  <c r="X1730" i="5"/>
  <c r="W1730" i="5" a="1"/>
  <c r="W1730" i="5" s="1"/>
  <c r="AE1729" i="5"/>
  <c r="AD1729" i="5"/>
  <c r="AC1729" i="5"/>
  <c r="AB1729" i="5"/>
  <c r="AA1729" i="5"/>
  <c r="Z1729" i="5"/>
  <c r="X1729" i="5"/>
  <c r="W1729" i="5" a="1"/>
  <c r="W1729" i="5" s="1"/>
  <c r="AE1728" i="5"/>
  <c r="AD1728" i="5"/>
  <c r="AC1728" i="5"/>
  <c r="AB1728" i="5"/>
  <c r="AA1728" i="5"/>
  <c r="Z1728" i="5"/>
  <c r="X1728" i="5"/>
  <c r="W1728" i="5" a="1"/>
  <c r="W1728" i="5" s="1"/>
  <c r="AE1727" i="5"/>
  <c r="AD1727" i="5"/>
  <c r="AC1727" i="5"/>
  <c r="AB1727" i="5"/>
  <c r="AA1727" i="5"/>
  <c r="Z1727" i="5"/>
  <c r="X1727" i="5"/>
  <c r="W1727" i="5" a="1"/>
  <c r="W1727" i="5" s="1"/>
  <c r="AE1726" i="5"/>
  <c r="AD1726" i="5"/>
  <c r="AC1726" i="5"/>
  <c r="AB1726" i="5"/>
  <c r="AA1726" i="5"/>
  <c r="Z1726" i="5"/>
  <c r="X1726" i="5"/>
  <c r="W1726" i="5" a="1"/>
  <c r="W1726" i="5" s="1"/>
  <c r="AE1725" i="5"/>
  <c r="AD1725" i="5"/>
  <c r="AC1725" i="5"/>
  <c r="AB1725" i="5"/>
  <c r="AA1725" i="5"/>
  <c r="Z1725" i="5"/>
  <c r="X1725" i="5"/>
  <c r="W1725" i="5" a="1"/>
  <c r="W1725" i="5" s="1"/>
  <c r="AE1724" i="5"/>
  <c r="AD1724" i="5"/>
  <c r="AC1724" i="5"/>
  <c r="AB1724" i="5"/>
  <c r="AA1724" i="5"/>
  <c r="Z1724" i="5"/>
  <c r="X1724" i="5"/>
  <c r="W1724" i="5" a="1"/>
  <c r="W1724" i="5" s="1"/>
  <c r="AE1723" i="5"/>
  <c r="AD1723" i="5"/>
  <c r="AC1723" i="5"/>
  <c r="AB1723" i="5"/>
  <c r="AA1723" i="5"/>
  <c r="Z1723" i="5"/>
  <c r="X1723" i="5"/>
  <c r="W1723" i="5" a="1"/>
  <c r="W1723" i="5" s="1"/>
  <c r="AE1722" i="5"/>
  <c r="AD1722" i="5"/>
  <c r="AC1722" i="5"/>
  <c r="AB1722" i="5"/>
  <c r="AA1722" i="5"/>
  <c r="Z1722" i="5"/>
  <c r="X1722" i="5"/>
  <c r="W1722" i="5" a="1"/>
  <c r="W1722" i="5" s="1"/>
  <c r="AE1721" i="5"/>
  <c r="AD1721" i="5"/>
  <c r="AC1721" i="5"/>
  <c r="AB1721" i="5"/>
  <c r="AA1721" i="5"/>
  <c r="Z1721" i="5"/>
  <c r="X1721" i="5"/>
  <c r="W1721" i="5" a="1"/>
  <c r="W1721" i="5" s="1"/>
  <c r="AE1720" i="5"/>
  <c r="AD1720" i="5"/>
  <c r="AC1720" i="5"/>
  <c r="AB1720" i="5"/>
  <c r="AA1720" i="5"/>
  <c r="Z1720" i="5"/>
  <c r="X1720" i="5"/>
  <c r="W1720" i="5" a="1"/>
  <c r="W1720" i="5" s="1"/>
  <c r="AE1719" i="5"/>
  <c r="AD1719" i="5"/>
  <c r="AC1719" i="5"/>
  <c r="AB1719" i="5"/>
  <c r="AA1719" i="5"/>
  <c r="Z1719" i="5"/>
  <c r="X1719" i="5"/>
  <c r="W1719" i="5" a="1"/>
  <c r="W1719" i="5" s="1"/>
  <c r="AE1718" i="5"/>
  <c r="AD1718" i="5"/>
  <c r="AC1718" i="5"/>
  <c r="AB1718" i="5"/>
  <c r="AA1718" i="5"/>
  <c r="Z1718" i="5"/>
  <c r="X1718" i="5"/>
  <c r="W1718" i="5" a="1"/>
  <c r="W1718" i="5" s="1"/>
  <c r="AE1717" i="5"/>
  <c r="AD1717" i="5"/>
  <c r="AC1717" i="5"/>
  <c r="AB1717" i="5"/>
  <c r="AA1717" i="5"/>
  <c r="Z1717" i="5"/>
  <c r="X1717" i="5"/>
  <c r="W1717" i="5" a="1"/>
  <c r="W1717" i="5" s="1"/>
  <c r="AE1716" i="5"/>
  <c r="AD1716" i="5"/>
  <c r="AC1716" i="5"/>
  <c r="AB1716" i="5"/>
  <c r="AA1716" i="5"/>
  <c r="Z1716" i="5"/>
  <c r="X1716" i="5"/>
  <c r="W1716" i="5" a="1"/>
  <c r="W1716" i="5" s="1"/>
  <c r="AE1715" i="5"/>
  <c r="AD1715" i="5"/>
  <c r="AC1715" i="5"/>
  <c r="AB1715" i="5"/>
  <c r="AA1715" i="5"/>
  <c r="Z1715" i="5"/>
  <c r="X1715" i="5"/>
  <c r="W1715" i="5" a="1"/>
  <c r="W1715" i="5" s="1"/>
  <c r="AE1714" i="5"/>
  <c r="AD1714" i="5"/>
  <c r="AC1714" i="5"/>
  <c r="AB1714" i="5"/>
  <c r="AA1714" i="5"/>
  <c r="Z1714" i="5"/>
  <c r="X1714" i="5"/>
  <c r="W1714" i="5"/>
  <c r="W1714" i="5" a="1"/>
  <c r="AE1713" i="5"/>
  <c r="AD1713" i="5"/>
  <c r="AC1713" i="5"/>
  <c r="AB1713" i="5"/>
  <c r="AA1713" i="5"/>
  <c r="Z1713" i="5"/>
  <c r="X1713" i="5"/>
  <c r="W1713" i="5" a="1"/>
  <c r="W1713" i="5" s="1"/>
  <c r="AE1712" i="5"/>
  <c r="AD1712" i="5"/>
  <c r="AC1712" i="5"/>
  <c r="AB1712" i="5"/>
  <c r="AA1712" i="5"/>
  <c r="Z1712" i="5"/>
  <c r="X1712" i="5"/>
  <c r="W1712" i="5" a="1"/>
  <c r="W1712" i="5" s="1"/>
  <c r="AE1711" i="5"/>
  <c r="AD1711" i="5"/>
  <c r="AC1711" i="5"/>
  <c r="AB1711" i="5"/>
  <c r="AA1711" i="5"/>
  <c r="Z1711" i="5"/>
  <c r="X1711" i="5"/>
  <c r="W1711" i="5" a="1"/>
  <c r="W1711" i="5" s="1"/>
  <c r="AE1710" i="5"/>
  <c r="AD1710" i="5"/>
  <c r="AC1710" i="5"/>
  <c r="AB1710" i="5"/>
  <c r="AA1710" i="5"/>
  <c r="Z1710" i="5"/>
  <c r="X1710" i="5"/>
  <c r="W1710" i="5" a="1"/>
  <c r="W1710" i="5" s="1"/>
  <c r="AE1709" i="5"/>
  <c r="AD1709" i="5"/>
  <c r="AC1709" i="5"/>
  <c r="AB1709" i="5"/>
  <c r="AA1709" i="5"/>
  <c r="Z1709" i="5"/>
  <c r="X1709" i="5"/>
  <c r="W1709" i="5" a="1"/>
  <c r="W1709" i="5" s="1"/>
  <c r="AE1708" i="5"/>
  <c r="AD1708" i="5"/>
  <c r="AC1708" i="5"/>
  <c r="AB1708" i="5"/>
  <c r="AA1708" i="5"/>
  <c r="Z1708" i="5"/>
  <c r="X1708" i="5"/>
  <c r="W1708" i="5" a="1"/>
  <c r="W1708" i="5" s="1"/>
  <c r="AE1707" i="5"/>
  <c r="AD1707" i="5"/>
  <c r="AC1707" i="5"/>
  <c r="AB1707" i="5"/>
  <c r="AA1707" i="5"/>
  <c r="Z1707" i="5"/>
  <c r="X1707" i="5"/>
  <c r="W1707" i="5" a="1"/>
  <c r="W1707" i="5" s="1"/>
  <c r="AE1706" i="5"/>
  <c r="AD1706" i="5"/>
  <c r="AC1706" i="5"/>
  <c r="AB1706" i="5"/>
  <c r="AA1706" i="5"/>
  <c r="Z1706" i="5"/>
  <c r="X1706" i="5"/>
  <c r="W1706" i="5" a="1"/>
  <c r="W1706" i="5" s="1"/>
  <c r="AE1705" i="5"/>
  <c r="AD1705" i="5"/>
  <c r="AC1705" i="5"/>
  <c r="AB1705" i="5"/>
  <c r="AA1705" i="5"/>
  <c r="Z1705" i="5"/>
  <c r="X1705" i="5"/>
  <c r="W1705" i="5" a="1"/>
  <c r="W1705" i="5" s="1"/>
  <c r="AE1704" i="5"/>
  <c r="AD1704" i="5"/>
  <c r="AC1704" i="5"/>
  <c r="AB1704" i="5"/>
  <c r="AA1704" i="5"/>
  <c r="Z1704" i="5"/>
  <c r="X1704" i="5"/>
  <c r="W1704" i="5" a="1"/>
  <c r="W1704" i="5" s="1"/>
  <c r="AE1703" i="5"/>
  <c r="AD1703" i="5"/>
  <c r="AC1703" i="5"/>
  <c r="AB1703" i="5"/>
  <c r="AA1703" i="5"/>
  <c r="Z1703" i="5"/>
  <c r="X1703" i="5"/>
  <c r="W1703" i="5" a="1"/>
  <c r="W1703" i="5" s="1"/>
  <c r="AE1702" i="5"/>
  <c r="AD1702" i="5"/>
  <c r="AC1702" i="5"/>
  <c r="AB1702" i="5"/>
  <c r="AA1702" i="5"/>
  <c r="Z1702" i="5"/>
  <c r="X1702" i="5"/>
  <c r="W1702" i="5" a="1"/>
  <c r="W1702" i="5" s="1"/>
  <c r="AE1701" i="5"/>
  <c r="AD1701" i="5"/>
  <c r="AC1701" i="5"/>
  <c r="AB1701" i="5"/>
  <c r="AA1701" i="5"/>
  <c r="Z1701" i="5"/>
  <c r="X1701" i="5"/>
  <c r="W1701" i="5" a="1"/>
  <c r="W1701" i="5" s="1"/>
  <c r="AE1700" i="5"/>
  <c r="AD1700" i="5"/>
  <c r="AC1700" i="5"/>
  <c r="AB1700" i="5"/>
  <c r="AA1700" i="5"/>
  <c r="Z1700" i="5"/>
  <c r="X1700" i="5"/>
  <c r="W1700" i="5" a="1"/>
  <c r="W1700" i="5" s="1"/>
  <c r="AE1699" i="5"/>
  <c r="AD1699" i="5"/>
  <c r="AC1699" i="5"/>
  <c r="AB1699" i="5"/>
  <c r="AA1699" i="5"/>
  <c r="Z1699" i="5"/>
  <c r="X1699" i="5"/>
  <c r="W1699" i="5" a="1"/>
  <c r="W1699" i="5" s="1"/>
  <c r="AE1698" i="5"/>
  <c r="AD1698" i="5"/>
  <c r="AC1698" i="5"/>
  <c r="AB1698" i="5"/>
  <c r="AA1698" i="5"/>
  <c r="Z1698" i="5"/>
  <c r="X1698" i="5"/>
  <c r="W1698" i="5" a="1"/>
  <c r="W1698" i="5" s="1"/>
  <c r="AE1697" i="5"/>
  <c r="AD1697" i="5"/>
  <c r="AC1697" i="5"/>
  <c r="AB1697" i="5"/>
  <c r="AA1697" i="5"/>
  <c r="Z1697" i="5"/>
  <c r="X1697" i="5"/>
  <c r="W1697" i="5" a="1"/>
  <c r="W1697" i="5" s="1"/>
  <c r="AE1696" i="5"/>
  <c r="AD1696" i="5"/>
  <c r="AC1696" i="5"/>
  <c r="AB1696" i="5"/>
  <c r="AA1696" i="5"/>
  <c r="Z1696" i="5"/>
  <c r="X1696" i="5"/>
  <c r="W1696" i="5" a="1"/>
  <c r="W1696" i="5" s="1"/>
  <c r="AE1695" i="5"/>
  <c r="AD1695" i="5"/>
  <c r="AC1695" i="5"/>
  <c r="AB1695" i="5"/>
  <c r="AA1695" i="5"/>
  <c r="Z1695" i="5"/>
  <c r="X1695" i="5"/>
  <c r="W1695" i="5" a="1"/>
  <c r="W1695" i="5" s="1"/>
  <c r="AE1694" i="5"/>
  <c r="AD1694" i="5"/>
  <c r="AC1694" i="5"/>
  <c r="AB1694" i="5"/>
  <c r="AA1694" i="5"/>
  <c r="Z1694" i="5"/>
  <c r="X1694" i="5"/>
  <c r="W1694" i="5" a="1"/>
  <c r="W1694" i="5" s="1"/>
  <c r="AE1693" i="5"/>
  <c r="AD1693" i="5"/>
  <c r="AC1693" i="5"/>
  <c r="AB1693" i="5"/>
  <c r="AA1693" i="5"/>
  <c r="Z1693" i="5"/>
  <c r="X1693" i="5"/>
  <c r="W1693" i="5" a="1"/>
  <c r="W1693" i="5" s="1"/>
  <c r="AE1692" i="5"/>
  <c r="AD1692" i="5"/>
  <c r="AC1692" i="5"/>
  <c r="AB1692" i="5"/>
  <c r="AA1692" i="5"/>
  <c r="Z1692" i="5"/>
  <c r="X1692" i="5"/>
  <c r="W1692" i="5" a="1"/>
  <c r="W1692" i="5" s="1"/>
  <c r="AE1691" i="5"/>
  <c r="AD1691" i="5"/>
  <c r="AC1691" i="5"/>
  <c r="AB1691" i="5"/>
  <c r="AA1691" i="5"/>
  <c r="Z1691" i="5"/>
  <c r="X1691" i="5"/>
  <c r="W1691" i="5" a="1"/>
  <c r="W1691" i="5" s="1"/>
  <c r="AE1690" i="5"/>
  <c r="AD1690" i="5"/>
  <c r="AC1690" i="5"/>
  <c r="AB1690" i="5"/>
  <c r="AA1690" i="5"/>
  <c r="Z1690" i="5"/>
  <c r="X1690" i="5"/>
  <c r="W1690" i="5" a="1"/>
  <c r="W1690" i="5" s="1"/>
  <c r="AE1689" i="5"/>
  <c r="AD1689" i="5"/>
  <c r="AC1689" i="5"/>
  <c r="AB1689" i="5"/>
  <c r="AA1689" i="5"/>
  <c r="Z1689" i="5"/>
  <c r="X1689" i="5"/>
  <c r="W1689" i="5" a="1"/>
  <c r="W1689" i="5" s="1"/>
  <c r="AE1688" i="5"/>
  <c r="AD1688" i="5"/>
  <c r="AC1688" i="5"/>
  <c r="AB1688" i="5"/>
  <c r="AA1688" i="5"/>
  <c r="Z1688" i="5"/>
  <c r="X1688" i="5"/>
  <c r="W1688" i="5" a="1"/>
  <c r="W1688" i="5" s="1"/>
  <c r="AE1687" i="5"/>
  <c r="AD1687" i="5"/>
  <c r="AC1687" i="5"/>
  <c r="AB1687" i="5"/>
  <c r="AA1687" i="5"/>
  <c r="Z1687" i="5"/>
  <c r="X1687" i="5"/>
  <c r="W1687" i="5" a="1"/>
  <c r="W1687" i="5" s="1"/>
  <c r="AE1686" i="5"/>
  <c r="AD1686" i="5"/>
  <c r="AC1686" i="5"/>
  <c r="AB1686" i="5"/>
  <c r="AA1686" i="5"/>
  <c r="Z1686" i="5"/>
  <c r="X1686" i="5"/>
  <c r="W1686" i="5" a="1"/>
  <c r="W1686" i="5" s="1"/>
  <c r="AE1685" i="5"/>
  <c r="AD1685" i="5"/>
  <c r="AC1685" i="5"/>
  <c r="AB1685" i="5"/>
  <c r="AA1685" i="5"/>
  <c r="Z1685" i="5"/>
  <c r="X1685" i="5"/>
  <c r="W1685" i="5" a="1"/>
  <c r="W1685" i="5" s="1"/>
  <c r="AE1684" i="5"/>
  <c r="AD1684" i="5"/>
  <c r="AC1684" i="5"/>
  <c r="AB1684" i="5"/>
  <c r="AA1684" i="5"/>
  <c r="Z1684" i="5"/>
  <c r="X1684" i="5"/>
  <c r="W1684" i="5" a="1"/>
  <c r="W1684" i="5" s="1"/>
  <c r="AE1683" i="5"/>
  <c r="AD1683" i="5"/>
  <c r="AC1683" i="5"/>
  <c r="AB1683" i="5"/>
  <c r="AA1683" i="5"/>
  <c r="Z1683" i="5"/>
  <c r="X1683" i="5"/>
  <c r="W1683" i="5" a="1"/>
  <c r="W1683" i="5" s="1"/>
  <c r="AE1682" i="5"/>
  <c r="AD1682" i="5"/>
  <c r="AC1682" i="5"/>
  <c r="AB1682" i="5"/>
  <c r="AA1682" i="5"/>
  <c r="Z1682" i="5"/>
  <c r="X1682" i="5"/>
  <c r="W1682" i="5" a="1"/>
  <c r="W1682" i="5" s="1"/>
  <c r="AE1681" i="5"/>
  <c r="AD1681" i="5"/>
  <c r="AC1681" i="5"/>
  <c r="AB1681" i="5"/>
  <c r="AA1681" i="5"/>
  <c r="Z1681" i="5"/>
  <c r="X1681" i="5"/>
  <c r="W1681" i="5" a="1"/>
  <c r="W1681" i="5" s="1"/>
  <c r="AE1680" i="5"/>
  <c r="AD1680" i="5"/>
  <c r="AC1680" i="5"/>
  <c r="AB1680" i="5"/>
  <c r="AA1680" i="5"/>
  <c r="Z1680" i="5"/>
  <c r="X1680" i="5"/>
  <c r="W1680" i="5" a="1"/>
  <c r="W1680" i="5" s="1"/>
  <c r="AE1679" i="5"/>
  <c r="AD1679" i="5"/>
  <c r="AC1679" i="5"/>
  <c r="AB1679" i="5"/>
  <c r="AA1679" i="5"/>
  <c r="Z1679" i="5"/>
  <c r="X1679" i="5"/>
  <c r="W1679" i="5" a="1"/>
  <c r="W1679" i="5" s="1"/>
  <c r="AE1678" i="5"/>
  <c r="AD1678" i="5"/>
  <c r="AC1678" i="5"/>
  <c r="AB1678" i="5"/>
  <c r="AA1678" i="5"/>
  <c r="Z1678" i="5"/>
  <c r="X1678" i="5"/>
  <c r="W1678" i="5" a="1"/>
  <c r="W1678" i="5" s="1"/>
  <c r="AE1677" i="5"/>
  <c r="AD1677" i="5"/>
  <c r="AC1677" i="5"/>
  <c r="AB1677" i="5"/>
  <c r="AA1677" i="5"/>
  <c r="Z1677" i="5"/>
  <c r="X1677" i="5"/>
  <c r="W1677" i="5" a="1"/>
  <c r="W1677" i="5" s="1"/>
  <c r="AE1676" i="5"/>
  <c r="AD1676" i="5"/>
  <c r="AC1676" i="5"/>
  <c r="AB1676" i="5"/>
  <c r="AA1676" i="5"/>
  <c r="Z1676" i="5"/>
  <c r="X1676" i="5"/>
  <c r="W1676" i="5" a="1"/>
  <c r="W1676" i="5" s="1"/>
  <c r="AE1675" i="5"/>
  <c r="AD1675" i="5"/>
  <c r="AC1675" i="5"/>
  <c r="AB1675" i="5"/>
  <c r="AA1675" i="5"/>
  <c r="Z1675" i="5"/>
  <c r="X1675" i="5"/>
  <c r="W1675" i="5" a="1"/>
  <c r="W1675" i="5" s="1"/>
  <c r="AE1674" i="5"/>
  <c r="AD1674" i="5"/>
  <c r="AC1674" i="5"/>
  <c r="AB1674" i="5"/>
  <c r="AA1674" i="5"/>
  <c r="Z1674" i="5"/>
  <c r="X1674" i="5"/>
  <c r="W1674" i="5" a="1"/>
  <c r="W1674" i="5" s="1"/>
  <c r="AE1673" i="5"/>
  <c r="AD1673" i="5"/>
  <c r="AC1673" i="5"/>
  <c r="AB1673" i="5"/>
  <c r="AA1673" i="5"/>
  <c r="Z1673" i="5"/>
  <c r="X1673" i="5"/>
  <c r="W1673" i="5" a="1"/>
  <c r="W1673" i="5" s="1"/>
  <c r="AE1672" i="5"/>
  <c r="AD1672" i="5"/>
  <c r="AC1672" i="5"/>
  <c r="AB1672" i="5"/>
  <c r="AA1672" i="5"/>
  <c r="Z1672" i="5"/>
  <c r="X1672" i="5"/>
  <c r="W1672" i="5" a="1"/>
  <c r="W1672" i="5" s="1"/>
  <c r="AE1671" i="5"/>
  <c r="AD1671" i="5"/>
  <c r="AC1671" i="5"/>
  <c r="AB1671" i="5"/>
  <c r="AA1671" i="5"/>
  <c r="Z1671" i="5"/>
  <c r="X1671" i="5"/>
  <c r="W1671" i="5" a="1"/>
  <c r="W1671" i="5" s="1"/>
  <c r="AE1670" i="5"/>
  <c r="AD1670" i="5"/>
  <c r="AC1670" i="5"/>
  <c r="AB1670" i="5"/>
  <c r="AA1670" i="5"/>
  <c r="Z1670" i="5"/>
  <c r="X1670" i="5"/>
  <c r="W1670" i="5" a="1"/>
  <c r="W1670" i="5" s="1"/>
  <c r="AE1669" i="5"/>
  <c r="AD1669" i="5"/>
  <c r="AC1669" i="5"/>
  <c r="AB1669" i="5"/>
  <c r="AA1669" i="5"/>
  <c r="Z1669" i="5"/>
  <c r="X1669" i="5"/>
  <c r="W1669" i="5" a="1"/>
  <c r="W1669" i="5" s="1"/>
  <c r="AE1668" i="5"/>
  <c r="AD1668" i="5"/>
  <c r="AC1668" i="5"/>
  <c r="AB1668" i="5"/>
  <c r="AA1668" i="5"/>
  <c r="Z1668" i="5"/>
  <c r="X1668" i="5"/>
  <c r="W1668" i="5" a="1"/>
  <c r="W1668" i="5" s="1"/>
  <c r="AE1667" i="5"/>
  <c r="AD1667" i="5"/>
  <c r="AC1667" i="5"/>
  <c r="AB1667" i="5"/>
  <c r="AA1667" i="5"/>
  <c r="Z1667" i="5"/>
  <c r="X1667" i="5"/>
  <c r="W1667" i="5" a="1"/>
  <c r="W1667" i="5" s="1"/>
  <c r="AE1666" i="5"/>
  <c r="AD1666" i="5"/>
  <c r="AC1666" i="5"/>
  <c r="AB1666" i="5"/>
  <c r="AA1666" i="5"/>
  <c r="Z1666" i="5"/>
  <c r="X1666" i="5"/>
  <c r="W1666" i="5" a="1"/>
  <c r="W1666" i="5" s="1"/>
  <c r="AE1665" i="5"/>
  <c r="AD1665" i="5"/>
  <c r="AC1665" i="5"/>
  <c r="AB1665" i="5"/>
  <c r="AA1665" i="5"/>
  <c r="Z1665" i="5"/>
  <c r="X1665" i="5"/>
  <c r="W1665" i="5" a="1"/>
  <c r="W1665" i="5" s="1"/>
  <c r="AE1664" i="5"/>
  <c r="AD1664" i="5"/>
  <c r="AC1664" i="5"/>
  <c r="AB1664" i="5"/>
  <c r="AA1664" i="5"/>
  <c r="Z1664" i="5"/>
  <c r="X1664" i="5"/>
  <c r="W1664" i="5" a="1"/>
  <c r="W1664" i="5" s="1"/>
  <c r="AE1663" i="5"/>
  <c r="AD1663" i="5"/>
  <c r="AC1663" i="5"/>
  <c r="AB1663" i="5"/>
  <c r="AA1663" i="5"/>
  <c r="Z1663" i="5"/>
  <c r="X1663" i="5"/>
  <c r="W1663" i="5" a="1"/>
  <c r="W1663" i="5" s="1"/>
  <c r="AE1662" i="5"/>
  <c r="AD1662" i="5"/>
  <c r="AC1662" i="5"/>
  <c r="AB1662" i="5"/>
  <c r="AA1662" i="5"/>
  <c r="Z1662" i="5"/>
  <c r="X1662" i="5"/>
  <c r="W1662" i="5"/>
  <c r="W1662" i="5" a="1"/>
  <c r="AE1661" i="5"/>
  <c r="AD1661" i="5"/>
  <c r="AC1661" i="5"/>
  <c r="AB1661" i="5"/>
  <c r="AA1661" i="5"/>
  <c r="Z1661" i="5"/>
  <c r="X1661" i="5"/>
  <c r="W1661" i="5" a="1"/>
  <c r="W1661" i="5" s="1"/>
  <c r="AE1660" i="5"/>
  <c r="AD1660" i="5"/>
  <c r="AC1660" i="5"/>
  <c r="AB1660" i="5"/>
  <c r="AA1660" i="5"/>
  <c r="Z1660" i="5"/>
  <c r="X1660" i="5"/>
  <c r="W1660" i="5" a="1"/>
  <c r="W1660" i="5" s="1"/>
  <c r="AE1659" i="5"/>
  <c r="AD1659" i="5"/>
  <c r="AC1659" i="5"/>
  <c r="AB1659" i="5"/>
  <c r="AA1659" i="5"/>
  <c r="Z1659" i="5"/>
  <c r="X1659" i="5"/>
  <c r="W1659" i="5" a="1"/>
  <c r="W1659" i="5" s="1"/>
  <c r="AE1658" i="5"/>
  <c r="AD1658" i="5"/>
  <c r="AC1658" i="5"/>
  <c r="AB1658" i="5"/>
  <c r="AA1658" i="5"/>
  <c r="Z1658" i="5"/>
  <c r="X1658" i="5"/>
  <c r="W1658" i="5" a="1"/>
  <c r="W1658" i="5" s="1"/>
  <c r="AE1657" i="5"/>
  <c r="AD1657" i="5"/>
  <c r="AC1657" i="5"/>
  <c r="AB1657" i="5"/>
  <c r="AA1657" i="5"/>
  <c r="Z1657" i="5"/>
  <c r="X1657" i="5"/>
  <c r="W1657" i="5" a="1"/>
  <c r="W1657" i="5" s="1"/>
  <c r="AE1656" i="5"/>
  <c r="AD1656" i="5"/>
  <c r="AC1656" i="5"/>
  <c r="AB1656" i="5"/>
  <c r="AA1656" i="5"/>
  <c r="Z1656" i="5"/>
  <c r="X1656" i="5"/>
  <c r="W1656" i="5" a="1"/>
  <c r="W1656" i="5" s="1"/>
  <c r="AE1655" i="5"/>
  <c r="AD1655" i="5"/>
  <c r="AC1655" i="5"/>
  <c r="AB1655" i="5"/>
  <c r="AA1655" i="5"/>
  <c r="Z1655" i="5"/>
  <c r="X1655" i="5"/>
  <c r="W1655" i="5" a="1"/>
  <c r="W1655" i="5" s="1"/>
  <c r="AE1654" i="5"/>
  <c r="AD1654" i="5"/>
  <c r="AC1654" i="5"/>
  <c r="AB1654" i="5"/>
  <c r="AA1654" i="5"/>
  <c r="Z1654" i="5"/>
  <c r="X1654" i="5"/>
  <c r="W1654" i="5" a="1"/>
  <c r="W1654" i="5" s="1"/>
  <c r="AE1653" i="5"/>
  <c r="AD1653" i="5"/>
  <c r="AC1653" i="5"/>
  <c r="AB1653" i="5"/>
  <c r="AA1653" i="5"/>
  <c r="Z1653" i="5"/>
  <c r="X1653" i="5"/>
  <c r="W1653" i="5" a="1"/>
  <c r="W1653" i="5" s="1"/>
  <c r="AE1652" i="5"/>
  <c r="AD1652" i="5"/>
  <c r="AC1652" i="5"/>
  <c r="AB1652" i="5"/>
  <c r="AA1652" i="5"/>
  <c r="Z1652" i="5"/>
  <c r="X1652" i="5"/>
  <c r="W1652" i="5" a="1"/>
  <c r="W1652" i="5" s="1"/>
  <c r="AE1651" i="5"/>
  <c r="AD1651" i="5"/>
  <c r="AC1651" i="5"/>
  <c r="AB1651" i="5"/>
  <c r="AA1651" i="5"/>
  <c r="Z1651" i="5"/>
  <c r="X1651" i="5"/>
  <c r="W1651" i="5" a="1"/>
  <c r="W1651" i="5" s="1"/>
  <c r="AE1650" i="5"/>
  <c r="AD1650" i="5"/>
  <c r="AC1650" i="5"/>
  <c r="AB1650" i="5"/>
  <c r="AA1650" i="5"/>
  <c r="Z1650" i="5"/>
  <c r="X1650" i="5"/>
  <c r="W1650" i="5" a="1"/>
  <c r="W1650" i="5" s="1"/>
  <c r="AE1649" i="5"/>
  <c r="AD1649" i="5"/>
  <c r="AC1649" i="5"/>
  <c r="AB1649" i="5"/>
  <c r="AA1649" i="5"/>
  <c r="Z1649" i="5"/>
  <c r="X1649" i="5"/>
  <c r="W1649" i="5" a="1"/>
  <c r="W1649" i="5" s="1"/>
  <c r="AE1648" i="5"/>
  <c r="AD1648" i="5"/>
  <c r="AC1648" i="5"/>
  <c r="AB1648" i="5"/>
  <c r="AA1648" i="5"/>
  <c r="Z1648" i="5"/>
  <c r="X1648" i="5"/>
  <c r="W1648" i="5" a="1"/>
  <c r="W1648" i="5" s="1"/>
  <c r="AE1647" i="5"/>
  <c r="AD1647" i="5"/>
  <c r="AC1647" i="5"/>
  <c r="AB1647" i="5"/>
  <c r="AA1647" i="5"/>
  <c r="Z1647" i="5"/>
  <c r="X1647" i="5"/>
  <c r="W1647" i="5" a="1"/>
  <c r="W1647" i="5" s="1"/>
  <c r="AE1646" i="5"/>
  <c r="AD1646" i="5"/>
  <c r="AC1646" i="5"/>
  <c r="AB1646" i="5"/>
  <c r="AA1646" i="5"/>
  <c r="Z1646" i="5"/>
  <c r="X1646" i="5"/>
  <c r="W1646" i="5" a="1"/>
  <c r="W1646" i="5" s="1"/>
  <c r="AE1645" i="5"/>
  <c r="AD1645" i="5"/>
  <c r="AC1645" i="5"/>
  <c r="AB1645" i="5"/>
  <c r="AA1645" i="5"/>
  <c r="Z1645" i="5"/>
  <c r="X1645" i="5"/>
  <c r="W1645" i="5" a="1"/>
  <c r="W1645" i="5" s="1"/>
  <c r="AE1644" i="5"/>
  <c r="AD1644" i="5"/>
  <c r="AC1644" i="5"/>
  <c r="AB1644" i="5"/>
  <c r="AA1644" i="5"/>
  <c r="Z1644" i="5"/>
  <c r="X1644" i="5"/>
  <c r="W1644" i="5" a="1"/>
  <c r="W1644" i="5" s="1"/>
  <c r="AE1643" i="5"/>
  <c r="AD1643" i="5"/>
  <c r="AC1643" i="5"/>
  <c r="AB1643" i="5"/>
  <c r="AA1643" i="5"/>
  <c r="Z1643" i="5"/>
  <c r="X1643" i="5"/>
  <c r="W1643" i="5" a="1"/>
  <c r="W1643" i="5" s="1"/>
  <c r="AE1642" i="5"/>
  <c r="AD1642" i="5"/>
  <c r="AC1642" i="5"/>
  <c r="AB1642" i="5"/>
  <c r="AA1642" i="5"/>
  <c r="Z1642" i="5"/>
  <c r="X1642" i="5"/>
  <c r="W1642" i="5" a="1"/>
  <c r="W1642" i="5" s="1"/>
  <c r="AE1641" i="5"/>
  <c r="AD1641" i="5"/>
  <c r="AC1641" i="5"/>
  <c r="AB1641" i="5"/>
  <c r="AA1641" i="5"/>
  <c r="Z1641" i="5"/>
  <c r="X1641" i="5"/>
  <c r="W1641" i="5" a="1"/>
  <c r="W1641" i="5" s="1"/>
  <c r="AE1640" i="5"/>
  <c r="AD1640" i="5"/>
  <c r="AC1640" i="5"/>
  <c r="AB1640" i="5"/>
  <c r="AA1640" i="5"/>
  <c r="Z1640" i="5"/>
  <c r="X1640" i="5"/>
  <c r="W1640" i="5" a="1"/>
  <c r="W1640" i="5" s="1"/>
  <c r="AE1639" i="5"/>
  <c r="AD1639" i="5"/>
  <c r="AC1639" i="5"/>
  <c r="AB1639" i="5"/>
  <c r="AA1639" i="5"/>
  <c r="Z1639" i="5"/>
  <c r="X1639" i="5"/>
  <c r="W1639" i="5" a="1"/>
  <c r="W1639" i="5" s="1"/>
  <c r="AE1638" i="5"/>
  <c r="AD1638" i="5"/>
  <c r="AC1638" i="5"/>
  <c r="AB1638" i="5"/>
  <c r="AA1638" i="5"/>
  <c r="Z1638" i="5"/>
  <c r="X1638" i="5"/>
  <c r="W1638" i="5" a="1"/>
  <c r="W1638" i="5" s="1"/>
  <c r="AE1637" i="5"/>
  <c r="AD1637" i="5"/>
  <c r="AC1637" i="5"/>
  <c r="AB1637" i="5"/>
  <c r="AA1637" i="5"/>
  <c r="Z1637" i="5"/>
  <c r="X1637" i="5"/>
  <c r="W1637" i="5" a="1"/>
  <c r="W1637" i="5" s="1"/>
  <c r="AE1636" i="5"/>
  <c r="AD1636" i="5"/>
  <c r="AC1636" i="5"/>
  <c r="AB1636" i="5"/>
  <c r="AA1636" i="5"/>
  <c r="Z1636" i="5"/>
  <c r="X1636" i="5"/>
  <c r="W1636" i="5" a="1"/>
  <c r="W1636" i="5" s="1"/>
  <c r="AE1635" i="5"/>
  <c r="AD1635" i="5"/>
  <c r="AC1635" i="5"/>
  <c r="AB1635" i="5"/>
  <c r="AA1635" i="5"/>
  <c r="Z1635" i="5"/>
  <c r="X1635" i="5"/>
  <c r="W1635" i="5" a="1"/>
  <c r="W1635" i="5" s="1"/>
  <c r="AE1634" i="5"/>
  <c r="AD1634" i="5"/>
  <c r="AC1634" i="5"/>
  <c r="AB1634" i="5"/>
  <c r="AA1634" i="5"/>
  <c r="Z1634" i="5"/>
  <c r="X1634" i="5"/>
  <c r="W1634" i="5" a="1"/>
  <c r="W1634" i="5" s="1"/>
  <c r="AE1633" i="5"/>
  <c r="AD1633" i="5"/>
  <c r="AC1633" i="5"/>
  <c r="AB1633" i="5"/>
  <c r="AA1633" i="5"/>
  <c r="Z1633" i="5"/>
  <c r="X1633" i="5"/>
  <c r="W1633" i="5" a="1"/>
  <c r="W1633" i="5" s="1"/>
  <c r="AE1632" i="5"/>
  <c r="AD1632" i="5"/>
  <c r="AC1632" i="5"/>
  <c r="AB1632" i="5"/>
  <c r="AA1632" i="5"/>
  <c r="Z1632" i="5"/>
  <c r="X1632" i="5"/>
  <c r="W1632" i="5" a="1"/>
  <c r="W1632" i="5" s="1"/>
  <c r="AE1631" i="5"/>
  <c r="AD1631" i="5"/>
  <c r="AC1631" i="5"/>
  <c r="AB1631" i="5"/>
  <c r="AA1631" i="5"/>
  <c r="Z1631" i="5"/>
  <c r="X1631" i="5"/>
  <c r="W1631" i="5" a="1"/>
  <c r="W1631" i="5" s="1"/>
  <c r="AE1630" i="5"/>
  <c r="AD1630" i="5"/>
  <c r="AC1630" i="5"/>
  <c r="AB1630" i="5"/>
  <c r="AA1630" i="5"/>
  <c r="Z1630" i="5"/>
  <c r="X1630" i="5"/>
  <c r="W1630" i="5" a="1"/>
  <c r="W1630" i="5" s="1"/>
  <c r="AE1629" i="5"/>
  <c r="AD1629" i="5"/>
  <c r="AC1629" i="5"/>
  <c r="AB1629" i="5"/>
  <c r="AA1629" i="5"/>
  <c r="Z1629" i="5"/>
  <c r="X1629" i="5"/>
  <c r="W1629" i="5" a="1"/>
  <c r="W1629" i="5" s="1"/>
  <c r="AE1628" i="5"/>
  <c r="AD1628" i="5"/>
  <c r="AC1628" i="5"/>
  <c r="AB1628" i="5"/>
  <c r="AA1628" i="5"/>
  <c r="Z1628" i="5"/>
  <c r="X1628" i="5"/>
  <c r="W1628" i="5" a="1"/>
  <c r="W1628" i="5" s="1"/>
  <c r="AE1627" i="5"/>
  <c r="AD1627" i="5"/>
  <c r="AC1627" i="5"/>
  <c r="AB1627" i="5"/>
  <c r="AA1627" i="5"/>
  <c r="Z1627" i="5"/>
  <c r="X1627" i="5"/>
  <c r="W1627" i="5" a="1"/>
  <c r="W1627" i="5" s="1"/>
  <c r="AE1626" i="5"/>
  <c r="AD1626" i="5"/>
  <c r="AC1626" i="5"/>
  <c r="AB1626" i="5"/>
  <c r="AA1626" i="5"/>
  <c r="Z1626" i="5"/>
  <c r="X1626" i="5"/>
  <c r="W1626" i="5" a="1"/>
  <c r="W1626" i="5" s="1"/>
  <c r="AE1625" i="5"/>
  <c r="AD1625" i="5"/>
  <c r="AC1625" i="5"/>
  <c r="AB1625" i="5"/>
  <c r="AA1625" i="5"/>
  <c r="Z1625" i="5"/>
  <c r="X1625" i="5"/>
  <c r="W1625" i="5" a="1"/>
  <c r="W1625" i="5" s="1"/>
  <c r="AE1624" i="5"/>
  <c r="AD1624" i="5"/>
  <c r="AC1624" i="5"/>
  <c r="AB1624" i="5"/>
  <c r="AA1624" i="5"/>
  <c r="Z1624" i="5"/>
  <c r="X1624" i="5"/>
  <c r="W1624" i="5" a="1"/>
  <c r="W1624" i="5" s="1"/>
  <c r="AE1623" i="5"/>
  <c r="AD1623" i="5"/>
  <c r="AC1623" i="5"/>
  <c r="AB1623" i="5"/>
  <c r="AA1623" i="5"/>
  <c r="Z1623" i="5"/>
  <c r="X1623" i="5"/>
  <c r="W1623" i="5" a="1"/>
  <c r="W1623" i="5" s="1"/>
  <c r="AE1622" i="5"/>
  <c r="AD1622" i="5"/>
  <c r="AC1622" i="5"/>
  <c r="AB1622" i="5"/>
  <c r="AA1622" i="5"/>
  <c r="Z1622" i="5"/>
  <c r="X1622" i="5"/>
  <c r="W1622" i="5" a="1"/>
  <c r="W1622" i="5" s="1"/>
  <c r="AE1621" i="5"/>
  <c r="AD1621" i="5"/>
  <c r="AC1621" i="5"/>
  <c r="AB1621" i="5"/>
  <c r="AA1621" i="5"/>
  <c r="Z1621" i="5"/>
  <c r="X1621" i="5"/>
  <c r="W1621" i="5" a="1"/>
  <c r="W1621" i="5" s="1"/>
  <c r="AE1620" i="5"/>
  <c r="AD1620" i="5"/>
  <c r="AC1620" i="5"/>
  <c r="AB1620" i="5"/>
  <c r="AA1620" i="5"/>
  <c r="Z1620" i="5"/>
  <c r="X1620" i="5"/>
  <c r="W1620" i="5" a="1"/>
  <c r="W1620" i="5" s="1"/>
  <c r="AE1619" i="5"/>
  <c r="AD1619" i="5"/>
  <c r="AC1619" i="5"/>
  <c r="AB1619" i="5"/>
  <c r="AA1619" i="5"/>
  <c r="Z1619" i="5"/>
  <c r="X1619" i="5"/>
  <c r="W1619" i="5" a="1"/>
  <c r="W1619" i="5" s="1"/>
  <c r="AE1618" i="5"/>
  <c r="AD1618" i="5"/>
  <c r="AC1618" i="5"/>
  <c r="AB1618" i="5"/>
  <c r="AA1618" i="5"/>
  <c r="Z1618" i="5"/>
  <c r="X1618" i="5"/>
  <c r="W1618" i="5" a="1"/>
  <c r="W1618" i="5" s="1"/>
  <c r="AE1617" i="5"/>
  <c r="AD1617" i="5"/>
  <c r="AC1617" i="5"/>
  <c r="AB1617" i="5"/>
  <c r="AA1617" i="5"/>
  <c r="Z1617" i="5"/>
  <c r="X1617" i="5"/>
  <c r="W1617" i="5" a="1"/>
  <c r="W1617" i="5" s="1"/>
  <c r="AE1616" i="5"/>
  <c r="AD1616" i="5"/>
  <c r="AC1616" i="5"/>
  <c r="AB1616" i="5"/>
  <c r="AA1616" i="5"/>
  <c r="Z1616" i="5"/>
  <c r="X1616" i="5"/>
  <c r="W1616" i="5" a="1"/>
  <c r="W1616" i="5" s="1"/>
  <c r="AE1615" i="5"/>
  <c r="AD1615" i="5"/>
  <c r="AC1615" i="5"/>
  <c r="AB1615" i="5"/>
  <c r="AA1615" i="5"/>
  <c r="Z1615" i="5"/>
  <c r="X1615" i="5"/>
  <c r="W1615" i="5" a="1"/>
  <c r="W1615" i="5" s="1"/>
  <c r="AE1614" i="5"/>
  <c r="AD1614" i="5"/>
  <c r="AC1614" i="5"/>
  <c r="AB1614" i="5"/>
  <c r="AA1614" i="5"/>
  <c r="Z1614" i="5"/>
  <c r="X1614" i="5"/>
  <c r="W1614" i="5" a="1"/>
  <c r="W1614" i="5" s="1"/>
  <c r="AE1613" i="5"/>
  <c r="AD1613" i="5"/>
  <c r="AC1613" i="5"/>
  <c r="AB1613" i="5"/>
  <c r="AA1613" i="5"/>
  <c r="Z1613" i="5"/>
  <c r="X1613" i="5"/>
  <c r="W1613" i="5" a="1"/>
  <c r="W1613" i="5" s="1"/>
  <c r="AE1612" i="5"/>
  <c r="AD1612" i="5"/>
  <c r="AC1612" i="5"/>
  <c r="AB1612" i="5"/>
  <c r="AA1612" i="5"/>
  <c r="Z1612" i="5"/>
  <c r="X1612" i="5"/>
  <c r="W1612" i="5" a="1"/>
  <c r="W1612" i="5" s="1"/>
  <c r="AE1611" i="5"/>
  <c r="AD1611" i="5"/>
  <c r="AC1611" i="5"/>
  <c r="AB1611" i="5"/>
  <c r="AA1611" i="5"/>
  <c r="Z1611" i="5"/>
  <c r="X1611" i="5"/>
  <c r="W1611" i="5" a="1"/>
  <c r="W1611" i="5" s="1"/>
  <c r="AE1610" i="5"/>
  <c r="AD1610" i="5"/>
  <c r="AC1610" i="5"/>
  <c r="AB1610" i="5"/>
  <c r="AA1610" i="5"/>
  <c r="Z1610" i="5"/>
  <c r="X1610" i="5"/>
  <c r="W1610" i="5"/>
  <c r="W1610" i="5" a="1"/>
  <c r="AE1609" i="5"/>
  <c r="AD1609" i="5"/>
  <c r="AC1609" i="5"/>
  <c r="AB1609" i="5"/>
  <c r="AA1609" i="5"/>
  <c r="Z1609" i="5"/>
  <c r="X1609" i="5"/>
  <c r="W1609" i="5" a="1"/>
  <c r="W1609" i="5" s="1"/>
  <c r="AE1608" i="5"/>
  <c r="AD1608" i="5"/>
  <c r="AC1608" i="5"/>
  <c r="AB1608" i="5"/>
  <c r="AA1608" i="5"/>
  <c r="Z1608" i="5"/>
  <c r="X1608" i="5"/>
  <c r="W1608" i="5" a="1"/>
  <c r="W1608" i="5" s="1"/>
  <c r="AE1607" i="5"/>
  <c r="AD1607" i="5"/>
  <c r="AC1607" i="5"/>
  <c r="AB1607" i="5"/>
  <c r="AA1607" i="5"/>
  <c r="Z1607" i="5"/>
  <c r="X1607" i="5"/>
  <c r="W1607" i="5" a="1"/>
  <c r="W1607" i="5" s="1"/>
  <c r="AE1606" i="5"/>
  <c r="AD1606" i="5"/>
  <c r="AC1606" i="5"/>
  <c r="AB1606" i="5"/>
  <c r="AA1606" i="5"/>
  <c r="Z1606" i="5"/>
  <c r="X1606" i="5"/>
  <c r="W1606" i="5" a="1"/>
  <c r="W1606" i="5" s="1"/>
  <c r="AE1605" i="5"/>
  <c r="AD1605" i="5"/>
  <c r="AC1605" i="5"/>
  <c r="AB1605" i="5"/>
  <c r="AA1605" i="5"/>
  <c r="Z1605" i="5"/>
  <c r="X1605" i="5"/>
  <c r="W1605" i="5" a="1"/>
  <c r="W1605" i="5" s="1"/>
  <c r="AE1604" i="5"/>
  <c r="AD1604" i="5"/>
  <c r="AC1604" i="5"/>
  <c r="AB1604" i="5"/>
  <c r="AA1604" i="5"/>
  <c r="Z1604" i="5"/>
  <c r="X1604" i="5"/>
  <c r="W1604" i="5" a="1"/>
  <c r="W1604" i="5" s="1"/>
  <c r="AE1603" i="5"/>
  <c r="AD1603" i="5"/>
  <c r="AC1603" i="5"/>
  <c r="AB1603" i="5"/>
  <c r="AA1603" i="5"/>
  <c r="Z1603" i="5"/>
  <c r="X1603" i="5"/>
  <c r="W1603" i="5" a="1"/>
  <c r="W1603" i="5" s="1"/>
  <c r="AE1602" i="5"/>
  <c r="AD1602" i="5"/>
  <c r="AC1602" i="5"/>
  <c r="AB1602" i="5"/>
  <c r="AA1602" i="5"/>
  <c r="Z1602" i="5"/>
  <c r="X1602" i="5"/>
  <c r="W1602" i="5" a="1"/>
  <c r="W1602" i="5" s="1"/>
  <c r="AE1601" i="5"/>
  <c r="AD1601" i="5"/>
  <c r="AC1601" i="5"/>
  <c r="AB1601" i="5"/>
  <c r="AA1601" i="5"/>
  <c r="Z1601" i="5"/>
  <c r="X1601" i="5"/>
  <c r="W1601" i="5" a="1"/>
  <c r="W1601" i="5" s="1"/>
  <c r="AE1600" i="5"/>
  <c r="AD1600" i="5"/>
  <c r="AC1600" i="5"/>
  <c r="AB1600" i="5"/>
  <c r="AA1600" i="5"/>
  <c r="Z1600" i="5"/>
  <c r="X1600" i="5"/>
  <c r="W1600" i="5" a="1"/>
  <c r="W1600" i="5" s="1"/>
  <c r="AE1599" i="5"/>
  <c r="AD1599" i="5"/>
  <c r="AC1599" i="5"/>
  <c r="AB1599" i="5"/>
  <c r="AA1599" i="5"/>
  <c r="Z1599" i="5"/>
  <c r="X1599" i="5"/>
  <c r="W1599" i="5" a="1"/>
  <c r="W1599" i="5" s="1"/>
  <c r="AE1598" i="5"/>
  <c r="AD1598" i="5"/>
  <c r="AC1598" i="5"/>
  <c r="AB1598" i="5"/>
  <c r="AA1598" i="5"/>
  <c r="Z1598" i="5"/>
  <c r="X1598" i="5"/>
  <c r="W1598" i="5" a="1"/>
  <c r="W1598" i="5" s="1"/>
  <c r="AE1597" i="5"/>
  <c r="AD1597" i="5"/>
  <c r="AC1597" i="5"/>
  <c r="AB1597" i="5"/>
  <c r="AA1597" i="5"/>
  <c r="Z1597" i="5"/>
  <c r="X1597" i="5"/>
  <c r="W1597" i="5" a="1"/>
  <c r="W1597" i="5" s="1"/>
  <c r="AE1596" i="5"/>
  <c r="AD1596" i="5"/>
  <c r="AC1596" i="5"/>
  <c r="AB1596" i="5"/>
  <c r="AA1596" i="5"/>
  <c r="Z1596" i="5"/>
  <c r="X1596" i="5"/>
  <c r="W1596" i="5" a="1"/>
  <c r="W1596" i="5" s="1"/>
  <c r="AE1595" i="5"/>
  <c r="AD1595" i="5"/>
  <c r="AC1595" i="5"/>
  <c r="AB1595" i="5"/>
  <c r="AA1595" i="5"/>
  <c r="Z1595" i="5"/>
  <c r="X1595" i="5"/>
  <c r="W1595" i="5" a="1"/>
  <c r="W1595" i="5" s="1"/>
  <c r="AE1594" i="5"/>
  <c r="AD1594" i="5"/>
  <c r="AC1594" i="5"/>
  <c r="AB1594" i="5"/>
  <c r="AA1594" i="5"/>
  <c r="Z1594" i="5"/>
  <c r="X1594" i="5"/>
  <c r="W1594" i="5" a="1"/>
  <c r="W1594" i="5" s="1"/>
  <c r="AE1593" i="5"/>
  <c r="AD1593" i="5"/>
  <c r="AC1593" i="5"/>
  <c r="AB1593" i="5"/>
  <c r="AA1593" i="5"/>
  <c r="Z1593" i="5"/>
  <c r="X1593" i="5"/>
  <c r="W1593" i="5" a="1"/>
  <c r="W1593" i="5" s="1"/>
  <c r="AE1592" i="5"/>
  <c r="AD1592" i="5"/>
  <c r="AC1592" i="5"/>
  <c r="AB1592" i="5"/>
  <c r="AA1592" i="5"/>
  <c r="Z1592" i="5"/>
  <c r="X1592" i="5"/>
  <c r="W1592" i="5" a="1"/>
  <c r="W1592" i="5" s="1"/>
  <c r="AE1591" i="5"/>
  <c r="AD1591" i="5"/>
  <c r="AC1591" i="5"/>
  <c r="AB1591" i="5"/>
  <c r="AA1591" i="5"/>
  <c r="Z1591" i="5"/>
  <c r="X1591" i="5"/>
  <c r="W1591" i="5" a="1"/>
  <c r="W1591" i="5" s="1"/>
  <c r="AE1590" i="5"/>
  <c r="AD1590" i="5"/>
  <c r="AC1590" i="5"/>
  <c r="AB1590" i="5"/>
  <c r="AA1590" i="5"/>
  <c r="Z1590" i="5"/>
  <c r="X1590" i="5"/>
  <c r="W1590" i="5" a="1"/>
  <c r="W1590" i="5" s="1"/>
  <c r="AE1589" i="5"/>
  <c r="AD1589" i="5"/>
  <c r="AC1589" i="5"/>
  <c r="AB1589" i="5"/>
  <c r="AA1589" i="5"/>
  <c r="Z1589" i="5"/>
  <c r="X1589" i="5"/>
  <c r="W1589" i="5" a="1"/>
  <c r="W1589" i="5" s="1"/>
  <c r="AE1588" i="5"/>
  <c r="AD1588" i="5"/>
  <c r="AC1588" i="5"/>
  <c r="AB1588" i="5"/>
  <c r="AA1588" i="5"/>
  <c r="Z1588" i="5"/>
  <c r="X1588" i="5"/>
  <c r="W1588" i="5" a="1"/>
  <c r="W1588" i="5" s="1"/>
  <c r="AE1587" i="5"/>
  <c r="AD1587" i="5"/>
  <c r="AC1587" i="5"/>
  <c r="AB1587" i="5"/>
  <c r="AA1587" i="5"/>
  <c r="Z1587" i="5"/>
  <c r="X1587" i="5"/>
  <c r="W1587" i="5" a="1"/>
  <c r="W1587" i="5" s="1"/>
  <c r="AE1586" i="5"/>
  <c r="AD1586" i="5"/>
  <c r="AC1586" i="5"/>
  <c r="AB1586" i="5"/>
  <c r="AA1586" i="5"/>
  <c r="Z1586" i="5"/>
  <c r="X1586" i="5"/>
  <c r="W1586" i="5" a="1"/>
  <c r="W1586" i="5" s="1"/>
  <c r="AE1585" i="5"/>
  <c r="AD1585" i="5"/>
  <c r="AC1585" i="5"/>
  <c r="AB1585" i="5"/>
  <c r="AA1585" i="5"/>
  <c r="Z1585" i="5"/>
  <c r="X1585" i="5"/>
  <c r="W1585" i="5" a="1"/>
  <c r="W1585" i="5" s="1"/>
  <c r="AE1584" i="5"/>
  <c r="AD1584" i="5"/>
  <c r="AC1584" i="5"/>
  <c r="AB1584" i="5"/>
  <c r="AA1584" i="5"/>
  <c r="Z1584" i="5"/>
  <c r="X1584" i="5"/>
  <c r="W1584" i="5" a="1"/>
  <c r="W1584" i="5" s="1"/>
  <c r="AE1583" i="5"/>
  <c r="AD1583" i="5"/>
  <c r="AC1583" i="5"/>
  <c r="AB1583" i="5"/>
  <c r="AA1583" i="5"/>
  <c r="Z1583" i="5"/>
  <c r="X1583" i="5"/>
  <c r="W1583" i="5" a="1"/>
  <c r="W1583" i="5" s="1"/>
  <c r="AE1582" i="5"/>
  <c r="AD1582" i="5"/>
  <c r="AC1582" i="5"/>
  <c r="AB1582" i="5"/>
  <c r="AA1582" i="5"/>
  <c r="Z1582" i="5"/>
  <c r="X1582" i="5"/>
  <c r="W1582" i="5" a="1"/>
  <c r="W1582" i="5" s="1"/>
  <c r="AE1581" i="5"/>
  <c r="AD1581" i="5"/>
  <c r="AC1581" i="5"/>
  <c r="AB1581" i="5"/>
  <c r="AA1581" i="5"/>
  <c r="Z1581" i="5"/>
  <c r="X1581" i="5"/>
  <c r="W1581" i="5" a="1"/>
  <c r="W1581" i="5" s="1"/>
  <c r="AE1580" i="5"/>
  <c r="AD1580" i="5"/>
  <c r="AC1580" i="5"/>
  <c r="AB1580" i="5"/>
  <c r="AA1580" i="5"/>
  <c r="Z1580" i="5"/>
  <c r="X1580" i="5"/>
  <c r="W1580" i="5" a="1"/>
  <c r="W1580" i="5" s="1"/>
  <c r="AE1579" i="5"/>
  <c r="AD1579" i="5"/>
  <c r="AC1579" i="5"/>
  <c r="AB1579" i="5"/>
  <c r="AA1579" i="5"/>
  <c r="Z1579" i="5"/>
  <c r="X1579" i="5"/>
  <c r="W1579" i="5" a="1"/>
  <c r="W1579" i="5" s="1"/>
  <c r="AE1578" i="5"/>
  <c r="AD1578" i="5"/>
  <c r="AC1578" i="5"/>
  <c r="AB1578" i="5"/>
  <c r="AA1578" i="5"/>
  <c r="Z1578" i="5"/>
  <c r="X1578" i="5"/>
  <c r="W1578" i="5" a="1"/>
  <c r="W1578" i="5" s="1"/>
  <c r="AE1577" i="5"/>
  <c r="AD1577" i="5"/>
  <c r="AC1577" i="5"/>
  <c r="AB1577" i="5"/>
  <c r="AA1577" i="5"/>
  <c r="Z1577" i="5"/>
  <c r="X1577" i="5"/>
  <c r="W1577" i="5" a="1"/>
  <c r="W1577" i="5" s="1"/>
  <c r="AE1576" i="5"/>
  <c r="AD1576" i="5"/>
  <c r="AC1576" i="5"/>
  <c r="AB1576" i="5"/>
  <c r="AA1576" i="5"/>
  <c r="Z1576" i="5"/>
  <c r="X1576" i="5"/>
  <c r="W1576" i="5"/>
  <c r="W1576" i="5" a="1"/>
  <c r="AE1575" i="5"/>
  <c r="AD1575" i="5"/>
  <c r="AC1575" i="5"/>
  <c r="AB1575" i="5"/>
  <c r="AA1575" i="5"/>
  <c r="Z1575" i="5"/>
  <c r="X1575" i="5"/>
  <c r="W1575" i="5" a="1"/>
  <c r="W1575" i="5" s="1"/>
  <c r="AE1574" i="5"/>
  <c r="AD1574" i="5"/>
  <c r="AC1574" i="5"/>
  <c r="AB1574" i="5"/>
  <c r="AA1574" i="5"/>
  <c r="Z1574" i="5"/>
  <c r="X1574" i="5"/>
  <c r="W1574" i="5" a="1"/>
  <c r="W1574" i="5" s="1"/>
  <c r="AE1573" i="5"/>
  <c r="AD1573" i="5"/>
  <c r="AC1573" i="5"/>
  <c r="AB1573" i="5"/>
  <c r="AA1573" i="5"/>
  <c r="Z1573" i="5"/>
  <c r="X1573" i="5"/>
  <c r="W1573" i="5" a="1"/>
  <c r="W1573" i="5" s="1"/>
  <c r="AE1572" i="5"/>
  <c r="AD1572" i="5"/>
  <c r="AC1572" i="5"/>
  <c r="AB1572" i="5"/>
  <c r="AA1572" i="5"/>
  <c r="Z1572" i="5"/>
  <c r="X1572" i="5"/>
  <c r="W1572" i="5" a="1"/>
  <c r="W1572" i="5" s="1"/>
  <c r="AE1571" i="5"/>
  <c r="AD1571" i="5"/>
  <c r="AC1571" i="5"/>
  <c r="AB1571" i="5"/>
  <c r="AA1571" i="5"/>
  <c r="Z1571" i="5"/>
  <c r="X1571" i="5"/>
  <c r="W1571" i="5" a="1"/>
  <c r="W1571" i="5" s="1"/>
  <c r="AE1570" i="5"/>
  <c r="AD1570" i="5"/>
  <c r="AC1570" i="5"/>
  <c r="AB1570" i="5"/>
  <c r="AA1570" i="5"/>
  <c r="Z1570" i="5"/>
  <c r="X1570" i="5"/>
  <c r="W1570" i="5" a="1"/>
  <c r="W1570" i="5" s="1"/>
  <c r="AE1569" i="5"/>
  <c r="AD1569" i="5"/>
  <c r="AC1569" i="5"/>
  <c r="AB1569" i="5"/>
  <c r="AA1569" i="5"/>
  <c r="Z1569" i="5"/>
  <c r="X1569" i="5"/>
  <c r="W1569" i="5" a="1"/>
  <c r="W1569" i="5" s="1"/>
  <c r="AE1568" i="5"/>
  <c r="AD1568" i="5"/>
  <c r="AC1568" i="5"/>
  <c r="AB1568" i="5"/>
  <c r="AA1568" i="5"/>
  <c r="Z1568" i="5"/>
  <c r="X1568" i="5"/>
  <c r="W1568" i="5" a="1"/>
  <c r="W1568" i="5" s="1"/>
  <c r="AE1567" i="5"/>
  <c r="AD1567" i="5"/>
  <c r="AC1567" i="5"/>
  <c r="AB1567" i="5"/>
  <c r="AA1567" i="5"/>
  <c r="Z1567" i="5"/>
  <c r="X1567" i="5"/>
  <c r="W1567" i="5" a="1"/>
  <c r="W1567" i="5" s="1"/>
  <c r="AE1566" i="5"/>
  <c r="AD1566" i="5"/>
  <c r="AC1566" i="5"/>
  <c r="AB1566" i="5"/>
  <c r="AA1566" i="5"/>
  <c r="Z1566" i="5"/>
  <c r="X1566" i="5"/>
  <c r="W1566" i="5" a="1"/>
  <c r="W1566" i="5" s="1"/>
  <c r="AE1565" i="5"/>
  <c r="AD1565" i="5"/>
  <c r="AC1565" i="5"/>
  <c r="AB1565" i="5"/>
  <c r="AA1565" i="5"/>
  <c r="Z1565" i="5"/>
  <c r="X1565" i="5"/>
  <c r="W1565" i="5" a="1"/>
  <c r="W1565" i="5" s="1"/>
  <c r="AE1564" i="5"/>
  <c r="AD1564" i="5"/>
  <c r="AC1564" i="5"/>
  <c r="AB1564" i="5"/>
  <c r="AA1564" i="5"/>
  <c r="Z1564" i="5"/>
  <c r="X1564" i="5"/>
  <c r="W1564" i="5" a="1"/>
  <c r="W1564" i="5" s="1"/>
  <c r="AE1563" i="5"/>
  <c r="AD1563" i="5"/>
  <c r="AC1563" i="5"/>
  <c r="AB1563" i="5"/>
  <c r="AA1563" i="5"/>
  <c r="Z1563" i="5"/>
  <c r="X1563" i="5"/>
  <c r="W1563" i="5" a="1"/>
  <c r="W1563" i="5" s="1"/>
  <c r="AE1562" i="5"/>
  <c r="AD1562" i="5"/>
  <c r="AC1562" i="5"/>
  <c r="AB1562" i="5"/>
  <c r="AA1562" i="5"/>
  <c r="Z1562" i="5"/>
  <c r="X1562" i="5"/>
  <c r="W1562" i="5" a="1"/>
  <c r="W1562" i="5" s="1"/>
  <c r="AE1561" i="5"/>
  <c r="AD1561" i="5"/>
  <c r="AC1561" i="5"/>
  <c r="AB1561" i="5"/>
  <c r="AA1561" i="5"/>
  <c r="Z1561" i="5"/>
  <c r="X1561" i="5"/>
  <c r="W1561" i="5" a="1"/>
  <c r="W1561" i="5" s="1"/>
  <c r="AE1560" i="5"/>
  <c r="AD1560" i="5"/>
  <c r="AC1560" i="5"/>
  <c r="AB1560" i="5"/>
  <c r="AA1560" i="5"/>
  <c r="Z1560" i="5"/>
  <c r="X1560" i="5"/>
  <c r="W1560" i="5" a="1"/>
  <c r="W1560" i="5" s="1"/>
  <c r="AE1559" i="5"/>
  <c r="AD1559" i="5"/>
  <c r="AC1559" i="5"/>
  <c r="AB1559" i="5"/>
  <c r="AA1559" i="5"/>
  <c r="Z1559" i="5"/>
  <c r="X1559" i="5"/>
  <c r="W1559" i="5" a="1"/>
  <c r="W1559" i="5" s="1"/>
  <c r="AE1558" i="5"/>
  <c r="AD1558" i="5"/>
  <c r="AC1558" i="5"/>
  <c r="AB1558" i="5"/>
  <c r="AA1558" i="5"/>
  <c r="Z1558" i="5"/>
  <c r="X1558" i="5"/>
  <c r="W1558" i="5" a="1"/>
  <c r="W1558" i="5" s="1"/>
  <c r="AE1557" i="5"/>
  <c r="AD1557" i="5"/>
  <c r="AC1557" i="5"/>
  <c r="AB1557" i="5"/>
  <c r="AA1557" i="5"/>
  <c r="Z1557" i="5"/>
  <c r="X1557" i="5"/>
  <c r="W1557" i="5" a="1"/>
  <c r="W1557" i="5" s="1"/>
  <c r="AE1556" i="5"/>
  <c r="AD1556" i="5"/>
  <c r="AC1556" i="5"/>
  <c r="AB1556" i="5"/>
  <c r="AA1556" i="5"/>
  <c r="Z1556" i="5"/>
  <c r="X1556" i="5"/>
  <c r="W1556" i="5" a="1"/>
  <c r="W1556" i="5" s="1"/>
  <c r="AE1555" i="5"/>
  <c r="AD1555" i="5"/>
  <c r="AC1555" i="5"/>
  <c r="AB1555" i="5"/>
  <c r="AA1555" i="5"/>
  <c r="Z1555" i="5"/>
  <c r="X1555" i="5"/>
  <c r="W1555" i="5" a="1"/>
  <c r="W1555" i="5" s="1"/>
  <c r="AE1554" i="5"/>
  <c r="AD1554" i="5"/>
  <c r="AC1554" i="5"/>
  <c r="AB1554" i="5"/>
  <c r="AA1554" i="5"/>
  <c r="Z1554" i="5"/>
  <c r="X1554" i="5"/>
  <c r="W1554" i="5" a="1"/>
  <c r="W1554" i="5" s="1"/>
  <c r="AE1553" i="5"/>
  <c r="AD1553" i="5"/>
  <c r="AC1553" i="5"/>
  <c r="AB1553" i="5"/>
  <c r="AA1553" i="5"/>
  <c r="Z1553" i="5"/>
  <c r="X1553" i="5"/>
  <c r="W1553" i="5" a="1"/>
  <c r="W1553" i="5" s="1"/>
  <c r="AE1552" i="5"/>
  <c r="AD1552" i="5"/>
  <c r="AC1552" i="5"/>
  <c r="AB1552" i="5"/>
  <c r="AA1552" i="5"/>
  <c r="Z1552" i="5"/>
  <c r="X1552" i="5"/>
  <c r="W1552" i="5" a="1"/>
  <c r="W1552" i="5" s="1"/>
  <c r="AE1551" i="5"/>
  <c r="AD1551" i="5"/>
  <c r="AC1551" i="5"/>
  <c r="AB1551" i="5"/>
  <c r="AA1551" i="5"/>
  <c r="Z1551" i="5"/>
  <c r="X1551" i="5"/>
  <c r="W1551" i="5" a="1"/>
  <c r="W1551" i="5" s="1"/>
  <c r="AE1550" i="5"/>
  <c r="AD1550" i="5"/>
  <c r="AC1550" i="5"/>
  <c r="AB1550" i="5"/>
  <c r="AA1550" i="5"/>
  <c r="Z1550" i="5"/>
  <c r="X1550" i="5"/>
  <c r="W1550" i="5" a="1"/>
  <c r="W1550" i="5" s="1"/>
  <c r="AE1549" i="5"/>
  <c r="AD1549" i="5"/>
  <c r="AC1549" i="5"/>
  <c r="AB1549" i="5"/>
  <c r="AA1549" i="5"/>
  <c r="Z1549" i="5"/>
  <c r="X1549" i="5"/>
  <c r="W1549" i="5" a="1"/>
  <c r="W1549" i="5" s="1"/>
  <c r="AE1548" i="5"/>
  <c r="AD1548" i="5"/>
  <c r="AC1548" i="5"/>
  <c r="AB1548" i="5"/>
  <c r="AA1548" i="5"/>
  <c r="Z1548" i="5"/>
  <c r="X1548" i="5"/>
  <c r="W1548" i="5" a="1"/>
  <c r="W1548" i="5" s="1"/>
  <c r="AE1547" i="5"/>
  <c r="AD1547" i="5"/>
  <c r="AC1547" i="5"/>
  <c r="AB1547" i="5"/>
  <c r="AA1547" i="5"/>
  <c r="Z1547" i="5"/>
  <c r="X1547" i="5"/>
  <c r="W1547" i="5" a="1"/>
  <c r="W1547" i="5" s="1"/>
  <c r="AE1546" i="5"/>
  <c r="AD1546" i="5"/>
  <c r="AC1546" i="5"/>
  <c r="AB1546" i="5"/>
  <c r="AA1546" i="5"/>
  <c r="Z1546" i="5"/>
  <c r="X1546" i="5"/>
  <c r="W1546" i="5" a="1"/>
  <c r="W1546" i="5" s="1"/>
  <c r="AE1545" i="5"/>
  <c r="AD1545" i="5"/>
  <c r="AC1545" i="5"/>
  <c r="AB1545" i="5"/>
  <c r="AA1545" i="5"/>
  <c r="Z1545" i="5"/>
  <c r="X1545" i="5"/>
  <c r="W1545" i="5" a="1"/>
  <c r="W1545" i="5" s="1"/>
  <c r="AE1544" i="5"/>
  <c r="AD1544" i="5"/>
  <c r="AC1544" i="5"/>
  <c r="AB1544" i="5"/>
  <c r="AA1544" i="5"/>
  <c r="Z1544" i="5"/>
  <c r="X1544" i="5"/>
  <c r="W1544" i="5" a="1"/>
  <c r="W1544" i="5" s="1"/>
  <c r="AE1543" i="5"/>
  <c r="AD1543" i="5"/>
  <c r="AC1543" i="5"/>
  <c r="AB1543" i="5"/>
  <c r="AA1543" i="5"/>
  <c r="Z1543" i="5"/>
  <c r="X1543" i="5"/>
  <c r="W1543" i="5" a="1"/>
  <c r="W1543" i="5" s="1"/>
  <c r="AE1542" i="5"/>
  <c r="AD1542" i="5"/>
  <c r="AC1542" i="5"/>
  <c r="AB1542" i="5"/>
  <c r="AA1542" i="5"/>
  <c r="Z1542" i="5"/>
  <c r="X1542" i="5"/>
  <c r="W1542" i="5" a="1"/>
  <c r="W1542" i="5" s="1"/>
  <c r="AE1541" i="5"/>
  <c r="AD1541" i="5"/>
  <c r="AC1541" i="5"/>
  <c r="AB1541" i="5"/>
  <c r="AA1541" i="5"/>
  <c r="Z1541" i="5"/>
  <c r="X1541" i="5"/>
  <c r="W1541" i="5" a="1"/>
  <c r="W1541" i="5" s="1"/>
  <c r="AE1540" i="5"/>
  <c r="AD1540" i="5"/>
  <c r="AC1540" i="5"/>
  <c r="AB1540" i="5"/>
  <c r="AA1540" i="5"/>
  <c r="Z1540" i="5"/>
  <c r="X1540" i="5"/>
  <c r="W1540" i="5" a="1"/>
  <c r="W1540" i="5" s="1"/>
  <c r="AE1539" i="5"/>
  <c r="AD1539" i="5"/>
  <c r="AC1539" i="5"/>
  <c r="AB1539" i="5"/>
  <c r="AA1539" i="5"/>
  <c r="Z1539" i="5"/>
  <c r="X1539" i="5"/>
  <c r="W1539" i="5" a="1"/>
  <c r="W1539" i="5" s="1"/>
  <c r="AE1538" i="5"/>
  <c r="AD1538" i="5"/>
  <c r="AC1538" i="5"/>
  <c r="AB1538" i="5"/>
  <c r="AA1538" i="5"/>
  <c r="Z1538" i="5"/>
  <c r="X1538" i="5"/>
  <c r="W1538" i="5"/>
  <c r="W1538" i="5" a="1"/>
  <c r="AE1537" i="5"/>
  <c r="AD1537" i="5"/>
  <c r="AC1537" i="5"/>
  <c r="AB1537" i="5"/>
  <c r="AA1537" i="5"/>
  <c r="Z1537" i="5"/>
  <c r="X1537" i="5"/>
  <c r="W1537" i="5" a="1"/>
  <c r="W1537" i="5" s="1"/>
  <c r="AE1536" i="5"/>
  <c r="AD1536" i="5"/>
  <c r="AC1536" i="5"/>
  <c r="AB1536" i="5"/>
  <c r="AA1536" i="5"/>
  <c r="Z1536" i="5"/>
  <c r="X1536" i="5"/>
  <c r="W1536" i="5" a="1"/>
  <c r="W1536" i="5" s="1"/>
  <c r="AE1535" i="5"/>
  <c r="AD1535" i="5"/>
  <c r="AC1535" i="5"/>
  <c r="AB1535" i="5"/>
  <c r="AA1535" i="5"/>
  <c r="Z1535" i="5"/>
  <c r="X1535" i="5"/>
  <c r="W1535" i="5" a="1"/>
  <c r="W1535" i="5" s="1"/>
  <c r="AE1534" i="5"/>
  <c r="AD1534" i="5"/>
  <c r="AC1534" i="5"/>
  <c r="AB1534" i="5"/>
  <c r="AA1534" i="5"/>
  <c r="Z1534" i="5"/>
  <c r="X1534" i="5"/>
  <c r="W1534" i="5" a="1"/>
  <c r="W1534" i="5" s="1"/>
  <c r="AE1533" i="5"/>
  <c r="AD1533" i="5"/>
  <c r="AC1533" i="5"/>
  <c r="AB1533" i="5"/>
  <c r="AA1533" i="5"/>
  <c r="Z1533" i="5"/>
  <c r="X1533" i="5"/>
  <c r="W1533" i="5" a="1"/>
  <c r="W1533" i="5" s="1"/>
  <c r="AE1532" i="5"/>
  <c r="AD1532" i="5"/>
  <c r="AC1532" i="5"/>
  <c r="AB1532" i="5"/>
  <c r="AA1532" i="5"/>
  <c r="Z1532" i="5"/>
  <c r="X1532" i="5"/>
  <c r="W1532" i="5" a="1"/>
  <c r="W1532" i="5" s="1"/>
  <c r="AE1531" i="5"/>
  <c r="AD1531" i="5"/>
  <c r="AC1531" i="5"/>
  <c r="AB1531" i="5"/>
  <c r="AA1531" i="5"/>
  <c r="Z1531" i="5"/>
  <c r="X1531" i="5"/>
  <c r="W1531" i="5" a="1"/>
  <c r="W1531" i="5" s="1"/>
  <c r="AE1530" i="5"/>
  <c r="AD1530" i="5"/>
  <c r="AC1530" i="5"/>
  <c r="AB1530" i="5"/>
  <c r="AA1530" i="5"/>
  <c r="Z1530" i="5"/>
  <c r="X1530" i="5"/>
  <c r="W1530" i="5" a="1"/>
  <c r="W1530" i="5" s="1"/>
  <c r="AE1529" i="5"/>
  <c r="AD1529" i="5"/>
  <c r="AC1529" i="5"/>
  <c r="AB1529" i="5"/>
  <c r="AA1529" i="5"/>
  <c r="Z1529" i="5"/>
  <c r="X1529" i="5"/>
  <c r="W1529" i="5" a="1"/>
  <c r="W1529" i="5" s="1"/>
  <c r="AE1528" i="5"/>
  <c r="AD1528" i="5"/>
  <c r="AC1528" i="5"/>
  <c r="AB1528" i="5"/>
  <c r="AA1528" i="5"/>
  <c r="Z1528" i="5"/>
  <c r="X1528" i="5"/>
  <c r="W1528" i="5" a="1"/>
  <c r="W1528" i="5" s="1"/>
  <c r="AE1527" i="5"/>
  <c r="AD1527" i="5"/>
  <c r="AC1527" i="5"/>
  <c r="AB1527" i="5"/>
  <c r="AA1527" i="5"/>
  <c r="Z1527" i="5"/>
  <c r="X1527" i="5"/>
  <c r="W1527" i="5" a="1"/>
  <c r="W1527" i="5" s="1"/>
  <c r="AE1526" i="5"/>
  <c r="AD1526" i="5"/>
  <c r="AC1526" i="5"/>
  <c r="AB1526" i="5"/>
  <c r="AA1526" i="5"/>
  <c r="Z1526" i="5"/>
  <c r="X1526" i="5"/>
  <c r="W1526" i="5" a="1"/>
  <c r="W1526" i="5" s="1"/>
  <c r="AE1525" i="5"/>
  <c r="AD1525" i="5"/>
  <c r="AC1525" i="5"/>
  <c r="AB1525" i="5"/>
  <c r="AA1525" i="5"/>
  <c r="Z1525" i="5"/>
  <c r="X1525" i="5"/>
  <c r="W1525" i="5" a="1"/>
  <c r="W1525" i="5" s="1"/>
  <c r="AE1524" i="5"/>
  <c r="AD1524" i="5"/>
  <c r="AC1524" i="5"/>
  <c r="AB1524" i="5"/>
  <c r="AA1524" i="5"/>
  <c r="Z1524" i="5"/>
  <c r="X1524" i="5"/>
  <c r="W1524" i="5" a="1"/>
  <c r="W1524" i="5" s="1"/>
  <c r="AE1523" i="5"/>
  <c r="AD1523" i="5"/>
  <c r="AC1523" i="5"/>
  <c r="AB1523" i="5"/>
  <c r="AA1523" i="5"/>
  <c r="Z1523" i="5"/>
  <c r="X1523" i="5"/>
  <c r="W1523" i="5" a="1"/>
  <c r="W1523" i="5" s="1"/>
  <c r="AE1522" i="5"/>
  <c r="AD1522" i="5"/>
  <c r="AC1522" i="5"/>
  <c r="AB1522" i="5"/>
  <c r="AA1522" i="5"/>
  <c r="Z1522" i="5"/>
  <c r="X1522" i="5"/>
  <c r="W1522" i="5" a="1"/>
  <c r="W1522" i="5" s="1"/>
  <c r="AE1521" i="5"/>
  <c r="AD1521" i="5"/>
  <c r="AC1521" i="5"/>
  <c r="AB1521" i="5"/>
  <c r="AA1521" i="5"/>
  <c r="Z1521" i="5"/>
  <c r="X1521" i="5"/>
  <c r="W1521" i="5" a="1"/>
  <c r="W1521" i="5" s="1"/>
  <c r="AE1520" i="5"/>
  <c r="AD1520" i="5"/>
  <c r="AC1520" i="5"/>
  <c r="AB1520" i="5"/>
  <c r="AA1520" i="5"/>
  <c r="Z1520" i="5"/>
  <c r="X1520" i="5"/>
  <c r="W1520" i="5" a="1"/>
  <c r="W1520" i="5" s="1"/>
  <c r="AE1519" i="5"/>
  <c r="AD1519" i="5"/>
  <c r="AC1519" i="5"/>
  <c r="AB1519" i="5"/>
  <c r="AA1519" i="5"/>
  <c r="Z1519" i="5"/>
  <c r="X1519" i="5"/>
  <c r="W1519" i="5" a="1"/>
  <c r="W1519" i="5" s="1"/>
  <c r="AE1518" i="5"/>
  <c r="AD1518" i="5"/>
  <c r="AC1518" i="5"/>
  <c r="AB1518" i="5"/>
  <c r="AA1518" i="5"/>
  <c r="Z1518" i="5"/>
  <c r="X1518" i="5"/>
  <c r="W1518" i="5" a="1"/>
  <c r="W1518" i="5" s="1"/>
  <c r="AE1517" i="5"/>
  <c r="AD1517" i="5"/>
  <c r="AC1517" i="5"/>
  <c r="AB1517" i="5"/>
  <c r="AA1517" i="5"/>
  <c r="Z1517" i="5"/>
  <c r="X1517" i="5"/>
  <c r="W1517" i="5" a="1"/>
  <c r="W1517" i="5" s="1"/>
  <c r="AE1516" i="5"/>
  <c r="AD1516" i="5"/>
  <c r="AC1516" i="5"/>
  <c r="AB1516" i="5"/>
  <c r="AA1516" i="5"/>
  <c r="Z1516" i="5"/>
  <c r="X1516" i="5"/>
  <c r="W1516" i="5" a="1"/>
  <c r="W1516" i="5" s="1"/>
  <c r="AE1515" i="5"/>
  <c r="AD1515" i="5"/>
  <c r="AC1515" i="5"/>
  <c r="AB1515" i="5"/>
  <c r="AA1515" i="5"/>
  <c r="Z1515" i="5"/>
  <c r="X1515" i="5"/>
  <c r="W1515" i="5" a="1"/>
  <c r="W1515" i="5" s="1"/>
  <c r="AE1514" i="5"/>
  <c r="AD1514" i="5"/>
  <c r="AC1514" i="5"/>
  <c r="AB1514" i="5"/>
  <c r="AA1514" i="5"/>
  <c r="Z1514" i="5"/>
  <c r="X1514" i="5"/>
  <c r="W1514" i="5" a="1"/>
  <c r="W1514" i="5" s="1"/>
  <c r="AE1513" i="5"/>
  <c r="AD1513" i="5"/>
  <c r="AC1513" i="5"/>
  <c r="AB1513" i="5"/>
  <c r="AA1513" i="5"/>
  <c r="Z1513" i="5"/>
  <c r="X1513" i="5"/>
  <c r="W1513" i="5" a="1"/>
  <c r="W1513" i="5" s="1"/>
  <c r="AE1512" i="5"/>
  <c r="AD1512" i="5"/>
  <c r="AC1512" i="5"/>
  <c r="AB1512" i="5"/>
  <c r="AA1512" i="5"/>
  <c r="Z1512" i="5"/>
  <c r="X1512" i="5"/>
  <c r="W1512" i="5" a="1"/>
  <c r="W1512" i="5" s="1"/>
  <c r="AE1511" i="5"/>
  <c r="AD1511" i="5"/>
  <c r="AC1511" i="5"/>
  <c r="AB1511" i="5"/>
  <c r="AA1511" i="5"/>
  <c r="Z1511" i="5"/>
  <c r="X1511" i="5"/>
  <c r="W1511" i="5" a="1"/>
  <c r="W1511" i="5" s="1"/>
  <c r="AE1510" i="5"/>
  <c r="AD1510" i="5"/>
  <c r="AC1510" i="5"/>
  <c r="AB1510" i="5"/>
  <c r="AA1510" i="5"/>
  <c r="Z1510" i="5"/>
  <c r="X1510" i="5"/>
  <c r="W1510" i="5" a="1"/>
  <c r="W1510" i="5" s="1"/>
  <c r="AE1509" i="5"/>
  <c r="AD1509" i="5"/>
  <c r="AC1509" i="5"/>
  <c r="AB1509" i="5"/>
  <c r="AA1509" i="5"/>
  <c r="Z1509" i="5"/>
  <c r="X1509" i="5"/>
  <c r="W1509" i="5" a="1"/>
  <c r="W1509" i="5" s="1"/>
  <c r="AE1508" i="5"/>
  <c r="AD1508" i="5"/>
  <c r="AC1508" i="5"/>
  <c r="AB1508" i="5"/>
  <c r="AA1508" i="5"/>
  <c r="Z1508" i="5"/>
  <c r="X1508" i="5"/>
  <c r="W1508" i="5" a="1"/>
  <c r="W1508" i="5" s="1"/>
  <c r="AE1507" i="5"/>
  <c r="AD1507" i="5"/>
  <c r="AC1507" i="5"/>
  <c r="AB1507" i="5"/>
  <c r="AA1507" i="5"/>
  <c r="Z1507" i="5"/>
  <c r="X1507" i="5"/>
  <c r="W1507" i="5" a="1"/>
  <c r="W1507" i="5" s="1"/>
  <c r="AE1506" i="5"/>
  <c r="AD1506" i="5"/>
  <c r="AC1506" i="5"/>
  <c r="AB1506" i="5"/>
  <c r="AA1506" i="5"/>
  <c r="Z1506" i="5"/>
  <c r="X1506" i="5"/>
  <c r="W1506" i="5"/>
  <c r="W1506" i="5" a="1"/>
  <c r="AE1505" i="5"/>
  <c r="AD1505" i="5"/>
  <c r="AC1505" i="5"/>
  <c r="AB1505" i="5"/>
  <c r="AA1505" i="5"/>
  <c r="Z1505" i="5"/>
  <c r="X1505" i="5"/>
  <c r="W1505" i="5" a="1"/>
  <c r="W1505" i="5" s="1"/>
  <c r="AE1504" i="5"/>
  <c r="AD1504" i="5"/>
  <c r="AC1504" i="5"/>
  <c r="AB1504" i="5"/>
  <c r="AA1504" i="5"/>
  <c r="Z1504" i="5"/>
  <c r="X1504" i="5"/>
  <c r="W1504" i="5" a="1"/>
  <c r="W1504" i="5" s="1"/>
  <c r="AE1503" i="5"/>
  <c r="AD1503" i="5"/>
  <c r="AC1503" i="5"/>
  <c r="AB1503" i="5"/>
  <c r="AA1503" i="5"/>
  <c r="Z1503" i="5"/>
  <c r="X1503" i="5"/>
  <c r="W1503" i="5" a="1"/>
  <c r="W1503" i="5" s="1"/>
  <c r="AE1502" i="5"/>
  <c r="AD1502" i="5"/>
  <c r="AC1502" i="5"/>
  <c r="AB1502" i="5"/>
  <c r="AA1502" i="5"/>
  <c r="Z1502" i="5"/>
  <c r="X1502" i="5"/>
  <c r="W1502" i="5" a="1"/>
  <c r="W1502" i="5" s="1"/>
  <c r="AE1501" i="5"/>
  <c r="AD1501" i="5"/>
  <c r="AC1501" i="5"/>
  <c r="AB1501" i="5"/>
  <c r="AA1501" i="5"/>
  <c r="Z1501" i="5"/>
  <c r="X1501" i="5"/>
  <c r="W1501" i="5" a="1"/>
  <c r="W1501" i="5" s="1"/>
  <c r="AE1500" i="5"/>
  <c r="AD1500" i="5"/>
  <c r="AC1500" i="5"/>
  <c r="AB1500" i="5"/>
  <c r="AA1500" i="5"/>
  <c r="Z1500" i="5"/>
  <c r="X1500" i="5"/>
  <c r="W1500" i="5" a="1"/>
  <c r="W1500" i="5" s="1"/>
  <c r="AE1499" i="5"/>
  <c r="AD1499" i="5"/>
  <c r="AC1499" i="5"/>
  <c r="AB1499" i="5"/>
  <c r="AA1499" i="5"/>
  <c r="Z1499" i="5"/>
  <c r="X1499" i="5"/>
  <c r="W1499" i="5" a="1"/>
  <c r="W1499" i="5" s="1"/>
  <c r="AE1498" i="5"/>
  <c r="AD1498" i="5"/>
  <c r="AC1498" i="5"/>
  <c r="AB1498" i="5"/>
  <c r="AA1498" i="5"/>
  <c r="Z1498" i="5"/>
  <c r="X1498" i="5"/>
  <c r="W1498" i="5" a="1"/>
  <c r="W1498" i="5" s="1"/>
  <c r="AE1497" i="5"/>
  <c r="AD1497" i="5"/>
  <c r="AC1497" i="5"/>
  <c r="AB1497" i="5"/>
  <c r="AA1497" i="5"/>
  <c r="Z1497" i="5"/>
  <c r="X1497" i="5"/>
  <c r="W1497" i="5" a="1"/>
  <c r="W1497" i="5" s="1"/>
  <c r="AE1496" i="5"/>
  <c r="AD1496" i="5"/>
  <c r="AC1496" i="5"/>
  <c r="AB1496" i="5"/>
  <c r="AA1496" i="5"/>
  <c r="Z1496" i="5"/>
  <c r="X1496" i="5"/>
  <c r="W1496" i="5" a="1"/>
  <c r="W1496" i="5" s="1"/>
  <c r="AE1495" i="5"/>
  <c r="AD1495" i="5"/>
  <c r="AC1495" i="5"/>
  <c r="AB1495" i="5"/>
  <c r="AA1495" i="5"/>
  <c r="Z1495" i="5"/>
  <c r="X1495" i="5"/>
  <c r="W1495" i="5" a="1"/>
  <c r="W1495" i="5" s="1"/>
  <c r="AE1494" i="5"/>
  <c r="AD1494" i="5"/>
  <c r="AC1494" i="5"/>
  <c r="AB1494" i="5"/>
  <c r="AA1494" i="5"/>
  <c r="Z1494" i="5"/>
  <c r="X1494" i="5"/>
  <c r="W1494" i="5" a="1"/>
  <c r="W1494" i="5" s="1"/>
  <c r="AE1493" i="5"/>
  <c r="AD1493" i="5"/>
  <c r="AC1493" i="5"/>
  <c r="AB1493" i="5"/>
  <c r="AA1493" i="5"/>
  <c r="Z1493" i="5"/>
  <c r="X1493" i="5"/>
  <c r="W1493" i="5" a="1"/>
  <c r="W1493" i="5" s="1"/>
  <c r="AE1492" i="5"/>
  <c r="AD1492" i="5"/>
  <c r="AC1492" i="5"/>
  <c r="AB1492" i="5"/>
  <c r="AA1492" i="5"/>
  <c r="Z1492" i="5"/>
  <c r="X1492" i="5"/>
  <c r="W1492" i="5" a="1"/>
  <c r="W1492" i="5" s="1"/>
  <c r="AE1491" i="5"/>
  <c r="AD1491" i="5"/>
  <c r="AC1491" i="5"/>
  <c r="AB1491" i="5"/>
  <c r="AA1491" i="5"/>
  <c r="Z1491" i="5"/>
  <c r="X1491" i="5"/>
  <c r="W1491" i="5" a="1"/>
  <c r="W1491" i="5" s="1"/>
  <c r="AE1490" i="5"/>
  <c r="AD1490" i="5"/>
  <c r="AC1490" i="5"/>
  <c r="AB1490" i="5"/>
  <c r="AA1490" i="5"/>
  <c r="Z1490" i="5"/>
  <c r="X1490" i="5"/>
  <c r="W1490" i="5" a="1"/>
  <c r="W1490" i="5" s="1"/>
  <c r="AE1489" i="5"/>
  <c r="AD1489" i="5"/>
  <c r="AC1489" i="5"/>
  <c r="AB1489" i="5"/>
  <c r="AA1489" i="5"/>
  <c r="Z1489" i="5"/>
  <c r="X1489" i="5"/>
  <c r="W1489" i="5" a="1"/>
  <c r="W1489" i="5" s="1"/>
  <c r="AE1488" i="5"/>
  <c r="AD1488" i="5"/>
  <c r="AC1488" i="5"/>
  <c r="AB1488" i="5"/>
  <c r="AA1488" i="5"/>
  <c r="Z1488" i="5"/>
  <c r="X1488" i="5"/>
  <c r="W1488" i="5" a="1"/>
  <c r="W1488" i="5" s="1"/>
  <c r="AE1487" i="5"/>
  <c r="AD1487" i="5"/>
  <c r="AC1487" i="5"/>
  <c r="AB1487" i="5"/>
  <c r="AA1487" i="5"/>
  <c r="Z1487" i="5"/>
  <c r="X1487" i="5"/>
  <c r="W1487" i="5" a="1"/>
  <c r="W1487" i="5" s="1"/>
  <c r="AE1486" i="5"/>
  <c r="AD1486" i="5"/>
  <c r="AC1486" i="5"/>
  <c r="AB1486" i="5"/>
  <c r="AA1486" i="5"/>
  <c r="Z1486" i="5"/>
  <c r="X1486" i="5"/>
  <c r="W1486" i="5" a="1"/>
  <c r="W1486" i="5" s="1"/>
  <c r="AE1485" i="5"/>
  <c r="AD1485" i="5"/>
  <c r="AC1485" i="5"/>
  <c r="AB1485" i="5"/>
  <c r="AA1485" i="5"/>
  <c r="Z1485" i="5"/>
  <c r="X1485" i="5"/>
  <c r="W1485" i="5" a="1"/>
  <c r="W1485" i="5" s="1"/>
  <c r="AE1484" i="5"/>
  <c r="AD1484" i="5"/>
  <c r="AC1484" i="5"/>
  <c r="AB1484" i="5"/>
  <c r="AA1484" i="5"/>
  <c r="Z1484" i="5"/>
  <c r="X1484" i="5"/>
  <c r="W1484" i="5" a="1"/>
  <c r="W1484" i="5" s="1"/>
  <c r="AE1483" i="5"/>
  <c r="AD1483" i="5"/>
  <c r="AC1483" i="5"/>
  <c r="AB1483" i="5"/>
  <c r="AA1483" i="5"/>
  <c r="Z1483" i="5"/>
  <c r="X1483" i="5"/>
  <c r="W1483" i="5" a="1"/>
  <c r="W1483" i="5" s="1"/>
  <c r="AE1482" i="5"/>
  <c r="AD1482" i="5"/>
  <c r="AC1482" i="5"/>
  <c r="AB1482" i="5"/>
  <c r="AA1482" i="5"/>
  <c r="Z1482" i="5"/>
  <c r="X1482" i="5"/>
  <c r="W1482" i="5" a="1"/>
  <c r="W1482" i="5" s="1"/>
  <c r="AE1481" i="5"/>
  <c r="AD1481" i="5"/>
  <c r="AC1481" i="5"/>
  <c r="AB1481" i="5"/>
  <c r="AA1481" i="5"/>
  <c r="Z1481" i="5"/>
  <c r="X1481" i="5"/>
  <c r="W1481" i="5" a="1"/>
  <c r="W1481" i="5" s="1"/>
  <c r="AE1480" i="5"/>
  <c r="AD1480" i="5"/>
  <c r="AC1480" i="5"/>
  <c r="AB1480" i="5"/>
  <c r="AA1480" i="5"/>
  <c r="Z1480" i="5"/>
  <c r="X1480" i="5"/>
  <c r="W1480" i="5" a="1"/>
  <c r="W1480" i="5" s="1"/>
  <c r="AE1479" i="5"/>
  <c r="AD1479" i="5"/>
  <c r="AC1479" i="5"/>
  <c r="AB1479" i="5"/>
  <c r="AA1479" i="5"/>
  <c r="Z1479" i="5"/>
  <c r="X1479" i="5"/>
  <c r="W1479" i="5" a="1"/>
  <c r="W1479" i="5" s="1"/>
  <c r="AE1478" i="5"/>
  <c r="AD1478" i="5"/>
  <c r="AC1478" i="5"/>
  <c r="AB1478" i="5"/>
  <c r="AA1478" i="5"/>
  <c r="Z1478" i="5"/>
  <c r="X1478" i="5"/>
  <c r="W1478" i="5" a="1"/>
  <c r="W1478" i="5" s="1"/>
  <c r="AE1477" i="5"/>
  <c r="AD1477" i="5"/>
  <c r="AC1477" i="5"/>
  <c r="AB1477" i="5"/>
  <c r="AA1477" i="5"/>
  <c r="Z1477" i="5"/>
  <c r="X1477" i="5"/>
  <c r="W1477" i="5" a="1"/>
  <c r="W1477" i="5" s="1"/>
  <c r="AE1476" i="5"/>
  <c r="AD1476" i="5"/>
  <c r="AC1476" i="5"/>
  <c r="AB1476" i="5"/>
  <c r="AA1476" i="5"/>
  <c r="Z1476" i="5"/>
  <c r="X1476" i="5"/>
  <c r="W1476" i="5" a="1"/>
  <c r="W1476" i="5" s="1"/>
  <c r="AE1475" i="5"/>
  <c r="AD1475" i="5"/>
  <c r="AC1475" i="5"/>
  <c r="AB1475" i="5"/>
  <c r="AA1475" i="5"/>
  <c r="Z1475" i="5"/>
  <c r="X1475" i="5"/>
  <c r="W1475" i="5" a="1"/>
  <c r="W1475" i="5" s="1"/>
  <c r="AE1474" i="5"/>
  <c r="AD1474" i="5"/>
  <c r="AC1474" i="5"/>
  <c r="AB1474" i="5"/>
  <c r="AA1474" i="5"/>
  <c r="Z1474" i="5"/>
  <c r="X1474" i="5"/>
  <c r="W1474" i="5" a="1"/>
  <c r="W1474" i="5" s="1"/>
  <c r="AE1473" i="5"/>
  <c r="AD1473" i="5"/>
  <c r="AC1473" i="5"/>
  <c r="AB1473" i="5"/>
  <c r="AA1473" i="5"/>
  <c r="Z1473" i="5"/>
  <c r="X1473" i="5"/>
  <c r="W1473" i="5" a="1"/>
  <c r="W1473" i="5" s="1"/>
  <c r="AE1472" i="5"/>
  <c r="AD1472" i="5"/>
  <c r="AC1472" i="5"/>
  <c r="AB1472" i="5"/>
  <c r="AA1472" i="5"/>
  <c r="Z1472" i="5"/>
  <c r="X1472" i="5"/>
  <c r="W1472" i="5" a="1"/>
  <c r="W1472" i="5" s="1"/>
  <c r="AE1471" i="5"/>
  <c r="AD1471" i="5"/>
  <c r="AC1471" i="5"/>
  <c r="AB1471" i="5"/>
  <c r="AA1471" i="5"/>
  <c r="Z1471" i="5"/>
  <c r="X1471" i="5"/>
  <c r="W1471" i="5" a="1"/>
  <c r="W1471" i="5" s="1"/>
  <c r="AE1470" i="5"/>
  <c r="AD1470" i="5"/>
  <c r="AC1470" i="5"/>
  <c r="AB1470" i="5"/>
  <c r="AA1470" i="5"/>
  <c r="Z1470" i="5"/>
  <c r="X1470" i="5"/>
  <c r="W1470" i="5" a="1"/>
  <c r="W1470" i="5" s="1"/>
  <c r="AE1469" i="5"/>
  <c r="AD1469" i="5"/>
  <c r="AC1469" i="5"/>
  <c r="AB1469" i="5"/>
  <c r="AA1469" i="5"/>
  <c r="Z1469" i="5"/>
  <c r="X1469" i="5"/>
  <c r="W1469" i="5" a="1"/>
  <c r="W1469" i="5" s="1"/>
  <c r="AE1468" i="5"/>
  <c r="AD1468" i="5"/>
  <c r="AC1468" i="5"/>
  <c r="AB1468" i="5"/>
  <c r="AA1468" i="5"/>
  <c r="Z1468" i="5"/>
  <c r="X1468" i="5"/>
  <c r="W1468" i="5"/>
  <c r="W1468" i="5" a="1"/>
  <c r="AE1467" i="5"/>
  <c r="AD1467" i="5"/>
  <c r="AC1467" i="5"/>
  <c r="AB1467" i="5"/>
  <c r="AA1467" i="5"/>
  <c r="Z1467" i="5"/>
  <c r="X1467" i="5"/>
  <c r="W1467" i="5" a="1"/>
  <c r="W1467" i="5" s="1"/>
  <c r="AE1466" i="5"/>
  <c r="AD1466" i="5"/>
  <c r="AC1466" i="5"/>
  <c r="AB1466" i="5"/>
  <c r="AA1466" i="5"/>
  <c r="Z1466" i="5"/>
  <c r="X1466" i="5"/>
  <c r="W1466" i="5" a="1"/>
  <c r="W1466" i="5" s="1"/>
  <c r="AE1465" i="5"/>
  <c r="AD1465" i="5"/>
  <c r="AC1465" i="5"/>
  <c r="AB1465" i="5"/>
  <c r="AA1465" i="5"/>
  <c r="Z1465" i="5"/>
  <c r="X1465" i="5"/>
  <c r="W1465" i="5" a="1"/>
  <c r="W1465" i="5" s="1"/>
  <c r="AE1464" i="5"/>
  <c r="AD1464" i="5"/>
  <c r="AC1464" i="5"/>
  <c r="AB1464" i="5"/>
  <c r="AA1464" i="5"/>
  <c r="Z1464" i="5"/>
  <c r="X1464" i="5"/>
  <c r="W1464" i="5" a="1"/>
  <c r="W1464" i="5" s="1"/>
  <c r="AE1463" i="5"/>
  <c r="AD1463" i="5"/>
  <c r="AC1463" i="5"/>
  <c r="AB1463" i="5"/>
  <c r="AA1463" i="5"/>
  <c r="Z1463" i="5"/>
  <c r="X1463" i="5"/>
  <c r="W1463" i="5" a="1"/>
  <c r="W1463" i="5" s="1"/>
  <c r="AE1462" i="5"/>
  <c r="AD1462" i="5"/>
  <c r="AC1462" i="5"/>
  <c r="AB1462" i="5"/>
  <c r="AA1462" i="5"/>
  <c r="Z1462" i="5"/>
  <c r="X1462" i="5"/>
  <c r="W1462" i="5" a="1"/>
  <c r="W1462" i="5" s="1"/>
  <c r="AE1461" i="5"/>
  <c r="AD1461" i="5"/>
  <c r="AC1461" i="5"/>
  <c r="AB1461" i="5"/>
  <c r="AA1461" i="5"/>
  <c r="Z1461" i="5"/>
  <c r="X1461" i="5"/>
  <c r="W1461" i="5" a="1"/>
  <c r="W1461" i="5" s="1"/>
  <c r="AE1460" i="5"/>
  <c r="AD1460" i="5"/>
  <c r="AC1460" i="5"/>
  <c r="AB1460" i="5"/>
  <c r="AA1460" i="5"/>
  <c r="Z1460" i="5"/>
  <c r="X1460" i="5"/>
  <c r="W1460" i="5" a="1"/>
  <c r="W1460" i="5" s="1"/>
  <c r="AE1459" i="5"/>
  <c r="AD1459" i="5"/>
  <c r="AC1459" i="5"/>
  <c r="AB1459" i="5"/>
  <c r="AA1459" i="5"/>
  <c r="Z1459" i="5"/>
  <c r="X1459" i="5"/>
  <c r="W1459" i="5" a="1"/>
  <c r="W1459" i="5" s="1"/>
  <c r="AE1458" i="5"/>
  <c r="AD1458" i="5"/>
  <c r="AC1458" i="5"/>
  <c r="AB1458" i="5"/>
  <c r="AA1458" i="5"/>
  <c r="Z1458" i="5"/>
  <c r="X1458" i="5"/>
  <c r="W1458" i="5" a="1"/>
  <c r="W1458" i="5" s="1"/>
  <c r="AE1457" i="5"/>
  <c r="AD1457" i="5"/>
  <c r="AC1457" i="5"/>
  <c r="AB1457" i="5"/>
  <c r="AA1457" i="5"/>
  <c r="Z1457" i="5"/>
  <c r="X1457" i="5"/>
  <c r="W1457" i="5" a="1"/>
  <c r="W1457" i="5" s="1"/>
  <c r="AE1456" i="5"/>
  <c r="AD1456" i="5"/>
  <c r="AC1456" i="5"/>
  <c r="AB1456" i="5"/>
  <c r="AA1456" i="5"/>
  <c r="Z1456" i="5"/>
  <c r="X1456" i="5"/>
  <c r="W1456" i="5" a="1"/>
  <c r="W1456" i="5" s="1"/>
  <c r="AE1455" i="5"/>
  <c r="AD1455" i="5"/>
  <c r="AC1455" i="5"/>
  <c r="AB1455" i="5"/>
  <c r="AA1455" i="5"/>
  <c r="Z1455" i="5"/>
  <c r="X1455" i="5"/>
  <c r="W1455" i="5" a="1"/>
  <c r="W1455" i="5" s="1"/>
  <c r="AE1454" i="5"/>
  <c r="AD1454" i="5"/>
  <c r="AC1454" i="5"/>
  <c r="AB1454" i="5"/>
  <c r="AA1454" i="5"/>
  <c r="Z1454" i="5"/>
  <c r="X1454" i="5"/>
  <c r="W1454" i="5" a="1"/>
  <c r="W1454" i="5" s="1"/>
  <c r="AE1453" i="5"/>
  <c r="AD1453" i="5"/>
  <c r="AC1453" i="5"/>
  <c r="AB1453" i="5"/>
  <c r="AA1453" i="5"/>
  <c r="Z1453" i="5"/>
  <c r="X1453" i="5"/>
  <c r="W1453" i="5" a="1"/>
  <c r="W1453" i="5" s="1"/>
  <c r="AE1452" i="5"/>
  <c r="AD1452" i="5"/>
  <c r="AC1452" i="5"/>
  <c r="AB1452" i="5"/>
  <c r="AA1452" i="5"/>
  <c r="Z1452" i="5"/>
  <c r="X1452" i="5"/>
  <c r="W1452" i="5" a="1"/>
  <c r="W1452" i="5" s="1"/>
  <c r="AE1451" i="5"/>
  <c r="AD1451" i="5"/>
  <c r="AC1451" i="5"/>
  <c r="AB1451" i="5"/>
  <c r="AA1451" i="5"/>
  <c r="Z1451" i="5"/>
  <c r="X1451" i="5"/>
  <c r="W1451" i="5" a="1"/>
  <c r="W1451" i="5" s="1"/>
  <c r="AE1450" i="5"/>
  <c r="AD1450" i="5"/>
  <c r="AC1450" i="5"/>
  <c r="AB1450" i="5"/>
  <c r="AA1450" i="5"/>
  <c r="Z1450" i="5"/>
  <c r="X1450" i="5"/>
  <c r="W1450" i="5" a="1"/>
  <c r="W1450" i="5" s="1"/>
  <c r="AE1449" i="5"/>
  <c r="AD1449" i="5"/>
  <c r="AC1449" i="5"/>
  <c r="AB1449" i="5"/>
  <c r="AA1449" i="5"/>
  <c r="Z1449" i="5"/>
  <c r="X1449" i="5"/>
  <c r="W1449" i="5" a="1"/>
  <c r="W1449" i="5" s="1"/>
  <c r="AE1448" i="5"/>
  <c r="AD1448" i="5"/>
  <c r="AC1448" i="5"/>
  <c r="AB1448" i="5"/>
  <c r="AA1448" i="5"/>
  <c r="Z1448" i="5"/>
  <c r="X1448" i="5"/>
  <c r="W1448" i="5" a="1"/>
  <c r="W1448" i="5" s="1"/>
  <c r="AE1447" i="5"/>
  <c r="AD1447" i="5"/>
  <c r="AC1447" i="5"/>
  <c r="AB1447" i="5"/>
  <c r="AA1447" i="5"/>
  <c r="Z1447" i="5"/>
  <c r="X1447" i="5"/>
  <c r="W1447" i="5" a="1"/>
  <c r="W1447" i="5" s="1"/>
  <c r="AE1446" i="5"/>
  <c r="AD1446" i="5"/>
  <c r="AC1446" i="5"/>
  <c r="AB1446" i="5"/>
  <c r="AA1446" i="5"/>
  <c r="Z1446" i="5"/>
  <c r="X1446" i="5"/>
  <c r="W1446" i="5" a="1"/>
  <c r="W1446" i="5" s="1"/>
  <c r="AE1445" i="5"/>
  <c r="AD1445" i="5"/>
  <c r="AC1445" i="5"/>
  <c r="AB1445" i="5"/>
  <c r="AA1445" i="5"/>
  <c r="Z1445" i="5"/>
  <c r="X1445" i="5"/>
  <c r="W1445" i="5" a="1"/>
  <c r="W1445" i="5" s="1"/>
  <c r="AE1444" i="5"/>
  <c r="AD1444" i="5"/>
  <c r="AC1444" i="5"/>
  <c r="AB1444" i="5"/>
  <c r="AA1444" i="5"/>
  <c r="Z1444" i="5"/>
  <c r="X1444" i="5"/>
  <c r="W1444" i="5" a="1"/>
  <c r="W1444" i="5" s="1"/>
  <c r="AE1443" i="5"/>
  <c r="AD1443" i="5"/>
  <c r="AC1443" i="5"/>
  <c r="AB1443" i="5"/>
  <c r="AA1443" i="5"/>
  <c r="Z1443" i="5"/>
  <c r="X1443" i="5"/>
  <c r="W1443" i="5" a="1"/>
  <c r="W1443" i="5" s="1"/>
  <c r="AE1442" i="5"/>
  <c r="AD1442" i="5"/>
  <c r="AC1442" i="5"/>
  <c r="AB1442" i="5"/>
  <c r="AA1442" i="5"/>
  <c r="Z1442" i="5"/>
  <c r="X1442" i="5"/>
  <c r="W1442" i="5" a="1"/>
  <c r="W1442" i="5" s="1"/>
  <c r="AE1441" i="5"/>
  <c r="AD1441" i="5"/>
  <c r="AC1441" i="5"/>
  <c r="AB1441" i="5"/>
  <c r="AA1441" i="5"/>
  <c r="Z1441" i="5"/>
  <c r="X1441" i="5"/>
  <c r="W1441" i="5" a="1"/>
  <c r="W1441" i="5" s="1"/>
  <c r="AE1440" i="5"/>
  <c r="AD1440" i="5"/>
  <c r="AC1440" i="5"/>
  <c r="AB1440" i="5"/>
  <c r="AA1440" i="5"/>
  <c r="Z1440" i="5"/>
  <c r="X1440" i="5"/>
  <c r="W1440" i="5" a="1"/>
  <c r="W1440" i="5" s="1"/>
  <c r="AE1439" i="5"/>
  <c r="AD1439" i="5"/>
  <c r="AC1439" i="5"/>
  <c r="AB1439" i="5"/>
  <c r="AA1439" i="5"/>
  <c r="Z1439" i="5"/>
  <c r="X1439" i="5"/>
  <c r="W1439" i="5" a="1"/>
  <c r="W1439" i="5" s="1"/>
  <c r="AE1438" i="5"/>
  <c r="AD1438" i="5"/>
  <c r="AC1438" i="5"/>
  <c r="AB1438" i="5"/>
  <c r="AA1438" i="5"/>
  <c r="Z1438" i="5"/>
  <c r="X1438" i="5"/>
  <c r="W1438" i="5" a="1"/>
  <c r="W1438" i="5" s="1"/>
  <c r="AE1437" i="5"/>
  <c r="AD1437" i="5"/>
  <c r="AC1437" i="5"/>
  <c r="AB1437" i="5"/>
  <c r="AA1437" i="5"/>
  <c r="Z1437" i="5"/>
  <c r="X1437" i="5"/>
  <c r="W1437" i="5" a="1"/>
  <c r="W1437" i="5" s="1"/>
  <c r="AE1436" i="5"/>
  <c r="AD1436" i="5"/>
  <c r="AC1436" i="5"/>
  <c r="AB1436" i="5"/>
  <c r="AA1436" i="5"/>
  <c r="Z1436" i="5"/>
  <c r="X1436" i="5"/>
  <c r="W1436" i="5" a="1"/>
  <c r="W1436" i="5" s="1"/>
  <c r="AE1435" i="5"/>
  <c r="AD1435" i="5"/>
  <c r="AC1435" i="5"/>
  <c r="AB1435" i="5"/>
  <c r="AA1435" i="5"/>
  <c r="Z1435" i="5"/>
  <c r="X1435" i="5"/>
  <c r="W1435" i="5" a="1"/>
  <c r="W1435" i="5" s="1"/>
  <c r="AE1434" i="5"/>
  <c r="AD1434" i="5"/>
  <c r="AC1434" i="5"/>
  <c r="AB1434" i="5"/>
  <c r="AA1434" i="5"/>
  <c r="Z1434" i="5"/>
  <c r="X1434" i="5"/>
  <c r="W1434" i="5" a="1"/>
  <c r="W1434" i="5" s="1"/>
  <c r="AE1433" i="5"/>
  <c r="AD1433" i="5"/>
  <c r="AC1433" i="5"/>
  <c r="AB1433" i="5"/>
  <c r="AA1433" i="5"/>
  <c r="Z1433" i="5"/>
  <c r="X1433" i="5"/>
  <c r="W1433" i="5" a="1"/>
  <c r="W1433" i="5" s="1"/>
  <c r="AE1432" i="5"/>
  <c r="AD1432" i="5"/>
  <c r="AC1432" i="5"/>
  <c r="AB1432" i="5"/>
  <c r="AA1432" i="5"/>
  <c r="Z1432" i="5"/>
  <c r="X1432" i="5"/>
  <c r="W1432" i="5" a="1"/>
  <c r="W1432" i="5" s="1"/>
  <c r="AE1431" i="5"/>
  <c r="AD1431" i="5"/>
  <c r="AC1431" i="5"/>
  <c r="AB1431" i="5"/>
  <c r="AA1431" i="5"/>
  <c r="Z1431" i="5"/>
  <c r="X1431" i="5"/>
  <c r="W1431" i="5" a="1"/>
  <c r="W1431" i="5" s="1"/>
  <c r="AE1430" i="5"/>
  <c r="AD1430" i="5"/>
  <c r="AC1430" i="5"/>
  <c r="AB1430" i="5"/>
  <c r="AA1430" i="5"/>
  <c r="Z1430" i="5"/>
  <c r="X1430" i="5"/>
  <c r="W1430" i="5" a="1"/>
  <c r="W1430" i="5" s="1"/>
  <c r="AE1429" i="5"/>
  <c r="AD1429" i="5"/>
  <c r="AC1429" i="5"/>
  <c r="AB1429" i="5"/>
  <c r="AA1429" i="5"/>
  <c r="Z1429" i="5"/>
  <c r="X1429" i="5"/>
  <c r="W1429" i="5" a="1"/>
  <c r="W1429" i="5" s="1"/>
  <c r="AE1428" i="5"/>
  <c r="AD1428" i="5"/>
  <c r="AC1428" i="5"/>
  <c r="AB1428" i="5"/>
  <c r="AA1428" i="5"/>
  <c r="Z1428" i="5"/>
  <c r="X1428" i="5"/>
  <c r="W1428" i="5" a="1"/>
  <c r="W1428" i="5" s="1"/>
  <c r="AE1427" i="5"/>
  <c r="AD1427" i="5"/>
  <c r="AC1427" i="5"/>
  <c r="AB1427" i="5"/>
  <c r="AA1427" i="5"/>
  <c r="Z1427" i="5"/>
  <c r="X1427" i="5"/>
  <c r="W1427" i="5" a="1"/>
  <c r="W1427" i="5" s="1"/>
  <c r="AE1426" i="5"/>
  <c r="AD1426" i="5"/>
  <c r="AC1426" i="5"/>
  <c r="AB1426" i="5"/>
  <c r="AA1426" i="5"/>
  <c r="Z1426" i="5"/>
  <c r="X1426" i="5"/>
  <c r="W1426" i="5" a="1"/>
  <c r="W1426" i="5" s="1"/>
  <c r="AE1425" i="5"/>
  <c r="AD1425" i="5"/>
  <c r="AC1425" i="5"/>
  <c r="AB1425" i="5"/>
  <c r="AA1425" i="5"/>
  <c r="Z1425" i="5"/>
  <c r="X1425" i="5"/>
  <c r="W1425" i="5" a="1"/>
  <c r="W1425" i="5" s="1"/>
  <c r="AE1424" i="5"/>
  <c r="AD1424" i="5"/>
  <c r="AC1424" i="5"/>
  <c r="AB1424" i="5"/>
  <c r="AA1424" i="5"/>
  <c r="Z1424" i="5"/>
  <c r="X1424" i="5"/>
  <c r="W1424" i="5" a="1"/>
  <c r="W1424" i="5" s="1"/>
  <c r="AE1423" i="5"/>
  <c r="AD1423" i="5"/>
  <c r="AC1423" i="5"/>
  <c r="AB1423" i="5"/>
  <c r="AA1423" i="5"/>
  <c r="Z1423" i="5"/>
  <c r="X1423" i="5"/>
  <c r="W1423" i="5" a="1"/>
  <c r="W1423" i="5" s="1"/>
  <c r="AE1422" i="5"/>
  <c r="AD1422" i="5"/>
  <c r="AC1422" i="5"/>
  <c r="AB1422" i="5"/>
  <c r="AA1422" i="5"/>
  <c r="Z1422" i="5"/>
  <c r="X1422" i="5"/>
  <c r="W1422" i="5" a="1"/>
  <c r="W1422" i="5" s="1"/>
  <c r="AE1421" i="5"/>
  <c r="AD1421" i="5"/>
  <c r="AC1421" i="5"/>
  <c r="AB1421" i="5"/>
  <c r="AA1421" i="5"/>
  <c r="Z1421" i="5"/>
  <c r="X1421" i="5"/>
  <c r="W1421" i="5" a="1"/>
  <c r="W1421" i="5" s="1"/>
  <c r="AE1420" i="5"/>
  <c r="AD1420" i="5"/>
  <c r="AC1420" i="5"/>
  <c r="AB1420" i="5"/>
  <c r="AA1420" i="5"/>
  <c r="Z1420" i="5"/>
  <c r="X1420" i="5"/>
  <c r="W1420" i="5" a="1"/>
  <c r="W1420" i="5" s="1"/>
  <c r="AE1419" i="5"/>
  <c r="AD1419" i="5"/>
  <c r="AC1419" i="5"/>
  <c r="AB1419" i="5"/>
  <c r="AA1419" i="5"/>
  <c r="Z1419" i="5"/>
  <c r="X1419" i="5"/>
  <c r="W1419" i="5" a="1"/>
  <c r="W1419" i="5" s="1"/>
  <c r="AE1418" i="5"/>
  <c r="AD1418" i="5"/>
  <c r="AC1418" i="5"/>
  <c r="AB1418" i="5"/>
  <c r="AA1418" i="5"/>
  <c r="Z1418" i="5"/>
  <c r="X1418" i="5"/>
  <c r="W1418" i="5" a="1"/>
  <c r="W1418" i="5" s="1"/>
  <c r="AE1417" i="5"/>
  <c r="AD1417" i="5"/>
  <c r="AC1417" i="5"/>
  <c r="AB1417" i="5"/>
  <c r="AA1417" i="5"/>
  <c r="Z1417" i="5"/>
  <c r="X1417" i="5"/>
  <c r="W1417" i="5" a="1"/>
  <c r="W1417" i="5" s="1"/>
  <c r="AE1416" i="5"/>
  <c r="AD1416" i="5"/>
  <c r="AC1416" i="5"/>
  <c r="AB1416" i="5"/>
  <c r="AA1416" i="5"/>
  <c r="Z1416" i="5"/>
  <c r="X1416" i="5"/>
  <c r="W1416" i="5" a="1"/>
  <c r="W1416" i="5" s="1"/>
  <c r="AE1415" i="5"/>
  <c r="AD1415" i="5"/>
  <c r="AC1415" i="5"/>
  <c r="AB1415" i="5"/>
  <c r="AA1415" i="5"/>
  <c r="Z1415" i="5"/>
  <c r="X1415" i="5"/>
  <c r="W1415" i="5" a="1"/>
  <c r="W1415" i="5" s="1"/>
  <c r="AE1414" i="5"/>
  <c r="AD1414" i="5"/>
  <c r="AC1414" i="5"/>
  <c r="AB1414" i="5"/>
  <c r="AA1414" i="5"/>
  <c r="Z1414" i="5"/>
  <c r="X1414" i="5"/>
  <c r="W1414" i="5" a="1"/>
  <c r="W1414" i="5" s="1"/>
  <c r="AE1413" i="5"/>
  <c r="AD1413" i="5"/>
  <c r="AC1413" i="5"/>
  <c r="AB1413" i="5"/>
  <c r="AA1413" i="5"/>
  <c r="Z1413" i="5"/>
  <c r="X1413" i="5"/>
  <c r="W1413" i="5" a="1"/>
  <c r="W1413" i="5" s="1"/>
  <c r="AE1412" i="5"/>
  <c r="AD1412" i="5"/>
  <c r="AC1412" i="5"/>
  <c r="AB1412" i="5"/>
  <c r="AA1412" i="5"/>
  <c r="Z1412" i="5"/>
  <c r="X1412" i="5"/>
  <c r="W1412" i="5" a="1"/>
  <c r="W1412" i="5" s="1"/>
  <c r="AE1411" i="5"/>
  <c r="AD1411" i="5"/>
  <c r="AC1411" i="5"/>
  <c r="AB1411" i="5"/>
  <c r="AA1411" i="5"/>
  <c r="Z1411" i="5"/>
  <c r="X1411" i="5"/>
  <c r="W1411" i="5" a="1"/>
  <c r="W1411" i="5" s="1"/>
  <c r="AE1410" i="5"/>
  <c r="AD1410" i="5"/>
  <c r="AC1410" i="5"/>
  <c r="AB1410" i="5"/>
  <c r="AA1410" i="5"/>
  <c r="Z1410" i="5"/>
  <c r="X1410" i="5"/>
  <c r="W1410" i="5" a="1"/>
  <c r="W1410" i="5" s="1"/>
  <c r="AE1409" i="5"/>
  <c r="AD1409" i="5"/>
  <c r="AC1409" i="5"/>
  <c r="AB1409" i="5"/>
  <c r="AA1409" i="5"/>
  <c r="Z1409" i="5"/>
  <c r="X1409" i="5"/>
  <c r="W1409" i="5" a="1"/>
  <c r="W1409" i="5" s="1"/>
  <c r="AE1408" i="5"/>
  <c r="AD1408" i="5"/>
  <c r="AC1408" i="5"/>
  <c r="AB1408" i="5"/>
  <c r="AA1408" i="5"/>
  <c r="Z1408" i="5"/>
  <c r="X1408" i="5"/>
  <c r="W1408" i="5" a="1"/>
  <c r="W1408" i="5" s="1"/>
  <c r="AE1407" i="5"/>
  <c r="AD1407" i="5"/>
  <c r="AC1407" i="5"/>
  <c r="AB1407" i="5"/>
  <c r="AA1407" i="5"/>
  <c r="Z1407" i="5"/>
  <c r="X1407" i="5"/>
  <c r="W1407" i="5" a="1"/>
  <c r="W1407" i="5" s="1"/>
  <c r="AE1406" i="5"/>
  <c r="AD1406" i="5"/>
  <c r="AC1406" i="5"/>
  <c r="AB1406" i="5"/>
  <c r="AA1406" i="5"/>
  <c r="Z1406" i="5"/>
  <c r="X1406" i="5"/>
  <c r="W1406" i="5" a="1"/>
  <c r="W1406" i="5" s="1"/>
  <c r="AE1405" i="5"/>
  <c r="AD1405" i="5"/>
  <c r="AC1405" i="5"/>
  <c r="AB1405" i="5"/>
  <c r="AA1405" i="5"/>
  <c r="Z1405" i="5"/>
  <c r="X1405" i="5"/>
  <c r="W1405" i="5" a="1"/>
  <c r="W1405" i="5" s="1"/>
  <c r="AE1404" i="5"/>
  <c r="AD1404" i="5"/>
  <c r="AC1404" i="5"/>
  <c r="AB1404" i="5"/>
  <c r="AA1404" i="5"/>
  <c r="Z1404" i="5"/>
  <c r="X1404" i="5"/>
  <c r="W1404" i="5" a="1"/>
  <c r="W1404" i="5" s="1"/>
  <c r="AE1403" i="5"/>
  <c r="AD1403" i="5"/>
  <c r="AC1403" i="5"/>
  <c r="AB1403" i="5"/>
  <c r="AA1403" i="5"/>
  <c r="Z1403" i="5"/>
  <c r="X1403" i="5"/>
  <c r="W1403" i="5" a="1"/>
  <c r="W1403" i="5" s="1"/>
  <c r="AE1402" i="5"/>
  <c r="AD1402" i="5"/>
  <c r="AC1402" i="5"/>
  <c r="AB1402" i="5"/>
  <c r="AA1402" i="5"/>
  <c r="Z1402" i="5"/>
  <c r="X1402" i="5"/>
  <c r="W1402" i="5" a="1"/>
  <c r="W1402" i="5" s="1"/>
  <c r="AE1401" i="5"/>
  <c r="AD1401" i="5"/>
  <c r="AC1401" i="5"/>
  <c r="AB1401" i="5"/>
  <c r="AA1401" i="5"/>
  <c r="Z1401" i="5"/>
  <c r="X1401" i="5"/>
  <c r="W1401" i="5" a="1"/>
  <c r="W1401" i="5" s="1"/>
  <c r="AE1400" i="5"/>
  <c r="AD1400" i="5"/>
  <c r="AC1400" i="5"/>
  <c r="AB1400" i="5"/>
  <c r="AA1400" i="5"/>
  <c r="Z1400" i="5"/>
  <c r="X1400" i="5"/>
  <c r="W1400" i="5" a="1"/>
  <c r="W1400" i="5" s="1"/>
  <c r="AE1399" i="5"/>
  <c r="AD1399" i="5"/>
  <c r="AC1399" i="5"/>
  <c r="AB1399" i="5"/>
  <c r="AA1399" i="5"/>
  <c r="Z1399" i="5"/>
  <c r="X1399" i="5"/>
  <c r="W1399" i="5" a="1"/>
  <c r="W1399" i="5" s="1"/>
  <c r="AE1398" i="5"/>
  <c r="AD1398" i="5"/>
  <c r="AC1398" i="5"/>
  <c r="AB1398" i="5"/>
  <c r="AA1398" i="5"/>
  <c r="Z1398" i="5"/>
  <c r="X1398" i="5"/>
  <c r="W1398" i="5" a="1"/>
  <c r="W1398" i="5" s="1"/>
  <c r="AE1397" i="5"/>
  <c r="AD1397" i="5"/>
  <c r="AC1397" i="5"/>
  <c r="AB1397" i="5"/>
  <c r="AA1397" i="5"/>
  <c r="Z1397" i="5"/>
  <c r="X1397" i="5"/>
  <c r="W1397" i="5" a="1"/>
  <c r="W1397" i="5" s="1"/>
  <c r="AE1396" i="5"/>
  <c r="AD1396" i="5"/>
  <c r="AC1396" i="5"/>
  <c r="AB1396" i="5"/>
  <c r="AA1396" i="5"/>
  <c r="Z1396" i="5"/>
  <c r="X1396" i="5"/>
  <c r="W1396" i="5" a="1"/>
  <c r="W1396" i="5" s="1"/>
  <c r="AE1395" i="5"/>
  <c r="AD1395" i="5"/>
  <c r="AC1395" i="5"/>
  <c r="AB1395" i="5"/>
  <c r="AA1395" i="5"/>
  <c r="Z1395" i="5"/>
  <c r="X1395" i="5"/>
  <c r="W1395" i="5" a="1"/>
  <c r="W1395" i="5" s="1"/>
  <c r="AE1394" i="5"/>
  <c r="AD1394" i="5"/>
  <c r="AC1394" i="5"/>
  <c r="AB1394" i="5"/>
  <c r="AA1394" i="5"/>
  <c r="Z1394" i="5"/>
  <c r="X1394" i="5"/>
  <c r="W1394" i="5" a="1"/>
  <c r="W1394" i="5" s="1"/>
  <c r="AE1393" i="5"/>
  <c r="AD1393" i="5"/>
  <c r="AC1393" i="5"/>
  <c r="AB1393" i="5"/>
  <c r="AA1393" i="5"/>
  <c r="Z1393" i="5"/>
  <c r="X1393" i="5"/>
  <c r="W1393" i="5" a="1"/>
  <c r="W1393" i="5" s="1"/>
  <c r="AE1392" i="5"/>
  <c r="AD1392" i="5"/>
  <c r="AC1392" i="5"/>
  <c r="AB1392" i="5"/>
  <c r="AA1392" i="5"/>
  <c r="Z1392" i="5"/>
  <c r="X1392" i="5"/>
  <c r="W1392" i="5" a="1"/>
  <c r="W1392" i="5" s="1"/>
  <c r="AE1391" i="5"/>
  <c r="AD1391" i="5"/>
  <c r="AC1391" i="5"/>
  <c r="AB1391" i="5"/>
  <c r="AA1391" i="5"/>
  <c r="Z1391" i="5"/>
  <c r="X1391" i="5"/>
  <c r="W1391" i="5" a="1"/>
  <c r="W1391" i="5" s="1"/>
  <c r="AE1390" i="5"/>
  <c r="AD1390" i="5"/>
  <c r="AC1390" i="5"/>
  <c r="AB1390" i="5"/>
  <c r="AA1390" i="5"/>
  <c r="Z1390" i="5"/>
  <c r="X1390" i="5"/>
  <c r="W1390" i="5" a="1"/>
  <c r="W1390" i="5" s="1"/>
  <c r="AE1389" i="5"/>
  <c r="AD1389" i="5"/>
  <c r="AC1389" i="5"/>
  <c r="AB1389" i="5"/>
  <c r="AA1389" i="5"/>
  <c r="Z1389" i="5"/>
  <c r="X1389" i="5"/>
  <c r="W1389" i="5" a="1"/>
  <c r="W1389" i="5" s="1"/>
  <c r="AE1388" i="5"/>
  <c r="AD1388" i="5"/>
  <c r="AC1388" i="5"/>
  <c r="AB1388" i="5"/>
  <c r="AA1388" i="5"/>
  <c r="Z1388" i="5"/>
  <c r="X1388" i="5"/>
  <c r="W1388" i="5" a="1"/>
  <c r="W1388" i="5" s="1"/>
  <c r="AE1387" i="5"/>
  <c r="AD1387" i="5"/>
  <c r="AC1387" i="5"/>
  <c r="AB1387" i="5"/>
  <c r="AA1387" i="5"/>
  <c r="Z1387" i="5"/>
  <c r="X1387" i="5"/>
  <c r="W1387" i="5" a="1"/>
  <c r="W1387" i="5" s="1"/>
  <c r="AE1386" i="5"/>
  <c r="AD1386" i="5"/>
  <c r="AC1386" i="5"/>
  <c r="AB1386" i="5"/>
  <c r="AA1386" i="5"/>
  <c r="Z1386" i="5"/>
  <c r="X1386" i="5"/>
  <c r="W1386" i="5" a="1"/>
  <c r="W1386" i="5" s="1"/>
  <c r="AE1385" i="5"/>
  <c r="AD1385" i="5"/>
  <c r="AC1385" i="5"/>
  <c r="AB1385" i="5"/>
  <c r="AA1385" i="5"/>
  <c r="Z1385" i="5"/>
  <c r="X1385" i="5"/>
  <c r="W1385" i="5" a="1"/>
  <c r="W1385" i="5" s="1"/>
  <c r="AE1384" i="5"/>
  <c r="AD1384" i="5"/>
  <c r="AC1384" i="5"/>
  <c r="AB1384" i="5"/>
  <c r="AA1384" i="5"/>
  <c r="Z1384" i="5"/>
  <c r="X1384" i="5"/>
  <c r="W1384" i="5" a="1"/>
  <c r="W1384" i="5" s="1"/>
  <c r="AE1383" i="5"/>
  <c r="AD1383" i="5"/>
  <c r="AC1383" i="5"/>
  <c r="AB1383" i="5"/>
  <c r="AA1383" i="5"/>
  <c r="Z1383" i="5"/>
  <c r="X1383" i="5"/>
  <c r="W1383" i="5" a="1"/>
  <c r="W1383" i="5" s="1"/>
  <c r="AE1382" i="5"/>
  <c r="AD1382" i="5"/>
  <c r="AC1382" i="5"/>
  <c r="AB1382" i="5"/>
  <c r="AA1382" i="5"/>
  <c r="Z1382" i="5"/>
  <c r="X1382" i="5"/>
  <c r="W1382" i="5"/>
  <c r="W1382" i="5" a="1"/>
  <c r="AE1381" i="5"/>
  <c r="AD1381" i="5"/>
  <c r="AC1381" i="5"/>
  <c r="AB1381" i="5"/>
  <c r="AA1381" i="5"/>
  <c r="Z1381" i="5"/>
  <c r="X1381" i="5"/>
  <c r="W1381" i="5" a="1"/>
  <c r="W1381" i="5" s="1"/>
  <c r="AE1380" i="5"/>
  <c r="AD1380" i="5"/>
  <c r="AC1380" i="5"/>
  <c r="AB1380" i="5"/>
  <c r="AA1380" i="5"/>
  <c r="Z1380" i="5"/>
  <c r="X1380" i="5"/>
  <c r="W1380" i="5" a="1"/>
  <c r="W1380" i="5" s="1"/>
  <c r="AE1379" i="5"/>
  <c r="AD1379" i="5"/>
  <c r="AC1379" i="5"/>
  <c r="AB1379" i="5"/>
  <c r="AA1379" i="5"/>
  <c r="Z1379" i="5"/>
  <c r="X1379" i="5"/>
  <c r="W1379" i="5" a="1"/>
  <c r="W1379" i="5" s="1"/>
  <c r="AE1378" i="5"/>
  <c r="AD1378" i="5"/>
  <c r="AC1378" i="5"/>
  <c r="AB1378" i="5"/>
  <c r="AA1378" i="5"/>
  <c r="Z1378" i="5"/>
  <c r="X1378" i="5"/>
  <c r="W1378" i="5" a="1"/>
  <c r="W1378" i="5" s="1"/>
  <c r="AE1377" i="5"/>
  <c r="AD1377" i="5"/>
  <c r="AC1377" i="5"/>
  <c r="AB1377" i="5"/>
  <c r="AA1377" i="5"/>
  <c r="Z1377" i="5"/>
  <c r="X1377" i="5"/>
  <c r="W1377" i="5" a="1"/>
  <c r="W1377" i="5" s="1"/>
  <c r="AE1376" i="5"/>
  <c r="AD1376" i="5"/>
  <c r="AC1376" i="5"/>
  <c r="AB1376" i="5"/>
  <c r="AA1376" i="5"/>
  <c r="Z1376" i="5"/>
  <c r="X1376" i="5"/>
  <c r="W1376" i="5" a="1"/>
  <c r="W1376" i="5" s="1"/>
  <c r="AE1375" i="5"/>
  <c r="AD1375" i="5"/>
  <c r="AC1375" i="5"/>
  <c r="AB1375" i="5"/>
  <c r="AA1375" i="5"/>
  <c r="Z1375" i="5"/>
  <c r="X1375" i="5"/>
  <c r="W1375" i="5" a="1"/>
  <c r="W1375" i="5" s="1"/>
  <c r="AE1374" i="5"/>
  <c r="AD1374" i="5"/>
  <c r="AC1374" i="5"/>
  <c r="AB1374" i="5"/>
  <c r="AA1374" i="5"/>
  <c r="Z1374" i="5"/>
  <c r="X1374" i="5"/>
  <c r="W1374" i="5" a="1"/>
  <c r="W1374" i="5" s="1"/>
  <c r="AE1373" i="5"/>
  <c r="AD1373" i="5"/>
  <c r="AC1373" i="5"/>
  <c r="AB1373" i="5"/>
  <c r="AA1373" i="5"/>
  <c r="Z1373" i="5"/>
  <c r="X1373" i="5"/>
  <c r="W1373" i="5" a="1"/>
  <c r="W1373" i="5" s="1"/>
  <c r="AE1372" i="5"/>
  <c r="AD1372" i="5"/>
  <c r="AC1372" i="5"/>
  <c r="AB1372" i="5"/>
  <c r="AA1372" i="5"/>
  <c r="Z1372" i="5"/>
  <c r="X1372" i="5"/>
  <c r="W1372" i="5" a="1"/>
  <c r="W1372" i="5" s="1"/>
  <c r="AE1371" i="5"/>
  <c r="AD1371" i="5"/>
  <c r="AC1371" i="5"/>
  <c r="AB1371" i="5"/>
  <c r="AA1371" i="5"/>
  <c r="Z1371" i="5"/>
  <c r="X1371" i="5"/>
  <c r="W1371" i="5" a="1"/>
  <c r="W1371" i="5" s="1"/>
  <c r="AE1370" i="5"/>
  <c r="AD1370" i="5"/>
  <c r="AC1370" i="5"/>
  <c r="AB1370" i="5"/>
  <c r="AA1370" i="5"/>
  <c r="Z1370" i="5"/>
  <c r="X1370" i="5"/>
  <c r="W1370" i="5" a="1"/>
  <c r="W1370" i="5" s="1"/>
  <c r="AE1369" i="5"/>
  <c r="AD1369" i="5"/>
  <c r="AC1369" i="5"/>
  <c r="AB1369" i="5"/>
  <c r="AA1369" i="5"/>
  <c r="Z1369" i="5"/>
  <c r="X1369" i="5"/>
  <c r="W1369" i="5" a="1"/>
  <c r="W1369" i="5" s="1"/>
  <c r="AE1368" i="5"/>
  <c r="AD1368" i="5"/>
  <c r="AC1368" i="5"/>
  <c r="AB1368" i="5"/>
  <c r="AA1368" i="5"/>
  <c r="Z1368" i="5"/>
  <c r="X1368" i="5"/>
  <c r="W1368" i="5" a="1"/>
  <c r="W1368" i="5" s="1"/>
  <c r="AE1367" i="5"/>
  <c r="AD1367" i="5"/>
  <c r="AC1367" i="5"/>
  <c r="AB1367" i="5"/>
  <c r="AA1367" i="5"/>
  <c r="Z1367" i="5"/>
  <c r="X1367" i="5"/>
  <c r="W1367" i="5" a="1"/>
  <c r="W1367" i="5" s="1"/>
  <c r="AE1366" i="5"/>
  <c r="AD1366" i="5"/>
  <c r="AC1366" i="5"/>
  <c r="AB1366" i="5"/>
  <c r="AA1366" i="5"/>
  <c r="Z1366" i="5"/>
  <c r="X1366" i="5"/>
  <c r="W1366" i="5" a="1"/>
  <c r="W1366" i="5" s="1"/>
  <c r="AE1365" i="5"/>
  <c r="AD1365" i="5"/>
  <c r="AC1365" i="5"/>
  <c r="AB1365" i="5"/>
  <c r="AA1365" i="5"/>
  <c r="Z1365" i="5"/>
  <c r="X1365" i="5"/>
  <c r="W1365" i="5" a="1"/>
  <c r="W1365" i="5" s="1"/>
  <c r="AE1364" i="5"/>
  <c r="AD1364" i="5"/>
  <c r="AC1364" i="5"/>
  <c r="AB1364" i="5"/>
  <c r="AA1364" i="5"/>
  <c r="Z1364" i="5"/>
  <c r="X1364" i="5"/>
  <c r="W1364" i="5" a="1"/>
  <c r="W1364" i="5" s="1"/>
  <c r="AE1363" i="5"/>
  <c r="AD1363" i="5"/>
  <c r="AC1363" i="5"/>
  <c r="AB1363" i="5"/>
  <c r="AA1363" i="5"/>
  <c r="Z1363" i="5"/>
  <c r="X1363" i="5"/>
  <c r="W1363" i="5" a="1"/>
  <c r="W1363" i="5" s="1"/>
  <c r="AE1362" i="5"/>
  <c r="AD1362" i="5"/>
  <c r="AC1362" i="5"/>
  <c r="AB1362" i="5"/>
  <c r="AA1362" i="5"/>
  <c r="Z1362" i="5"/>
  <c r="X1362" i="5"/>
  <c r="W1362" i="5" a="1"/>
  <c r="W1362" i="5" s="1"/>
  <c r="AE1361" i="5"/>
  <c r="AD1361" i="5"/>
  <c r="AC1361" i="5"/>
  <c r="AB1361" i="5"/>
  <c r="AA1361" i="5"/>
  <c r="Z1361" i="5"/>
  <c r="X1361" i="5"/>
  <c r="W1361" i="5" a="1"/>
  <c r="W1361" i="5" s="1"/>
  <c r="AE1360" i="5"/>
  <c r="AD1360" i="5"/>
  <c r="AC1360" i="5"/>
  <c r="AB1360" i="5"/>
  <c r="AA1360" i="5"/>
  <c r="Z1360" i="5"/>
  <c r="X1360" i="5"/>
  <c r="W1360" i="5" a="1"/>
  <c r="W1360" i="5" s="1"/>
  <c r="AE1359" i="5"/>
  <c r="AD1359" i="5"/>
  <c r="AC1359" i="5"/>
  <c r="AB1359" i="5"/>
  <c r="AA1359" i="5"/>
  <c r="Z1359" i="5"/>
  <c r="X1359" i="5"/>
  <c r="W1359" i="5" a="1"/>
  <c r="W1359" i="5" s="1"/>
  <c r="AE1358" i="5"/>
  <c r="AD1358" i="5"/>
  <c r="AC1358" i="5"/>
  <c r="AB1358" i="5"/>
  <c r="AA1358" i="5"/>
  <c r="Z1358" i="5"/>
  <c r="X1358" i="5"/>
  <c r="W1358" i="5" a="1"/>
  <c r="W1358" i="5" s="1"/>
  <c r="AE1357" i="5"/>
  <c r="AD1357" i="5"/>
  <c r="AC1357" i="5"/>
  <c r="AB1357" i="5"/>
  <c r="AA1357" i="5"/>
  <c r="Z1357" i="5"/>
  <c r="X1357" i="5"/>
  <c r="W1357" i="5" a="1"/>
  <c r="W1357" i="5" s="1"/>
  <c r="AE1356" i="5"/>
  <c r="AD1356" i="5"/>
  <c r="AC1356" i="5"/>
  <c r="AB1356" i="5"/>
  <c r="AA1356" i="5"/>
  <c r="Z1356" i="5"/>
  <c r="X1356" i="5"/>
  <c r="W1356" i="5"/>
  <c r="W1356" i="5" a="1"/>
  <c r="AE1355" i="5"/>
  <c r="AD1355" i="5"/>
  <c r="AC1355" i="5"/>
  <c r="AB1355" i="5"/>
  <c r="AA1355" i="5"/>
  <c r="Z1355" i="5"/>
  <c r="X1355" i="5"/>
  <c r="W1355" i="5" a="1"/>
  <c r="W1355" i="5" s="1"/>
  <c r="AE1354" i="5"/>
  <c r="AD1354" i="5"/>
  <c r="AC1354" i="5"/>
  <c r="AB1354" i="5"/>
  <c r="AA1354" i="5"/>
  <c r="Z1354" i="5"/>
  <c r="X1354" i="5"/>
  <c r="W1354" i="5" a="1"/>
  <c r="W1354" i="5" s="1"/>
  <c r="AE1353" i="5"/>
  <c r="AD1353" i="5"/>
  <c r="AC1353" i="5"/>
  <c r="AB1353" i="5"/>
  <c r="AA1353" i="5"/>
  <c r="Z1353" i="5"/>
  <c r="X1353" i="5"/>
  <c r="W1353" i="5" a="1"/>
  <c r="W1353" i="5" s="1"/>
  <c r="AE1352" i="5"/>
  <c r="AD1352" i="5"/>
  <c r="AC1352" i="5"/>
  <c r="AB1352" i="5"/>
  <c r="AA1352" i="5"/>
  <c r="Z1352" i="5"/>
  <c r="X1352" i="5"/>
  <c r="W1352" i="5" a="1"/>
  <c r="W1352" i="5" s="1"/>
  <c r="AE1351" i="5"/>
  <c r="AD1351" i="5"/>
  <c r="AC1351" i="5"/>
  <c r="AB1351" i="5"/>
  <c r="AA1351" i="5"/>
  <c r="Z1351" i="5"/>
  <c r="X1351" i="5"/>
  <c r="W1351" i="5" a="1"/>
  <c r="W1351" i="5" s="1"/>
  <c r="AE1350" i="5"/>
  <c r="AD1350" i="5"/>
  <c r="AC1350" i="5"/>
  <c r="AB1350" i="5"/>
  <c r="AA1350" i="5"/>
  <c r="Z1350" i="5"/>
  <c r="X1350" i="5"/>
  <c r="W1350" i="5" a="1"/>
  <c r="W1350" i="5" s="1"/>
  <c r="AE1349" i="5"/>
  <c r="AD1349" i="5"/>
  <c r="AC1349" i="5"/>
  <c r="AB1349" i="5"/>
  <c r="AA1349" i="5"/>
  <c r="Z1349" i="5"/>
  <c r="X1349" i="5"/>
  <c r="W1349" i="5" a="1"/>
  <c r="W1349" i="5" s="1"/>
  <c r="AE1348" i="5"/>
  <c r="AD1348" i="5"/>
  <c r="AC1348" i="5"/>
  <c r="AB1348" i="5"/>
  <c r="AA1348" i="5"/>
  <c r="Z1348" i="5"/>
  <c r="X1348" i="5"/>
  <c r="W1348" i="5" a="1"/>
  <c r="W1348" i="5" s="1"/>
  <c r="AE1347" i="5"/>
  <c r="AD1347" i="5"/>
  <c r="AC1347" i="5"/>
  <c r="AB1347" i="5"/>
  <c r="AA1347" i="5"/>
  <c r="Z1347" i="5"/>
  <c r="X1347" i="5"/>
  <c r="W1347" i="5" a="1"/>
  <c r="W1347" i="5" s="1"/>
  <c r="AE1346" i="5"/>
  <c r="AD1346" i="5"/>
  <c r="AC1346" i="5"/>
  <c r="AB1346" i="5"/>
  <c r="AA1346" i="5"/>
  <c r="Z1346" i="5"/>
  <c r="X1346" i="5"/>
  <c r="W1346" i="5" a="1"/>
  <c r="W1346" i="5" s="1"/>
  <c r="AE1345" i="5"/>
  <c r="AD1345" i="5"/>
  <c r="AC1345" i="5"/>
  <c r="AB1345" i="5"/>
  <c r="AA1345" i="5"/>
  <c r="Z1345" i="5"/>
  <c r="X1345" i="5"/>
  <c r="W1345" i="5" a="1"/>
  <c r="W1345" i="5" s="1"/>
  <c r="AE1344" i="5"/>
  <c r="AD1344" i="5"/>
  <c r="AC1344" i="5"/>
  <c r="AB1344" i="5"/>
  <c r="AA1344" i="5"/>
  <c r="Z1344" i="5"/>
  <c r="X1344" i="5"/>
  <c r="W1344" i="5" a="1"/>
  <c r="W1344" i="5" s="1"/>
  <c r="AE1343" i="5"/>
  <c r="AD1343" i="5"/>
  <c r="AC1343" i="5"/>
  <c r="AB1343" i="5"/>
  <c r="AA1343" i="5"/>
  <c r="Z1343" i="5"/>
  <c r="X1343" i="5"/>
  <c r="W1343" i="5" a="1"/>
  <c r="W1343" i="5" s="1"/>
  <c r="AE1342" i="5"/>
  <c r="AD1342" i="5"/>
  <c r="AC1342" i="5"/>
  <c r="AB1342" i="5"/>
  <c r="AA1342" i="5"/>
  <c r="Z1342" i="5"/>
  <c r="X1342" i="5"/>
  <c r="W1342" i="5" a="1"/>
  <c r="W1342" i="5" s="1"/>
  <c r="AE1341" i="5"/>
  <c r="AD1341" i="5"/>
  <c r="AC1341" i="5"/>
  <c r="AB1341" i="5"/>
  <c r="AA1341" i="5"/>
  <c r="Z1341" i="5"/>
  <c r="X1341" i="5"/>
  <c r="W1341" i="5" a="1"/>
  <c r="W1341" i="5" s="1"/>
  <c r="AE1340" i="5"/>
  <c r="AD1340" i="5"/>
  <c r="AC1340" i="5"/>
  <c r="AB1340" i="5"/>
  <c r="AA1340" i="5"/>
  <c r="Z1340" i="5"/>
  <c r="X1340" i="5"/>
  <c r="W1340" i="5" a="1"/>
  <c r="W1340" i="5" s="1"/>
  <c r="AE1339" i="5"/>
  <c r="AD1339" i="5"/>
  <c r="AC1339" i="5"/>
  <c r="AB1339" i="5"/>
  <c r="AA1339" i="5"/>
  <c r="Z1339" i="5"/>
  <c r="X1339" i="5"/>
  <c r="W1339" i="5" a="1"/>
  <c r="W1339" i="5" s="1"/>
  <c r="AE1338" i="5"/>
  <c r="AD1338" i="5"/>
  <c r="AC1338" i="5"/>
  <c r="AB1338" i="5"/>
  <c r="AA1338" i="5"/>
  <c r="Z1338" i="5"/>
  <c r="X1338" i="5"/>
  <c r="W1338" i="5" a="1"/>
  <c r="W1338" i="5" s="1"/>
  <c r="AE1337" i="5"/>
  <c r="AD1337" i="5"/>
  <c r="AC1337" i="5"/>
  <c r="AB1337" i="5"/>
  <c r="AA1337" i="5"/>
  <c r="Z1337" i="5"/>
  <c r="X1337" i="5"/>
  <c r="W1337" i="5" a="1"/>
  <c r="W1337" i="5" s="1"/>
  <c r="AE1336" i="5"/>
  <c r="AD1336" i="5"/>
  <c r="AC1336" i="5"/>
  <c r="AB1336" i="5"/>
  <c r="AA1336" i="5"/>
  <c r="Z1336" i="5"/>
  <c r="X1336" i="5"/>
  <c r="W1336" i="5" a="1"/>
  <c r="W1336" i="5" s="1"/>
  <c r="AE1335" i="5"/>
  <c r="AD1335" i="5"/>
  <c r="AC1335" i="5"/>
  <c r="AB1335" i="5"/>
  <c r="AA1335" i="5"/>
  <c r="Z1335" i="5"/>
  <c r="X1335" i="5"/>
  <c r="W1335" i="5" a="1"/>
  <c r="W1335" i="5" s="1"/>
  <c r="AE1334" i="5"/>
  <c r="AD1334" i="5"/>
  <c r="AC1334" i="5"/>
  <c r="AB1334" i="5"/>
  <c r="AA1334" i="5"/>
  <c r="Z1334" i="5"/>
  <c r="X1334" i="5"/>
  <c r="W1334" i="5" a="1"/>
  <c r="W1334" i="5" s="1"/>
  <c r="AE1333" i="5"/>
  <c r="AD1333" i="5"/>
  <c r="AC1333" i="5"/>
  <c r="AB1333" i="5"/>
  <c r="AA1333" i="5"/>
  <c r="Z1333" i="5"/>
  <c r="X1333" i="5"/>
  <c r="W1333" i="5" a="1"/>
  <c r="W1333" i="5" s="1"/>
  <c r="AE1332" i="5"/>
  <c r="AD1332" i="5"/>
  <c r="AC1332" i="5"/>
  <c r="AB1332" i="5"/>
  <c r="AA1332" i="5"/>
  <c r="Z1332" i="5"/>
  <c r="X1332" i="5"/>
  <c r="W1332" i="5" a="1"/>
  <c r="W1332" i="5" s="1"/>
  <c r="AE1331" i="5"/>
  <c r="AD1331" i="5"/>
  <c r="AC1331" i="5"/>
  <c r="AB1331" i="5"/>
  <c r="AA1331" i="5"/>
  <c r="Z1331" i="5"/>
  <c r="X1331" i="5"/>
  <c r="W1331" i="5" a="1"/>
  <c r="W1331" i="5" s="1"/>
  <c r="AE1330" i="5"/>
  <c r="AD1330" i="5"/>
  <c r="AC1330" i="5"/>
  <c r="AB1330" i="5"/>
  <c r="AA1330" i="5"/>
  <c r="Z1330" i="5"/>
  <c r="X1330" i="5"/>
  <c r="W1330" i="5" a="1"/>
  <c r="W1330" i="5" s="1"/>
  <c r="AE1329" i="5"/>
  <c r="AD1329" i="5"/>
  <c r="AC1329" i="5"/>
  <c r="AB1329" i="5"/>
  <c r="AA1329" i="5"/>
  <c r="Z1329" i="5"/>
  <c r="X1329" i="5"/>
  <c r="W1329" i="5" a="1"/>
  <c r="W1329" i="5" s="1"/>
  <c r="AE1328" i="5"/>
  <c r="AD1328" i="5"/>
  <c r="AC1328" i="5"/>
  <c r="AB1328" i="5"/>
  <c r="AA1328" i="5"/>
  <c r="Z1328" i="5"/>
  <c r="X1328" i="5"/>
  <c r="W1328" i="5" a="1"/>
  <c r="W1328" i="5" s="1"/>
  <c r="AE1327" i="5"/>
  <c r="AD1327" i="5"/>
  <c r="AC1327" i="5"/>
  <c r="AB1327" i="5"/>
  <c r="AA1327" i="5"/>
  <c r="Z1327" i="5"/>
  <c r="X1327" i="5"/>
  <c r="W1327" i="5" a="1"/>
  <c r="W1327" i="5" s="1"/>
  <c r="AE1326" i="5"/>
  <c r="AD1326" i="5"/>
  <c r="AC1326" i="5"/>
  <c r="AB1326" i="5"/>
  <c r="AA1326" i="5"/>
  <c r="Z1326" i="5"/>
  <c r="X1326" i="5"/>
  <c r="W1326" i="5" a="1"/>
  <c r="W1326" i="5" s="1"/>
  <c r="AE1325" i="5"/>
  <c r="AD1325" i="5"/>
  <c r="AC1325" i="5"/>
  <c r="AB1325" i="5"/>
  <c r="AA1325" i="5"/>
  <c r="Z1325" i="5"/>
  <c r="X1325" i="5"/>
  <c r="W1325" i="5" a="1"/>
  <c r="W1325" i="5" s="1"/>
  <c r="AE1324" i="5"/>
  <c r="AD1324" i="5"/>
  <c r="AC1324" i="5"/>
  <c r="AB1324" i="5"/>
  <c r="AA1324" i="5"/>
  <c r="Z1324" i="5"/>
  <c r="X1324" i="5"/>
  <c r="W1324" i="5" a="1"/>
  <c r="W1324" i="5" s="1"/>
  <c r="AE1323" i="5"/>
  <c r="AD1323" i="5"/>
  <c r="AC1323" i="5"/>
  <c r="AB1323" i="5"/>
  <c r="AA1323" i="5"/>
  <c r="Z1323" i="5"/>
  <c r="X1323" i="5"/>
  <c r="W1323" i="5" a="1"/>
  <c r="W1323" i="5" s="1"/>
  <c r="AE1322" i="5"/>
  <c r="AD1322" i="5"/>
  <c r="AC1322" i="5"/>
  <c r="AB1322" i="5"/>
  <c r="AA1322" i="5"/>
  <c r="Z1322" i="5"/>
  <c r="X1322" i="5"/>
  <c r="W1322" i="5" a="1"/>
  <c r="W1322" i="5" s="1"/>
  <c r="AE1321" i="5"/>
  <c r="AD1321" i="5"/>
  <c r="AC1321" i="5"/>
  <c r="AB1321" i="5"/>
  <c r="AA1321" i="5"/>
  <c r="Z1321" i="5"/>
  <c r="X1321" i="5"/>
  <c r="W1321" i="5"/>
  <c r="W1321" i="5" a="1"/>
  <c r="AE1320" i="5"/>
  <c r="AD1320" i="5"/>
  <c r="AC1320" i="5"/>
  <c r="AB1320" i="5"/>
  <c r="AA1320" i="5"/>
  <c r="Z1320" i="5"/>
  <c r="X1320" i="5"/>
  <c r="W1320" i="5" a="1"/>
  <c r="W1320" i="5" s="1"/>
  <c r="AE1319" i="5"/>
  <c r="AD1319" i="5"/>
  <c r="AC1319" i="5"/>
  <c r="AB1319" i="5"/>
  <c r="AA1319" i="5"/>
  <c r="Z1319" i="5"/>
  <c r="X1319" i="5"/>
  <c r="W1319" i="5" a="1"/>
  <c r="W1319" i="5" s="1"/>
  <c r="AE1318" i="5"/>
  <c r="AD1318" i="5"/>
  <c r="AC1318" i="5"/>
  <c r="AB1318" i="5"/>
  <c r="AA1318" i="5"/>
  <c r="Z1318" i="5"/>
  <c r="X1318" i="5"/>
  <c r="W1318" i="5" a="1"/>
  <c r="W1318" i="5" s="1"/>
  <c r="AE1317" i="5"/>
  <c r="AD1317" i="5"/>
  <c r="AC1317" i="5"/>
  <c r="AB1317" i="5"/>
  <c r="AA1317" i="5"/>
  <c r="Z1317" i="5"/>
  <c r="X1317" i="5"/>
  <c r="W1317" i="5" a="1"/>
  <c r="W1317" i="5" s="1"/>
  <c r="AE1316" i="5"/>
  <c r="AD1316" i="5"/>
  <c r="AC1316" i="5"/>
  <c r="AB1316" i="5"/>
  <c r="AA1316" i="5"/>
  <c r="Z1316" i="5"/>
  <c r="X1316" i="5"/>
  <c r="W1316" i="5" a="1"/>
  <c r="W1316" i="5" s="1"/>
  <c r="AE1315" i="5"/>
  <c r="AD1315" i="5"/>
  <c r="AC1315" i="5"/>
  <c r="AB1315" i="5"/>
  <c r="AA1315" i="5"/>
  <c r="Z1315" i="5"/>
  <c r="X1315" i="5"/>
  <c r="W1315" i="5" a="1"/>
  <c r="W1315" i="5" s="1"/>
  <c r="AE1314" i="5"/>
  <c r="AD1314" i="5"/>
  <c r="AC1314" i="5"/>
  <c r="AB1314" i="5"/>
  <c r="AA1314" i="5"/>
  <c r="Z1314" i="5"/>
  <c r="X1314" i="5"/>
  <c r="W1314" i="5"/>
  <c r="W1314" i="5" a="1"/>
  <c r="AE1313" i="5"/>
  <c r="AD1313" i="5"/>
  <c r="AC1313" i="5"/>
  <c r="AB1313" i="5"/>
  <c r="AA1313" i="5"/>
  <c r="Z1313" i="5"/>
  <c r="X1313" i="5"/>
  <c r="W1313" i="5" a="1"/>
  <c r="W1313" i="5" s="1"/>
  <c r="AE1312" i="5"/>
  <c r="AD1312" i="5"/>
  <c r="AC1312" i="5"/>
  <c r="AB1312" i="5"/>
  <c r="AA1312" i="5"/>
  <c r="Z1312" i="5"/>
  <c r="X1312" i="5"/>
  <c r="W1312" i="5" a="1"/>
  <c r="W1312" i="5" s="1"/>
  <c r="AE1311" i="5"/>
  <c r="AD1311" i="5"/>
  <c r="AC1311" i="5"/>
  <c r="AB1311" i="5"/>
  <c r="AA1311" i="5"/>
  <c r="Z1311" i="5"/>
  <c r="X1311" i="5"/>
  <c r="W1311" i="5" a="1"/>
  <c r="W1311" i="5" s="1"/>
  <c r="AE1310" i="5"/>
  <c r="AD1310" i="5"/>
  <c r="AC1310" i="5"/>
  <c r="AB1310" i="5"/>
  <c r="AA1310" i="5"/>
  <c r="Z1310" i="5"/>
  <c r="X1310" i="5"/>
  <c r="W1310" i="5" a="1"/>
  <c r="W1310" i="5" s="1"/>
  <c r="AE1309" i="5"/>
  <c r="AD1309" i="5"/>
  <c r="AC1309" i="5"/>
  <c r="AB1309" i="5"/>
  <c r="AA1309" i="5"/>
  <c r="Z1309" i="5"/>
  <c r="X1309" i="5"/>
  <c r="W1309" i="5" a="1"/>
  <c r="W1309" i="5" s="1"/>
  <c r="AE1308" i="5"/>
  <c r="AD1308" i="5"/>
  <c r="AC1308" i="5"/>
  <c r="AB1308" i="5"/>
  <c r="AA1308" i="5"/>
  <c r="Z1308" i="5"/>
  <c r="X1308" i="5"/>
  <c r="W1308" i="5" a="1"/>
  <c r="W1308" i="5" s="1"/>
  <c r="AE1307" i="5"/>
  <c r="AD1307" i="5"/>
  <c r="AC1307" i="5"/>
  <c r="AB1307" i="5"/>
  <c r="AA1307" i="5"/>
  <c r="Z1307" i="5"/>
  <c r="X1307" i="5"/>
  <c r="W1307" i="5" a="1"/>
  <c r="W1307" i="5" s="1"/>
  <c r="AE1306" i="5"/>
  <c r="AD1306" i="5"/>
  <c r="AC1306" i="5"/>
  <c r="AB1306" i="5"/>
  <c r="AA1306" i="5"/>
  <c r="Z1306" i="5"/>
  <c r="X1306" i="5"/>
  <c r="W1306" i="5" a="1"/>
  <c r="W1306" i="5" s="1"/>
  <c r="AE1305" i="5"/>
  <c r="AD1305" i="5"/>
  <c r="AC1305" i="5"/>
  <c r="AB1305" i="5"/>
  <c r="AA1305" i="5"/>
  <c r="Z1305" i="5"/>
  <c r="X1305" i="5"/>
  <c r="W1305" i="5" a="1"/>
  <c r="W1305" i="5" s="1"/>
  <c r="AE1304" i="5"/>
  <c r="AD1304" i="5"/>
  <c r="AC1304" i="5"/>
  <c r="AB1304" i="5"/>
  <c r="AA1304" i="5"/>
  <c r="Z1304" i="5"/>
  <c r="X1304" i="5"/>
  <c r="W1304" i="5" a="1"/>
  <c r="W1304" i="5" s="1"/>
  <c r="AE1303" i="5"/>
  <c r="AD1303" i="5"/>
  <c r="AC1303" i="5"/>
  <c r="AB1303" i="5"/>
  <c r="AA1303" i="5"/>
  <c r="Z1303" i="5"/>
  <c r="X1303" i="5"/>
  <c r="W1303" i="5" a="1"/>
  <c r="W1303" i="5" s="1"/>
  <c r="AE1302" i="5"/>
  <c r="AD1302" i="5"/>
  <c r="AC1302" i="5"/>
  <c r="AB1302" i="5"/>
  <c r="AA1302" i="5"/>
  <c r="Z1302" i="5"/>
  <c r="X1302" i="5"/>
  <c r="W1302" i="5" a="1"/>
  <c r="W1302" i="5" s="1"/>
  <c r="AE1301" i="5"/>
  <c r="AD1301" i="5"/>
  <c r="AC1301" i="5"/>
  <c r="AB1301" i="5"/>
  <c r="AA1301" i="5"/>
  <c r="Z1301" i="5"/>
  <c r="X1301" i="5"/>
  <c r="W1301" i="5" a="1"/>
  <c r="W1301" i="5" s="1"/>
  <c r="AE1300" i="5"/>
  <c r="AD1300" i="5"/>
  <c r="AC1300" i="5"/>
  <c r="AB1300" i="5"/>
  <c r="AA1300" i="5"/>
  <c r="Z1300" i="5"/>
  <c r="X1300" i="5"/>
  <c r="W1300" i="5" a="1"/>
  <c r="W1300" i="5" s="1"/>
  <c r="AE1299" i="5"/>
  <c r="AD1299" i="5"/>
  <c r="AC1299" i="5"/>
  <c r="AB1299" i="5"/>
  <c r="AA1299" i="5"/>
  <c r="Z1299" i="5"/>
  <c r="X1299" i="5"/>
  <c r="W1299" i="5" a="1"/>
  <c r="W1299" i="5" s="1"/>
  <c r="AE1298" i="5"/>
  <c r="AD1298" i="5"/>
  <c r="AC1298" i="5"/>
  <c r="AB1298" i="5"/>
  <c r="AA1298" i="5"/>
  <c r="Z1298" i="5"/>
  <c r="X1298" i="5"/>
  <c r="W1298" i="5" a="1"/>
  <c r="W1298" i="5" s="1"/>
  <c r="AE1297" i="5"/>
  <c r="AD1297" i="5"/>
  <c r="AC1297" i="5"/>
  <c r="AB1297" i="5"/>
  <c r="AA1297" i="5"/>
  <c r="Z1297" i="5"/>
  <c r="X1297" i="5"/>
  <c r="W1297" i="5" a="1"/>
  <c r="W1297" i="5" s="1"/>
  <c r="AE1296" i="5"/>
  <c r="AD1296" i="5"/>
  <c r="AC1296" i="5"/>
  <c r="AB1296" i="5"/>
  <c r="AA1296" i="5"/>
  <c r="Z1296" i="5"/>
  <c r="X1296" i="5"/>
  <c r="W1296" i="5" a="1"/>
  <c r="W1296" i="5" s="1"/>
  <c r="AE1295" i="5"/>
  <c r="AD1295" i="5"/>
  <c r="AC1295" i="5"/>
  <c r="AB1295" i="5"/>
  <c r="AA1295" i="5"/>
  <c r="Z1295" i="5"/>
  <c r="X1295" i="5"/>
  <c r="W1295" i="5" a="1"/>
  <c r="W1295" i="5" s="1"/>
  <c r="AE1294" i="5"/>
  <c r="AD1294" i="5"/>
  <c r="AC1294" i="5"/>
  <c r="AB1294" i="5"/>
  <c r="AA1294" i="5"/>
  <c r="Z1294" i="5"/>
  <c r="X1294" i="5"/>
  <c r="W1294" i="5" a="1"/>
  <c r="W1294" i="5" s="1"/>
  <c r="AE1293" i="5"/>
  <c r="AD1293" i="5"/>
  <c r="AC1293" i="5"/>
  <c r="AB1293" i="5"/>
  <c r="AA1293" i="5"/>
  <c r="Z1293" i="5"/>
  <c r="X1293" i="5"/>
  <c r="W1293" i="5" a="1"/>
  <c r="W1293" i="5" s="1"/>
  <c r="AE1292" i="5"/>
  <c r="AD1292" i="5"/>
  <c r="AC1292" i="5"/>
  <c r="AB1292" i="5"/>
  <c r="AA1292" i="5"/>
  <c r="Z1292" i="5"/>
  <c r="X1292" i="5"/>
  <c r="W1292" i="5" a="1"/>
  <c r="W1292" i="5" s="1"/>
  <c r="AE1291" i="5"/>
  <c r="AD1291" i="5"/>
  <c r="AC1291" i="5"/>
  <c r="AB1291" i="5"/>
  <c r="AA1291" i="5"/>
  <c r="Z1291" i="5"/>
  <c r="X1291" i="5"/>
  <c r="W1291" i="5" a="1"/>
  <c r="W1291" i="5" s="1"/>
  <c r="AE1290" i="5"/>
  <c r="AD1290" i="5"/>
  <c r="AC1290" i="5"/>
  <c r="AB1290" i="5"/>
  <c r="AA1290" i="5"/>
  <c r="Z1290" i="5"/>
  <c r="X1290" i="5"/>
  <c r="W1290" i="5" a="1"/>
  <c r="W1290" i="5" s="1"/>
  <c r="AE1289" i="5"/>
  <c r="AD1289" i="5"/>
  <c r="AC1289" i="5"/>
  <c r="AB1289" i="5"/>
  <c r="AA1289" i="5"/>
  <c r="Z1289" i="5"/>
  <c r="X1289" i="5"/>
  <c r="W1289" i="5" a="1"/>
  <c r="W1289" i="5" s="1"/>
  <c r="AE1288" i="5"/>
  <c r="AD1288" i="5"/>
  <c r="AC1288" i="5"/>
  <c r="AB1288" i="5"/>
  <c r="AA1288" i="5"/>
  <c r="Z1288" i="5"/>
  <c r="X1288" i="5"/>
  <c r="W1288" i="5" a="1"/>
  <c r="W1288" i="5" s="1"/>
  <c r="AE1287" i="5"/>
  <c r="AD1287" i="5"/>
  <c r="AC1287" i="5"/>
  <c r="AB1287" i="5"/>
  <c r="AA1287" i="5"/>
  <c r="Z1287" i="5"/>
  <c r="X1287" i="5"/>
  <c r="W1287" i="5" a="1"/>
  <c r="W1287" i="5" s="1"/>
  <c r="AE1286" i="5"/>
  <c r="AD1286" i="5"/>
  <c r="AC1286" i="5"/>
  <c r="AB1286" i="5"/>
  <c r="AA1286" i="5"/>
  <c r="Z1286" i="5"/>
  <c r="X1286" i="5"/>
  <c r="W1286" i="5" a="1"/>
  <c r="W1286" i="5" s="1"/>
  <c r="AE1285" i="5"/>
  <c r="AD1285" i="5"/>
  <c r="AC1285" i="5"/>
  <c r="AB1285" i="5"/>
  <c r="AA1285" i="5"/>
  <c r="Z1285" i="5"/>
  <c r="X1285" i="5"/>
  <c r="W1285" i="5" a="1"/>
  <c r="W1285" i="5" s="1"/>
  <c r="AE1284" i="5"/>
  <c r="AD1284" i="5"/>
  <c r="AC1284" i="5"/>
  <c r="AB1284" i="5"/>
  <c r="AA1284" i="5"/>
  <c r="Z1284" i="5"/>
  <c r="X1284" i="5"/>
  <c r="W1284" i="5"/>
  <c r="W1284" i="5" a="1"/>
  <c r="AE1283" i="5"/>
  <c r="AD1283" i="5"/>
  <c r="AC1283" i="5"/>
  <c r="AB1283" i="5"/>
  <c r="AA1283" i="5"/>
  <c r="Z1283" i="5"/>
  <c r="X1283" i="5"/>
  <c r="W1283" i="5" a="1"/>
  <c r="W1283" i="5" s="1"/>
  <c r="AE1282" i="5"/>
  <c r="AD1282" i="5"/>
  <c r="AC1282" i="5"/>
  <c r="AB1282" i="5"/>
  <c r="AA1282" i="5"/>
  <c r="Z1282" i="5"/>
  <c r="X1282" i="5"/>
  <c r="W1282" i="5" a="1"/>
  <c r="W1282" i="5" s="1"/>
  <c r="AE1281" i="5"/>
  <c r="AD1281" i="5"/>
  <c r="AC1281" i="5"/>
  <c r="AB1281" i="5"/>
  <c r="AA1281" i="5"/>
  <c r="Z1281" i="5"/>
  <c r="X1281" i="5"/>
  <c r="W1281" i="5" a="1"/>
  <c r="W1281" i="5" s="1"/>
  <c r="AE1280" i="5"/>
  <c r="AD1280" i="5"/>
  <c r="AC1280" i="5"/>
  <c r="AB1280" i="5"/>
  <c r="AA1280" i="5"/>
  <c r="Z1280" i="5"/>
  <c r="X1280" i="5"/>
  <c r="W1280" i="5" a="1"/>
  <c r="W1280" i="5" s="1"/>
  <c r="AE1279" i="5"/>
  <c r="AD1279" i="5"/>
  <c r="AC1279" i="5"/>
  <c r="AB1279" i="5"/>
  <c r="AA1279" i="5"/>
  <c r="Z1279" i="5"/>
  <c r="X1279" i="5"/>
  <c r="W1279" i="5" a="1"/>
  <c r="W1279" i="5" s="1"/>
  <c r="AE1278" i="5"/>
  <c r="AD1278" i="5"/>
  <c r="AC1278" i="5"/>
  <c r="AB1278" i="5"/>
  <c r="AA1278" i="5"/>
  <c r="Z1278" i="5"/>
  <c r="X1278" i="5"/>
  <c r="W1278" i="5" a="1"/>
  <c r="W1278" i="5" s="1"/>
  <c r="AE1277" i="5"/>
  <c r="AD1277" i="5"/>
  <c r="AC1277" i="5"/>
  <c r="AB1277" i="5"/>
  <c r="AA1277" i="5"/>
  <c r="Z1277" i="5"/>
  <c r="X1277" i="5"/>
  <c r="W1277" i="5" a="1"/>
  <c r="W1277" i="5" s="1"/>
  <c r="AE1276" i="5"/>
  <c r="AD1276" i="5"/>
  <c r="AC1276" i="5"/>
  <c r="AB1276" i="5"/>
  <c r="AA1276" i="5"/>
  <c r="Z1276" i="5"/>
  <c r="X1276" i="5"/>
  <c r="W1276" i="5" a="1"/>
  <c r="W1276" i="5" s="1"/>
  <c r="AE1275" i="5"/>
  <c r="AD1275" i="5"/>
  <c r="AC1275" i="5"/>
  <c r="AB1275" i="5"/>
  <c r="AA1275" i="5"/>
  <c r="Z1275" i="5"/>
  <c r="X1275" i="5"/>
  <c r="W1275" i="5" a="1"/>
  <c r="W1275" i="5" s="1"/>
  <c r="AE1274" i="5"/>
  <c r="AD1274" i="5"/>
  <c r="AC1274" i="5"/>
  <c r="AB1274" i="5"/>
  <c r="AA1274" i="5"/>
  <c r="Z1274" i="5"/>
  <c r="X1274" i="5"/>
  <c r="W1274" i="5" a="1"/>
  <c r="W1274" i="5" s="1"/>
  <c r="AE1273" i="5"/>
  <c r="AD1273" i="5"/>
  <c r="AC1273" i="5"/>
  <c r="AB1273" i="5"/>
  <c r="AA1273" i="5"/>
  <c r="Z1273" i="5"/>
  <c r="X1273" i="5"/>
  <c r="W1273" i="5" a="1"/>
  <c r="W1273" i="5" s="1"/>
  <c r="AE1272" i="5"/>
  <c r="AD1272" i="5"/>
  <c r="AC1272" i="5"/>
  <c r="AB1272" i="5"/>
  <c r="AA1272" i="5"/>
  <c r="Z1272" i="5"/>
  <c r="X1272" i="5"/>
  <c r="W1272" i="5" a="1"/>
  <c r="W1272" i="5" s="1"/>
  <c r="AE1271" i="5"/>
  <c r="AD1271" i="5"/>
  <c r="AC1271" i="5"/>
  <c r="AB1271" i="5"/>
  <c r="AA1271" i="5"/>
  <c r="Z1271" i="5"/>
  <c r="X1271" i="5"/>
  <c r="W1271" i="5" a="1"/>
  <c r="W1271" i="5" s="1"/>
  <c r="AE1270" i="5"/>
  <c r="AD1270" i="5"/>
  <c r="AC1270" i="5"/>
  <c r="AB1270" i="5"/>
  <c r="AA1270" i="5"/>
  <c r="Z1270" i="5"/>
  <c r="X1270" i="5"/>
  <c r="W1270" i="5" a="1"/>
  <c r="W1270" i="5" s="1"/>
  <c r="AE1269" i="5"/>
  <c r="AD1269" i="5"/>
  <c r="AC1269" i="5"/>
  <c r="AB1269" i="5"/>
  <c r="AA1269" i="5"/>
  <c r="Z1269" i="5"/>
  <c r="X1269" i="5"/>
  <c r="W1269" i="5" a="1"/>
  <c r="W1269" i="5" s="1"/>
  <c r="AE1268" i="5"/>
  <c r="AD1268" i="5"/>
  <c r="AC1268" i="5"/>
  <c r="AB1268" i="5"/>
  <c r="AA1268" i="5"/>
  <c r="Z1268" i="5"/>
  <c r="X1268" i="5"/>
  <c r="W1268" i="5" a="1"/>
  <c r="W1268" i="5" s="1"/>
  <c r="AE1267" i="5"/>
  <c r="AD1267" i="5"/>
  <c r="AC1267" i="5"/>
  <c r="AB1267" i="5"/>
  <c r="AA1267" i="5"/>
  <c r="Z1267" i="5"/>
  <c r="X1267" i="5"/>
  <c r="W1267" i="5" a="1"/>
  <c r="W1267" i="5" s="1"/>
  <c r="AE1266" i="5"/>
  <c r="AD1266" i="5"/>
  <c r="AC1266" i="5"/>
  <c r="AB1266" i="5"/>
  <c r="AA1266" i="5"/>
  <c r="Z1266" i="5"/>
  <c r="X1266" i="5"/>
  <c r="W1266" i="5" a="1"/>
  <c r="W1266" i="5" s="1"/>
  <c r="AE1265" i="5"/>
  <c r="AD1265" i="5"/>
  <c r="AC1265" i="5"/>
  <c r="AB1265" i="5"/>
  <c r="AA1265" i="5"/>
  <c r="Z1265" i="5"/>
  <c r="X1265" i="5"/>
  <c r="W1265" i="5" a="1"/>
  <c r="W1265" i="5" s="1"/>
  <c r="AE1264" i="5"/>
  <c r="AD1264" i="5"/>
  <c r="AC1264" i="5"/>
  <c r="AB1264" i="5"/>
  <c r="AA1264" i="5"/>
  <c r="Z1264" i="5"/>
  <c r="X1264" i="5"/>
  <c r="W1264" i="5" a="1"/>
  <c r="W1264" i="5" s="1"/>
  <c r="AE1263" i="5"/>
  <c r="AD1263" i="5"/>
  <c r="AC1263" i="5"/>
  <c r="AB1263" i="5"/>
  <c r="AA1263" i="5"/>
  <c r="Z1263" i="5"/>
  <c r="X1263" i="5"/>
  <c r="W1263" i="5" a="1"/>
  <c r="W1263" i="5" s="1"/>
  <c r="AE1262" i="5"/>
  <c r="AD1262" i="5"/>
  <c r="AC1262" i="5"/>
  <c r="AB1262" i="5"/>
  <c r="AA1262" i="5"/>
  <c r="Z1262" i="5"/>
  <c r="X1262" i="5"/>
  <c r="W1262" i="5" a="1"/>
  <c r="W1262" i="5" s="1"/>
  <c r="AE1261" i="5"/>
  <c r="AD1261" i="5"/>
  <c r="AC1261" i="5"/>
  <c r="AB1261" i="5"/>
  <c r="AA1261" i="5"/>
  <c r="Z1261" i="5"/>
  <c r="X1261" i="5"/>
  <c r="W1261" i="5" a="1"/>
  <c r="W1261" i="5" s="1"/>
  <c r="AE1260" i="5"/>
  <c r="AD1260" i="5"/>
  <c r="AC1260" i="5"/>
  <c r="AB1260" i="5"/>
  <c r="AA1260" i="5"/>
  <c r="Z1260" i="5"/>
  <c r="X1260" i="5"/>
  <c r="W1260" i="5" a="1"/>
  <c r="W1260" i="5" s="1"/>
  <c r="AE1259" i="5"/>
  <c r="AD1259" i="5"/>
  <c r="AC1259" i="5"/>
  <c r="AB1259" i="5"/>
  <c r="AA1259" i="5"/>
  <c r="Z1259" i="5"/>
  <c r="X1259" i="5"/>
  <c r="W1259" i="5" a="1"/>
  <c r="W1259" i="5" s="1"/>
  <c r="AE1258" i="5"/>
  <c r="AD1258" i="5"/>
  <c r="AC1258" i="5"/>
  <c r="AB1258" i="5"/>
  <c r="AA1258" i="5"/>
  <c r="Z1258" i="5"/>
  <c r="X1258" i="5"/>
  <c r="W1258" i="5" a="1"/>
  <c r="W1258" i="5" s="1"/>
  <c r="AE1257" i="5"/>
  <c r="AD1257" i="5"/>
  <c r="AC1257" i="5"/>
  <c r="AB1257" i="5"/>
  <c r="AA1257" i="5"/>
  <c r="Z1257" i="5"/>
  <c r="X1257" i="5"/>
  <c r="W1257" i="5" a="1"/>
  <c r="W1257" i="5" s="1"/>
  <c r="AE1256" i="5"/>
  <c r="AD1256" i="5"/>
  <c r="AC1256" i="5"/>
  <c r="AB1256" i="5"/>
  <c r="AA1256" i="5"/>
  <c r="Z1256" i="5"/>
  <c r="X1256" i="5"/>
  <c r="W1256" i="5" a="1"/>
  <c r="W1256" i="5" s="1"/>
  <c r="AE1255" i="5"/>
  <c r="AD1255" i="5"/>
  <c r="AC1255" i="5"/>
  <c r="AB1255" i="5"/>
  <c r="AA1255" i="5"/>
  <c r="Z1255" i="5"/>
  <c r="X1255" i="5"/>
  <c r="W1255" i="5" a="1"/>
  <c r="W1255" i="5" s="1"/>
  <c r="AE1254" i="5"/>
  <c r="AD1254" i="5"/>
  <c r="AC1254" i="5"/>
  <c r="AB1254" i="5"/>
  <c r="AA1254" i="5"/>
  <c r="Z1254" i="5"/>
  <c r="X1254" i="5"/>
  <c r="W1254" i="5" a="1"/>
  <c r="W1254" i="5" s="1"/>
  <c r="AE1253" i="5"/>
  <c r="AD1253" i="5"/>
  <c r="AC1253" i="5"/>
  <c r="AB1253" i="5"/>
  <c r="AA1253" i="5"/>
  <c r="Z1253" i="5"/>
  <c r="X1253" i="5"/>
  <c r="W1253" i="5" a="1"/>
  <c r="W1253" i="5" s="1"/>
  <c r="AE1252" i="5"/>
  <c r="AD1252" i="5"/>
  <c r="AC1252" i="5"/>
  <c r="AB1252" i="5"/>
  <c r="AA1252" i="5"/>
  <c r="Z1252" i="5"/>
  <c r="X1252" i="5"/>
  <c r="W1252" i="5" a="1"/>
  <c r="W1252" i="5" s="1"/>
  <c r="AE1251" i="5"/>
  <c r="AD1251" i="5"/>
  <c r="AC1251" i="5"/>
  <c r="AB1251" i="5"/>
  <c r="AA1251" i="5"/>
  <c r="Z1251" i="5"/>
  <c r="X1251" i="5"/>
  <c r="W1251" i="5" a="1"/>
  <c r="W1251" i="5" s="1"/>
  <c r="AE1250" i="5"/>
  <c r="AD1250" i="5"/>
  <c r="AC1250" i="5"/>
  <c r="AB1250" i="5"/>
  <c r="AA1250" i="5"/>
  <c r="Z1250" i="5"/>
  <c r="X1250" i="5"/>
  <c r="W1250" i="5" a="1"/>
  <c r="W1250" i="5" s="1"/>
  <c r="AE1249" i="5"/>
  <c r="AD1249" i="5"/>
  <c r="AC1249" i="5"/>
  <c r="AB1249" i="5"/>
  <c r="AA1249" i="5"/>
  <c r="Z1249" i="5"/>
  <c r="X1249" i="5"/>
  <c r="W1249" i="5" a="1"/>
  <c r="W1249" i="5" s="1"/>
  <c r="AE1248" i="5"/>
  <c r="AD1248" i="5"/>
  <c r="AC1248" i="5"/>
  <c r="AB1248" i="5"/>
  <c r="AA1248" i="5"/>
  <c r="Z1248" i="5"/>
  <c r="X1248" i="5"/>
  <c r="W1248" i="5" a="1"/>
  <c r="W1248" i="5" s="1"/>
  <c r="AE1247" i="5"/>
  <c r="AD1247" i="5"/>
  <c r="AC1247" i="5"/>
  <c r="AB1247" i="5"/>
  <c r="AA1247" i="5"/>
  <c r="Z1247" i="5"/>
  <c r="X1247" i="5"/>
  <c r="W1247" i="5" a="1"/>
  <c r="W1247" i="5" s="1"/>
  <c r="AE1246" i="5"/>
  <c r="AD1246" i="5"/>
  <c r="AC1246" i="5"/>
  <c r="AB1246" i="5"/>
  <c r="AA1246" i="5"/>
  <c r="Z1246" i="5"/>
  <c r="X1246" i="5"/>
  <c r="W1246" i="5" a="1"/>
  <c r="W1246" i="5" s="1"/>
  <c r="AE1245" i="5"/>
  <c r="AD1245" i="5"/>
  <c r="AC1245" i="5"/>
  <c r="AB1245" i="5"/>
  <c r="AA1245" i="5"/>
  <c r="Z1245" i="5"/>
  <c r="X1245" i="5"/>
  <c r="W1245" i="5" a="1"/>
  <c r="W1245" i="5" s="1"/>
  <c r="AE1244" i="5"/>
  <c r="AD1244" i="5"/>
  <c r="AC1244" i="5"/>
  <c r="AB1244" i="5"/>
  <c r="AA1244" i="5"/>
  <c r="Z1244" i="5"/>
  <c r="X1244" i="5"/>
  <c r="W1244" i="5" a="1"/>
  <c r="W1244" i="5" s="1"/>
  <c r="AE1243" i="5"/>
  <c r="AD1243" i="5"/>
  <c r="AC1243" i="5"/>
  <c r="AB1243" i="5"/>
  <c r="AA1243" i="5"/>
  <c r="Z1243" i="5"/>
  <c r="X1243" i="5"/>
  <c r="W1243" i="5" a="1"/>
  <c r="W1243" i="5" s="1"/>
  <c r="AE1242" i="5"/>
  <c r="AD1242" i="5"/>
  <c r="AC1242" i="5"/>
  <c r="AB1242" i="5"/>
  <c r="AA1242" i="5"/>
  <c r="Z1242" i="5"/>
  <c r="X1242" i="5"/>
  <c r="W1242" i="5" a="1"/>
  <c r="W1242" i="5" s="1"/>
  <c r="AE1241" i="5"/>
  <c r="AD1241" i="5"/>
  <c r="AC1241" i="5"/>
  <c r="AB1241" i="5"/>
  <c r="AA1241" i="5"/>
  <c r="Z1241" i="5"/>
  <c r="X1241" i="5"/>
  <c r="W1241" i="5" a="1"/>
  <c r="W1241" i="5" s="1"/>
  <c r="AE1240" i="5"/>
  <c r="AD1240" i="5"/>
  <c r="AC1240" i="5"/>
  <c r="AB1240" i="5"/>
  <c r="AA1240" i="5"/>
  <c r="Z1240" i="5"/>
  <c r="X1240" i="5"/>
  <c r="W1240" i="5" a="1"/>
  <c r="W1240" i="5" s="1"/>
  <c r="AE1239" i="5"/>
  <c r="AD1239" i="5"/>
  <c r="AC1239" i="5"/>
  <c r="AB1239" i="5"/>
  <c r="AA1239" i="5"/>
  <c r="Z1239" i="5"/>
  <c r="X1239" i="5"/>
  <c r="W1239" i="5" a="1"/>
  <c r="W1239" i="5" s="1"/>
  <c r="AE1238" i="5"/>
  <c r="AD1238" i="5"/>
  <c r="AC1238" i="5"/>
  <c r="AB1238" i="5"/>
  <c r="AA1238" i="5"/>
  <c r="Z1238" i="5"/>
  <c r="X1238" i="5"/>
  <c r="W1238" i="5" a="1"/>
  <c r="W1238" i="5" s="1"/>
  <c r="AE1237" i="5"/>
  <c r="AD1237" i="5"/>
  <c r="AC1237" i="5"/>
  <c r="AB1237" i="5"/>
  <c r="AA1237" i="5"/>
  <c r="Z1237" i="5"/>
  <c r="X1237" i="5"/>
  <c r="W1237" i="5" a="1"/>
  <c r="W1237" i="5" s="1"/>
  <c r="AE1236" i="5"/>
  <c r="AD1236" i="5"/>
  <c r="AC1236" i="5"/>
  <c r="AB1236" i="5"/>
  <c r="AA1236" i="5"/>
  <c r="Z1236" i="5"/>
  <c r="X1236" i="5"/>
  <c r="W1236" i="5" a="1"/>
  <c r="W1236" i="5" s="1"/>
  <c r="AE1235" i="5"/>
  <c r="AD1235" i="5"/>
  <c r="AC1235" i="5"/>
  <c r="AB1235" i="5"/>
  <c r="AA1235" i="5"/>
  <c r="Z1235" i="5"/>
  <c r="X1235" i="5"/>
  <c r="W1235" i="5" a="1"/>
  <c r="W1235" i="5" s="1"/>
  <c r="AE1234" i="5"/>
  <c r="AD1234" i="5"/>
  <c r="AC1234" i="5"/>
  <c r="AB1234" i="5"/>
  <c r="AA1234" i="5"/>
  <c r="Z1234" i="5"/>
  <c r="X1234" i="5"/>
  <c r="W1234" i="5" a="1"/>
  <c r="W1234" i="5" s="1"/>
  <c r="AE1233" i="5"/>
  <c r="AD1233" i="5"/>
  <c r="AC1233" i="5"/>
  <c r="AB1233" i="5"/>
  <c r="AA1233" i="5"/>
  <c r="Z1233" i="5"/>
  <c r="X1233" i="5"/>
  <c r="W1233" i="5" a="1"/>
  <c r="W1233" i="5" s="1"/>
  <c r="AE1232" i="5"/>
  <c r="AD1232" i="5"/>
  <c r="AC1232" i="5"/>
  <c r="AB1232" i="5"/>
  <c r="AA1232" i="5"/>
  <c r="Z1232" i="5"/>
  <c r="X1232" i="5"/>
  <c r="W1232" i="5" a="1"/>
  <c r="W1232" i="5" s="1"/>
  <c r="AE1231" i="5"/>
  <c r="AD1231" i="5"/>
  <c r="AC1231" i="5"/>
  <c r="AB1231" i="5"/>
  <c r="AA1231" i="5"/>
  <c r="Z1231" i="5"/>
  <c r="X1231" i="5"/>
  <c r="W1231" i="5" a="1"/>
  <c r="W1231" i="5" s="1"/>
  <c r="AE1230" i="5"/>
  <c r="AD1230" i="5"/>
  <c r="AC1230" i="5"/>
  <c r="AB1230" i="5"/>
  <c r="AA1230" i="5"/>
  <c r="Z1230" i="5"/>
  <c r="X1230" i="5"/>
  <c r="W1230" i="5" a="1"/>
  <c r="W1230" i="5" s="1"/>
  <c r="AE1229" i="5"/>
  <c r="AD1229" i="5"/>
  <c r="AC1229" i="5"/>
  <c r="AB1229" i="5"/>
  <c r="AA1229" i="5"/>
  <c r="Z1229" i="5"/>
  <c r="X1229" i="5"/>
  <c r="W1229" i="5" a="1"/>
  <c r="W1229" i="5" s="1"/>
  <c r="AE1228" i="5"/>
  <c r="AD1228" i="5"/>
  <c r="AC1228" i="5"/>
  <c r="AB1228" i="5"/>
  <c r="AA1228" i="5"/>
  <c r="Z1228" i="5"/>
  <c r="X1228" i="5"/>
  <c r="W1228" i="5" a="1"/>
  <c r="W1228" i="5" s="1"/>
  <c r="AE1227" i="5"/>
  <c r="AD1227" i="5"/>
  <c r="AC1227" i="5"/>
  <c r="AB1227" i="5"/>
  <c r="AA1227" i="5"/>
  <c r="Z1227" i="5"/>
  <c r="X1227" i="5"/>
  <c r="W1227" i="5" a="1"/>
  <c r="W1227" i="5" s="1"/>
  <c r="AE1226" i="5"/>
  <c r="AD1226" i="5"/>
  <c r="AC1226" i="5"/>
  <c r="AB1226" i="5"/>
  <c r="AA1226" i="5"/>
  <c r="Z1226" i="5"/>
  <c r="X1226" i="5"/>
  <c r="W1226" i="5" a="1"/>
  <c r="W1226" i="5" s="1"/>
  <c r="AE1225" i="5"/>
  <c r="AD1225" i="5"/>
  <c r="AC1225" i="5"/>
  <c r="AB1225" i="5"/>
  <c r="AA1225" i="5"/>
  <c r="Z1225" i="5"/>
  <c r="X1225" i="5"/>
  <c r="W1225" i="5" a="1"/>
  <c r="W1225" i="5" s="1"/>
  <c r="AE1224" i="5"/>
  <c r="AD1224" i="5"/>
  <c r="AC1224" i="5"/>
  <c r="AB1224" i="5"/>
  <c r="AA1224" i="5"/>
  <c r="Z1224" i="5"/>
  <c r="X1224" i="5"/>
  <c r="W1224" i="5" a="1"/>
  <c r="W1224" i="5" s="1"/>
  <c r="AE1223" i="5"/>
  <c r="AD1223" i="5"/>
  <c r="AC1223" i="5"/>
  <c r="AB1223" i="5"/>
  <c r="AA1223" i="5"/>
  <c r="Z1223" i="5"/>
  <c r="X1223" i="5"/>
  <c r="W1223" i="5" a="1"/>
  <c r="W1223" i="5" s="1"/>
  <c r="AE1222" i="5"/>
  <c r="AD1222" i="5"/>
  <c r="AC1222" i="5"/>
  <c r="AB1222" i="5"/>
  <c r="AA1222" i="5"/>
  <c r="Z1222" i="5"/>
  <c r="X1222" i="5"/>
  <c r="W1222" i="5" a="1"/>
  <c r="W1222" i="5" s="1"/>
  <c r="AE1221" i="5"/>
  <c r="AD1221" i="5"/>
  <c r="AC1221" i="5"/>
  <c r="AB1221" i="5"/>
  <c r="AA1221" i="5"/>
  <c r="Z1221" i="5"/>
  <c r="X1221" i="5"/>
  <c r="W1221" i="5" a="1"/>
  <c r="W1221" i="5" s="1"/>
  <c r="AE1220" i="5"/>
  <c r="AD1220" i="5"/>
  <c r="AC1220" i="5"/>
  <c r="AB1220" i="5"/>
  <c r="AA1220" i="5"/>
  <c r="Z1220" i="5"/>
  <c r="X1220" i="5"/>
  <c r="W1220" i="5" a="1"/>
  <c r="W1220" i="5" s="1"/>
  <c r="AE1219" i="5"/>
  <c r="AD1219" i="5"/>
  <c r="AC1219" i="5"/>
  <c r="AB1219" i="5"/>
  <c r="AA1219" i="5"/>
  <c r="Z1219" i="5"/>
  <c r="X1219" i="5"/>
  <c r="W1219" i="5" a="1"/>
  <c r="W1219" i="5" s="1"/>
  <c r="AE1218" i="5"/>
  <c r="AD1218" i="5"/>
  <c r="AC1218" i="5"/>
  <c r="AB1218" i="5"/>
  <c r="AA1218" i="5"/>
  <c r="Z1218" i="5"/>
  <c r="X1218" i="5"/>
  <c r="W1218" i="5" a="1"/>
  <c r="W1218" i="5" s="1"/>
  <c r="AE1217" i="5"/>
  <c r="AD1217" i="5"/>
  <c r="AC1217" i="5"/>
  <c r="AB1217" i="5"/>
  <c r="AA1217" i="5"/>
  <c r="Z1217" i="5"/>
  <c r="X1217" i="5"/>
  <c r="W1217" i="5" a="1"/>
  <c r="W1217" i="5" s="1"/>
  <c r="AE1216" i="5"/>
  <c r="AD1216" i="5"/>
  <c r="AC1216" i="5"/>
  <c r="AB1216" i="5"/>
  <c r="AA1216" i="5"/>
  <c r="Z1216" i="5"/>
  <c r="X1216" i="5"/>
  <c r="W1216" i="5" a="1"/>
  <c r="W1216" i="5" s="1"/>
  <c r="AE1215" i="5"/>
  <c r="AD1215" i="5"/>
  <c r="AC1215" i="5"/>
  <c r="AB1215" i="5"/>
  <c r="AA1215" i="5"/>
  <c r="Z1215" i="5"/>
  <c r="X1215" i="5"/>
  <c r="W1215" i="5" a="1"/>
  <c r="W1215" i="5" s="1"/>
  <c r="AE1214" i="5"/>
  <c r="AD1214" i="5"/>
  <c r="AC1214" i="5"/>
  <c r="AB1214" i="5"/>
  <c r="AA1214" i="5"/>
  <c r="Z1214" i="5"/>
  <c r="X1214" i="5"/>
  <c r="W1214" i="5" a="1"/>
  <c r="W1214" i="5" s="1"/>
  <c r="AE1213" i="5"/>
  <c r="AD1213" i="5"/>
  <c r="AC1213" i="5"/>
  <c r="AB1213" i="5"/>
  <c r="AA1213" i="5"/>
  <c r="Z1213" i="5"/>
  <c r="X1213" i="5"/>
  <c r="W1213" i="5" a="1"/>
  <c r="W1213" i="5" s="1"/>
  <c r="AE1212" i="5"/>
  <c r="AD1212" i="5"/>
  <c r="AC1212" i="5"/>
  <c r="AB1212" i="5"/>
  <c r="AA1212" i="5"/>
  <c r="Z1212" i="5"/>
  <c r="X1212" i="5"/>
  <c r="W1212" i="5" a="1"/>
  <c r="W1212" i="5" s="1"/>
  <c r="AE1211" i="5"/>
  <c r="AD1211" i="5"/>
  <c r="AC1211" i="5"/>
  <c r="AB1211" i="5"/>
  <c r="AA1211" i="5"/>
  <c r="Z1211" i="5"/>
  <c r="X1211" i="5"/>
  <c r="W1211" i="5" a="1"/>
  <c r="W1211" i="5" s="1"/>
  <c r="AE1210" i="5"/>
  <c r="AD1210" i="5"/>
  <c r="AC1210" i="5"/>
  <c r="AB1210" i="5"/>
  <c r="AA1210" i="5"/>
  <c r="Z1210" i="5"/>
  <c r="X1210" i="5"/>
  <c r="W1210" i="5" a="1"/>
  <c r="W1210" i="5" s="1"/>
  <c r="AE1209" i="5"/>
  <c r="AD1209" i="5"/>
  <c r="AC1209" i="5"/>
  <c r="AB1209" i="5"/>
  <c r="AA1209" i="5"/>
  <c r="Z1209" i="5"/>
  <c r="X1209" i="5"/>
  <c r="W1209" i="5" a="1"/>
  <c r="W1209" i="5" s="1"/>
  <c r="AE1208" i="5"/>
  <c r="AD1208" i="5"/>
  <c r="AC1208" i="5"/>
  <c r="AB1208" i="5"/>
  <c r="AA1208" i="5"/>
  <c r="Z1208" i="5"/>
  <c r="X1208" i="5"/>
  <c r="W1208" i="5" a="1"/>
  <c r="W1208" i="5" s="1"/>
  <c r="AE1207" i="5"/>
  <c r="AD1207" i="5"/>
  <c r="AC1207" i="5"/>
  <c r="AB1207" i="5"/>
  <c r="AA1207" i="5"/>
  <c r="Z1207" i="5"/>
  <c r="X1207" i="5"/>
  <c r="W1207" i="5" a="1"/>
  <c r="W1207" i="5" s="1"/>
  <c r="AE1206" i="5"/>
  <c r="AD1206" i="5"/>
  <c r="AC1206" i="5"/>
  <c r="AB1206" i="5"/>
  <c r="AA1206" i="5"/>
  <c r="Z1206" i="5"/>
  <c r="X1206" i="5"/>
  <c r="W1206" i="5" a="1"/>
  <c r="W1206" i="5" s="1"/>
  <c r="AE1205" i="5"/>
  <c r="AD1205" i="5"/>
  <c r="AC1205" i="5"/>
  <c r="AB1205" i="5"/>
  <c r="AA1205" i="5"/>
  <c r="Z1205" i="5"/>
  <c r="X1205" i="5"/>
  <c r="W1205" i="5" a="1"/>
  <c r="W1205" i="5" s="1"/>
  <c r="AE1204" i="5"/>
  <c r="AD1204" i="5"/>
  <c r="AC1204" i="5"/>
  <c r="AB1204" i="5"/>
  <c r="AA1204" i="5"/>
  <c r="Z1204" i="5"/>
  <c r="X1204" i="5"/>
  <c r="W1204" i="5" a="1"/>
  <c r="W1204" i="5" s="1"/>
  <c r="AE1203" i="5"/>
  <c r="AD1203" i="5"/>
  <c r="AC1203" i="5"/>
  <c r="AB1203" i="5"/>
  <c r="AA1203" i="5"/>
  <c r="Z1203" i="5"/>
  <c r="X1203" i="5"/>
  <c r="W1203" i="5" a="1"/>
  <c r="W1203" i="5" s="1"/>
  <c r="AE1202" i="5"/>
  <c r="AD1202" i="5"/>
  <c r="AC1202" i="5"/>
  <c r="AB1202" i="5"/>
  <c r="AA1202" i="5"/>
  <c r="Z1202" i="5"/>
  <c r="X1202" i="5"/>
  <c r="W1202" i="5" a="1"/>
  <c r="W1202" i="5" s="1"/>
  <c r="AE1201" i="5"/>
  <c r="AD1201" i="5"/>
  <c r="AC1201" i="5"/>
  <c r="AB1201" i="5"/>
  <c r="AA1201" i="5"/>
  <c r="Z1201" i="5"/>
  <c r="X1201" i="5"/>
  <c r="W1201" i="5" a="1"/>
  <c r="W1201" i="5" s="1"/>
  <c r="AE1200" i="5"/>
  <c r="AD1200" i="5"/>
  <c r="AC1200" i="5"/>
  <c r="AB1200" i="5"/>
  <c r="AA1200" i="5"/>
  <c r="Z1200" i="5"/>
  <c r="X1200" i="5"/>
  <c r="W1200" i="5" a="1"/>
  <c r="W1200" i="5" s="1"/>
  <c r="AE1199" i="5"/>
  <c r="AD1199" i="5"/>
  <c r="AC1199" i="5"/>
  <c r="AB1199" i="5"/>
  <c r="AA1199" i="5"/>
  <c r="Z1199" i="5"/>
  <c r="X1199" i="5"/>
  <c r="W1199" i="5" a="1"/>
  <c r="W1199" i="5" s="1"/>
  <c r="AE1198" i="5"/>
  <c r="AD1198" i="5"/>
  <c r="AC1198" i="5"/>
  <c r="AB1198" i="5"/>
  <c r="AA1198" i="5"/>
  <c r="Z1198" i="5"/>
  <c r="X1198" i="5"/>
  <c r="W1198" i="5" a="1"/>
  <c r="W1198" i="5" s="1"/>
  <c r="AE1197" i="5"/>
  <c r="AD1197" i="5"/>
  <c r="AC1197" i="5"/>
  <c r="AB1197" i="5"/>
  <c r="AA1197" i="5"/>
  <c r="Z1197" i="5"/>
  <c r="X1197" i="5"/>
  <c r="W1197" i="5" a="1"/>
  <c r="W1197" i="5" s="1"/>
  <c r="AE1196" i="5"/>
  <c r="AD1196" i="5"/>
  <c r="AC1196" i="5"/>
  <c r="AB1196" i="5"/>
  <c r="AA1196" i="5"/>
  <c r="Z1196" i="5"/>
  <c r="X1196" i="5"/>
  <c r="W1196" i="5" a="1"/>
  <c r="W1196" i="5" s="1"/>
  <c r="AE1195" i="5"/>
  <c r="AD1195" i="5"/>
  <c r="AC1195" i="5"/>
  <c r="AB1195" i="5"/>
  <c r="AA1195" i="5"/>
  <c r="Z1195" i="5"/>
  <c r="X1195" i="5"/>
  <c r="W1195" i="5" a="1"/>
  <c r="W1195" i="5" s="1"/>
  <c r="AE1194" i="5"/>
  <c r="AD1194" i="5"/>
  <c r="AC1194" i="5"/>
  <c r="AB1194" i="5"/>
  <c r="AA1194" i="5"/>
  <c r="Z1194" i="5"/>
  <c r="X1194" i="5"/>
  <c r="W1194" i="5" a="1"/>
  <c r="W1194" i="5" s="1"/>
  <c r="AE1193" i="5"/>
  <c r="AD1193" i="5"/>
  <c r="AC1193" i="5"/>
  <c r="AB1193" i="5"/>
  <c r="AA1193" i="5"/>
  <c r="Z1193" i="5"/>
  <c r="X1193" i="5"/>
  <c r="W1193" i="5" a="1"/>
  <c r="W1193" i="5" s="1"/>
  <c r="AE1192" i="5"/>
  <c r="AD1192" i="5"/>
  <c r="AC1192" i="5"/>
  <c r="AB1192" i="5"/>
  <c r="AA1192" i="5"/>
  <c r="Z1192" i="5"/>
  <c r="X1192" i="5"/>
  <c r="W1192" i="5"/>
  <c r="W1192" i="5" a="1"/>
  <c r="AE1191" i="5"/>
  <c r="AD1191" i="5"/>
  <c r="AC1191" i="5"/>
  <c r="AB1191" i="5"/>
  <c r="AA1191" i="5"/>
  <c r="Z1191" i="5"/>
  <c r="X1191" i="5"/>
  <c r="W1191" i="5" a="1"/>
  <c r="W1191" i="5" s="1"/>
  <c r="AE1190" i="5"/>
  <c r="AD1190" i="5"/>
  <c r="AC1190" i="5"/>
  <c r="AB1190" i="5"/>
  <c r="AA1190" i="5"/>
  <c r="Z1190" i="5"/>
  <c r="X1190" i="5"/>
  <c r="W1190" i="5" a="1"/>
  <c r="W1190" i="5" s="1"/>
  <c r="AE1189" i="5"/>
  <c r="AD1189" i="5"/>
  <c r="AC1189" i="5"/>
  <c r="AB1189" i="5"/>
  <c r="AA1189" i="5"/>
  <c r="Z1189" i="5"/>
  <c r="X1189" i="5"/>
  <c r="W1189" i="5" a="1"/>
  <c r="W1189" i="5" s="1"/>
  <c r="AE1188" i="5"/>
  <c r="AD1188" i="5"/>
  <c r="AC1188" i="5"/>
  <c r="AB1188" i="5"/>
  <c r="AA1188" i="5"/>
  <c r="Z1188" i="5"/>
  <c r="X1188" i="5"/>
  <c r="W1188" i="5" a="1"/>
  <c r="W1188" i="5" s="1"/>
  <c r="AE1187" i="5"/>
  <c r="AD1187" i="5"/>
  <c r="AC1187" i="5"/>
  <c r="AB1187" i="5"/>
  <c r="AA1187" i="5"/>
  <c r="Z1187" i="5"/>
  <c r="X1187" i="5"/>
  <c r="W1187" i="5" a="1"/>
  <c r="W1187" i="5" s="1"/>
  <c r="AE1186" i="5"/>
  <c r="AD1186" i="5"/>
  <c r="AC1186" i="5"/>
  <c r="AB1186" i="5"/>
  <c r="AA1186" i="5"/>
  <c r="Z1186" i="5"/>
  <c r="X1186" i="5"/>
  <c r="W1186" i="5" a="1"/>
  <c r="W1186" i="5" s="1"/>
  <c r="AE1185" i="5"/>
  <c r="AD1185" i="5"/>
  <c r="AC1185" i="5"/>
  <c r="AB1185" i="5"/>
  <c r="AA1185" i="5"/>
  <c r="Z1185" i="5"/>
  <c r="X1185" i="5"/>
  <c r="W1185" i="5" a="1"/>
  <c r="W1185" i="5" s="1"/>
  <c r="AE1184" i="5"/>
  <c r="AD1184" i="5"/>
  <c r="AC1184" i="5"/>
  <c r="AB1184" i="5"/>
  <c r="AA1184" i="5"/>
  <c r="Z1184" i="5"/>
  <c r="X1184" i="5"/>
  <c r="W1184" i="5" a="1"/>
  <c r="W1184" i="5" s="1"/>
  <c r="AE1183" i="5"/>
  <c r="AD1183" i="5"/>
  <c r="AC1183" i="5"/>
  <c r="AB1183" i="5"/>
  <c r="AA1183" i="5"/>
  <c r="Z1183" i="5"/>
  <c r="X1183" i="5"/>
  <c r="W1183" i="5" a="1"/>
  <c r="W1183" i="5" s="1"/>
  <c r="AE1182" i="5"/>
  <c r="AD1182" i="5"/>
  <c r="AC1182" i="5"/>
  <c r="AB1182" i="5"/>
  <c r="AA1182" i="5"/>
  <c r="Z1182" i="5"/>
  <c r="X1182" i="5"/>
  <c r="W1182" i="5" a="1"/>
  <c r="W1182" i="5" s="1"/>
  <c r="AE1181" i="5"/>
  <c r="AD1181" i="5"/>
  <c r="AC1181" i="5"/>
  <c r="AB1181" i="5"/>
  <c r="AA1181" i="5"/>
  <c r="Z1181" i="5"/>
  <c r="X1181" i="5"/>
  <c r="W1181" i="5" a="1"/>
  <c r="W1181" i="5" s="1"/>
  <c r="AE1180" i="5"/>
  <c r="AD1180" i="5"/>
  <c r="AC1180" i="5"/>
  <c r="AB1180" i="5"/>
  <c r="AA1180" i="5"/>
  <c r="Z1180" i="5"/>
  <c r="X1180" i="5"/>
  <c r="W1180" i="5" a="1"/>
  <c r="W1180" i="5" s="1"/>
  <c r="AE1179" i="5"/>
  <c r="AD1179" i="5"/>
  <c r="AC1179" i="5"/>
  <c r="AB1179" i="5"/>
  <c r="AA1179" i="5"/>
  <c r="Z1179" i="5"/>
  <c r="X1179" i="5"/>
  <c r="W1179" i="5" a="1"/>
  <c r="W1179" i="5" s="1"/>
  <c r="AE1178" i="5"/>
  <c r="AD1178" i="5"/>
  <c r="AC1178" i="5"/>
  <c r="AB1178" i="5"/>
  <c r="AA1178" i="5"/>
  <c r="Z1178" i="5"/>
  <c r="X1178" i="5"/>
  <c r="W1178" i="5" a="1"/>
  <c r="W1178" i="5" s="1"/>
  <c r="AE1177" i="5"/>
  <c r="AD1177" i="5"/>
  <c r="AC1177" i="5"/>
  <c r="AB1177" i="5"/>
  <c r="AA1177" i="5"/>
  <c r="Z1177" i="5"/>
  <c r="X1177" i="5"/>
  <c r="W1177" i="5" a="1"/>
  <c r="W1177" i="5" s="1"/>
  <c r="AE1176" i="5"/>
  <c r="AD1176" i="5"/>
  <c r="AC1176" i="5"/>
  <c r="AB1176" i="5"/>
  <c r="AA1176" i="5"/>
  <c r="Z1176" i="5"/>
  <c r="X1176" i="5"/>
  <c r="W1176" i="5" a="1"/>
  <c r="W1176" i="5" s="1"/>
  <c r="AE1175" i="5"/>
  <c r="AD1175" i="5"/>
  <c r="AC1175" i="5"/>
  <c r="AB1175" i="5"/>
  <c r="AA1175" i="5"/>
  <c r="Z1175" i="5"/>
  <c r="X1175" i="5"/>
  <c r="W1175" i="5" a="1"/>
  <c r="W1175" i="5" s="1"/>
  <c r="AE1174" i="5"/>
  <c r="AD1174" i="5"/>
  <c r="AC1174" i="5"/>
  <c r="AB1174" i="5"/>
  <c r="AA1174" i="5"/>
  <c r="Z1174" i="5"/>
  <c r="X1174" i="5"/>
  <c r="W1174" i="5" a="1"/>
  <c r="W1174" i="5" s="1"/>
  <c r="AE1173" i="5"/>
  <c r="AD1173" i="5"/>
  <c r="AC1173" i="5"/>
  <c r="AB1173" i="5"/>
  <c r="AA1173" i="5"/>
  <c r="Z1173" i="5"/>
  <c r="X1173" i="5"/>
  <c r="W1173" i="5" a="1"/>
  <c r="W1173" i="5" s="1"/>
  <c r="AE1172" i="5"/>
  <c r="AD1172" i="5"/>
  <c r="AC1172" i="5"/>
  <c r="AB1172" i="5"/>
  <c r="AA1172" i="5"/>
  <c r="Z1172" i="5"/>
  <c r="X1172" i="5"/>
  <c r="W1172" i="5" a="1"/>
  <c r="W1172" i="5" s="1"/>
  <c r="AE1171" i="5"/>
  <c r="AD1171" i="5"/>
  <c r="AC1171" i="5"/>
  <c r="AB1171" i="5"/>
  <c r="AA1171" i="5"/>
  <c r="Z1171" i="5"/>
  <c r="X1171" i="5"/>
  <c r="W1171" i="5" a="1"/>
  <c r="W1171" i="5" s="1"/>
  <c r="AE1170" i="5"/>
  <c r="AD1170" i="5"/>
  <c r="AC1170" i="5"/>
  <c r="AB1170" i="5"/>
  <c r="AA1170" i="5"/>
  <c r="Z1170" i="5"/>
  <c r="X1170" i="5"/>
  <c r="W1170" i="5" a="1"/>
  <c r="W1170" i="5" s="1"/>
  <c r="AE1169" i="5"/>
  <c r="AD1169" i="5"/>
  <c r="AC1169" i="5"/>
  <c r="AB1169" i="5"/>
  <c r="AA1169" i="5"/>
  <c r="Z1169" i="5"/>
  <c r="X1169" i="5"/>
  <c r="W1169" i="5" a="1"/>
  <c r="W1169" i="5" s="1"/>
  <c r="AE1168" i="5"/>
  <c r="AD1168" i="5"/>
  <c r="AC1168" i="5"/>
  <c r="AB1168" i="5"/>
  <c r="AA1168" i="5"/>
  <c r="Z1168" i="5"/>
  <c r="X1168" i="5"/>
  <c r="W1168" i="5" a="1"/>
  <c r="W1168" i="5" s="1"/>
  <c r="AE1167" i="5"/>
  <c r="AD1167" i="5"/>
  <c r="AC1167" i="5"/>
  <c r="AB1167" i="5"/>
  <c r="AA1167" i="5"/>
  <c r="Z1167" i="5"/>
  <c r="X1167" i="5"/>
  <c r="W1167" i="5" a="1"/>
  <c r="W1167" i="5" s="1"/>
  <c r="AE1166" i="5"/>
  <c r="AD1166" i="5"/>
  <c r="AC1166" i="5"/>
  <c r="AB1166" i="5"/>
  <c r="AA1166" i="5"/>
  <c r="Z1166" i="5"/>
  <c r="X1166" i="5"/>
  <c r="W1166" i="5" a="1"/>
  <c r="W1166" i="5" s="1"/>
  <c r="AE1165" i="5"/>
  <c r="AD1165" i="5"/>
  <c r="AC1165" i="5"/>
  <c r="AB1165" i="5"/>
  <c r="AA1165" i="5"/>
  <c r="Z1165" i="5"/>
  <c r="X1165" i="5"/>
  <c r="W1165" i="5" a="1"/>
  <c r="W1165" i="5" s="1"/>
  <c r="AE1164" i="5"/>
  <c r="AD1164" i="5"/>
  <c r="AC1164" i="5"/>
  <c r="AB1164" i="5"/>
  <c r="AA1164" i="5"/>
  <c r="Z1164" i="5"/>
  <c r="X1164" i="5"/>
  <c r="W1164" i="5" a="1"/>
  <c r="W1164" i="5" s="1"/>
  <c r="AE1163" i="5"/>
  <c r="AD1163" i="5"/>
  <c r="AC1163" i="5"/>
  <c r="AB1163" i="5"/>
  <c r="AA1163" i="5"/>
  <c r="Z1163" i="5"/>
  <c r="X1163" i="5"/>
  <c r="W1163" i="5" a="1"/>
  <c r="W1163" i="5" s="1"/>
  <c r="AE1162" i="5"/>
  <c r="AD1162" i="5"/>
  <c r="AC1162" i="5"/>
  <c r="AB1162" i="5"/>
  <c r="AA1162" i="5"/>
  <c r="Z1162" i="5"/>
  <c r="X1162" i="5"/>
  <c r="W1162" i="5" a="1"/>
  <c r="W1162" i="5" s="1"/>
  <c r="AE1161" i="5"/>
  <c r="AD1161" i="5"/>
  <c r="AC1161" i="5"/>
  <c r="AB1161" i="5"/>
  <c r="AA1161" i="5"/>
  <c r="Z1161" i="5"/>
  <c r="X1161" i="5"/>
  <c r="W1161" i="5" a="1"/>
  <c r="W1161" i="5" s="1"/>
  <c r="AE1160" i="5"/>
  <c r="AD1160" i="5"/>
  <c r="AC1160" i="5"/>
  <c r="AB1160" i="5"/>
  <c r="AA1160" i="5"/>
  <c r="Z1160" i="5"/>
  <c r="X1160" i="5"/>
  <c r="W1160" i="5"/>
  <c r="W1160" i="5" a="1"/>
  <c r="AE1159" i="5"/>
  <c r="AD1159" i="5"/>
  <c r="AC1159" i="5"/>
  <c r="AB1159" i="5"/>
  <c r="AA1159" i="5"/>
  <c r="Z1159" i="5"/>
  <c r="X1159" i="5"/>
  <c r="W1159" i="5" a="1"/>
  <c r="W1159" i="5" s="1"/>
  <c r="AE1158" i="5"/>
  <c r="AD1158" i="5"/>
  <c r="AC1158" i="5"/>
  <c r="AB1158" i="5"/>
  <c r="AA1158" i="5"/>
  <c r="Z1158" i="5"/>
  <c r="X1158" i="5"/>
  <c r="W1158" i="5" a="1"/>
  <c r="W1158" i="5" s="1"/>
  <c r="AE1157" i="5"/>
  <c r="AD1157" i="5"/>
  <c r="AC1157" i="5"/>
  <c r="AB1157" i="5"/>
  <c r="AA1157" i="5"/>
  <c r="Z1157" i="5"/>
  <c r="X1157" i="5"/>
  <c r="W1157" i="5" a="1"/>
  <c r="W1157" i="5" s="1"/>
  <c r="AE1156" i="5"/>
  <c r="AD1156" i="5"/>
  <c r="AC1156" i="5"/>
  <c r="AB1156" i="5"/>
  <c r="AA1156" i="5"/>
  <c r="Z1156" i="5"/>
  <c r="X1156" i="5"/>
  <c r="W1156" i="5" a="1"/>
  <c r="W1156" i="5" s="1"/>
  <c r="AE1155" i="5"/>
  <c r="AD1155" i="5"/>
  <c r="AC1155" i="5"/>
  <c r="AB1155" i="5"/>
  <c r="AA1155" i="5"/>
  <c r="Z1155" i="5"/>
  <c r="X1155" i="5"/>
  <c r="W1155" i="5" a="1"/>
  <c r="W1155" i="5" s="1"/>
  <c r="AE1154" i="5"/>
  <c r="AD1154" i="5"/>
  <c r="AC1154" i="5"/>
  <c r="AB1154" i="5"/>
  <c r="AA1154" i="5"/>
  <c r="Z1154" i="5"/>
  <c r="X1154" i="5"/>
  <c r="W1154" i="5" a="1"/>
  <c r="W1154" i="5" s="1"/>
  <c r="AE1153" i="5"/>
  <c r="AD1153" i="5"/>
  <c r="AC1153" i="5"/>
  <c r="AB1153" i="5"/>
  <c r="AA1153" i="5"/>
  <c r="Z1153" i="5"/>
  <c r="X1153" i="5"/>
  <c r="W1153" i="5" a="1"/>
  <c r="W1153" i="5" s="1"/>
  <c r="AE1152" i="5"/>
  <c r="AD1152" i="5"/>
  <c r="AC1152" i="5"/>
  <c r="AB1152" i="5"/>
  <c r="AA1152" i="5"/>
  <c r="Z1152" i="5"/>
  <c r="X1152" i="5"/>
  <c r="W1152" i="5" a="1"/>
  <c r="W1152" i="5" s="1"/>
  <c r="AE1151" i="5"/>
  <c r="AD1151" i="5"/>
  <c r="AC1151" i="5"/>
  <c r="AB1151" i="5"/>
  <c r="AA1151" i="5"/>
  <c r="Z1151" i="5"/>
  <c r="X1151" i="5"/>
  <c r="W1151" i="5" a="1"/>
  <c r="W1151" i="5" s="1"/>
  <c r="AE1150" i="5"/>
  <c r="AD1150" i="5"/>
  <c r="AC1150" i="5"/>
  <c r="AB1150" i="5"/>
  <c r="AA1150" i="5"/>
  <c r="Z1150" i="5"/>
  <c r="X1150" i="5"/>
  <c r="W1150" i="5" a="1"/>
  <c r="W1150" i="5" s="1"/>
  <c r="AE1149" i="5"/>
  <c r="AD1149" i="5"/>
  <c r="AC1149" i="5"/>
  <c r="AB1149" i="5"/>
  <c r="AA1149" i="5"/>
  <c r="Z1149" i="5"/>
  <c r="X1149" i="5"/>
  <c r="W1149" i="5" a="1"/>
  <c r="W1149" i="5" s="1"/>
  <c r="AE1148" i="5"/>
  <c r="AD1148" i="5"/>
  <c r="AC1148" i="5"/>
  <c r="AB1148" i="5"/>
  <c r="AA1148" i="5"/>
  <c r="Z1148" i="5"/>
  <c r="X1148" i="5"/>
  <c r="W1148" i="5" a="1"/>
  <c r="W1148" i="5" s="1"/>
  <c r="AE1147" i="5"/>
  <c r="AD1147" i="5"/>
  <c r="AC1147" i="5"/>
  <c r="AB1147" i="5"/>
  <c r="AA1147" i="5"/>
  <c r="Z1147" i="5"/>
  <c r="X1147" i="5"/>
  <c r="W1147" i="5" a="1"/>
  <c r="W1147" i="5" s="1"/>
  <c r="AE1146" i="5"/>
  <c r="AD1146" i="5"/>
  <c r="AC1146" i="5"/>
  <c r="AB1146" i="5"/>
  <c r="AA1146" i="5"/>
  <c r="Z1146" i="5"/>
  <c r="X1146" i="5"/>
  <c r="W1146" i="5" a="1"/>
  <c r="W1146" i="5" s="1"/>
  <c r="AE1145" i="5"/>
  <c r="AD1145" i="5"/>
  <c r="AC1145" i="5"/>
  <c r="AB1145" i="5"/>
  <c r="AA1145" i="5"/>
  <c r="Z1145" i="5"/>
  <c r="X1145" i="5"/>
  <c r="W1145" i="5" a="1"/>
  <c r="W1145" i="5" s="1"/>
  <c r="AE1144" i="5"/>
  <c r="AD1144" i="5"/>
  <c r="AC1144" i="5"/>
  <c r="AB1144" i="5"/>
  <c r="AA1144" i="5"/>
  <c r="Z1144" i="5"/>
  <c r="X1144" i="5"/>
  <c r="W1144" i="5" a="1"/>
  <c r="W1144" i="5" s="1"/>
  <c r="AE1143" i="5"/>
  <c r="AD1143" i="5"/>
  <c r="AC1143" i="5"/>
  <c r="AB1143" i="5"/>
  <c r="AA1143" i="5"/>
  <c r="Z1143" i="5"/>
  <c r="X1143" i="5"/>
  <c r="W1143" i="5" a="1"/>
  <c r="W1143" i="5" s="1"/>
  <c r="AE1142" i="5"/>
  <c r="AD1142" i="5"/>
  <c r="AC1142" i="5"/>
  <c r="AB1142" i="5"/>
  <c r="AA1142" i="5"/>
  <c r="Z1142" i="5"/>
  <c r="X1142" i="5"/>
  <c r="W1142" i="5" a="1"/>
  <c r="W1142" i="5" s="1"/>
  <c r="AE1141" i="5"/>
  <c r="AD1141" i="5"/>
  <c r="AC1141" i="5"/>
  <c r="AB1141" i="5"/>
  <c r="AA1141" i="5"/>
  <c r="Z1141" i="5"/>
  <c r="X1141" i="5"/>
  <c r="W1141" i="5" a="1"/>
  <c r="W1141" i="5" s="1"/>
  <c r="AE1140" i="5"/>
  <c r="AD1140" i="5"/>
  <c r="AC1140" i="5"/>
  <c r="AB1140" i="5"/>
  <c r="AA1140" i="5"/>
  <c r="Z1140" i="5"/>
  <c r="X1140" i="5"/>
  <c r="W1140" i="5" a="1"/>
  <c r="W1140" i="5" s="1"/>
  <c r="AE1139" i="5"/>
  <c r="AD1139" i="5"/>
  <c r="AC1139" i="5"/>
  <c r="AB1139" i="5"/>
  <c r="AA1139" i="5"/>
  <c r="Z1139" i="5"/>
  <c r="X1139" i="5"/>
  <c r="W1139" i="5" a="1"/>
  <c r="W1139" i="5" s="1"/>
  <c r="AE1138" i="5"/>
  <c r="AD1138" i="5"/>
  <c r="AC1138" i="5"/>
  <c r="AB1138" i="5"/>
  <c r="AA1138" i="5"/>
  <c r="Z1138" i="5"/>
  <c r="X1138" i="5"/>
  <c r="W1138" i="5" a="1"/>
  <c r="W1138" i="5" s="1"/>
  <c r="AE1137" i="5"/>
  <c r="AD1137" i="5"/>
  <c r="AC1137" i="5"/>
  <c r="AB1137" i="5"/>
  <c r="AA1137" i="5"/>
  <c r="Z1137" i="5"/>
  <c r="X1137" i="5"/>
  <c r="W1137" i="5" a="1"/>
  <c r="W1137" i="5" s="1"/>
  <c r="AE1136" i="5"/>
  <c r="AD1136" i="5"/>
  <c r="AC1136" i="5"/>
  <c r="AB1136" i="5"/>
  <c r="AA1136" i="5"/>
  <c r="Z1136" i="5"/>
  <c r="X1136" i="5"/>
  <c r="W1136" i="5" a="1"/>
  <c r="W1136" i="5" s="1"/>
  <c r="AE1135" i="5"/>
  <c r="AD1135" i="5"/>
  <c r="AC1135" i="5"/>
  <c r="AB1135" i="5"/>
  <c r="AA1135" i="5"/>
  <c r="Z1135" i="5"/>
  <c r="X1135" i="5"/>
  <c r="W1135" i="5" a="1"/>
  <c r="W1135" i="5" s="1"/>
  <c r="AE1134" i="5"/>
  <c r="AD1134" i="5"/>
  <c r="AC1134" i="5"/>
  <c r="AB1134" i="5"/>
  <c r="AA1134" i="5"/>
  <c r="Z1134" i="5"/>
  <c r="X1134" i="5"/>
  <c r="W1134" i="5" a="1"/>
  <c r="W1134" i="5" s="1"/>
  <c r="AE1133" i="5"/>
  <c r="AD1133" i="5"/>
  <c r="AC1133" i="5"/>
  <c r="AB1133" i="5"/>
  <c r="AA1133" i="5"/>
  <c r="Z1133" i="5"/>
  <c r="X1133" i="5"/>
  <c r="W1133" i="5" a="1"/>
  <c r="W1133" i="5" s="1"/>
  <c r="AE1132" i="5"/>
  <c r="AD1132" i="5"/>
  <c r="AC1132" i="5"/>
  <c r="AB1132" i="5"/>
  <c r="AA1132" i="5"/>
  <c r="Z1132" i="5"/>
  <c r="X1132" i="5"/>
  <c r="W1132" i="5" a="1"/>
  <c r="W1132" i="5" s="1"/>
  <c r="AE1131" i="5"/>
  <c r="AD1131" i="5"/>
  <c r="AC1131" i="5"/>
  <c r="AB1131" i="5"/>
  <c r="AA1131" i="5"/>
  <c r="Z1131" i="5"/>
  <c r="X1131" i="5"/>
  <c r="W1131" i="5" a="1"/>
  <c r="W1131" i="5" s="1"/>
  <c r="AE1130" i="5"/>
  <c r="AD1130" i="5"/>
  <c r="AC1130" i="5"/>
  <c r="AB1130" i="5"/>
  <c r="AA1130" i="5"/>
  <c r="Z1130" i="5"/>
  <c r="X1130" i="5"/>
  <c r="W1130" i="5" a="1"/>
  <c r="W1130" i="5" s="1"/>
  <c r="AE1129" i="5"/>
  <c r="AD1129" i="5"/>
  <c r="AC1129" i="5"/>
  <c r="AB1129" i="5"/>
  <c r="AA1129" i="5"/>
  <c r="Z1129" i="5"/>
  <c r="X1129" i="5"/>
  <c r="W1129" i="5" a="1"/>
  <c r="W1129" i="5" s="1"/>
  <c r="AE1128" i="5"/>
  <c r="AD1128" i="5"/>
  <c r="AC1128" i="5"/>
  <c r="AB1128" i="5"/>
  <c r="AA1128" i="5"/>
  <c r="Z1128" i="5"/>
  <c r="X1128" i="5"/>
  <c r="W1128" i="5" a="1"/>
  <c r="W1128" i="5" s="1"/>
  <c r="AE1127" i="5"/>
  <c r="AD1127" i="5"/>
  <c r="AC1127" i="5"/>
  <c r="AB1127" i="5"/>
  <c r="AA1127" i="5"/>
  <c r="Z1127" i="5"/>
  <c r="X1127" i="5"/>
  <c r="W1127" i="5" a="1"/>
  <c r="W1127" i="5" s="1"/>
  <c r="AE1126" i="5"/>
  <c r="AD1126" i="5"/>
  <c r="AC1126" i="5"/>
  <c r="AB1126" i="5"/>
  <c r="AA1126" i="5"/>
  <c r="Z1126" i="5"/>
  <c r="X1126" i="5"/>
  <c r="W1126" i="5" a="1"/>
  <c r="W1126" i="5" s="1"/>
  <c r="AE1125" i="5"/>
  <c r="AD1125" i="5"/>
  <c r="AC1125" i="5"/>
  <c r="AB1125" i="5"/>
  <c r="AA1125" i="5"/>
  <c r="Z1125" i="5"/>
  <c r="X1125" i="5"/>
  <c r="W1125" i="5" a="1"/>
  <c r="W1125" i="5" s="1"/>
  <c r="AE1124" i="5"/>
  <c r="AD1124" i="5"/>
  <c r="AC1124" i="5"/>
  <c r="AB1124" i="5"/>
  <c r="AA1124" i="5"/>
  <c r="Z1124" i="5"/>
  <c r="X1124" i="5"/>
  <c r="W1124" i="5" a="1"/>
  <c r="W1124" i="5" s="1"/>
  <c r="AE1123" i="5"/>
  <c r="AD1123" i="5"/>
  <c r="AC1123" i="5"/>
  <c r="AB1123" i="5"/>
  <c r="AA1123" i="5"/>
  <c r="Z1123" i="5"/>
  <c r="X1123" i="5"/>
  <c r="W1123" i="5" a="1"/>
  <c r="W1123" i="5" s="1"/>
  <c r="AE1122" i="5"/>
  <c r="AD1122" i="5"/>
  <c r="AC1122" i="5"/>
  <c r="AB1122" i="5"/>
  <c r="AA1122" i="5"/>
  <c r="Z1122" i="5"/>
  <c r="X1122" i="5"/>
  <c r="W1122" i="5" a="1"/>
  <c r="W1122" i="5" s="1"/>
  <c r="AE1121" i="5"/>
  <c r="AD1121" i="5"/>
  <c r="AC1121" i="5"/>
  <c r="AB1121" i="5"/>
  <c r="AA1121" i="5"/>
  <c r="Z1121" i="5"/>
  <c r="X1121" i="5"/>
  <c r="W1121" i="5" a="1"/>
  <c r="W1121" i="5" s="1"/>
  <c r="AE1120" i="5"/>
  <c r="AD1120" i="5"/>
  <c r="AC1120" i="5"/>
  <c r="AB1120" i="5"/>
  <c r="AA1120" i="5"/>
  <c r="Z1120" i="5"/>
  <c r="X1120" i="5"/>
  <c r="W1120" i="5" a="1"/>
  <c r="W1120" i="5" s="1"/>
  <c r="AE1119" i="5"/>
  <c r="AD1119" i="5"/>
  <c r="AC1119" i="5"/>
  <c r="AB1119" i="5"/>
  <c r="AA1119" i="5"/>
  <c r="Z1119" i="5"/>
  <c r="X1119" i="5"/>
  <c r="W1119" i="5" a="1"/>
  <c r="W1119" i="5" s="1"/>
  <c r="AE1118" i="5"/>
  <c r="AD1118" i="5"/>
  <c r="AC1118" i="5"/>
  <c r="AB1118" i="5"/>
  <c r="AA1118" i="5"/>
  <c r="Z1118" i="5"/>
  <c r="X1118" i="5"/>
  <c r="W1118" i="5" a="1"/>
  <c r="W1118" i="5" s="1"/>
  <c r="AE1117" i="5"/>
  <c r="AD1117" i="5"/>
  <c r="AC1117" i="5"/>
  <c r="AB1117" i="5"/>
  <c r="AA1117" i="5"/>
  <c r="Z1117" i="5"/>
  <c r="X1117" i="5"/>
  <c r="W1117" i="5" a="1"/>
  <c r="W1117" i="5" s="1"/>
  <c r="AE1116" i="5"/>
  <c r="AD1116" i="5"/>
  <c r="AC1116" i="5"/>
  <c r="AB1116" i="5"/>
  <c r="AA1116" i="5"/>
  <c r="Z1116" i="5"/>
  <c r="X1116" i="5"/>
  <c r="W1116" i="5" a="1"/>
  <c r="W1116" i="5" s="1"/>
  <c r="AE1115" i="5"/>
  <c r="AD1115" i="5"/>
  <c r="AC1115" i="5"/>
  <c r="AB1115" i="5"/>
  <c r="AA1115" i="5"/>
  <c r="Z1115" i="5"/>
  <c r="X1115" i="5"/>
  <c r="W1115" i="5" a="1"/>
  <c r="W1115" i="5" s="1"/>
  <c r="AE1114" i="5"/>
  <c r="AD1114" i="5"/>
  <c r="AC1114" i="5"/>
  <c r="AB1114" i="5"/>
  <c r="AA1114" i="5"/>
  <c r="Z1114" i="5"/>
  <c r="X1114" i="5"/>
  <c r="W1114" i="5" a="1"/>
  <c r="W1114" i="5" s="1"/>
  <c r="AE1113" i="5"/>
  <c r="AD1113" i="5"/>
  <c r="AC1113" i="5"/>
  <c r="AB1113" i="5"/>
  <c r="AA1113" i="5"/>
  <c r="Z1113" i="5"/>
  <c r="X1113" i="5"/>
  <c r="W1113" i="5" a="1"/>
  <c r="W1113" i="5" s="1"/>
  <c r="AE1112" i="5"/>
  <c r="AD1112" i="5"/>
  <c r="AC1112" i="5"/>
  <c r="AB1112" i="5"/>
  <c r="AA1112" i="5"/>
  <c r="Z1112" i="5"/>
  <c r="X1112" i="5"/>
  <c r="W1112" i="5" a="1"/>
  <c r="W1112" i="5" s="1"/>
  <c r="AE1111" i="5"/>
  <c r="AD1111" i="5"/>
  <c r="AC1111" i="5"/>
  <c r="AB1111" i="5"/>
  <c r="AA1111" i="5"/>
  <c r="Z1111" i="5"/>
  <c r="X1111" i="5"/>
  <c r="W1111" i="5" a="1"/>
  <c r="W1111" i="5" s="1"/>
  <c r="AE1110" i="5"/>
  <c r="AD1110" i="5"/>
  <c r="AC1110" i="5"/>
  <c r="AB1110" i="5"/>
  <c r="AA1110" i="5"/>
  <c r="Z1110" i="5"/>
  <c r="X1110" i="5"/>
  <c r="W1110" i="5" a="1"/>
  <c r="W1110" i="5" s="1"/>
  <c r="AE1109" i="5"/>
  <c r="AD1109" i="5"/>
  <c r="AC1109" i="5"/>
  <c r="AB1109" i="5"/>
  <c r="AA1109" i="5"/>
  <c r="Z1109" i="5"/>
  <c r="X1109" i="5"/>
  <c r="W1109" i="5" a="1"/>
  <c r="W1109" i="5" s="1"/>
  <c r="AE1108" i="5"/>
  <c r="AD1108" i="5"/>
  <c r="AC1108" i="5"/>
  <c r="AB1108" i="5"/>
  <c r="AA1108" i="5"/>
  <c r="Z1108" i="5"/>
  <c r="X1108" i="5"/>
  <c r="W1108" i="5" a="1"/>
  <c r="W1108" i="5" s="1"/>
  <c r="AE1107" i="5"/>
  <c r="AD1107" i="5"/>
  <c r="AC1107" i="5"/>
  <c r="AB1107" i="5"/>
  <c r="AA1107" i="5"/>
  <c r="Z1107" i="5"/>
  <c r="X1107" i="5"/>
  <c r="W1107" i="5" a="1"/>
  <c r="W1107" i="5" s="1"/>
  <c r="AE1106" i="5"/>
  <c r="AD1106" i="5"/>
  <c r="AC1106" i="5"/>
  <c r="AB1106" i="5"/>
  <c r="AA1106" i="5"/>
  <c r="Z1106" i="5"/>
  <c r="X1106" i="5"/>
  <c r="W1106" i="5" a="1"/>
  <c r="W1106" i="5" s="1"/>
  <c r="AE1105" i="5"/>
  <c r="AD1105" i="5"/>
  <c r="AC1105" i="5"/>
  <c r="AB1105" i="5"/>
  <c r="AA1105" i="5"/>
  <c r="Z1105" i="5"/>
  <c r="X1105" i="5"/>
  <c r="W1105" i="5" a="1"/>
  <c r="W1105" i="5" s="1"/>
  <c r="AE1104" i="5"/>
  <c r="AD1104" i="5"/>
  <c r="AC1104" i="5"/>
  <c r="AB1104" i="5"/>
  <c r="AA1104" i="5"/>
  <c r="Z1104" i="5"/>
  <c r="X1104" i="5"/>
  <c r="W1104" i="5" a="1"/>
  <c r="W1104" i="5" s="1"/>
  <c r="AE1103" i="5"/>
  <c r="AD1103" i="5"/>
  <c r="AC1103" i="5"/>
  <c r="AB1103" i="5"/>
  <c r="AA1103" i="5"/>
  <c r="Z1103" i="5"/>
  <c r="X1103" i="5"/>
  <c r="W1103" i="5" a="1"/>
  <c r="W1103" i="5" s="1"/>
  <c r="AE1102" i="5"/>
  <c r="AD1102" i="5"/>
  <c r="AC1102" i="5"/>
  <c r="AB1102" i="5"/>
  <c r="AA1102" i="5"/>
  <c r="Z1102" i="5"/>
  <c r="X1102" i="5"/>
  <c r="W1102" i="5" a="1"/>
  <c r="W1102" i="5" s="1"/>
  <c r="AE1101" i="5"/>
  <c r="AD1101" i="5"/>
  <c r="AC1101" i="5"/>
  <c r="AB1101" i="5"/>
  <c r="AA1101" i="5"/>
  <c r="Z1101" i="5"/>
  <c r="X1101" i="5"/>
  <c r="W1101" i="5" a="1"/>
  <c r="W1101" i="5" s="1"/>
  <c r="AE1100" i="5"/>
  <c r="AD1100" i="5"/>
  <c r="AC1100" i="5"/>
  <c r="AB1100" i="5"/>
  <c r="AA1100" i="5"/>
  <c r="Z1100" i="5"/>
  <c r="X1100" i="5"/>
  <c r="W1100" i="5" a="1"/>
  <c r="W1100" i="5" s="1"/>
  <c r="AE1099" i="5"/>
  <c r="AD1099" i="5"/>
  <c r="AC1099" i="5"/>
  <c r="AB1099" i="5"/>
  <c r="AA1099" i="5"/>
  <c r="Z1099" i="5"/>
  <c r="X1099" i="5"/>
  <c r="W1099" i="5" a="1"/>
  <c r="W1099" i="5" s="1"/>
  <c r="AE1098" i="5"/>
  <c r="AD1098" i="5"/>
  <c r="AC1098" i="5"/>
  <c r="AB1098" i="5"/>
  <c r="AA1098" i="5"/>
  <c r="Z1098" i="5"/>
  <c r="X1098" i="5"/>
  <c r="W1098" i="5" a="1"/>
  <c r="W1098" i="5" s="1"/>
  <c r="AE1097" i="5"/>
  <c r="AD1097" i="5"/>
  <c r="AC1097" i="5"/>
  <c r="AB1097" i="5"/>
  <c r="AA1097" i="5"/>
  <c r="Z1097" i="5"/>
  <c r="X1097" i="5"/>
  <c r="W1097" i="5" a="1"/>
  <c r="W1097" i="5" s="1"/>
  <c r="AE1096" i="5"/>
  <c r="AD1096" i="5"/>
  <c r="AC1096" i="5"/>
  <c r="AB1096" i="5"/>
  <c r="AA1096" i="5"/>
  <c r="Z1096" i="5"/>
  <c r="X1096" i="5"/>
  <c r="W1096" i="5" a="1"/>
  <c r="W1096" i="5" s="1"/>
  <c r="AE1095" i="5"/>
  <c r="AD1095" i="5"/>
  <c r="AC1095" i="5"/>
  <c r="AB1095" i="5"/>
  <c r="AA1095" i="5"/>
  <c r="Z1095" i="5"/>
  <c r="X1095" i="5"/>
  <c r="W1095" i="5" a="1"/>
  <c r="W1095" i="5" s="1"/>
  <c r="AE1094" i="5"/>
  <c r="AD1094" i="5"/>
  <c r="AC1094" i="5"/>
  <c r="AB1094" i="5"/>
  <c r="AA1094" i="5"/>
  <c r="Z1094" i="5"/>
  <c r="X1094" i="5"/>
  <c r="W1094" i="5" a="1"/>
  <c r="W1094" i="5" s="1"/>
  <c r="AE1093" i="5"/>
  <c r="AD1093" i="5"/>
  <c r="AC1093" i="5"/>
  <c r="AB1093" i="5"/>
  <c r="AA1093" i="5"/>
  <c r="Z1093" i="5"/>
  <c r="X1093" i="5"/>
  <c r="W1093" i="5" a="1"/>
  <c r="W1093" i="5" s="1"/>
  <c r="AE1092" i="5"/>
  <c r="AD1092" i="5"/>
  <c r="AC1092" i="5"/>
  <c r="AB1092" i="5"/>
  <c r="AA1092" i="5"/>
  <c r="Z1092" i="5"/>
  <c r="X1092" i="5"/>
  <c r="W1092" i="5" a="1"/>
  <c r="W1092" i="5" s="1"/>
  <c r="AE1091" i="5"/>
  <c r="AD1091" i="5"/>
  <c r="AC1091" i="5"/>
  <c r="AB1091" i="5"/>
  <c r="AA1091" i="5"/>
  <c r="Z1091" i="5"/>
  <c r="X1091" i="5"/>
  <c r="W1091" i="5" a="1"/>
  <c r="W1091" i="5" s="1"/>
  <c r="AE1090" i="5"/>
  <c r="AD1090" i="5"/>
  <c r="AC1090" i="5"/>
  <c r="AB1090" i="5"/>
  <c r="AA1090" i="5"/>
  <c r="Z1090" i="5"/>
  <c r="X1090" i="5"/>
  <c r="W1090" i="5" a="1"/>
  <c r="W1090" i="5" s="1"/>
  <c r="AE1089" i="5"/>
  <c r="AD1089" i="5"/>
  <c r="AC1089" i="5"/>
  <c r="AB1089" i="5"/>
  <c r="AA1089" i="5"/>
  <c r="Z1089" i="5"/>
  <c r="X1089" i="5"/>
  <c r="W1089" i="5" a="1"/>
  <c r="W1089" i="5" s="1"/>
  <c r="AE1088" i="5"/>
  <c r="AD1088" i="5"/>
  <c r="AC1088" i="5"/>
  <c r="AB1088" i="5"/>
  <c r="AA1088" i="5"/>
  <c r="Z1088" i="5"/>
  <c r="X1088" i="5"/>
  <c r="W1088" i="5" a="1"/>
  <c r="W1088" i="5" s="1"/>
  <c r="AE1087" i="5"/>
  <c r="AD1087" i="5"/>
  <c r="AC1087" i="5"/>
  <c r="AB1087" i="5"/>
  <c r="AA1087" i="5"/>
  <c r="Z1087" i="5"/>
  <c r="X1087" i="5"/>
  <c r="W1087" i="5" a="1"/>
  <c r="W1087" i="5" s="1"/>
  <c r="AE1086" i="5"/>
  <c r="AD1086" i="5"/>
  <c r="AC1086" i="5"/>
  <c r="AB1086" i="5"/>
  <c r="AA1086" i="5"/>
  <c r="Z1086" i="5"/>
  <c r="X1086" i="5"/>
  <c r="W1086" i="5" a="1"/>
  <c r="W1086" i="5" s="1"/>
  <c r="AE1085" i="5"/>
  <c r="AD1085" i="5"/>
  <c r="AC1085" i="5"/>
  <c r="AB1085" i="5"/>
  <c r="AA1085" i="5"/>
  <c r="Z1085" i="5"/>
  <c r="X1085" i="5"/>
  <c r="W1085" i="5" a="1"/>
  <c r="W1085" i="5" s="1"/>
  <c r="AE1084" i="5"/>
  <c r="AD1084" i="5"/>
  <c r="AC1084" i="5"/>
  <c r="AB1084" i="5"/>
  <c r="AA1084" i="5"/>
  <c r="Z1084" i="5"/>
  <c r="X1084" i="5"/>
  <c r="W1084" i="5" a="1"/>
  <c r="W1084" i="5" s="1"/>
  <c r="AE1083" i="5"/>
  <c r="AD1083" i="5"/>
  <c r="AC1083" i="5"/>
  <c r="AB1083" i="5"/>
  <c r="AA1083" i="5"/>
  <c r="Z1083" i="5"/>
  <c r="X1083" i="5"/>
  <c r="W1083" i="5" a="1"/>
  <c r="W1083" i="5" s="1"/>
  <c r="AE1082" i="5"/>
  <c r="AD1082" i="5"/>
  <c r="AC1082" i="5"/>
  <c r="AB1082" i="5"/>
  <c r="AA1082" i="5"/>
  <c r="Z1082" i="5"/>
  <c r="X1082" i="5"/>
  <c r="W1082" i="5" a="1"/>
  <c r="W1082" i="5" s="1"/>
  <c r="AE1081" i="5"/>
  <c r="AD1081" i="5"/>
  <c r="AC1081" i="5"/>
  <c r="AB1081" i="5"/>
  <c r="AA1081" i="5"/>
  <c r="Z1081" i="5"/>
  <c r="X1081" i="5"/>
  <c r="W1081" i="5" a="1"/>
  <c r="W1081" i="5" s="1"/>
  <c r="AE1080" i="5"/>
  <c r="AD1080" i="5"/>
  <c r="AC1080" i="5"/>
  <c r="AB1080" i="5"/>
  <c r="AA1080" i="5"/>
  <c r="Z1080" i="5"/>
  <c r="X1080" i="5"/>
  <c r="W1080" i="5" a="1"/>
  <c r="W1080" i="5" s="1"/>
  <c r="AE1079" i="5"/>
  <c r="AD1079" i="5"/>
  <c r="AC1079" i="5"/>
  <c r="AB1079" i="5"/>
  <c r="AA1079" i="5"/>
  <c r="Z1079" i="5"/>
  <c r="X1079" i="5"/>
  <c r="W1079" i="5" a="1"/>
  <c r="W1079" i="5" s="1"/>
  <c r="AE1078" i="5"/>
  <c r="AD1078" i="5"/>
  <c r="AC1078" i="5"/>
  <c r="AB1078" i="5"/>
  <c r="AA1078" i="5"/>
  <c r="Z1078" i="5"/>
  <c r="X1078" i="5"/>
  <c r="W1078" i="5" a="1"/>
  <c r="W1078" i="5" s="1"/>
  <c r="AE1077" i="5"/>
  <c r="AD1077" i="5"/>
  <c r="AC1077" i="5"/>
  <c r="AB1077" i="5"/>
  <c r="AA1077" i="5"/>
  <c r="Z1077" i="5"/>
  <c r="X1077" i="5"/>
  <c r="W1077" i="5" a="1"/>
  <c r="W1077" i="5" s="1"/>
  <c r="AE1076" i="5"/>
  <c r="AD1076" i="5"/>
  <c r="AC1076" i="5"/>
  <c r="AB1076" i="5"/>
  <c r="AA1076" i="5"/>
  <c r="Z1076" i="5"/>
  <c r="X1076" i="5"/>
  <c r="W1076" i="5" a="1"/>
  <c r="W1076" i="5" s="1"/>
  <c r="AE1075" i="5"/>
  <c r="AD1075" i="5"/>
  <c r="AC1075" i="5"/>
  <c r="AB1075" i="5"/>
  <c r="AA1075" i="5"/>
  <c r="Z1075" i="5"/>
  <c r="X1075" i="5"/>
  <c r="W1075" i="5" a="1"/>
  <c r="W1075" i="5" s="1"/>
  <c r="AE1074" i="5"/>
  <c r="AD1074" i="5"/>
  <c r="AC1074" i="5"/>
  <c r="AB1074" i="5"/>
  <c r="AA1074" i="5"/>
  <c r="Z1074" i="5"/>
  <c r="X1074" i="5"/>
  <c r="W1074" i="5" a="1"/>
  <c r="W1074" i="5" s="1"/>
  <c r="AE1073" i="5"/>
  <c r="AD1073" i="5"/>
  <c r="AC1073" i="5"/>
  <c r="AB1073" i="5"/>
  <c r="AA1073" i="5"/>
  <c r="Z1073" i="5"/>
  <c r="X1073" i="5"/>
  <c r="W1073" i="5" a="1"/>
  <c r="W1073" i="5" s="1"/>
  <c r="AE1072" i="5"/>
  <c r="AD1072" i="5"/>
  <c r="AC1072" i="5"/>
  <c r="AB1072" i="5"/>
  <c r="AA1072" i="5"/>
  <c r="Z1072" i="5"/>
  <c r="X1072" i="5"/>
  <c r="W1072" i="5" a="1"/>
  <c r="W1072" i="5" s="1"/>
  <c r="AE1071" i="5"/>
  <c r="AD1071" i="5"/>
  <c r="AC1071" i="5"/>
  <c r="AB1071" i="5"/>
  <c r="AA1071" i="5"/>
  <c r="Z1071" i="5"/>
  <c r="X1071" i="5"/>
  <c r="W1071" i="5" a="1"/>
  <c r="W1071" i="5" s="1"/>
  <c r="AE1070" i="5"/>
  <c r="AD1070" i="5"/>
  <c r="AC1070" i="5"/>
  <c r="AB1070" i="5"/>
  <c r="AA1070" i="5"/>
  <c r="Z1070" i="5"/>
  <c r="X1070" i="5"/>
  <c r="W1070" i="5" a="1"/>
  <c r="W1070" i="5" s="1"/>
  <c r="AE1069" i="5"/>
  <c r="AD1069" i="5"/>
  <c r="AC1069" i="5"/>
  <c r="AB1069" i="5"/>
  <c r="AA1069" i="5"/>
  <c r="Z1069" i="5"/>
  <c r="X1069" i="5"/>
  <c r="W1069" i="5" a="1"/>
  <c r="W1069" i="5" s="1"/>
  <c r="AE1068" i="5"/>
  <c r="AD1068" i="5"/>
  <c r="AC1068" i="5"/>
  <c r="AB1068" i="5"/>
  <c r="AA1068" i="5"/>
  <c r="Z1068" i="5"/>
  <c r="X1068" i="5"/>
  <c r="W1068" i="5"/>
  <c r="W1068" i="5" a="1"/>
  <c r="AE1067" i="5"/>
  <c r="AD1067" i="5"/>
  <c r="AC1067" i="5"/>
  <c r="AB1067" i="5"/>
  <c r="AA1067" i="5"/>
  <c r="Z1067" i="5"/>
  <c r="X1067" i="5"/>
  <c r="W1067" i="5" a="1"/>
  <c r="W1067" i="5" s="1"/>
  <c r="AE1066" i="5"/>
  <c r="AD1066" i="5"/>
  <c r="AC1066" i="5"/>
  <c r="AB1066" i="5"/>
  <c r="AA1066" i="5"/>
  <c r="Z1066" i="5"/>
  <c r="X1066" i="5"/>
  <c r="W1066" i="5" a="1"/>
  <c r="W1066" i="5" s="1"/>
  <c r="AE1065" i="5"/>
  <c r="AD1065" i="5"/>
  <c r="AC1065" i="5"/>
  <c r="AB1065" i="5"/>
  <c r="AA1065" i="5"/>
  <c r="Z1065" i="5"/>
  <c r="X1065" i="5"/>
  <c r="W1065" i="5" a="1"/>
  <c r="W1065" i="5" s="1"/>
  <c r="AE1064" i="5"/>
  <c r="AD1064" i="5"/>
  <c r="AC1064" i="5"/>
  <c r="AB1064" i="5"/>
  <c r="AA1064" i="5"/>
  <c r="Z1064" i="5"/>
  <c r="X1064" i="5"/>
  <c r="W1064" i="5" a="1"/>
  <c r="W1064" i="5" s="1"/>
  <c r="AE1063" i="5"/>
  <c r="AD1063" i="5"/>
  <c r="AC1063" i="5"/>
  <c r="AB1063" i="5"/>
  <c r="AA1063" i="5"/>
  <c r="Z1063" i="5"/>
  <c r="X1063" i="5"/>
  <c r="W1063" i="5" a="1"/>
  <c r="W1063" i="5" s="1"/>
  <c r="AE1062" i="5"/>
  <c r="AD1062" i="5"/>
  <c r="AC1062" i="5"/>
  <c r="AB1062" i="5"/>
  <c r="AA1062" i="5"/>
  <c r="Z1062" i="5"/>
  <c r="X1062" i="5"/>
  <c r="W1062" i="5" a="1"/>
  <c r="W1062" i="5" s="1"/>
  <c r="AE1061" i="5"/>
  <c r="AD1061" i="5"/>
  <c r="AC1061" i="5"/>
  <c r="AB1061" i="5"/>
  <c r="AA1061" i="5"/>
  <c r="Z1061" i="5"/>
  <c r="X1061" i="5"/>
  <c r="W1061" i="5" a="1"/>
  <c r="W1061" i="5" s="1"/>
  <c r="AE1060" i="5"/>
  <c r="AD1060" i="5"/>
  <c r="AC1060" i="5"/>
  <c r="AB1060" i="5"/>
  <c r="AA1060" i="5"/>
  <c r="Z1060" i="5"/>
  <c r="X1060" i="5"/>
  <c r="W1060" i="5" a="1"/>
  <c r="W1060" i="5" s="1"/>
  <c r="AE1059" i="5"/>
  <c r="AD1059" i="5"/>
  <c r="AC1059" i="5"/>
  <c r="AB1059" i="5"/>
  <c r="AA1059" i="5"/>
  <c r="Z1059" i="5"/>
  <c r="X1059" i="5"/>
  <c r="W1059" i="5" a="1"/>
  <c r="W1059" i="5" s="1"/>
  <c r="AE1058" i="5"/>
  <c r="AD1058" i="5"/>
  <c r="AC1058" i="5"/>
  <c r="AB1058" i="5"/>
  <c r="AA1058" i="5"/>
  <c r="Z1058" i="5"/>
  <c r="X1058" i="5"/>
  <c r="W1058" i="5" a="1"/>
  <c r="W1058" i="5" s="1"/>
  <c r="AE1057" i="5"/>
  <c r="AD1057" i="5"/>
  <c r="AC1057" i="5"/>
  <c r="AB1057" i="5"/>
  <c r="AA1057" i="5"/>
  <c r="Z1057" i="5"/>
  <c r="X1057" i="5"/>
  <c r="W1057" i="5" a="1"/>
  <c r="W1057" i="5" s="1"/>
  <c r="AE1056" i="5"/>
  <c r="AD1056" i="5"/>
  <c r="AC1056" i="5"/>
  <c r="AB1056" i="5"/>
  <c r="AA1056" i="5"/>
  <c r="Z1056" i="5"/>
  <c r="X1056" i="5"/>
  <c r="W1056" i="5" a="1"/>
  <c r="W1056" i="5" s="1"/>
  <c r="AE1055" i="5"/>
  <c r="AD1055" i="5"/>
  <c r="AC1055" i="5"/>
  <c r="AB1055" i="5"/>
  <c r="AA1055" i="5"/>
  <c r="Z1055" i="5"/>
  <c r="X1055" i="5"/>
  <c r="W1055" i="5" a="1"/>
  <c r="W1055" i="5" s="1"/>
  <c r="AE1054" i="5"/>
  <c r="AD1054" i="5"/>
  <c r="AC1054" i="5"/>
  <c r="AB1054" i="5"/>
  <c r="AA1054" i="5"/>
  <c r="Z1054" i="5"/>
  <c r="X1054" i="5"/>
  <c r="W1054" i="5" a="1"/>
  <c r="W1054" i="5" s="1"/>
  <c r="AE1053" i="5"/>
  <c r="AD1053" i="5"/>
  <c r="AC1053" i="5"/>
  <c r="AB1053" i="5"/>
  <c r="AA1053" i="5"/>
  <c r="Z1053" i="5"/>
  <c r="X1053" i="5"/>
  <c r="W1053" i="5" a="1"/>
  <c r="W1053" i="5" s="1"/>
  <c r="AE1052" i="5"/>
  <c r="AD1052" i="5"/>
  <c r="AC1052" i="5"/>
  <c r="AB1052" i="5"/>
  <c r="AA1052" i="5"/>
  <c r="Z1052" i="5"/>
  <c r="X1052" i="5"/>
  <c r="W1052" i="5" a="1"/>
  <c r="W1052" i="5" s="1"/>
  <c r="AE1051" i="5"/>
  <c r="AD1051" i="5"/>
  <c r="AC1051" i="5"/>
  <c r="AB1051" i="5"/>
  <c r="AA1051" i="5"/>
  <c r="Z1051" i="5"/>
  <c r="X1051" i="5"/>
  <c r="W1051" i="5" a="1"/>
  <c r="W1051" i="5" s="1"/>
  <c r="AE1050" i="5"/>
  <c r="AD1050" i="5"/>
  <c r="AC1050" i="5"/>
  <c r="AB1050" i="5"/>
  <c r="AA1050" i="5"/>
  <c r="Z1050" i="5"/>
  <c r="X1050" i="5"/>
  <c r="W1050" i="5" a="1"/>
  <c r="W1050" i="5" s="1"/>
  <c r="AE1049" i="5"/>
  <c r="AD1049" i="5"/>
  <c r="AC1049" i="5"/>
  <c r="AB1049" i="5"/>
  <c r="AA1049" i="5"/>
  <c r="Z1049" i="5"/>
  <c r="X1049" i="5"/>
  <c r="W1049" i="5" a="1"/>
  <c r="W1049" i="5" s="1"/>
  <c r="AE1048" i="5"/>
  <c r="AD1048" i="5"/>
  <c r="AC1048" i="5"/>
  <c r="AB1048" i="5"/>
  <c r="AA1048" i="5"/>
  <c r="Z1048" i="5"/>
  <c r="X1048" i="5"/>
  <c r="W1048" i="5" a="1"/>
  <c r="W1048" i="5" s="1"/>
  <c r="AE1047" i="5"/>
  <c r="AD1047" i="5"/>
  <c r="AC1047" i="5"/>
  <c r="AB1047" i="5"/>
  <c r="AA1047" i="5"/>
  <c r="Z1047" i="5"/>
  <c r="X1047" i="5"/>
  <c r="W1047" i="5" a="1"/>
  <c r="W1047" i="5" s="1"/>
  <c r="AE1046" i="5"/>
  <c r="AD1046" i="5"/>
  <c r="AC1046" i="5"/>
  <c r="AB1046" i="5"/>
  <c r="AA1046" i="5"/>
  <c r="Z1046" i="5"/>
  <c r="X1046" i="5"/>
  <c r="W1046" i="5" a="1"/>
  <c r="W1046" i="5" s="1"/>
  <c r="AE1045" i="5"/>
  <c r="AD1045" i="5"/>
  <c r="AC1045" i="5"/>
  <c r="AB1045" i="5"/>
  <c r="AA1045" i="5"/>
  <c r="Z1045" i="5"/>
  <c r="X1045" i="5"/>
  <c r="W1045" i="5" a="1"/>
  <c r="W1045" i="5" s="1"/>
  <c r="AE1044" i="5"/>
  <c r="AD1044" i="5"/>
  <c r="AC1044" i="5"/>
  <c r="AB1044" i="5"/>
  <c r="AA1044" i="5"/>
  <c r="Z1044" i="5"/>
  <c r="X1044" i="5"/>
  <c r="W1044" i="5" a="1"/>
  <c r="W1044" i="5" s="1"/>
  <c r="AE1043" i="5"/>
  <c r="AD1043" i="5"/>
  <c r="AC1043" i="5"/>
  <c r="AB1043" i="5"/>
  <c r="AA1043" i="5"/>
  <c r="Z1043" i="5"/>
  <c r="X1043" i="5"/>
  <c r="W1043" i="5" a="1"/>
  <c r="W1043" i="5" s="1"/>
  <c r="AE1042" i="5"/>
  <c r="AD1042" i="5"/>
  <c r="AC1042" i="5"/>
  <c r="AB1042" i="5"/>
  <c r="AA1042" i="5"/>
  <c r="Z1042" i="5"/>
  <c r="X1042" i="5"/>
  <c r="W1042" i="5" a="1"/>
  <c r="W1042" i="5" s="1"/>
  <c r="AE1041" i="5"/>
  <c r="AD1041" i="5"/>
  <c r="AC1041" i="5"/>
  <c r="AB1041" i="5"/>
  <c r="AA1041" i="5"/>
  <c r="Z1041" i="5"/>
  <c r="X1041" i="5"/>
  <c r="W1041" i="5" a="1"/>
  <c r="W1041" i="5" s="1"/>
  <c r="AE1040" i="5"/>
  <c r="AD1040" i="5"/>
  <c r="AC1040" i="5"/>
  <c r="AB1040" i="5"/>
  <c r="AA1040" i="5"/>
  <c r="Z1040" i="5"/>
  <c r="X1040" i="5"/>
  <c r="W1040" i="5" a="1"/>
  <c r="W1040" i="5" s="1"/>
  <c r="AE1039" i="5"/>
  <c r="AD1039" i="5"/>
  <c r="AC1039" i="5"/>
  <c r="AB1039" i="5"/>
  <c r="AA1039" i="5"/>
  <c r="Z1039" i="5"/>
  <c r="X1039" i="5"/>
  <c r="W1039" i="5" a="1"/>
  <c r="W1039" i="5" s="1"/>
  <c r="AE1038" i="5"/>
  <c r="AD1038" i="5"/>
  <c r="AC1038" i="5"/>
  <c r="AB1038" i="5"/>
  <c r="AA1038" i="5"/>
  <c r="Z1038" i="5"/>
  <c r="X1038" i="5"/>
  <c r="W1038" i="5" a="1"/>
  <c r="W1038" i="5" s="1"/>
  <c r="AE1037" i="5"/>
  <c r="AD1037" i="5"/>
  <c r="AC1037" i="5"/>
  <c r="AB1037" i="5"/>
  <c r="AA1037" i="5"/>
  <c r="Z1037" i="5"/>
  <c r="X1037" i="5"/>
  <c r="W1037" i="5" a="1"/>
  <c r="W1037" i="5" s="1"/>
  <c r="AE1036" i="5"/>
  <c r="AD1036" i="5"/>
  <c r="AC1036" i="5"/>
  <c r="AB1036" i="5"/>
  <c r="AA1036" i="5"/>
  <c r="Z1036" i="5"/>
  <c r="X1036" i="5"/>
  <c r="W1036" i="5" a="1"/>
  <c r="W1036" i="5" s="1"/>
  <c r="AE1035" i="5"/>
  <c r="AD1035" i="5"/>
  <c r="AC1035" i="5"/>
  <c r="AB1035" i="5"/>
  <c r="AA1035" i="5"/>
  <c r="Z1035" i="5"/>
  <c r="X1035" i="5"/>
  <c r="W1035" i="5" a="1"/>
  <c r="W1035" i="5" s="1"/>
  <c r="AE1034" i="5"/>
  <c r="AD1034" i="5"/>
  <c r="AC1034" i="5"/>
  <c r="AB1034" i="5"/>
  <c r="AA1034" i="5"/>
  <c r="Z1034" i="5"/>
  <c r="X1034" i="5"/>
  <c r="W1034" i="5" a="1"/>
  <c r="W1034" i="5" s="1"/>
  <c r="AE1033" i="5"/>
  <c r="AD1033" i="5"/>
  <c r="AC1033" i="5"/>
  <c r="AB1033" i="5"/>
  <c r="AA1033" i="5"/>
  <c r="Z1033" i="5"/>
  <c r="X1033" i="5"/>
  <c r="W1033" i="5" a="1"/>
  <c r="W1033" i="5" s="1"/>
  <c r="AE1032" i="5"/>
  <c r="AD1032" i="5"/>
  <c r="AC1032" i="5"/>
  <c r="AB1032" i="5"/>
  <c r="AA1032" i="5"/>
  <c r="Z1032" i="5"/>
  <c r="X1032" i="5"/>
  <c r="W1032" i="5" a="1"/>
  <c r="W1032" i="5" s="1"/>
  <c r="AE1031" i="5"/>
  <c r="AD1031" i="5"/>
  <c r="AC1031" i="5"/>
  <c r="AB1031" i="5"/>
  <c r="AA1031" i="5"/>
  <c r="Z1031" i="5"/>
  <c r="X1031" i="5"/>
  <c r="W1031" i="5" a="1"/>
  <c r="W1031" i="5" s="1"/>
  <c r="AE1030" i="5"/>
  <c r="AD1030" i="5"/>
  <c r="AC1030" i="5"/>
  <c r="AB1030" i="5"/>
  <c r="AA1030" i="5"/>
  <c r="Z1030" i="5"/>
  <c r="X1030" i="5"/>
  <c r="W1030" i="5" a="1"/>
  <c r="W1030" i="5" s="1"/>
  <c r="AE1029" i="5"/>
  <c r="AD1029" i="5"/>
  <c r="AC1029" i="5"/>
  <c r="AB1029" i="5"/>
  <c r="AA1029" i="5"/>
  <c r="Z1029" i="5"/>
  <c r="X1029" i="5"/>
  <c r="W1029" i="5" a="1"/>
  <c r="W1029" i="5" s="1"/>
  <c r="AE1028" i="5"/>
  <c r="AD1028" i="5"/>
  <c r="AC1028" i="5"/>
  <c r="AB1028" i="5"/>
  <c r="AA1028" i="5"/>
  <c r="Z1028" i="5"/>
  <c r="X1028" i="5"/>
  <c r="W1028" i="5" a="1"/>
  <c r="W1028" i="5" s="1"/>
  <c r="AE1027" i="5"/>
  <c r="AD1027" i="5"/>
  <c r="AC1027" i="5"/>
  <c r="AB1027" i="5"/>
  <c r="AA1027" i="5"/>
  <c r="Z1027" i="5"/>
  <c r="X1027" i="5"/>
  <c r="W1027" i="5"/>
  <c r="W1027" i="5" a="1"/>
  <c r="AE1026" i="5"/>
  <c r="AD1026" i="5"/>
  <c r="AC1026" i="5"/>
  <c r="AB1026" i="5"/>
  <c r="AA1026" i="5"/>
  <c r="Z1026" i="5"/>
  <c r="X1026" i="5"/>
  <c r="W1026" i="5" a="1"/>
  <c r="W1026" i="5" s="1"/>
  <c r="AE1025" i="5"/>
  <c r="AD1025" i="5"/>
  <c r="AC1025" i="5"/>
  <c r="AB1025" i="5"/>
  <c r="AA1025" i="5"/>
  <c r="Z1025" i="5"/>
  <c r="X1025" i="5"/>
  <c r="W1025" i="5" a="1"/>
  <c r="W1025" i="5" s="1"/>
  <c r="AE1024" i="5"/>
  <c r="AD1024" i="5"/>
  <c r="AC1024" i="5"/>
  <c r="AB1024" i="5"/>
  <c r="AA1024" i="5"/>
  <c r="Z1024" i="5"/>
  <c r="X1024" i="5"/>
  <c r="W1024" i="5" a="1"/>
  <c r="W1024" i="5" s="1"/>
  <c r="AE1023" i="5"/>
  <c r="AD1023" i="5"/>
  <c r="AC1023" i="5"/>
  <c r="AB1023" i="5"/>
  <c r="AA1023" i="5"/>
  <c r="Z1023" i="5"/>
  <c r="X1023" i="5"/>
  <c r="W1023" i="5" a="1"/>
  <c r="W1023" i="5" s="1"/>
  <c r="AE1022" i="5"/>
  <c r="AD1022" i="5"/>
  <c r="AC1022" i="5"/>
  <c r="AB1022" i="5"/>
  <c r="AA1022" i="5"/>
  <c r="Z1022" i="5"/>
  <c r="X1022" i="5"/>
  <c r="W1022" i="5" a="1"/>
  <c r="W1022" i="5" s="1"/>
  <c r="AE1021" i="5"/>
  <c r="AD1021" i="5"/>
  <c r="AC1021" i="5"/>
  <c r="AB1021" i="5"/>
  <c r="AA1021" i="5"/>
  <c r="Z1021" i="5"/>
  <c r="X1021" i="5"/>
  <c r="W1021" i="5" a="1"/>
  <c r="W1021" i="5" s="1"/>
  <c r="AE1020" i="5"/>
  <c r="AD1020" i="5"/>
  <c r="AC1020" i="5"/>
  <c r="AB1020" i="5"/>
  <c r="AA1020" i="5"/>
  <c r="Z1020" i="5"/>
  <c r="X1020" i="5"/>
  <c r="W1020" i="5" a="1"/>
  <c r="W1020" i="5" s="1"/>
  <c r="AE1019" i="5"/>
  <c r="AD1019" i="5"/>
  <c r="AC1019" i="5"/>
  <c r="AB1019" i="5"/>
  <c r="AA1019" i="5"/>
  <c r="Z1019" i="5"/>
  <c r="X1019" i="5"/>
  <c r="W1019" i="5" a="1"/>
  <c r="W1019" i="5" s="1"/>
  <c r="AE1018" i="5"/>
  <c r="AD1018" i="5"/>
  <c r="AC1018" i="5"/>
  <c r="AB1018" i="5"/>
  <c r="AA1018" i="5"/>
  <c r="Z1018" i="5"/>
  <c r="X1018" i="5"/>
  <c r="W1018" i="5" a="1"/>
  <c r="W1018" i="5" s="1"/>
  <c r="AE1017" i="5"/>
  <c r="AD1017" i="5"/>
  <c r="AC1017" i="5"/>
  <c r="AB1017" i="5"/>
  <c r="AA1017" i="5"/>
  <c r="Z1017" i="5"/>
  <c r="X1017" i="5"/>
  <c r="W1017" i="5" a="1"/>
  <c r="W1017" i="5" s="1"/>
  <c r="AE1016" i="5"/>
  <c r="AD1016" i="5"/>
  <c r="AC1016" i="5"/>
  <c r="AB1016" i="5"/>
  <c r="AA1016" i="5"/>
  <c r="Z1016" i="5"/>
  <c r="X1016" i="5"/>
  <c r="W1016" i="5" a="1"/>
  <c r="W1016" i="5" s="1"/>
  <c r="AE1015" i="5"/>
  <c r="AD1015" i="5"/>
  <c r="AC1015" i="5"/>
  <c r="AB1015" i="5"/>
  <c r="AA1015" i="5"/>
  <c r="Z1015" i="5"/>
  <c r="X1015" i="5"/>
  <c r="W1015" i="5" a="1"/>
  <c r="W1015" i="5" s="1"/>
  <c r="AE1014" i="5"/>
  <c r="AD1014" i="5"/>
  <c r="AC1014" i="5"/>
  <c r="AB1014" i="5"/>
  <c r="AA1014" i="5"/>
  <c r="Z1014" i="5"/>
  <c r="X1014" i="5"/>
  <c r="W1014" i="5" a="1"/>
  <c r="W1014" i="5" s="1"/>
  <c r="AE1013" i="5"/>
  <c r="AD1013" i="5"/>
  <c r="AC1013" i="5"/>
  <c r="AB1013" i="5"/>
  <c r="AA1013" i="5"/>
  <c r="Z1013" i="5"/>
  <c r="X1013" i="5"/>
  <c r="W1013" i="5" a="1"/>
  <c r="W1013" i="5" s="1"/>
  <c r="AE1012" i="5"/>
  <c r="AD1012" i="5"/>
  <c r="AC1012" i="5"/>
  <c r="AB1012" i="5"/>
  <c r="AA1012" i="5"/>
  <c r="Z1012" i="5"/>
  <c r="X1012" i="5"/>
  <c r="W1012" i="5" a="1"/>
  <c r="W1012" i="5" s="1"/>
  <c r="AE1011" i="5"/>
  <c r="AD1011" i="5"/>
  <c r="AC1011" i="5"/>
  <c r="AB1011" i="5"/>
  <c r="AA1011" i="5"/>
  <c r="Z1011" i="5"/>
  <c r="X1011" i="5"/>
  <c r="W1011" i="5" a="1"/>
  <c r="W1011" i="5" s="1"/>
  <c r="AE1010" i="5"/>
  <c r="AD1010" i="5"/>
  <c r="AC1010" i="5"/>
  <c r="AB1010" i="5"/>
  <c r="AA1010" i="5"/>
  <c r="Z1010" i="5"/>
  <c r="X1010" i="5"/>
  <c r="W1010" i="5" a="1"/>
  <c r="W1010" i="5" s="1"/>
  <c r="AE1009" i="5"/>
  <c r="AD1009" i="5"/>
  <c r="AC1009" i="5"/>
  <c r="AB1009" i="5"/>
  <c r="AA1009" i="5"/>
  <c r="Z1009" i="5"/>
  <c r="X1009" i="5"/>
  <c r="W1009" i="5" a="1"/>
  <c r="W1009" i="5" s="1"/>
  <c r="AE1008" i="5"/>
  <c r="AD1008" i="5"/>
  <c r="AC1008" i="5"/>
  <c r="AB1008" i="5"/>
  <c r="AA1008" i="5"/>
  <c r="Z1008" i="5"/>
  <c r="X1008" i="5"/>
  <c r="W1008" i="5" a="1"/>
  <c r="W1008" i="5" s="1"/>
  <c r="AE1007" i="5"/>
  <c r="AD1007" i="5"/>
  <c r="AC1007" i="5"/>
  <c r="AB1007" i="5"/>
  <c r="AA1007" i="5"/>
  <c r="Z1007" i="5"/>
  <c r="X1007" i="5"/>
  <c r="W1007" i="5" a="1"/>
  <c r="W1007" i="5" s="1"/>
  <c r="AE1006" i="5"/>
  <c r="AD1006" i="5"/>
  <c r="AC1006" i="5"/>
  <c r="AB1006" i="5"/>
  <c r="AA1006" i="5"/>
  <c r="Z1006" i="5"/>
  <c r="X1006" i="5"/>
  <c r="W1006" i="5" a="1"/>
  <c r="W1006" i="5" s="1"/>
  <c r="AE1005" i="5"/>
  <c r="AD1005" i="5"/>
  <c r="AC1005" i="5"/>
  <c r="AB1005" i="5"/>
  <c r="AA1005" i="5"/>
  <c r="Z1005" i="5"/>
  <c r="X1005" i="5"/>
  <c r="W1005" i="5" a="1"/>
  <c r="W1005" i="5" s="1"/>
  <c r="AE1004" i="5"/>
  <c r="AD1004" i="5"/>
  <c r="AC1004" i="5"/>
  <c r="AB1004" i="5"/>
  <c r="AA1004" i="5"/>
  <c r="Z1004" i="5"/>
  <c r="X1004" i="5"/>
  <c r="W1004" i="5" a="1"/>
  <c r="W1004" i="5" s="1"/>
  <c r="AE1003" i="5"/>
  <c r="AD1003" i="5"/>
  <c r="AC1003" i="5"/>
  <c r="AB1003" i="5"/>
  <c r="AA1003" i="5"/>
  <c r="Z1003" i="5"/>
  <c r="X1003" i="5"/>
  <c r="W1003" i="5" a="1"/>
  <c r="W1003" i="5" s="1"/>
  <c r="AE1002" i="5"/>
  <c r="AD1002" i="5"/>
  <c r="AC1002" i="5"/>
  <c r="AB1002" i="5"/>
  <c r="AA1002" i="5"/>
  <c r="Z1002" i="5"/>
  <c r="X1002" i="5"/>
  <c r="W1002" i="5" a="1"/>
  <c r="W1002" i="5" s="1"/>
  <c r="AE1001" i="5"/>
  <c r="AD1001" i="5"/>
  <c r="AC1001" i="5"/>
  <c r="AB1001" i="5"/>
  <c r="AA1001" i="5"/>
  <c r="Z1001" i="5"/>
  <c r="X1001" i="5"/>
  <c r="W1001" i="5" a="1"/>
  <c r="W1001" i="5" s="1"/>
  <c r="AE1000" i="5"/>
  <c r="AD1000" i="5"/>
  <c r="AC1000" i="5"/>
  <c r="AB1000" i="5"/>
  <c r="AA1000" i="5"/>
  <c r="Z1000" i="5"/>
  <c r="X1000" i="5"/>
  <c r="W1000" i="5" a="1"/>
  <c r="W1000" i="5" s="1"/>
  <c r="AE999" i="5"/>
  <c r="AD999" i="5"/>
  <c r="AC999" i="5"/>
  <c r="AB999" i="5"/>
  <c r="AA999" i="5"/>
  <c r="Z999" i="5"/>
  <c r="X999" i="5"/>
  <c r="W999" i="5" a="1"/>
  <c r="W999" i="5" s="1"/>
  <c r="AE998" i="5"/>
  <c r="AD998" i="5"/>
  <c r="AC998" i="5"/>
  <c r="AB998" i="5"/>
  <c r="AA998" i="5"/>
  <c r="Z998" i="5"/>
  <c r="X998" i="5"/>
  <c r="W998" i="5" a="1"/>
  <c r="W998" i="5" s="1"/>
  <c r="AE997" i="5"/>
  <c r="AD997" i="5"/>
  <c r="AC997" i="5"/>
  <c r="AB997" i="5"/>
  <c r="AA997" i="5"/>
  <c r="Z997" i="5"/>
  <c r="X997" i="5"/>
  <c r="W997" i="5" a="1"/>
  <c r="W997" i="5" s="1"/>
  <c r="AE996" i="5"/>
  <c r="AD996" i="5"/>
  <c r="AC996" i="5"/>
  <c r="AB996" i="5"/>
  <c r="AA996" i="5"/>
  <c r="Z996" i="5"/>
  <c r="X996" i="5"/>
  <c r="W996" i="5" a="1"/>
  <c r="W996" i="5" s="1"/>
  <c r="AE995" i="5"/>
  <c r="AD995" i="5"/>
  <c r="AC995" i="5"/>
  <c r="AB995" i="5"/>
  <c r="AA995" i="5"/>
  <c r="Z995" i="5"/>
  <c r="X995" i="5"/>
  <c r="W995" i="5" a="1"/>
  <c r="W995" i="5" s="1"/>
  <c r="AE994" i="5"/>
  <c r="AD994" i="5"/>
  <c r="AC994" i="5"/>
  <c r="AB994" i="5"/>
  <c r="AA994" i="5"/>
  <c r="Z994" i="5"/>
  <c r="X994" i="5"/>
  <c r="W994" i="5" a="1"/>
  <c r="W994" i="5" s="1"/>
  <c r="AE993" i="5"/>
  <c r="AD993" i="5"/>
  <c r="AC993" i="5"/>
  <c r="AB993" i="5"/>
  <c r="AA993" i="5"/>
  <c r="Z993" i="5"/>
  <c r="X993" i="5"/>
  <c r="W993" i="5" a="1"/>
  <c r="W993" i="5" s="1"/>
  <c r="AE992" i="5"/>
  <c r="AD992" i="5"/>
  <c r="AC992" i="5"/>
  <c r="AB992" i="5"/>
  <c r="AA992" i="5"/>
  <c r="Z992" i="5"/>
  <c r="X992" i="5"/>
  <c r="W992" i="5" a="1"/>
  <c r="W992" i="5" s="1"/>
  <c r="AE991" i="5"/>
  <c r="AD991" i="5"/>
  <c r="AC991" i="5"/>
  <c r="AB991" i="5"/>
  <c r="AA991" i="5"/>
  <c r="Z991" i="5"/>
  <c r="X991" i="5"/>
  <c r="W991" i="5" a="1"/>
  <c r="W991" i="5" s="1"/>
  <c r="AE990" i="5"/>
  <c r="AD990" i="5"/>
  <c r="AC990" i="5"/>
  <c r="AB990" i="5"/>
  <c r="AA990" i="5"/>
  <c r="Z990" i="5"/>
  <c r="X990" i="5"/>
  <c r="W990" i="5" a="1"/>
  <c r="W990" i="5" s="1"/>
  <c r="AE989" i="5"/>
  <c r="AD989" i="5"/>
  <c r="AC989" i="5"/>
  <c r="AB989" i="5"/>
  <c r="AA989" i="5"/>
  <c r="Z989" i="5"/>
  <c r="X989" i="5"/>
  <c r="W989" i="5" a="1"/>
  <c r="W989" i="5" s="1"/>
  <c r="AE988" i="5"/>
  <c r="AD988" i="5"/>
  <c r="AC988" i="5"/>
  <c r="AB988" i="5"/>
  <c r="AA988" i="5"/>
  <c r="Z988" i="5"/>
  <c r="X988" i="5"/>
  <c r="W988" i="5" a="1"/>
  <c r="W988" i="5" s="1"/>
  <c r="AE987" i="5"/>
  <c r="AD987" i="5"/>
  <c r="AC987" i="5"/>
  <c r="AB987" i="5"/>
  <c r="AA987" i="5"/>
  <c r="Z987" i="5"/>
  <c r="X987" i="5"/>
  <c r="W987" i="5" a="1"/>
  <c r="W987" i="5" s="1"/>
  <c r="AE986" i="5"/>
  <c r="AD986" i="5"/>
  <c r="AC986" i="5"/>
  <c r="AB986" i="5"/>
  <c r="AA986" i="5"/>
  <c r="Z986" i="5"/>
  <c r="X986" i="5"/>
  <c r="W986" i="5" a="1"/>
  <c r="W986" i="5" s="1"/>
  <c r="AE985" i="5"/>
  <c r="AD985" i="5"/>
  <c r="AC985" i="5"/>
  <c r="AB985" i="5"/>
  <c r="AA985" i="5"/>
  <c r="Z985" i="5"/>
  <c r="X985" i="5"/>
  <c r="W985" i="5" a="1"/>
  <c r="W985" i="5" s="1"/>
  <c r="AE984" i="5"/>
  <c r="AD984" i="5"/>
  <c r="AC984" i="5"/>
  <c r="AB984" i="5"/>
  <c r="AA984" i="5"/>
  <c r="Z984" i="5"/>
  <c r="X984" i="5"/>
  <c r="W984" i="5"/>
  <c r="W984" i="5" a="1"/>
  <c r="AE983" i="5"/>
  <c r="AD983" i="5"/>
  <c r="AC983" i="5"/>
  <c r="AB983" i="5"/>
  <c r="AA983" i="5"/>
  <c r="Z983" i="5"/>
  <c r="X983" i="5"/>
  <c r="W983" i="5" a="1"/>
  <c r="W983" i="5" s="1"/>
  <c r="AE982" i="5"/>
  <c r="AD982" i="5"/>
  <c r="AC982" i="5"/>
  <c r="AB982" i="5"/>
  <c r="AA982" i="5"/>
  <c r="Z982" i="5"/>
  <c r="X982" i="5"/>
  <c r="W982" i="5" a="1"/>
  <c r="W982" i="5" s="1"/>
  <c r="AE981" i="5"/>
  <c r="AD981" i="5"/>
  <c r="AC981" i="5"/>
  <c r="AB981" i="5"/>
  <c r="AA981" i="5"/>
  <c r="Z981" i="5"/>
  <c r="X981" i="5"/>
  <c r="W981" i="5" a="1"/>
  <c r="W981" i="5" s="1"/>
  <c r="AE980" i="5"/>
  <c r="AD980" i="5"/>
  <c r="AC980" i="5"/>
  <c r="AB980" i="5"/>
  <c r="AA980" i="5"/>
  <c r="Z980" i="5"/>
  <c r="X980" i="5"/>
  <c r="W980" i="5" a="1"/>
  <c r="W980" i="5" s="1"/>
  <c r="AE979" i="5"/>
  <c r="AD979" i="5"/>
  <c r="AC979" i="5"/>
  <c r="AB979" i="5"/>
  <c r="AA979" i="5"/>
  <c r="Z979" i="5"/>
  <c r="X979" i="5"/>
  <c r="W979" i="5" a="1"/>
  <c r="W979" i="5" s="1"/>
  <c r="AE978" i="5"/>
  <c r="AD978" i="5"/>
  <c r="AC978" i="5"/>
  <c r="AB978" i="5"/>
  <c r="AA978" i="5"/>
  <c r="Z978" i="5"/>
  <c r="X978" i="5"/>
  <c r="W978" i="5" a="1"/>
  <c r="W978" i="5" s="1"/>
  <c r="AE977" i="5"/>
  <c r="AD977" i="5"/>
  <c r="AC977" i="5"/>
  <c r="AB977" i="5"/>
  <c r="AA977" i="5"/>
  <c r="Z977" i="5"/>
  <c r="X977" i="5"/>
  <c r="W977" i="5" a="1"/>
  <c r="W977" i="5" s="1"/>
  <c r="AE976" i="5"/>
  <c r="AD976" i="5"/>
  <c r="AC976" i="5"/>
  <c r="AB976" i="5"/>
  <c r="AA976" i="5"/>
  <c r="Z976" i="5"/>
  <c r="X976" i="5"/>
  <c r="W976" i="5" a="1"/>
  <c r="W976" i="5" s="1"/>
  <c r="AE975" i="5"/>
  <c r="AD975" i="5"/>
  <c r="AC975" i="5"/>
  <c r="AB975" i="5"/>
  <c r="AA975" i="5"/>
  <c r="Z975" i="5"/>
  <c r="X975" i="5"/>
  <c r="W975" i="5" a="1"/>
  <c r="W975" i="5" s="1"/>
  <c r="AE974" i="5"/>
  <c r="AD974" i="5"/>
  <c r="AC974" i="5"/>
  <c r="AB974" i="5"/>
  <c r="AA974" i="5"/>
  <c r="Z974" i="5"/>
  <c r="X974" i="5"/>
  <c r="W974" i="5" a="1"/>
  <c r="W974" i="5" s="1"/>
  <c r="AE973" i="5"/>
  <c r="AD973" i="5"/>
  <c r="AC973" i="5"/>
  <c r="AB973" i="5"/>
  <c r="AA973" i="5"/>
  <c r="Z973" i="5"/>
  <c r="X973" i="5"/>
  <c r="W973" i="5" a="1"/>
  <c r="W973" i="5" s="1"/>
  <c r="AE972" i="5"/>
  <c r="AD972" i="5"/>
  <c r="AC972" i="5"/>
  <c r="AB972" i="5"/>
  <c r="AA972" i="5"/>
  <c r="Z972" i="5"/>
  <c r="X972" i="5"/>
  <c r="W972" i="5" a="1"/>
  <c r="W972" i="5" s="1"/>
  <c r="AE971" i="5"/>
  <c r="AD971" i="5"/>
  <c r="AC971" i="5"/>
  <c r="AB971" i="5"/>
  <c r="AA971" i="5"/>
  <c r="Z971" i="5"/>
  <c r="X971" i="5"/>
  <c r="W971" i="5" a="1"/>
  <c r="W971" i="5" s="1"/>
  <c r="AE970" i="5"/>
  <c r="AD970" i="5"/>
  <c r="AC970" i="5"/>
  <c r="AB970" i="5"/>
  <c r="AA970" i="5"/>
  <c r="Z970" i="5"/>
  <c r="X970" i="5"/>
  <c r="W970" i="5" a="1"/>
  <c r="W970" i="5" s="1"/>
  <c r="AE969" i="5"/>
  <c r="AD969" i="5"/>
  <c r="AC969" i="5"/>
  <c r="AB969" i="5"/>
  <c r="AA969" i="5"/>
  <c r="Z969" i="5"/>
  <c r="X969" i="5"/>
  <c r="W969" i="5" a="1"/>
  <c r="W969" i="5" s="1"/>
  <c r="AE968" i="5"/>
  <c r="AD968" i="5"/>
  <c r="AC968" i="5"/>
  <c r="AB968" i="5"/>
  <c r="AA968" i="5"/>
  <c r="Z968" i="5"/>
  <c r="X968" i="5"/>
  <c r="W968" i="5" a="1"/>
  <c r="W968" i="5" s="1"/>
  <c r="AE967" i="5"/>
  <c r="AD967" i="5"/>
  <c r="AC967" i="5"/>
  <c r="AB967" i="5"/>
  <c r="AA967" i="5"/>
  <c r="Z967" i="5"/>
  <c r="X967" i="5"/>
  <c r="W967" i="5" a="1"/>
  <c r="W967" i="5" s="1"/>
  <c r="AE966" i="5"/>
  <c r="AD966" i="5"/>
  <c r="AC966" i="5"/>
  <c r="AB966" i="5"/>
  <c r="AA966" i="5"/>
  <c r="Z966" i="5"/>
  <c r="X966" i="5"/>
  <c r="W966" i="5" a="1"/>
  <c r="W966" i="5" s="1"/>
  <c r="AE965" i="5"/>
  <c r="AD965" i="5"/>
  <c r="AC965" i="5"/>
  <c r="AB965" i="5"/>
  <c r="AA965" i="5"/>
  <c r="Z965" i="5"/>
  <c r="X965" i="5"/>
  <c r="W965" i="5" a="1"/>
  <c r="W965" i="5" s="1"/>
  <c r="AE964" i="5"/>
  <c r="AD964" i="5"/>
  <c r="AC964" i="5"/>
  <c r="AB964" i="5"/>
  <c r="AA964" i="5"/>
  <c r="Z964" i="5"/>
  <c r="X964" i="5"/>
  <c r="W964" i="5" a="1"/>
  <c r="W964" i="5" s="1"/>
  <c r="AE963" i="5"/>
  <c r="AD963" i="5"/>
  <c r="AC963" i="5"/>
  <c r="AB963" i="5"/>
  <c r="AA963" i="5"/>
  <c r="Z963" i="5"/>
  <c r="X963" i="5"/>
  <c r="W963" i="5" a="1"/>
  <c r="W963" i="5" s="1"/>
  <c r="AE962" i="5"/>
  <c r="AD962" i="5"/>
  <c r="AC962" i="5"/>
  <c r="AB962" i="5"/>
  <c r="AA962" i="5"/>
  <c r="Z962" i="5"/>
  <c r="X962" i="5"/>
  <c r="W962" i="5" a="1"/>
  <c r="W962" i="5" s="1"/>
  <c r="AE961" i="5"/>
  <c r="AD961" i="5"/>
  <c r="AC961" i="5"/>
  <c r="AB961" i="5"/>
  <c r="AA961" i="5"/>
  <c r="Z961" i="5"/>
  <c r="X961" i="5"/>
  <c r="W961" i="5" a="1"/>
  <c r="W961" i="5" s="1"/>
  <c r="AE960" i="5"/>
  <c r="AD960" i="5"/>
  <c r="AC960" i="5"/>
  <c r="AB960" i="5"/>
  <c r="AA960" i="5"/>
  <c r="Z960" i="5"/>
  <c r="X960" i="5"/>
  <c r="W960" i="5" a="1"/>
  <c r="W960" i="5" s="1"/>
  <c r="AE959" i="5"/>
  <c r="AD959" i="5"/>
  <c r="AC959" i="5"/>
  <c r="AB959" i="5"/>
  <c r="AA959" i="5"/>
  <c r="Z959" i="5"/>
  <c r="X959" i="5"/>
  <c r="W959" i="5" a="1"/>
  <c r="W959" i="5" s="1"/>
  <c r="AE958" i="5"/>
  <c r="AD958" i="5"/>
  <c r="AC958" i="5"/>
  <c r="AB958" i="5"/>
  <c r="AA958" i="5"/>
  <c r="Z958" i="5"/>
  <c r="X958" i="5"/>
  <c r="W958" i="5" a="1"/>
  <c r="W958" i="5" s="1"/>
  <c r="AE957" i="5"/>
  <c r="AD957" i="5"/>
  <c r="AC957" i="5"/>
  <c r="AB957" i="5"/>
  <c r="AA957" i="5"/>
  <c r="Z957" i="5"/>
  <c r="X957" i="5"/>
  <c r="W957" i="5" a="1"/>
  <c r="W957" i="5" s="1"/>
  <c r="AE956" i="5"/>
  <c r="AD956" i="5"/>
  <c r="AC956" i="5"/>
  <c r="AB956" i="5"/>
  <c r="AA956" i="5"/>
  <c r="Z956" i="5"/>
  <c r="X956" i="5"/>
  <c r="W956" i="5" a="1"/>
  <c r="W956" i="5" s="1"/>
  <c r="AE955" i="5"/>
  <c r="AD955" i="5"/>
  <c r="AC955" i="5"/>
  <c r="AB955" i="5"/>
  <c r="AA955" i="5"/>
  <c r="Z955" i="5"/>
  <c r="X955" i="5"/>
  <c r="W955" i="5" a="1"/>
  <c r="W955" i="5" s="1"/>
  <c r="AE954" i="5"/>
  <c r="AD954" i="5"/>
  <c r="AC954" i="5"/>
  <c r="AB954" i="5"/>
  <c r="AA954" i="5"/>
  <c r="Z954" i="5"/>
  <c r="X954" i="5"/>
  <c r="W954" i="5" a="1"/>
  <c r="W954" i="5" s="1"/>
  <c r="AE953" i="5"/>
  <c r="AD953" i="5"/>
  <c r="AC953" i="5"/>
  <c r="AB953" i="5"/>
  <c r="AA953" i="5"/>
  <c r="Z953" i="5"/>
  <c r="X953" i="5"/>
  <c r="W953" i="5" a="1"/>
  <c r="W953" i="5" s="1"/>
  <c r="AE952" i="5"/>
  <c r="AD952" i="5"/>
  <c r="AC952" i="5"/>
  <c r="AB952" i="5"/>
  <c r="AA952" i="5"/>
  <c r="Z952" i="5"/>
  <c r="X952" i="5"/>
  <c r="W952" i="5" a="1"/>
  <c r="W952" i="5" s="1"/>
  <c r="AE951" i="5"/>
  <c r="AD951" i="5"/>
  <c r="AC951" i="5"/>
  <c r="AB951" i="5"/>
  <c r="AA951" i="5"/>
  <c r="Z951" i="5"/>
  <c r="X951" i="5"/>
  <c r="W951" i="5" a="1"/>
  <c r="W951" i="5" s="1"/>
  <c r="AE950" i="5"/>
  <c r="AD950" i="5"/>
  <c r="AC950" i="5"/>
  <c r="AB950" i="5"/>
  <c r="AA950" i="5"/>
  <c r="Z950" i="5"/>
  <c r="X950" i="5"/>
  <c r="W950" i="5" a="1"/>
  <c r="W950" i="5" s="1"/>
  <c r="AE949" i="5"/>
  <c r="AD949" i="5"/>
  <c r="AC949" i="5"/>
  <c r="AB949" i="5"/>
  <c r="AA949" i="5"/>
  <c r="Z949" i="5"/>
  <c r="X949" i="5"/>
  <c r="W949" i="5" a="1"/>
  <c r="W949" i="5" s="1"/>
  <c r="AE948" i="5"/>
  <c r="AD948" i="5"/>
  <c r="AC948" i="5"/>
  <c r="AB948" i="5"/>
  <c r="AA948" i="5"/>
  <c r="Z948" i="5"/>
  <c r="X948" i="5"/>
  <c r="W948" i="5" a="1"/>
  <c r="W948" i="5" s="1"/>
  <c r="AE947" i="5"/>
  <c r="AD947" i="5"/>
  <c r="AC947" i="5"/>
  <c r="AB947" i="5"/>
  <c r="AA947" i="5"/>
  <c r="Z947" i="5"/>
  <c r="X947" i="5"/>
  <c r="W947" i="5" a="1"/>
  <c r="W947" i="5" s="1"/>
  <c r="AE946" i="5"/>
  <c r="AD946" i="5"/>
  <c r="AC946" i="5"/>
  <c r="AB946" i="5"/>
  <c r="AA946" i="5"/>
  <c r="Z946" i="5"/>
  <c r="X946" i="5"/>
  <c r="W946" i="5" a="1"/>
  <c r="W946" i="5" s="1"/>
  <c r="AE945" i="5"/>
  <c r="AD945" i="5"/>
  <c r="AC945" i="5"/>
  <c r="AB945" i="5"/>
  <c r="AA945" i="5"/>
  <c r="Z945" i="5"/>
  <c r="X945" i="5"/>
  <c r="W945" i="5" a="1"/>
  <c r="W945" i="5" s="1"/>
  <c r="AE944" i="5"/>
  <c r="AD944" i="5"/>
  <c r="AC944" i="5"/>
  <c r="AB944" i="5"/>
  <c r="AA944" i="5"/>
  <c r="Z944" i="5"/>
  <c r="X944" i="5"/>
  <c r="W944" i="5" a="1"/>
  <c r="W944" i="5" s="1"/>
  <c r="AE943" i="5"/>
  <c r="AD943" i="5"/>
  <c r="AC943" i="5"/>
  <c r="AB943" i="5"/>
  <c r="AA943" i="5"/>
  <c r="Z943" i="5"/>
  <c r="X943" i="5"/>
  <c r="W943" i="5" a="1"/>
  <c r="W943" i="5" s="1"/>
  <c r="AE942" i="5"/>
  <c r="AD942" i="5"/>
  <c r="AC942" i="5"/>
  <c r="AB942" i="5"/>
  <c r="AA942" i="5"/>
  <c r="Z942" i="5"/>
  <c r="X942" i="5"/>
  <c r="W942" i="5" a="1"/>
  <c r="W942" i="5" s="1"/>
  <c r="AE941" i="5"/>
  <c r="AD941" i="5"/>
  <c r="AC941" i="5"/>
  <c r="AB941" i="5"/>
  <c r="AA941" i="5"/>
  <c r="Z941" i="5"/>
  <c r="X941" i="5"/>
  <c r="W941" i="5" a="1"/>
  <c r="W941" i="5" s="1"/>
  <c r="AE940" i="5"/>
  <c r="AD940" i="5"/>
  <c r="AC940" i="5"/>
  <c r="AB940" i="5"/>
  <c r="AA940" i="5"/>
  <c r="Z940" i="5"/>
  <c r="X940" i="5"/>
  <c r="W940" i="5"/>
  <c r="W940" i="5" a="1"/>
  <c r="AE939" i="5"/>
  <c r="AD939" i="5"/>
  <c r="AC939" i="5"/>
  <c r="AB939" i="5"/>
  <c r="AA939" i="5"/>
  <c r="Z939" i="5"/>
  <c r="X939" i="5"/>
  <c r="W939" i="5" a="1"/>
  <c r="W939" i="5" s="1"/>
  <c r="AE938" i="5"/>
  <c r="AD938" i="5"/>
  <c r="AC938" i="5"/>
  <c r="AB938" i="5"/>
  <c r="AA938" i="5"/>
  <c r="Z938" i="5"/>
  <c r="X938" i="5"/>
  <c r="W938" i="5" a="1"/>
  <c r="W938" i="5" s="1"/>
  <c r="AE937" i="5"/>
  <c r="AD937" i="5"/>
  <c r="AC937" i="5"/>
  <c r="AB937" i="5"/>
  <c r="AA937" i="5"/>
  <c r="Z937" i="5"/>
  <c r="X937" i="5"/>
  <c r="W937" i="5" a="1"/>
  <c r="W937" i="5" s="1"/>
  <c r="AE936" i="5"/>
  <c r="AD936" i="5"/>
  <c r="AC936" i="5"/>
  <c r="AB936" i="5"/>
  <c r="AA936" i="5"/>
  <c r="Z936" i="5"/>
  <c r="X936" i="5"/>
  <c r="W936" i="5" a="1"/>
  <c r="W936" i="5" s="1"/>
  <c r="AE935" i="5"/>
  <c r="AD935" i="5"/>
  <c r="AC935" i="5"/>
  <c r="AB935" i="5"/>
  <c r="AA935" i="5"/>
  <c r="Z935" i="5"/>
  <c r="X935" i="5"/>
  <c r="W935" i="5" a="1"/>
  <c r="W935" i="5" s="1"/>
  <c r="AE934" i="5"/>
  <c r="AD934" i="5"/>
  <c r="AC934" i="5"/>
  <c r="AB934" i="5"/>
  <c r="AA934" i="5"/>
  <c r="Z934" i="5"/>
  <c r="X934" i="5"/>
  <c r="W934" i="5" a="1"/>
  <c r="W934" i="5" s="1"/>
  <c r="AE933" i="5"/>
  <c r="AD933" i="5"/>
  <c r="AC933" i="5"/>
  <c r="AB933" i="5"/>
  <c r="AA933" i="5"/>
  <c r="Z933" i="5"/>
  <c r="X933" i="5"/>
  <c r="W933" i="5" a="1"/>
  <c r="W933" i="5" s="1"/>
  <c r="AE932" i="5"/>
  <c r="AD932" i="5"/>
  <c r="AC932" i="5"/>
  <c r="AB932" i="5"/>
  <c r="AA932" i="5"/>
  <c r="Z932" i="5"/>
  <c r="X932" i="5"/>
  <c r="W932" i="5" a="1"/>
  <c r="W932" i="5" s="1"/>
  <c r="AE931" i="5"/>
  <c r="AD931" i="5"/>
  <c r="AC931" i="5"/>
  <c r="AB931" i="5"/>
  <c r="AA931" i="5"/>
  <c r="Z931" i="5"/>
  <c r="X931" i="5"/>
  <c r="W931" i="5" a="1"/>
  <c r="W931" i="5" s="1"/>
  <c r="AE930" i="5"/>
  <c r="AD930" i="5"/>
  <c r="AC930" i="5"/>
  <c r="AB930" i="5"/>
  <c r="AA930" i="5"/>
  <c r="Z930" i="5"/>
  <c r="X930" i="5"/>
  <c r="W930" i="5" a="1"/>
  <c r="W930" i="5" s="1"/>
  <c r="AE929" i="5"/>
  <c r="AD929" i="5"/>
  <c r="AC929" i="5"/>
  <c r="AB929" i="5"/>
  <c r="AA929" i="5"/>
  <c r="Z929" i="5"/>
  <c r="X929" i="5"/>
  <c r="W929" i="5" a="1"/>
  <c r="W929" i="5" s="1"/>
  <c r="AE928" i="5"/>
  <c r="AD928" i="5"/>
  <c r="AC928" i="5"/>
  <c r="AB928" i="5"/>
  <c r="AA928" i="5"/>
  <c r="Z928" i="5"/>
  <c r="X928" i="5"/>
  <c r="W928" i="5" a="1"/>
  <c r="W928" i="5" s="1"/>
  <c r="AE927" i="5"/>
  <c r="AD927" i="5"/>
  <c r="AC927" i="5"/>
  <c r="AB927" i="5"/>
  <c r="AA927" i="5"/>
  <c r="Z927" i="5"/>
  <c r="X927" i="5"/>
  <c r="W927" i="5" a="1"/>
  <c r="W927" i="5" s="1"/>
  <c r="AE926" i="5"/>
  <c r="AD926" i="5"/>
  <c r="AC926" i="5"/>
  <c r="AB926" i="5"/>
  <c r="AA926" i="5"/>
  <c r="Z926" i="5"/>
  <c r="X926" i="5"/>
  <c r="W926" i="5" a="1"/>
  <c r="W926" i="5" s="1"/>
  <c r="AE925" i="5"/>
  <c r="AD925" i="5"/>
  <c r="AC925" i="5"/>
  <c r="AB925" i="5"/>
  <c r="AA925" i="5"/>
  <c r="Z925" i="5"/>
  <c r="X925" i="5"/>
  <c r="W925" i="5" a="1"/>
  <c r="W925" i="5" s="1"/>
  <c r="AE924" i="5"/>
  <c r="AD924" i="5"/>
  <c r="AC924" i="5"/>
  <c r="AB924" i="5"/>
  <c r="AA924" i="5"/>
  <c r="Z924" i="5"/>
  <c r="X924" i="5"/>
  <c r="W924" i="5" a="1"/>
  <c r="W924" i="5" s="1"/>
  <c r="AE923" i="5"/>
  <c r="AD923" i="5"/>
  <c r="AC923" i="5"/>
  <c r="AB923" i="5"/>
  <c r="AA923" i="5"/>
  <c r="Z923" i="5"/>
  <c r="X923" i="5"/>
  <c r="W923" i="5" a="1"/>
  <c r="W923" i="5" s="1"/>
  <c r="AE922" i="5"/>
  <c r="AD922" i="5"/>
  <c r="AC922" i="5"/>
  <c r="AB922" i="5"/>
  <c r="AA922" i="5"/>
  <c r="Z922" i="5"/>
  <c r="X922" i="5"/>
  <c r="W922" i="5" a="1"/>
  <c r="W922" i="5" s="1"/>
  <c r="AE921" i="5"/>
  <c r="AD921" i="5"/>
  <c r="AC921" i="5"/>
  <c r="AB921" i="5"/>
  <c r="AA921" i="5"/>
  <c r="Z921" i="5"/>
  <c r="X921" i="5"/>
  <c r="W921" i="5" a="1"/>
  <c r="W921" i="5" s="1"/>
  <c r="AE920" i="5"/>
  <c r="AD920" i="5"/>
  <c r="AC920" i="5"/>
  <c r="AB920" i="5"/>
  <c r="AA920" i="5"/>
  <c r="Z920" i="5"/>
  <c r="X920" i="5"/>
  <c r="W920" i="5" a="1"/>
  <c r="W920" i="5" s="1"/>
  <c r="AE919" i="5"/>
  <c r="AD919" i="5"/>
  <c r="AC919" i="5"/>
  <c r="AB919" i="5"/>
  <c r="AA919" i="5"/>
  <c r="Z919" i="5"/>
  <c r="X919" i="5"/>
  <c r="W919" i="5" a="1"/>
  <c r="W919" i="5" s="1"/>
  <c r="AE918" i="5"/>
  <c r="AD918" i="5"/>
  <c r="AC918" i="5"/>
  <c r="AB918" i="5"/>
  <c r="AA918" i="5"/>
  <c r="Z918" i="5"/>
  <c r="X918" i="5"/>
  <c r="W918" i="5" a="1"/>
  <c r="W918" i="5" s="1"/>
  <c r="AE917" i="5"/>
  <c r="AD917" i="5"/>
  <c r="AC917" i="5"/>
  <c r="AB917" i="5"/>
  <c r="AA917" i="5"/>
  <c r="Z917" i="5"/>
  <c r="X917" i="5"/>
  <c r="W917" i="5" a="1"/>
  <c r="W917" i="5" s="1"/>
  <c r="AE916" i="5"/>
  <c r="AD916" i="5"/>
  <c r="AC916" i="5"/>
  <c r="AB916" i="5"/>
  <c r="AA916" i="5"/>
  <c r="Z916" i="5"/>
  <c r="X916" i="5"/>
  <c r="W916" i="5" a="1"/>
  <c r="W916" i="5" s="1"/>
  <c r="AE915" i="5"/>
  <c r="AD915" i="5"/>
  <c r="AC915" i="5"/>
  <c r="AB915" i="5"/>
  <c r="AA915" i="5"/>
  <c r="Z915" i="5"/>
  <c r="X915" i="5"/>
  <c r="W915" i="5" a="1"/>
  <c r="W915" i="5" s="1"/>
  <c r="AE914" i="5"/>
  <c r="AD914" i="5"/>
  <c r="AC914" i="5"/>
  <c r="AB914" i="5"/>
  <c r="AA914" i="5"/>
  <c r="Z914" i="5"/>
  <c r="X914" i="5"/>
  <c r="W914" i="5" a="1"/>
  <c r="W914" i="5" s="1"/>
  <c r="AE913" i="5"/>
  <c r="AD913" i="5"/>
  <c r="AC913" i="5"/>
  <c r="AB913" i="5"/>
  <c r="AA913" i="5"/>
  <c r="Z913" i="5"/>
  <c r="X913" i="5"/>
  <c r="W913" i="5" a="1"/>
  <c r="W913" i="5" s="1"/>
  <c r="AE912" i="5"/>
  <c r="AD912" i="5"/>
  <c r="AC912" i="5"/>
  <c r="AB912" i="5"/>
  <c r="AA912" i="5"/>
  <c r="Z912" i="5"/>
  <c r="X912" i="5"/>
  <c r="W912" i="5" a="1"/>
  <c r="W912" i="5" s="1"/>
  <c r="AE911" i="5"/>
  <c r="AD911" i="5"/>
  <c r="AC911" i="5"/>
  <c r="AB911" i="5"/>
  <c r="AA911" i="5"/>
  <c r="Z911" i="5"/>
  <c r="X911" i="5"/>
  <c r="W911" i="5" a="1"/>
  <c r="W911" i="5" s="1"/>
  <c r="AE910" i="5"/>
  <c r="AD910" i="5"/>
  <c r="AC910" i="5"/>
  <c r="AB910" i="5"/>
  <c r="AA910" i="5"/>
  <c r="Z910" i="5"/>
  <c r="X910" i="5"/>
  <c r="W910" i="5" a="1"/>
  <c r="W910" i="5" s="1"/>
  <c r="AE909" i="5"/>
  <c r="AD909" i="5"/>
  <c r="AC909" i="5"/>
  <c r="AB909" i="5"/>
  <c r="AA909" i="5"/>
  <c r="Z909" i="5"/>
  <c r="X909" i="5"/>
  <c r="W909" i="5" a="1"/>
  <c r="W909" i="5" s="1"/>
  <c r="AE908" i="5"/>
  <c r="AD908" i="5"/>
  <c r="AC908" i="5"/>
  <c r="AB908" i="5"/>
  <c r="AA908" i="5"/>
  <c r="Z908" i="5"/>
  <c r="X908" i="5"/>
  <c r="W908" i="5" a="1"/>
  <c r="W908" i="5" s="1"/>
  <c r="AE907" i="5"/>
  <c r="AD907" i="5"/>
  <c r="AC907" i="5"/>
  <c r="AB907" i="5"/>
  <c r="AA907" i="5"/>
  <c r="Z907" i="5"/>
  <c r="X907" i="5"/>
  <c r="W907" i="5" a="1"/>
  <c r="W907" i="5" s="1"/>
  <c r="AE906" i="5"/>
  <c r="AD906" i="5"/>
  <c r="AC906" i="5"/>
  <c r="AB906" i="5"/>
  <c r="AA906" i="5"/>
  <c r="Z906" i="5"/>
  <c r="X906" i="5"/>
  <c r="W906" i="5" a="1"/>
  <c r="W906" i="5" s="1"/>
  <c r="AE905" i="5"/>
  <c r="AD905" i="5"/>
  <c r="AC905" i="5"/>
  <c r="AB905" i="5"/>
  <c r="AA905" i="5"/>
  <c r="Z905" i="5"/>
  <c r="X905" i="5"/>
  <c r="W905" i="5" a="1"/>
  <c r="W905" i="5" s="1"/>
  <c r="AE904" i="5"/>
  <c r="AD904" i="5"/>
  <c r="AC904" i="5"/>
  <c r="AB904" i="5"/>
  <c r="AA904" i="5"/>
  <c r="Z904" i="5"/>
  <c r="X904" i="5"/>
  <c r="W904" i="5"/>
  <c r="W904" i="5" a="1"/>
  <c r="AE903" i="5"/>
  <c r="AD903" i="5"/>
  <c r="AC903" i="5"/>
  <c r="AB903" i="5"/>
  <c r="AA903" i="5"/>
  <c r="Z903" i="5"/>
  <c r="X903" i="5"/>
  <c r="W903" i="5" a="1"/>
  <c r="W903" i="5" s="1"/>
  <c r="AE902" i="5"/>
  <c r="AD902" i="5"/>
  <c r="AC902" i="5"/>
  <c r="AB902" i="5"/>
  <c r="AA902" i="5"/>
  <c r="Z902" i="5"/>
  <c r="X902" i="5"/>
  <c r="W902" i="5" a="1"/>
  <c r="W902" i="5" s="1"/>
  <c r="AE901" i="5"/>
  <c r="AD901" i="5"/>
  <c r="AC901" i="5"/>
  <c r="AB901" i="5"/>
  <c r="AA901" i="5"/>
  <c r="Z901" i="5"/>
  <c r="X901" i="5"/>
  <c r="W901" i="5" a="1"/>
  <c r="W901" i="5" s="1"/>
  <c r="AE900" i="5"/>
  <c r="AD900" i="5"/>
  <c r="AC900" i="5"/>
  <c r="AB900" i="5"/>
  <c r="AA900" i="5"/>
  <c r="Z900" i="5"/>
  <c r="X900" i="5"/>
  <c r="W900" i="5" a="1"/>
  <c r="W900" i="5" s="1"/>
  <c r="AE899" i="5"/>
  <c r="AD899" i="5"/>
  <c r="AC899" i="5"/>
  <c r="AB899" i="5"/>
  <c r="AA899" i="5"/>
  <c r="Z899" i="5"/>
  <c r="X899" i="5"/>
  <c r="W899" i="5" a="1"/>
  <c r="W899" i="5" s="1"/>
  <c r="AE898" i="5"/>
  <c r="AD898" i="5"/>
  <c r="AC898" i="5"/>
  <c r="AB898" i="5"/>
  <c r="AA898" i="5"/>
  <c r="Z898" i="5"/>
  <c r="X898" i="5"/>
  <c r="W898" i="5" a="1"/>
  <c r="W898" i="5" s="1"/>
  <c r="AE897" i="5"/>
  <c r="AD897" i="5"/>
  <c r="AC897" i="5"/>
  <c r="AB897" i="5"/>
  <c r="AA897" i="5"/>
  <c r="Z897" i="5"/>
  <c r="X897" i="5"/>
  <c r="W897" i="5" a="1"/>
  <c r="W897" i="5" s="1"/>
  <c r="AE896" i="5"/>
  <c r="AD896" i="5"/>
  <c r="AC896" i="5"/>
  <c r="AB896" i="5"/>
  <c r="AA896" i="5"/>
  <c r="Z896" i="5"/>
  <c r="X896" i="5"/>
  <c r="W896" i="5" a="1"/>
  <c r="W896" i="5" s="1"/>
  <c r="AE895" i="5"/>
  <c r="AD895" i="5"/>
  <c r="AC895" i="5"/>
  <c r="AB895" i="5"/>
  <c r="AA895" i="5"/>
  <c r="Z895" i="5"/>
  <c r="X895" i="5"/>
  <c r="W895" i="5" a="1"/>
  <c r="W895" i="5" s="1"/>
  <c r="AE894" i="5"/>
  <c r="AD894" i="5"/>
  <c r="AC894" i="5"/>
  <c r="AB894" i="5"/>
  <c r="AA894" i="5"/>
  <c r="Z894" i="5"/>
  <c r="X894" i="5"/>
  <c r="W894" i="5" a="1"/>
  <c r="W894" i="5" s="1"/>
  <c r="AE893" i="5"/>
  <c r="AD893" i="5"/>
  <c r="AC893" i="5"/>
  <c r="AB893" i="5"/>
  <c r="AA893" i="5"/>
  <c r="Z893" i="5"/>
  <c r="X893" i="5"/>
  <c r="W893" i="5" a="1"/>
  <c r="W893" i="5" s="1"/>
  <c r="AE892" i="5"/>
  <c r="AD892" i="5"/>
  <c r="AC892" i="5"/>
  <c r="AB892" i="5"/>
  <c r="AA892" i="5"/>
  <c r="Z892" i="5"/>
  <c r="X892" i="5"/>
  <c r="W892" i="5" a="1"/>
  <c r="W892" i="5" s="1"/>
  <c r="AE891" i="5"/>
  <c r="AD891" i="5"/>
  <c r="AC891" i="5"/>
  <c r="AB891" i="5"/>
  <c r="AA891" i="5"/>
  <c r="Z891" i="5"/>
  <c r="X891" i="5"/>
  <c r="W891" i="5" a="1"/>
  <c r="W891" i="5" s="1"/>
  <c r="AE890" i="5"/>
  <c r="AD890" i="5"/>
  <c r="AC890" i="5"/>
  <c r="AB890" i="5"/>
  <c r="AA890" i="5"/>
  <c r="Z890" i="5"/>
  <c r="X890" i="5"/>
  <c r="W890" i="5" a="1"/>
  <c r="W890" i="5" s="1"/>
  <c r="AE889" i="5"/>
  <c r="AD889" i="5"/>
  <c r="AC889" i="5"/>
  <c r="AB889" i="5"/>
  <c r="AA889" i="5"/>
  <c r="Z889" i="5"/>
  <c r="X889" i="5"/>
  <c r="W889" i="5" a="1"/>
  <c r="W889" i="5" s="1"/>
  <c r="AE888" i="5"/>
  <c r="AD888" i="5"/>
  <c r="AC888" i="5"/>
  <c r="AB888" i="5"/>
  <c r="AA888" i="5"/>
  <c r="Z888" i="5"/>
  <c r="X888" i="5"/>
  <c r="W888" i="5" a="1"/>
  <c r="W888" i="5" s="1"/>
  <c r="AE887" i="5"/>
  <c r="AD887" i="5"/>
  <c r="AC887" i="5"/>
  <c r="AB887" i="5"/>
  <c r="AA887" i="5"/>
  <c r="Z887" i="5"/>
  <c r="X887" i="5"/>
  <c r="W887" i="5" a="1"/>
  <c r="W887" i="5" s="1"/>
  <c r="AE886" i="5"/>
  <c r="AD886" i="5"/>
  <c r="AC886" i="5"/>
  <c r="AB886" i="5"/>
  <c r="AA886" i="5"/>
  <c r="Z886" i="5"/>
  <c r="X886" i="5"/>
  <c r="W886" i="5" a="1"/>
  <c r="W886" i="5" s="1"/>
  <c r="AE885" i="5"/>
  <c r="AD885" i="5"/>
  <c r="AC885" i="5"/>
  <c r="AB885" i="5"/>
  <c r="AA885" i="5"/>
  <c r="Z885" i="5"/>
  <c r="X885" i="5"/>
  <c r="W885" i="5" a="1"/>
  <c r="W885" i="5" s="1"/>
  <c r="AE884" i="5"/>
  <c r="AD884" i="5"/>
  <c r="AC884" i="5"/>
  <c r="AB884" i="5"/>
  <c r="AA884" i="5"/>
  <c r="Z884" i="5"/>
  <c r="X884" i="5"/>
  <c r="W884" i="5" a="1"/>
  <c r="W884" i="5" s="1"/>
  <c r="AE883" i="5"/>
  <c r="AD883" i="5"/>
  <c r="AC883" i="5"/>
  <c r="AB883" i="5"/>
  <c r="AA883" i="5"/>
  <c r="Z883" i="5"/>
  <c r="X883" i="5"/>
  <c r="W883" i="5" a="1"/>
  <c r="W883" i="5" s="1"/>
  <c r="AE882" i="5"/>
  <c r="AD882" i="5"/>
  <c r="AC882" i="5"/>
  <c r="AB882" i="5"/>
  <c r="AA882" i="5"/>
  <c r="Z882" i="5"/>
  <c r="X882" i="5"/>
  <c r="W882" i="5" a="1"/>
  <c r="W882" i="5" s="1"/>
  <c r="AE881" i="5"/>
  <c r="AD881" i="5"/>
  <c r="AC881" i="5"/>
  <c r="AB881" i="5"/>
  <c r="AA881" i="5"/>
  <c r="Z881" i="5"/>
  <c r="X881" i="5"/>
  <c r="W881" i="5" a="1"/>
  <c r="W881" i="5" s="1"/>
  <c r="AE880" i="5"/>
  <c r="AD880" i="5"/>
  <c r="AC880" i="5"/>
  <c r="AB880" i="5"/>
  <c r="AA880" i="5"/>
  <c r="Z880" i="5"/>
  <c r="X880" i="5"/>
  <c r="W880" i="5" a="1"/>
  <c r="W880" i="5" s="1"/>
  <c r="AE879" i="5"/>
  <c r="AD879" i="5"/>
  <c r="AC879" i="5"/>
  <c r="AB879" i="5"/>
  <c r="AA879" i="5"/>
  <c r="Z879" i="5"/>
  <c r="X879" i="5"/>
  <c r="W879" i="5" a="1"/>
  <c r="W879" i="5" s="1"/>
  <c r="AE878" i="5"/>
  <c r="AD878" i="5"/>
  <c r="AC878" i="5"/>
  <c r="AB878" i="5"/>
  <c r="AA878" i="5"/>
  <c r="Z878" i="5"/>
  <c r="X878" i="5"/>
  <c r="W878" i="5" a="1"/>
  <c r="W878" i="5" s="1"/>
  <c r="AE877" i="5"/>
  <c r="AD877" i="5"/>
  <c r="AC877" i="5"/>
  <c r="AB877" i="5"/>
  <c r="AA877" i="5"/>
  <c r="Z877" i="5"/>
  <c r="X877" i="5"/>
  <c r="W877" i="5" a="1"/>
  <c r="W877" i="5" s="1"/>
  <c r="AE876" i="5"/>
  <c r="AD876" i="5"/>
  <c r="AC876" i="5"/>
  <c r="AB876" i="5"/>
  <c r="AA876" i="5"/>
  <c r="Z876" i="5"/>
  <c r="X876" i="5"/>
  <c r="W876" i="5" a="1"/>
  <c r="W876" i="5" s="1"/>
  <c r="AE875" i="5"/>
  <c r="AD875" i="5"/>
  <c r="AC875" i="5"/>
  <c r="AB875" i="5"/>
  <c r="AA875" i="5"/>
  <c r="Z875" i="5"/>
  <c r="X875" i="5"/>
  <c r="W875" i="5" a="1"/>
  <c r="W875" i="5" s="1"/>
  <c r="AE874" i="5"/>
  <c r="AD874" i="5"/>
  <c r="AC874" i="5"/>
  <c r="AB874" i="5"/>
  <c r="AA874" i="5"/>
  <c r="Z874" i="5"/>
  <c r="X874" i="5"/>
  <c r="W874" i="5" a="1"/>
  <c r="W874" i="5" s="1"/>
  <c r="AE873" i="5"/>
  <c r="AD873" i="5"/>
  <c r="AC873" i="5"/>
  <c r="AB873" i="5"/>
  <c r="AA873" i="5"/>
  <c r="Z873" i="5"/>
  <c r="X873" i="5"/>
  <c r="W873" i="5" a="1"/>
  <c r="W873" i="5" s="1"/>
  <c r="AE872" i="5"/>
  <c r="AD872" i="5"/>
  <c r="AC872" i="5"/>
  <c r="AB872" i="5"/>
  <c r="AA872" i="5"/>
  <c r="Z872" i="5"/>
  <c r="X872" i="5"/>
  <c r="W872" i="5" a="1"/>
  <c r="W872" i="5" s="1"/>
  <c r="AE871" i="5"/>
  <c r="AD871" i="5"/>
  <c r="AC871" i="5"/>
  <c r="AB871" i="5"/>
  <c r="AA871" i="5"/>
  <c r="Z871" i="5"/>
  <c r="X871" i="5"/>
  <c r="W871" i="5" a="1"/>
  <c r="W871" i="5" s="1"/>
  <c r="AE870" i="5"/>
  <c r="AD870" i="5"/>
  <c r="AC870" i="5"/>
  <c r="AB870" i="5"/>
  <c r="AA870" i="5"/>
  <c r="Z870" i="5"/>
  <c r="X870" i="5"/>
  <c r="W870" i="5" a="1"/>
  <c r="W870" i="5" s="1"/>
  <c r="AE869" i="5"/>
  <c r="AD869" i="5"/>
  <c r="AC869" i="5"/>
  <c r="AB869" i="5"/>
  <c r="AA869" i="5"/>
  <c r="Z869" i="5"/>
  <c r="X869" i="5"/>
  <c r="W869" i="5" a="1"/>
  <c r="W869" i="5" s="1"/>
  <c r="AE868" i="5"/>
  <c r="AD868" i="5"/>
  <c r="AC868" i="5"/>
  <c r="AB868" i="5"/>
  <c r="AA868" i="5"/>
  <c r="Z868" i="5"/>
  <c r="X868" i="5"/>
  <c r="W868" i="5" a="1"/>
  <c r="W868" i="5" s="1"/>
  <c r="AE867" i="5"/>
  <c r="AD867" i="5"/>
  <c r="AC867" i="5"/>
  <c r="AB867" i="5"/>
  <c r="AA867" i="5"/>
  <c r="Z867" i="5"/>
  <c r="X867" i="5"/>
  <c r="W867" i="5" a="1"/>
  <c r="W867" i="5" s="1"/>
  <c r="AE866" i="5"/>
  <c r="AD866" i="5"/>
  <c r="AC866" i="5"/>
  <c r="AB866" i="5"/>
  <c r="AA866" i="5"/>
  <c r="Z866" i="5"/>
  <c r="X866" i="5"/>
  <c r="W866" i="5" a="1"/>
  <c r="W866" i="5" s="1"/>
  <c r="AE865" i="5"/>
  <c r="AD865" i="5"/>
  <c r="AC865" i="5"/>
  <c r="AB865" i="5"/>
  <c r="AA865" i="5"/>
  <c r="Z865" i="5"/>
  <c r="X865" i="5"/>
  <c r="W865" i="5" a="1"/>
  <c r="W865" i="5" s="1"/>
  <c r="AE864" i="5"/>
  <c r="AD864" i="5"/>
  <c r="AC864" i="5"/>
  <c r="AB864" i="5"/>
  <c r="AA864" i="5"/>
  <c r="Z864" i="5"/>
  <c r="X864" i="5"/>
  <c r="W864" i="5" a="1"/>
  <c r="W864" i="5" s="1"/>
  <c r="AE863" i="5"/>
  <c r="AD863" i="5"/>
  <c r="AC863" i="5"/>
  <c r="AB863" i="5"/>
  <c r="AA863" i="5"/>
  <c r="Z863" i="5"/>
  <c r="X863" i="5"/>
  <c r="W863" i="5" a="1"/>
  <c r="W863" i="5" s="1"/>
  <c r="AE862" i="5"/>
  <c r="AD862" i="5"/>
  <c r="AC862" i="5"/>
  <c r="AB862" i="5"/>
  <c r="AA862" i="5"/>
  <c r="Z862" i="5"/>
  <c r="X862" i="5"/>
  <c r="W862" i="5" a="1"/>
  <c r="W862" i="5" s="1"/>
  <c r="AE861" i="5"/>
  <c r="AD861" i="5"/>
  <c r="AC861" i="5"/>
  <c r="AB861" i="5"/>
  <c r="AA861" i="5"/>
  <c r="Z861" i="5"/>
  <c r="X861" i="5"/>
  <c r="W861" i="5" a="1"/>
  <c r="W861" i="5" s="1"/>
  <c r="AE860" i="5"/>
  <c r="AD860" i="5"/>
  <c r="AC860" i="5"/>
  <c r="AB860" i="5"/>
  <c r="AA860" i="5"/>
  <c r="Z860" i="5"/>
  <c r="X860" i="5"/>
  <c r="W860" i="5" a="1"/>
  <c r="W860" i="5" s="1"/>
  <c r="AE859" i="5"/>
  <c r="AD859" i="5"/>
  <c r="AC859" i="5"/>
  <c r="AB859" i="5"/>
  <c r="AA859" i="5"/>
  <c r="Z859" i="5"/>
  <c r="X859" i="5"/>
  <c r="W859" i="5" a="1"/>
  <c r="W859" i="5" s="1"/>
  <c r="AE858" i="5"/>
  <c r="AD858" i="5"/>
  <c r="AC858" i="5"/>
  <c r="AB858" i="5"/>
  <c r="AA858" i="5"/>
  <c r="Z858" i="5"/>
  <c r="X858" i="5"/>
  <c r="W858" i="5" a="1"/>
  <c r="W858" i="5" s="1"/>
  <c r="AE857" i="5"/>
  <c r="AD857" i="5"/>
  <c r="AC857" i="5"/>
  <c r="AB857" i="5"/>
  <c r="AA857" i="5"/>
  <c r="Z857" i="5"/>
  <c r="X857" i="5"/>
  <c r="W857" i="5" a="1"/>
  <c r="W857" i="5" s="1"/>
  <c r="AE856" i="5"/>
  <c r="AD856" i="5"/>
  <c r="AC856" i="5"/>
  <c r="AB856" i="5"/>
  <c r="AA856" i="5"/>
  <c r="Z856" i="5"/>
  <c r="X856" i="5"/>
  <c r="W856" i="5"/>
  <c r="W856" i="5" a="1"/>
  <c r="AE855" i="5"/>
  <c r="AD855" i="5"/>
  <c r="AC855" i="5"/>
  <c r="AB855" i="5"/>
  <c r="AA855" i="5"/>
  <c r="Z855" i="5"/>
  <c r="X855" i="5"/>
  <c r="W855" i="5" a="1"/>
  <c r="W855" i="5" s="1"/>
  <c r="AE854" i="5"/>
  <c r="AD854" i="5"/>
  <c r="AC854" i="5"/>
  <c r="AB854" i="5"/>
  <c r="AA854" i="5"/>
  <c r="Z854" i="5"/>
  <c r="X854" i="5"/>
  <c r="W854" i="5" a="1"/>
  <c r="W854" i="5" s="1"/>
  <c r="AE853" i="5"/>
  <c r="AD853" i="5"/>
  <c r="AC853" i="5"/>
  <c r="AB853" i="5"/>
  <c r="AA853" i="5"/>
  <c r="Z853" i="5"/>
  <c r="X853" i="5"/>
  <c r="W853" i="5" a="1"/>
  <c r="W853" i="5" s="1"/>
  <c r="AE852" i="5"/>
  <c r="AD852" i="5"/>
  <c r="AC852" i="5"/>
  <c r="AB852" i="5"/>
  <c r="AA852" i="5"/>
  <c r="Z852" i="5"/>
  <c r="X852" i="5"/>
  <c r="W852" i="5" a="1"/>
  <c r="W852" i="5" s="1"/>
  <c r="AE851" i="5"/>
  <c r="AD851" i="5"/>
  <c r="AC851" i="5"/>
  <c r="AB851" i="5"/>
  <c r="AA851" i="5"/>
  <c r="Z851" i="5"/>
  <c r="X851" i="5"/>
  <c r="W851" i="5" a="1"/>
  <c r="W851" i="5" s="1"/>
  <c r="AE850" i="5"/>
  <c r="AD850" i="5"/>
  <c r="AC850" i="5"/>
  <c r="AB850" i="5"/>
  <c r="AA850" i="5"/>
  <c r="Z850" i="5"/>
  <c r="X850" i="5"/>
  <c r="W850" i="5" a="1"/>
  <c r="W850" i="5" s="1"/>
  <c r="AE849" i="5"/>
  <c r="AD849" i="5"/>
  <c r="AC849" i="5"/>
  <c r="AB849" i="5"/>
  <c r="AA849" i="5"/>
  <c r="Z849" i="5"/>
  <c r="X849" i="5"/>
  <c r="W849" i="5" a="1"/>
  <c r="W849" i="5" s="1"/>
  <c r="AE848" i="5"/>
  <c r="AD848" i="5"/>
  <c r="AC848" i="5"/>
  <c r="AB848" i="5"/>
  <c r="AA848" i="5"/>
  <c r="Z848" i="5"/>
  <c r="X848" i="5"/>
  <c r="W848" i="5" a="1"/>
  <c r="W848" i="5" s="1"/>
  <c r="AE847" i="5"/>
  <c r="AD847" i="5"/>
  <c r="AC847" i="5"/>
  <c r="AB847" i="5"/>
  <c r="AA847" i="5"/>
  <c r="Z847" i="5"/>
  <c r="X847" i="5"/>
  <c r="W847" i="5" a="1"/>
  <c r="W847" i="5" s="1"/>
  <c r="AE846" i="5"/>
  <c r="AD846" i="5"/>
  <c r="AC846" i="5"/>
  <c r="AB846" i="5"/>
  <c r="AA846" i="5"/>
  <c r="Z846" i="5"/>
  <c r="X846" i="5"/>
  <c r="W846" i="5" a="1"/>
  <c r="W846" i="5" s="1"/>
  <c r="AE845" i="5"/>
  <c r="AD845" i="5"/>
  <c r="AC845" i="5"/>
  <c r="AB845" i="5"/>
  <c r="AA845" i="5"/>
  <c r="Z845" i="5"/>
  <c r="X845" i="5"/>
  <c r="W845" i="5" a="1"/>
  <c r="W845" i="5" s="1"/>
  <c r="AE844" i="5"/>
  <c r="AD844" i="5"/>
  <c r="AC844" i="5"/>
  <c r="AB844" i="5"/>
  <c r="AA844" i="5"/>
  <c r="Z844" i="5"/>
  <c r="X844" i="5"/>
  <c r="W844" i="5" a="1"/>
  <c r="W844" i="5" s="1"/>
  <c r="AE843" i="5"/>
  <c r="AD843" i="5"/>
  <c r="AC843" i="5"/>
  <c r="AB843" i="5"/>
  <c r="AA843" i="5"/>
  <c r="Z843" i="5"/>
  <c r="X843" i="5"/>
  <c r="W843" i="5" a="1"/>
  <c r="W843" i="5" s="1"/>
  <c r="AE842" i="5"/>
  <c r="AD842" i="5"/>
  <c r="AC842" i="5"/>
  <c r="AB842" i="5"/>
  <c r="AA842" i="5"/>
  <c r="Z842" i="5"/>
  <c r="X842" i="5"/>
  <c r="W842" i="5" a="1"/>
  <c r="W842" i="5" s="1"/>
  <c r="AE841" i="5"/>
  <c r="AD841" i="5"/>
  <c r="AC841" i="5"/>
  <c r="AB841" i="5"/>
  <c r="AA841" i="5"/>
  <c r="Z841" i="5"/>
  <c r="X841" i="5"/>
  <c r="W841" i="5" a="1"/>
  <c r="W841" i="5" s="1"/>
  <c r="AE840" i="5"/>
  <c r="AD840" i="5"/>
  <c r="AC840" i="5"/>
  <c r="AB840" i="5"/>
  <c r="AA840" i="5"/>
  <c r="Z840" i="5"/>
  <c r="X840" i="5"/>
  <c r="W840" i="5" a="1"/>
  <c r="W840" i="5" s="1"/>
  <c r="AE839" i="5"/>
  <c r="AD839" i="5"/>
  <c r="AC839" i="5"/>
  <c r="AB839" i="5"/>
  <c r="AA839" i="5"/>
  <c r="Z839" i="5"/>
  <c r="X839" i="5"/>
  <c r="W839" i="5" a="1"/>
  <c r="W839" i="5" s="1"/>
  <c r="AE838" i="5"/>
  <c r="AD838" i="5"/>
  <c r="AC838" i="5"/>
  <c r="AB838" i="5"/>
  <c r="AA838" i="5"/>
  <c r="Z838" i="5"/>
  <c r="X838" i="5"/>
  <c r="W838" i="5" a="1"/>
  <c r="W838" i="5" s="1"/>
  <c r="AE837" i="5"/>
  <c r="AD837" i="5"/>
  <c r="AC837" i="5"/>
  <c r="AB837" i="5"/>
  <c r="AA837" i="5"/>
  <c r="Z837" i="5"/>
  <c r="X837" i="5"/>
  <c r="W837" i="5" a="1"/>
  <c r="W837" i="5" s="1"/>
  <c r="AE836" i="5"/>
  <c r="AD836" i="5"/>
  <c r="AC836" i="5"/>
  <c r="AB836" i="5"/>
  <c r="AA836" i="5"/>
  <c r="Z836" i="5"/>
  <c r="X836" i="5"/>
  <c r="W836" i="5" a="1"/>
  <c r="W836" i="5" s="1"/>
  <c r="AE835" i="5"/>
  <c r="AD835" i="5"/>
  <c r="AC835" i="5"/>
  <c r="AB835" i="5"/>
  <c r="AA835" i="5"/>
  <c r="Z835" i="5"/>
  <c r="X835" i="5"/>
  <c r="W835" i="5" a="1"/>
  <c r="W835" i="5" s="1"/>
  <c r="AE834" i="5"/>
  <c r="AD834" i="5"/>
  <c r="AC834" i="5"/>
  <c r="AB834" i="5"/>
  <c r="AA834" i="5"/>
  <c r="Z834" i="5"/>
  <c r="X834" i="5"/>
  <c r="W834" i="5" a="1"/>
  <c r="W834" i="5" s="1"/>
  <c r="AE833" i="5"/>
  <c r="AD833" i="5"/>
  <c r="AC833" i="5"/>
  <c r="AB833" i="5"/>
  <c r="AA833" i="5"/>
  <c r="Z833" i="5"/>
  <c r="X833" i="5"/>
  <c r="W833" i="5" a="1"/>
  <c r="W833" i="5" s="1"/>
  <c r="AE832" i="5"/>
  <c r="AD832" i="5"/>
  <c r="AC832" i="5"/>
  <c r="AB832" i="5"/>
  <c r="AA832" i="5"/>
  <c r="Z832" i="5"/>
  <c r="X832" i="5"/>
  <c r="W832" i="5" a="1"/>
  <c r="W832" i="5" s="1"/>
  <c r="AE831" i="5"/>
  <c r="AD831" i="5"/>
  <c r="AC831" i="5"/>
  <c r="AB831" i="5"/>
  <c r="AA831" i="5"/>
  <c r="Z831" i="5"/>
  <c r="X831" i="5"/>
  <c r="W831" i="5" a="1"/>
  <c r="W831" i="5" s="1"/>
  <c r="AE830" i="5"/>
  <c r="AD830" i="5"/>
  <c r="AC830" i="5"/>
  <c r="AB830" i="5"/>
  <c r="AA830" i="5"/>
  <c r="Z830" i="5"/>
  <c r="X830" i="5"/>
  <c r="W830" i="5" a="1"/>
  <c r="W830" i="5" s="1"/>
  <c r="AE829" i="5"/>
  <c r="AD829" i="5"/>
  <c r="AC829" i="5"/>
  <c r="AB829" i="5"/>
  <c r="AA829" i="5"/>
  <c r="Z829" i="5"/>
  <c r="X829" i="5"/>
  <c r="W829" i="5" a="1"/>
  <c r="W829" i="5" s="1"/>
  <c r="AE828" i="5"/>
  <c r="AD828" i="5"/>
  <c r="AC828" i="5"/>
  <c r="AB828" i="5"/>
  <c r="AA828" i="5"/>
  <c r="Z828" i="5"/>
  <c r="Y828" i="5"/>
  <c r="Y829" i="5" s="1"/>
  <c r="Y830" i="5" s="1"/>
  <c r="Y831" i="5" s="1"/>
  <c r="Y832" i="5" s="1"/>
  <c r="Y833" i="5" s="1"/>
  <c r="Y834" i="5" s="1"/>
  <c r="Y835" i="5" s="1"/>
  <c r="Y836" i="5" s="1"/>
  <c r="Y837" i="5" s="1"/>
  <c r="Y838" i="5" s="1"/>
  <c r="Y839" i="5" s="1"/>
  <c r="Y840" i="5" s="1"/>
  <c r="Y841" i="5" s="1"/>
  <c r="Y842" i="5" s="1"/>
  <c r="Y843" i="5" s="1"/>
  <c r="Y844" i="5" s="1"/>
  <c r="Y845" i="5" s="1"/>
  <c r="Y846" i="5" s="1"/>
  <c r="Y847" i="5" s="1"/>
  <c r="Y848" i="5" s="1"/>
  <c r="Y849" i="5" s="1"/>
  <c r="Y850" i="5" s="1"/>
  <c r="Y851" i="5" s="1"/>
  <c r="Y852" i="5" s="1"/>
  <c r="Y853" i="5" s="1"/>
  <c r="Y854" i="5" s="1"/>
  <c r="Y855" i="5" s="1"/>
  <c r="Y856" i="5" s="1"/>
  <c r="Y857" i="5" s="1"/>
  <c r="Y858" i="5" s="1"/>
  <c r="Y859" i="5" s="1"/>
  <c r="Y860" i="5" s="1"/>
  <c r="Y861" i="5" s="1"/>
  <c r="Y862" i="5" s="1"/>
  <c r="Y863" i="5" s="1"/>
  <c r="Y864" i="5" s="1"/>
  <c r="Y865" i="5" s="1"/>
  <c r="Y866" i="5" s="1"/>
  <c r="Y867" i="5" s="1"/>
  <c r="Y868" i="5" s="1"/>
  <c r="Y869" i="5" s="1"/>
  <c r="Y870" i="5" s="1"/>
  <c r="Y871" i="5" s="1"/>
  <c r="Y872" i="5" s="1"/>
  <c r="Y873" i="5" s="1"/>
  <c r="Y874" i="5" s="1"/>
  <c r="Y875" i="5" s="1"/>
  <c r="Y876" i="5" s="1"/>
  <c r="Y877" i="5" s="1"/>
  <c r="Y878" i="5" s="1"/>
  <c r="Y879" i="5" s="1"/>
  <c r="Y880" i="5" s="1"/>
  <c r="Y881" i="5" s="1"/>
  <c r="Y882" i="5" s="1"/>
  <c r="Y883" i="5" s="1"/>
  <c r="Y884" i="5" s="1"/>
  <c r="Y885" i="5" s="1"/>
  <c r="Y886" i="5" s="1"/>
  <c r="Y887" i="5" s="1"/>
  <c r="Y888" i="5" s="1"/>
  <c r="Y889" i="5" s="1"/>
  <c r="Y890" i="5" s="1"/>
  <c r="Y891" i="5" s="1"/>
  <c r="Y892" i="5" s="1"/>
  <c r="Y893" i="5" s="1"/>
  <c r="Y894" i="5" s="1"/>
  <c r="Y895" i="5" s="1"/>
  <c r="Y896" i="5" s="1"/>
  <c r="Y897" i="5" s="1"/>
  <c r="Y898" i="5" s="1"/>
  <c r="Y899" i="5" s="1"/>
  <c r="Y900" i="5" s="1"/>
  <c r="Y901" i="5" s="1"/>
  <c r="Y902" i="5" s="1"/>
  <c r="Y903" i="5" s="1"/>
  <c r="Y904" i="5" s="1"/>
  <c r="Y905" i="5" s="1"/>
  <c r="Y906" i="5" s="1"/>
  <c r="Y907" i="5" s="1"/>
  <c r="Y908" i="5" s="1"/>
  <c r="Y909" i="5" s="1"/>
  <c r="Y910" i="5" s="1"/>
  <c r="Y911" i="5" s="1"/>
  <c r="Y912" i="5" s="1"/>
  <c r="Y913" i="5" s="1"/>
  <c r="Y914" i="5" s="1"/>
  <c r="Y915" i="5" s="1"/>
  <c r="Y916" i="5" s="1"/>
  <c r="Y917" i="5" s="1"/>
  <c r="Y918" i="5" s="1"/>
  <c r="Y919" i="5" s="1"/>
  <c r="Y920" i="5" s="1"/>
  <c r="Y921" i="5" s="1"/>
  <c r="Y922" i="5" s="1"/>
  <c r="Y923" i="5" s="1"/>
  <c r="Y924" i="5" s="1"/>
  <c r="Y925" i="5" s="1"/>
  <c r="Y926" i="5" s="1"/>
  <c r="Y927" i="5" s="1"/>
  <c r="Y928" i="5" s="1"/>
  <c r="Y929" i="5" s="1"/>
  <c r="Y930" i="5" s="1"/>
  <c r="Y931" i="5" s="1"/>
  <c r="Y932" i="5" s="1"/>
  <c r="Y933" i="5" s="1"/>
  <c r="Y934" i="5" s="1"/>
  <c r="Y935" i="5" s="1"/>
  <c r="Y936" i="5" s="1"/>
  <c r="Y937" i="5" s="1"/>
  <c r="Y938" i="5" s="1"/>
  <c r="Y939" i="5" s="1"/>
  <c r="Y940" i="5" s="1"/>
  <c r="Y941" i="5" s="1"/>
  <c r="Y942" i="5" s="1"/>
  <c r="Y943" i="5" s="1"/>
  <c r="Y944" i="5" s="1"/>
  <c r="Y945" i="5" s="1"/>
  <c r="Y946" i="5" s="1"/>
  <c r="Y947" i="5" s="1"/>
  <c r="Y948" i="5" s="1"/>
  <c r="Y949" i="5" s="1"/>
  <c r="Y950" i="5" s="1"/>
  <c r="Y951" i="5" s="1"/>
  <c r="Y952" i="5" s="1"/>
  <c r="Y953" i="5" s="1"/>
  <c r="Y954" i="5" s="1"/>
  <c r="Y955" i="5" s="1"/>
  <c r="Y956" i="5" s="1"/>
  <c r="Y957" i="5" s="1"/>
  <c r="Y958" i="5" s="1"/>
  <c r="Y959" i="5" s="1"/>
  <c r="Y960" i="5" s="1"/>
  <c r="Y961" i="5" s="1"/>
  <c r="Y962" i="5" s="1"/>
  <c r="Y963" i="5" s="1"/>
  <c r="Y964" i="5" s="1"/>
  <c r="Y965" i="5" s="1"/>
  <c r="Y966" i="5" s="1"/>
  <c r="Y967" i="5" s="1"/>
  <c r="Y968" i="5" s="1"/>
  <c r="Y969" i="5" s="1"/>
  <c r="Y970" i="5" s="1"/>
  <c r="Y971" i="5" s="1"/>
  <c r="Y972" i="5" s="1"/>
  <c r="Y973" i="5" s="1"/>
  <c r="Y974" i="5" s="1"/>
  <c r="Y975" i="5" s="1"/>
  <c r="Y976" i="5" s="1"/>
  <c r="Y977" i="5" s="1"/>
  <c r="Y978" i="5" s="1"/>
  <c r="Y979" i="5" s="1"/>
  <c r="Y980" i="5" s="1"/>
  <c r="Y981" i="5" s="1"/>
  <c r="Y982" i="5" s="1"/>
  <c r="Y983" i="5" s="1"/>
  <c r="Y984" i="5" s="1"/>
  <c r="Y985" i="5" s="1"/>
  <c r="Y986" i="5" s="1"/>
  <c r="Y987" i="5" s="1"/>
  <c r="Y988" i="5" s="1"/>
  <c r="Y989" i="5" s="1"/>
  <c r="Y990" i="5" s="1"/>
  <c r="Y991" i="5" s="1"/>
  <c r="Y992" i="5" s="1"/>
  <c r="Y993" i="5" s="1"/>
  <c r="Y994" i="5" s="1"/>
  <c r="Y995" i="5" s="1"/>
  <c r="Y996" i="5" s="1"/>
  <c r="Y997" i="5" s="1"/>
  <c r="Y998" i="5" s="1"/>
  <c r="Y999" i="5" s="1"/>
  <c r="Y1000" i="5" s="1"/>
  <c r="Y1001" i="5" s="1"/>
  <c r="Y1002" i="5" s="1"/>
  <c r="Y1003" i="5" s="1"/>
  <c r="Y1004" i="5" s="1"/>
  <c r="Y1005" i="5" s="1"/>
  <c r="Y1006" i="5" s="1"/>
  <c r="Y1007" i="5" s="1"/>
  <c r="Y1008" i="5" s="1"/>
  <c r="Y1009" i="5" s="1"/>
  <c r="Y1010" i="5" s="1"/>
  <c r="Y1011" i="5" s="1"/>
  <c r="Y1012" i="5" s="1"/>
  <c r="Y1013" i="5" s="1"/>
  <c r="Y1014" i="5" s="1"/>
  <c r="Y1015" i="5" s="1"/>
  <c r="Y1016" i="5" s="1"/>
  <c r="Y1017" i="5" s="1"/>
  <c r="Y1018" i="5" s="1"/>
  <c r="Y1019" i="5" s="1"/>
  <c r="Y1020" i="5" s="1"/>
  <c r="Y1021" i="5" s="1"/>
  <c r="Y1022" i="5" s="1"/>
  <c r="Y1023" i="5" s="1"/>
  <c r="Y1024" i="5" s="1"/>
  <c r="Y1025" i="5" s="1"/>
  <c r="Y1026" i="5" s="1"/>
  <c r="Y1027" i="5" s="1"/>
  <c r="Y1028" i="5" s="1"/>
  <c r="Y1029" i="5" s="1"/>
  <c r="Y1030" i="5" s="1"/>
  <c r="Y1031" i="5" s="1"/>
  <c r="Y1032" i="5" s="1"/>
  <c r="Y1033" i="5" s="1"/>
  <c r="Y1034" i="5" s="1"/>
  <c r="Y1035" i="5" s="1"/>
  <c r="Y1036" i="5" s="1"/>
  <c r="Y1037" i="5" s="1"/>
  <c r="Y1038" i="5" s="1"/>
  <c r="Y1039" i="5" s="1"/>
  <c r="Y1040" i="5" s="1"/>
  <c r="Y1041" i="5" s="1"/>
  <c r="Y1042" i="5" s="1"/>
  <c r="Y1043" i="5" s="1"/>
  <c r="Y1044" i="5" s="1"/>
  <c r="Y1045" i="5" s="1"/>
  <c r="Y1046" i="5" s="1"/>
  <c r="Y1047" i="5" s="1"/>
  <c r="Y1048" i="5" s="1"/>
  <c r="Y1049" i="5" s="1"/>
  <c r="Y1050" i="5" s="1"/>
  <c r="Y1051" i="5" s="1"/>
  <c r="Y1052" i="5" s="1"/>
  <c r="Y1053" i="5" s="1"/>
  <c r="Y1054" i="5" s="1"/>
  <c r="Y1055" i="5" s="1"/>
  <c r="Y1056" i="5" s="1"/>
  <c r="Y1057" i="5" s="1"/>
  <c r="Y1058" i="5" s="1"/>
  <c r="Y1059" i="5" s="1"/>
  <c r="Y1060" i="5" s="1"/>
  <c r="Y1061" i="5" s="1"/>
  <c r="Y1062" i="5" s="1"/>
  <c r="Y1063" i="5" s="1"/>
  <c r="Y1064" i="5" s="1"/>
  <c r="Y1065" i="5" s="1"/>
  <c r="Y1066" i="5" s="1"/>
  <c r="Y1067" i="5" s="1"/>
  <c r="Y1068" i="5" s="1"/>
  <c r="Y1069" i="5" s="1"/>
  <c r="Y1070" i="5" s="1"/>
  <c r="Y1071" i="5" s="1"/>
  <c r="Y1072" i="5" s="1"/>
  <c r="Y1073" i="5" s="1"/>
  <c r="Y1074" i="5" s="1"/>
  <c r="Y1075" i="5" s="1"/>
  <c r="Y1076" i="5" s="1"/>
  <c r="Y1077" i="5" s="1"/>
  <c r="Y1078" i="5" s="1"/>
  <c r="Y1079" i="5" s="1"/>
  <c r="Y1080" i="5" s="1"/>
  <c r="Y1081" i="5" s="1"/>
  <c r="Y1082" i="5" s="1"/>
  <c r="Y1083" i="5" s="1"/>
  <c r="Y1084" i="5" s="1"/>
  <c r="Y1085" i="5" s="1"/>
  <c r="Y1086" i="5" s="1"/>
  <c r="Y1087" i="5" s="1"/>
  <c r="Y1088" i="5" s="1"/>
  <c r="Y1089" i="5" s="1"/>
  <c r="Y1090" i="5" s="1"/>
  <c r="Y1091" i="5" s="1"/>
  <c r="Y1092" i="5" s="1"/>
  <c r="Y1093" i="5" s="1"/>
  <c r="Y1094" i="5" s="1"/>
  <c r="Y1095" i="5" s="1"/>
  <c r="Y1096" i="5" s="1"/>
  <c r="Y1097" i="5" s="1"/>
  <c r="Y1098" i="5" s="1"/>
  <c r="Y1099" i="5" s="1"/>
  <c r="Y1100" i="5" s="1"/>
  <c r="Y1101" i="5" s="1"/>
  <c r="Y1102" i="5" s="1"/>
  <c r="Y1103" i="5" s="1"/>
  <c r="Y1104" i="5" s="1"/>
  <c r="Y1105" i="5" s="1"/>
  <c r="Y1106" i="5" s="1"/>
  <c r="Y1107" i="5" s="1"/>
  <c r="Y1108" i="5" s="1"/>
  <c r="Y1109" i="5" s="1"/>
  <c r="Y1110" i="5" s="1"/>
  <c r="Y1111" i="5" s="1"/>
  <c r="Y1112" i="5" s="1"/>
  <c r="Y1113" i="5" s="1"/>
  <c r="Y1114" i="5" s="1"/>
  <c r="Y1115" i="5" s="1"/>
  <c r="Y1116" i="5" s="1"/>
  <c r="Y1117" i="5" s="1"/>
  <c r="Y1118" i="5" s="1"/>
  <c r="Y1119" i="5" s="1"/>
  <c r="Y1120" i="5" s="1"/>
  <c r="Y1121" i="5" s="1"/>
  <c r="Y1122" i="5" s="1"/>
  <c r="Y1123" i="5" s="1"/>
  <c r="Y1124" i="5" s="1"/>
  <c r="Y1125" i="5" s="1"/>
  <c r="Y1126" i="5" s="1"/>
  <c r="Y1127" i="5" s="1"/>
  <c r="Y1128" i="5" s="1"/>
  <c r="Y1129" i="5" s="1"/>
  <c r="Y1130" i="5" s="1"/>
  <c r="Y1131" i="5" s="1"/>
  <c r="Y1132" i="5" s="1"/>
  <c r="Y1133" i="5" s="1"/>
  <c r="Y1134" i="5" s="1"/>
  <c r="Y1135" i="5" s="1"/>
  <c r="Y1136" i="5" s="1"/>
  <c r="Y1137" i="5" s="1"/>
  <c r="Y1138" i="5" s="1"/>
  <c r="Y1139" i="5" s="1"/>
  <c r="Y1140" i="5" s="1"/>
  <c r="Y1141" i="5" s="1"/>
  <c r="Y1142" i="5" s="1"/>
  <c r="Y1143" i="5" s="1"/>
  <c r="Y1144" i="5" s="1"/>
  <c r="Y1145" i="5" s="1"/>
  <c r="Y1146" i="5" s="1"/>
  <c r="Y1147" i="5" s="1"/>
  <c r="Y1148" i="5" s="1"/>
  <c r="Y1149" i="5" s="1"/>
  <c r="Y1150" i="5" s="1"/>
  <c r="Y1151" i="5" s="1"/>
  <c r="Y1152" i="5" s="1"/>
  <c r="Y1153" i="5" s="1"/>
  <c r="Y1154" i="5" s="1"/>
  <c r="Y1155" i="5" s="1"/>
  <c r="Y1156" i="5" s="1"/>
  <c r="Y1157" i="5" s="1"/>
  <c r="Y1158" i="5" s="1"/>
  <c r="Y1159" i="5" s="1"/>
  <c r="Y1160" i="5" s="1"/>
  <c r="Y1161" i="5" s="1"/>
  <c r="Y1162" i="5" s="1"/>
  <c r="Y1163" i="5" s="1"/>
  <c r="Y1164" i="5" s="1"/>
  <c r="Y1165" i="5" s="1"/>
  <c r="Y1166" i="5" s="1"/>
  <c r="Y1167" i="5" s="1"/>
  <c r="Y1168" i="5" s="1"/>
  <c r="Y1169" i="5" s="1"/>
  <c r="Y1170" i="5" s="1"/>
  <c r="Y1171" i="5" s="1"/>
  <c r="Y1172" i="5" s="1"/>
  <c r="Y1173" i="5" s="1"/>
  <c r="Y1174" i="5" s="1"/>
  <c r="Y1175" i="5" s="1"/>
  <c r="Y1176" i="5" s="1"/>
  <c r="Y1177" i="5" s="1"/>
  <c r="Y1178" i="5" s="1"/>
  <c r="Y1179" i="5" s="1"/>
  <c r="Y1180" i="5" s="1"/>
  <c r="Y1181" i="5" s="1"/>
  <c r="Y1182" i="5" s="1"/>
  <c r="Y1183" i="5" s="1"/>
  <c r="Y1184" i="5" s="1"/>
  <c r="Y1185" i="5" s="1"/>
  <c r="Y1186" i="5" s="1"/>
  <c r="Y1187" i="5" s="1"/>
  <c r="Y1188" i="5" s="1"/>
  <c r="Y1189" i="5" s="1"/>
  <c r="Y1190" i="5" s="1"/>
  <c r="Y1191" i="5" s="1"/>
  <c r="Y1192" i="5" s="1"/>
  <c r="Y1193" i="5" s="1"/>
  <c r="Y1194" i="5" s="1"/>
  <c r="Y1195" i="5" s="1"/>
  <c r="Y1196" i="5" s="1"/>
  <c r="Y1197" i="5" s="1"/>
  <c r="Y1198" i="5" s="1"/>
  <c r="Y1199" i="5" s="1"/>
  <c r="Y1200" i="5" s="1"/>
  <c r="Y1201" i="5" s="1"/>
  <c r="Y1202" i="5" s="1"/>
  <c r="Y1203" i="5" s="1"/>
  <c r="Y1204" i="5" s="1"/>
  <c r="Y1205" i="5" s="1"/>
  <c r="Y1206" i="5" s="1"/>
  <c r="Y1207" i="5" s="1"/>
  <c r="Y1208" i="5" s="1"/>
  <c r="Y1209" i="5" s="1"/>
  <c r="Y1210" i="5" s="1"/>
  <c r="Y1211" i="5" s="1"/>
  <c r="Y1212" i="5" s="1"/>
  <c r="Y1213" i="5" s="1"/>
  <c r="Y1214" i="5" s="1"/>
  <c r="Y1215" i="5" s="1"/>
  <c r="Y1216" i="5" s="1"/>
  <c r="Y1217" i="5" s="1"/>
  <c r="Y1218" i="5" s="1"/>
  <c r="Y1219" i="5" s="1"/>
  <c r="Y1220" i="5" s="1"/>
  <c r="Y1221" i="5" s="1"/>
  <c r="Y1222" i="5" s="1"/>
  <c r="Y1223" i="5" s="1"/>
  <c r="Y1224" i="5" s="1"/>
  <c r="Y1225" i="5" s="1"/>
  <c r="Y1226" i="5" s="1"/>
  <c r="Y1227" i="5" s="1"/>
  <c r="Y1228" i="5" s="1"/>
  <c r="Y1229" i="5" s="1"/>
  <c r="Y1230" i="5" s="1"/>
  <c r="Y1231" i="5" s="1"/>
  <c r="Y1232" i="5" s="1"/>
  <c r="Y1233" i="5" s="1"/>
  <c r="Y1234" i="5" s="1"/>
  <c r="Y1235" i="5" s="1"/>
  <c r="Y1236" i="5" s="1"/>
  <c r="Y1237" i="5" s="1"/>
  <c r="Y1238" i="5" s="1"/>
  <c r="Y1239" i="5" s="1"/>
  <c r="Y1240" i="5" s="1"/>
  <c r="Y1241" i="5" s="1"/>
  <c r="Y1242" i="5" s="1"/>
  <c r="Y1243" i="5" s="1"/>
  <c r="Y1244" i="5" s="1"/>
  <c r="Y1245" i="5" s="1"/>
  <c r="Y1246" i="5" s="1"/>
  <c r="Y1247" i="5" s="1"/>
  <c r="Y1248" i="5" s="1"/>
  <c r="Y1249" i="5" s="1"/>
  <c r="Y1250" i="5" s="1"/>
  <c r="Y1251" i="5" s="1"/>
  <c r="Y1252" i="5" s="1"/>
  <c r="Y1253" i="5" s="1"/>
  <c r="Y1254" i="5" s="1"/>
  <c r="Y1255" i="5" s="1"/>
  <c r="Y1256" i="5" s="1"/>
  <c r="Y1257" i="5" s="1"/>
  <c r="Y1258" i="5" s="1"/>
  <c r="Y1259" i="5" s="1"/>
  <c r="Y1260" i="5" s="1"/>
  <c r="Y1261" i="5" s="1"/>
  <c r="Y1262" i="5" s="1"/>
  <c r="Y1263" i="5" s="1"/>
  <c r="Y1264" i="5" s="1"/>
  <c r="Y1265" i="5" s="1"/>
  <c r="Y1266" i="5" s="1"/>
  <c r="Y1267" i="5" s="1"/>
  <c r="Y1268" i="5" s="1"/>
  <c r="Y1269" i="5" s="1"/>
  <c r="Y1270" i="5" s="1"/>
  <c r="Y1271" i="5" s="1"/>
  <c r="Y1272" i="5" s="1"/>
  <c r="Y1273" i="5" s="1"/>
  <c r="Y1274" i="5" s="1"/>
  <c r="Y1275" i="5" s="1"/>
  <c r="Y1276" i="5" s="1"/>
  <c r="Y1277" i="5" s="1"/>
  <c r="Y1278" i="5" s="1"/>
  <c r="Y1279" i="5" s="1"/>
  <c r="Y1280" i="5" s="1"/>
  <c r="Y1281" i="5" s="1"/>
  <c r="Y1282" i="5" s="1"/>
  <c r="Y1283" i="5" s="1"/>
  <c r="Y1284" i="5" s="1"/>
  <c r="Y1285" i="5" s="1"/>
  <c r="Y1286" i="5" s="1"/>
  <c r="Y1287" i="5" s="1"/>
  <c r="Y1288" i="5" s="1"/>
  <c r="Y1289" i="5" s="1"/>
  <c r="Y1290" i="5" s="1"/>
  <c r="Y1291" i="5" s="1"/>
  <c r="Y1292" i="5" s="1"/>
  <c r="Y1293" i="5" s="1"/>
  <c r="Y1294" i="5" s="1"/>
  <c r="Y1295" i="5" s="1"/>
  <c r="Y1296" i="5" s="1"/>
  <c r="Y1297" i="5" s="1"/>
  <c r="Y1298" i="5" s="1"/>
  <c r="Y1299" i="5" s="1"/>
  <c r="Y1300" i="5" s="1"/>
  <c r="Y1301" i="5" s="1"/>
  <c r="Y1302" i="5" s="1"/>
  <c r="Y1303" i="5" s="1"/>
  <c r="Y1304" i="5" s="1"/>
  <c r="Y1305" i="5" s="1"/>
  <c r="Y1306" i="5" s="1"/>
  <c r="Y1307" i="5" s="1"/>
  <c r="Y1308" i="5" s="1"/>
  <c r="Y1309" i="5" s="1"/>
  <c r="Y1310" i="5" s="1"/>
  <c r="Y1311" i="5" s="1"/>
  <c r="Y1312" i="5" s="1"/>
  <c r="Y1313" i="5" s="1"/>
  <c r="Y1314" i="5" s="1"/>
  <c r="Y1315" i="5" s="1"/>
  <c r="Y1316" i="5" s="1"/>
  <c r="Y1317" i="5" s="1"/>
  <c r="Y1318" i="5" s="1"/>
  <c r="Y1319" i="5" s="1"/>
  <c r="Y1320" i="5" s="1"/>
  <c r="Y1321" i="5" s="1"/>
  <c r="Y1322" i="5" s="1"/>
  <c r="Y1323" i="5" s="1"/>
  <c r="Y1324" i="5" s="1"/>
  <c r="Y1325" i="5" s="1"/>
  <c r="Y1326" i="5" s="1"/>
  <c r="Y1327" i="5" s="1"/>
  <c r="Y1328" i="5" s="1"/>
  <c r="Y1329" i="5" s="1"/>
  <c r="Y1330" i="5" s="1"/>
  <c r="Y1331" i="5" s="1"/>
  <c r="Y1332" i="5" s="1"/>
  <c r="Y1333" i="5" s="1"/>
  <c r="Y1334" i="5" s="1"/>
  <c r="Y1335" i="5" s="1"/>
  <c r="Y1336" i="5" s="1"/>
  <c r="Y1337" i="5" s="1"/>
  <c r="Y1338" i="5" s="1"/>
  <c r="Y1339" i="5" s="1"/>
  <c r="Y1340" i="5" s="1"/>
  <c r="Y1341" i="5" s="1"/>
  <c r="Y1342" i="5" s="1"/>
  <c r="Y1343" i="5" s="1"/>
  <c r="Y1344" i="5" s="1"/>
  <c r="Y1345" i="5" s="1"/>
  <c r="Y1346" i="5" s="1"/>
  <c r="Y1347" i="5" s="1"/>
  <c r="Y1348" i="5" s="1"/>
  <c r="Y1349" i="5" s="1"/>
  <c r="Y1350" i="5" s="1"/>
  <c r="Y1351" i="5" s="1"/>
  <c r="Y1352" i="5" s="1"/>
  <c r="Y1353" i="5" s="1"/>
  <c r="Y1354" i="5" s="1"/>
  <c r="Y1355" i="5" s="1"/>
  <c r="Y1356" i="5" s="1"/>
  <c r="Y1357" i="5" s="1"/>
  <c r="Y1358" i="5" s="1"/>
  <c r="Y1359" i="5" s="1"/>
  <c r="Y1360" i="5" s="1"/>
  <c r="Y1361" i="5" s="1"/>
  <c r="Y1362" i="5" s="1"/>
  <c r="Y1363" i="5" s="1"/>
  <c r="Y1364" i="5" s="1"/>
  <c r="Y1365" i="5" s="1"/>
  <c r="Y1366" i="5" s="1"/>
  <c r="Y1367" i="5" s="1"/>
  <c r="Y1368" i="5" s="1"/>
  <c r="Y1369" i="5" s="1"/>
  <c r="Y1370" i="5" s="1"/>
  <c r="Y1371" i="5" s="1"/>
  <c r="Y1372" i="5" s="1"/>
  <c r="Y1373" i="5" s="1"/>
  <c r="Y1374" i="5" s="1"/>
  <c r="Y1375" i="5" s="1"/>
  <c r="Y1376" i="5" s="1"/>
  <c r="Y1377" i="5" s="1"/>
  <c r="Y1378" i="5" s="1"/>
  <c r="Y1379" i="5" s="1"/>
  <c r="Y1380" i="5" s="1"/>
  <c r="Y1381" i="5" s="1"/>
  <c r="Y1382" i="5" s="1"/>
  <c r="Y1383" i="5" s="1"/>
  <c r="Y1384" i="5" s="1"/>
  <c r="Y1385" i="5" s="1"/>
  <c r="Y1386" i="5" s="1"/>
  <c r="Y1387" i="5" s="1"/>
  <c r="Y1388" i="5" s="1"/>
  <c r="Y1389" i="5" s="1"/>
  <c r="Y1390" i="5" s="1"/>
  <c r="Y1391" i="5" s="1"/>
  <c r="Y1392" i="5" s="1"/>
  <c r="Y1393" i="5" s="1"/>
  <c r="Y1394" i="5" s="1"/>
  <c r="Y1395" i="5" s="1"/>
  <c r="Y1396" i="5" s="1"/>
  <c r="Y1397" i="5" s="1"/>
  <c r="Y1398" i="5" s="1"/>
  <c r="Y1399" i="5" s="1"/>
  <c r="Y1400" i="5" s="1"/>
  <c r="Y1401" i="5" s="1"/>
  <c r="Y1402" i="5" s="1"/>
  <c r="Y1403" i="5" s="1"/>
  <c r="Y1404" i="5" s="1"/>
  <c r="Y1405" i="5" s="1"/>
  <c r="Y1406" i="5" s="1"/>
  <c r="Y1407" i="5" s="1"/>
  <c r="Y1408" i="5" s="1"/>
  <c r="Y1409" i="5" s="1"/>
  <c r="Y1410" i="5" s="1"/>
  <c r="Y1411" i="5" s="1"/>
  <c r="Y1412" i="5" s="1"/>
  <c r="Y1413" i="5" s="1"/>
  <c r="Y1414" i="5" s="1"/>
  <c r="Y1415" i="5" s="1"/>
  <c r="Y1416" i="5" s="1"/>
  <c r="Y1417" i="5" s="1"/>
  <c r="Y1418" i="5" s="1"/>
  <c r="Y1419" i="5" s="1"/>
  <c r="Y1420" i="5" s="1"/>
  <c r="Y1421" i="5" s="1"/>
  <c r="Y1422" i="5" s="1"/>
  <c r="Y1423" i="5" s="1"/>
  <c r="Y1424" i="5" s="1"/>
  <c r="Y1425" i="5" s="1"/>
  <c r="Y1426" i="5" s="1"/>
  <c r="Y1427" i="5" s="1"/>
  <c r="Y1428" i="5" s="1"/>
  <c r="Y1429" i="5" s="1"/>
  <c r="Y1430" i="5" s="1"/>
  <c r="Y1431" i="5" s="1"/>
  <c r="Y1432" i="5" s="1"/>
  <c r="Y1433" i="5" s="1"/>
  <c r="Y1434" i="5" s="1"/>
  <c r="Y1435" i="5" s="1"/>
  <c r="Y1436" i="5" s="1"/>
  <c r="Y1437" i="5" s="1"/>
  <c r="Y1438" i="5" s="1"/>
  <c r="Y1439" i="5" s="1"/>
  <c r="Y1440" i="5" s="1"/>
  <c r="Y1441" i="5" s="1"/>
  <c r="Y1442" i="5" s="1"/>
  <c r="Y1443" i="5" s="1"/>
  <c r="Y1444" i="5" s="1"/>
  <c r="Y1445" i="5" s="1"/>
  <c r="Y1446" i="5" s="1"/>
  <c r="Y1447" i="5" s="1"/>
  <c r="Y1448" i="5" s="1"/>
  <c r="Y1449" i="5" s="1"/>
  <c r="Y1450" i="5" s="1"/>
  <c r="Y1451" i="5" s="1"/>
  <c r="Y1452" i="5" s="1"/>
  <c r="Y1453" i="5" s="1"/>
  <c r="Y1454" i="5" s="1"/>
  <c r="Y1455" i="5" s="1"/>
  <c r="Y1456" i="5" s="1"/>
  <c r="Y1457" i="5" s="1"/>
  <c r="Y1458" i="5" s="1"/>
  <c r="Y1459" i="5" s="1"/>
  <c r="Y1460" i="5" s="1"/>
  <c r="Y1461" i="5" s="1"/>
  <c r="Y1462" i="5" s="1"/>
  <c r="Y1463" i="5" s="1"/>
  <c r="Y1464" i="5" s="1"/>
  <c r="Y1465" i="5" s="1"/>
  <c r="Y1466" i="5" s="1"/>
  <c r="Y1467" i="5" s="1"/>
  <c r="Y1468" i="5" s="1"/>
  <c r="Y1469" i="5" s="1"/>
  <c r="Y1470" i="5" s="1"/>
  <c r="Y1471" i="5" s="1"/>
  <c r="Y1472" i="5" s="1"/>
  <c r="Y1473" i="5" s="1"/>
  <c r="Y1474" i="5" s="1"/>
  <c r="Y1475" i="5" s="1"/>
  <c r="Y1476" i="5" s="1"/>
  <c r="Y1477" i="5" s="1"/>
  <c r="Y1478" i="5" s="1"/>
  <c r="Y1479" i="5" s="1"/>
  <c r="Y1480" i="5" s="1"/>
  <c r="Y1481" i="5" s="1"/>
  <c r="Y1482" i="5" s="1"/>
  <c r="Y1483" i="5" s="1"/>
  <c r="Y1484" i="5" s="1"/>
  <c r="Y1485" i="5" s="1"/>
  <c r="Y1486" i="5" s="1"/>
  <c r="Y1487" i="5" s="1"/>
  <c r="Y1488" i="5" s="1"/>
  <c r="Y1489" i="5" s="1"/>
  <c r="Y1490" i="5" s="1"/>
  <c r="Y1491" i="5" s="1"/>
  <c r="Y1492" i="5" s="1"/>
  <c r="Y1493" i="5" s="1"/>
  <c r="Y1494" i="5" s="1"/>
  <c r="Y1495" i="5" s="1"/>
  <c r="Y1496" i="5" s="1"/>
  <c r="Y1497" i="5" s="1"/>
  <c r="Y1498" i="5" s="1"/>
  <c r="Y1499" i="5" s="1"/>
  <c r="Y1500" i="5" s="1"/>
  <c r="Y1501" i="5" s="1"/>
  <c r="Y1502" i="5" s="1"/>
  <c r="Y1503" i="5" s="1"/>
  <c r="Y1504" i="5" s="1"/>
  <c r="Y1505" i="5" s="1"/>
  <c r="Y1506" i="5" s="1"/>
  <c r="Y1507" i="5" s="1"/>
  <c r="Y1508" i="5" s="1"/>
  <c r="Y1509" i="5" s="1"/>
  <c r="Y1510" i="5" s="1"/>
  <c r="Y1511" i="5" s="1"/>
  <c r="Y1512" i="5" s="1"/>
  <c r="Y1513" i="5" s="1"/>
  <c r="Y1514" i="5" s="1"/>
  <c r="Y1515" i="5" s="1"/>
  <c r="Y1516" i="5" s="1"/>
  <c r="Y1517" i="5" s="1"/>
  <c r="Y1518" i="5" s="1"/>
  <c r="Y1519" i="5" s="1"/>
  <c r="Y1520" i="5" s="1"/>
  <c r="Y1521" i="5" s="1"/>
  <c r="Y1522" i="5" s="1"/>
  <c r="Y1523" i="5" s="1"/>
  <c r="Y1524" i="5" s="1"/>
  <c r="Y1525" i="5" s="1"/>
  <c r="Y1526" i="5" s="1"/>
  <c r="Y1527" i="5" s="1"/>
  <c r="Y1528" i="5" s="1"/>
  <c r="Y1529" i="5" s="1"/>
  <c r="Y1530" i="5" s="1"/>
  <c r="Y1531" i="5" s="1"/>
  <c r="Y1532" i="5" s="1"/>
  <c r="Y1533" i="5" s="1"/>
  <c r="Y1534" i="5" s="1"/>
  <c r="Y1535" i="5" s="1"/>
  <c r="Y1536" i="5" s="1"/>
  <c r="Y1537" i="5" s="1"/>
  <c r="Y1538" i="5" s="1"/>
  <c r="Y1539" i="5" s="1"/>
  <c r="Y1540" i="5" s="1"/>
  <c r="Y1541" i="5" s="1"/>
  <c r="Y1542" i="5" s="1"/>
  <c r="Y1543" i="5" s="1"/>
  <c r="Y1544" i="5" s="1"/>
  <c r="Y1545" i="5" s="1"/>
  <c r="Y1546" i="5" s="1"/>
  <c r="Y1547" i="5" s="1"/>
  <c r="Y1548" i="5" s="1"/>
  <c r="Y1549" i="5" s="1"/>
  <c r="Y1550" i="5" s="1"/>
  <c r="Y1551" i="5" s="1"/>
  <c r="Y1552" i="5" s="1"/>
  <c r="Y1553" i="5" s="1"/>
  <c r="Y1554" i="5" s="1"/>
  <c r="Y1555" i="5" s="1"/>
  <c r="Y1556" i="5" s="1"/>
  <c r="Y1557" i="5" s="1"/>
  <c r="Y1558" i="5" s="1"/>
  <c r="Y1559" i="5" s="1"/>
  <c r="Y1560" i="5" s="1"/>
  <c r="Y1561" i="5" s="1"/>
  <c r="Y1562" i="5" s="1"/>
  <c r="Y1563" i="5" s="1"/>
  <c r="Y1564" i="5" s="1"/>
  <c r="Y1565" i="5" s="1"/>
  <c r="Y1566" i="5" s="1"/>
  <c r="Y1567" i="5" s="1"/>
  <c r="Y1568" i="5" s="1"/>
  <c r="Y1569" i="5" s="1"/>
  <c r="Y1570" i="5" s="1"/>
  <c r="Y1571" i="5" s="1"/>
  <c r="Y1572" i="5" s="1"/>
  <c r="Y1573" i="5" s="1"/>
  <c r="Y1574" i="5" s="1"/>
  <c r="Y1575" i="5" s="1"/>
  <c r="Y1576" i="5" s="1"/>
  <c r="Y1577" i="5" s="1"/>
  <c r="Y1578" i="5" s="1"/>
  <c r="Y1579" i="5" s="1"/>
  <c r="Y1580" i="5" s="1"/>
  <c r="Y1581" i="5" s="1"/>
  <c r="Y1582" i="5" s="1"/>
  <c r="Y1583" i="5" s="1"/>
  <c r="Y1584" i="5" s="1"/>
  <c r="Y1585" i="5" s="1"/>
  <c r="Y1586" i="5" s="1"/>
  <c r="Y1587" i="5" s="1"/>
  <c r="Y1588" i="5" s="1"/>
  <c r="Y1589" i="5" s="1"/>
  <c r="Y1590" i="5" s="1"/>
  <c r="Y1591" i="5" s="1"/>
  <c r="Y1592" i="5" s="1"/>
  <c r="Y1593" i="5" s="1"/>
  <c r="Y1594" i="5" s="1"/>
  <c r="Y1595" i="5" s="1"/>
  <c r="Y1596" i="5" s="1"/>
  <c r="Y1597" i="5" s="1"/>
  <c r="Y1598" i="5" s="1"/>
  <c r="Y1599" i="5" s="1"/>
  <c r="Y1600" i="5" s="1"/>
  <c r="Y1601" i="5" s="1"/>
  <c r="Y1602" i="5" s="1"/>
  <c r="Y1603" i="5" s="1"/>
  <c r="Y1604" i="5" s="1"/>
  <c r="Y1605" i="5" s="1"/>
  <c r="Y1606" i="5" s="1"/>
  <c r="Y1607" i="5" s="1"/>
  <c r="Y1608" i="5" s="1"/>
  <c r="Y1609" i="5" s="1"/>
  <c r="Y1610" i="5" s="1"/>
  <c r="Y1611" i="5" s="1"/>
  <c r="Y1612" i="5" s="1"/>
  <c r="Y1613" i="5" s="1"/>
  <c r="Y1614" i="5" s="1"/>
  <c r="Y1615" i="5" s="1"/>
  <c r="Y1616" i="5" s="1"/>
  <c r="Y1617" i="5" s="1"/>
  <c r="Y1618" i="5" s="1"/>
  <c r="Y1619" i="5" s="1"/>
  <c r="Y1620" i="5" s="1"/>
  <c r="Y1621" i="5" s="1"/>
  <c r="Y1622" i="5" s="1"/>
  <c r="Y1623" i="5" s="1"/>
  <c r="Y1624" i="5" s="1"/>
  <c r="Y1625" i="5" s="1"/>
  <c r="Y1626" i="5" s="1"/>
  <c r="Y1627" i="5" s="1"/>
  <c r="Y1628" i="5" s="1"/>
  <c r="Y1629" i="5" s="1"/>
  <c r="Y1630" i="5" s="1"/>
  <c r="Y1631" i="5" s="1"/>
  <c r="Y1632" i="5" s="1"/>
  <c r="Y1633" i="5" s="1"/>
  <c r="Y1634" i="5" s="1"/>
  <c r="Y1635" i="5" s="1"/>
  <c r="Y1636" i="5" s="1"/>
  <c r="Y1637" i="5" s="1"/>
  <c r="Y1638" i="5" s="1"/>
  <c r="Y1639" i="5" s="1"/>
  <c r="Y1640" i="5" s="1"/>
  <c r="Y1641" i="5" s="1"/>
  <c r="Y1642" i="5" s="1"/>
  <c r="Y1643" i="5" s="1"/>
  <c r="Y1644" i="5" s="1"/>
  <c r="Y1645" i="5" s="1"/>
  <c r="Y1646" i="5" s="1"/>
  <c r="Y1647" i="5" s="1"/>
  <c r="Y1648" i="5" s="1"/>
  <c r="Y1649" i="5" s="1"/>
  <c r="Y1650" i="5" s="1"/>
  <c r="Y1651" i="5" s="1"/>
  <c r="Y1652" i="5" s="1"/>
  <c r="Y1653" i="5" s="1"/>
  <c r="Y1654" i="5" s="1"/>
  <c r="Y1655" i="5" s="1"/>
  <c r="Y1656" i="5" s="1"/>
  <c r="Y1657" i="5" s="1"/>
  <c r="Y1658" i="5" s="1"/>
  <c r="Y1659" i="5" s="1"/>
  <c r="Y1660" i="5" s="1"/>
  <c r="Y1661" i="5" s="1"/>
  <c r="Y1662" i="5" s="1"/>
  <c r="Y1663" i="5" s="1"/>
  <c r="Y1664" i="5" s="1"/>
  <c r="Y1665" i="5" s="1"/>
  <c r="Y1666" i="5" s="1"/>
  <c r="Y1667" i="5" s="1"/>
  <c r="Y1668" i="5" s="1"/>
  <c r="Y1669" i="5" s="1"/>
  <c r="Y1670" i="5" s="1"/>
  <c r="Y1671" i="5" s="1"/>
  <c r="Y1672" i="5" s="1"/>
  <c r="Y1673" i="5" s="1"/>
  <c r="Y1674" i="5" s="1"/>
  <c r="Y1675" i="5" s="1"/>
  <c r="Y1676" i="5" s="1"/>
  <c r="Y1677" i="5" s="1"/>
  <c r="Y1678" i="5" s="1"/>
  <c r="Y1679" i="5" s="1"/>
  <c r="Y1680" i="5" s="1"/>
  <c r="Y1681" i="5" s="1"/>
  <c r="Y1682" i="5" s="1"/>
  <c r="Y1683" i="5" s="1"/>
  <c r="Y1684" i="5" s="1"/>
  <c r="Y1685" i="5" s="1"/>
  <c r="Y1686" i="5" s="1"/>
  <c r="Y1687" i="5" s="1"/>
  <c r="Y1688" i="5" s="1"/>
  <c r="Y1689" i="5" s="1"/>
  <c r="Y1690" i="5" s="1"/>
  <c r="Y1691" i="5" s="1"/>
  <c r="Y1692" i="5" s="1"/>
  <c r="Y1693" i="5" s="1"/>
  <c r="Y1694" i="5" s="1"/>
  <c r="Y1695" i="5" s="1"/>
  <c r="Y1696" i="5" s="1"/>
  <c r="Y1697" i="5" s="1"/>
  <c r="Y1698" i="5" s="1"/>
  <c r="Y1699" i="5" s="1"/>
  <c r="Y1700" i="5" s="1"/>
  <c r="Y1701" i="5" s="1"/>
  <c r="Y1702" i="5" s="1"/>
  <c r="Y1703" i="5" s="1"/>
  <c r="Y1704" i="5" s="1"/>
  <c r="Y1705" i="5" s="1"/>
  <c r="Y1706" i="5" s="1"/>
  <c r="Y1707" i="5" s="1"/>
  <c r="Y1708" i="5" s="1"/>
  <c r="Y1709" i="5" s="1"/>
  <c r="Y1710" i="5" s="1"/>
  <c r="Y1711" i="5" s="1"/>
  <c r="Y1712" i="5" s="1"/>
  <c r="Y1713" i="5" s="1"/>
  <c r="Y1714" i="5" s="1"/>
  <c r="Y1715" i="5" s="1"/>
  <c r="Y1716" i="5" s="1"/>
  <c r="Y1717" i="5" s="1"/>
  <c r="Y1718" i="5" s="1"/>
  <c r="Y1719" i="5" s="1"/>
  <c r="Y1720" i="5" s="1"/>
  <c r="Y1721" i="5" s="1"/>
  <c r="Y1722" i="5" s="1"/>
  <c r="Y1723" i="5" s="1"/>
  <c r="Y1724" i="5" s="1"/>
  <c r="Y1725" i="5" s="1"/>
  <c r="Y1726" i="5" s="1"/>
  <c r="Y1727" i="5" s="1"/>
  <c r="Y1728" i="5" s="1"/>
  <c r="Y1729" i="5" s="1"/>
  <c r="Y1730" i="5" s="1"/>
  <c r="Y1731" i="5" s="1"/>
  <c r="Y1732" i="5" s="1"/>
  <c r="Y1733" i="5" s="1"/>
  <c r="Y1734" i="5" s="1"/>
  <c r="Y1735" i="5" s="1"/>
  <c r="Y1736" i="5" s="1"/>
  <c r="Y1737" i="5" s="1"/>
  <c r="Y1738" i="5" s="1"/>
  <c r="Y1739" i="5" s="1"/>
  <c r="Y1740" i="5" s="1"/>
  <c r="Y1741" i="5" s="1"/>
  <c r="Y1742" i="5" s="1"/>
  <c r="Y1743" i="5" s="1"/>
  <c r="Y1744" i="5" s="1"/>
  <c r="Y1745" i="5" s="1"/>
  <c r="Y1746" i="5" s="1"/>
  <c r="Y1747" i="5" s="1"/>
  <c r="Y1748" i="5" s="1"/>
  <c r="Y1749" i="5" s="1"/>
  <c r="Y1750" i="5" s="1"/>
  <c r="Y1751" i="5" s="1"/>
  <c r="Y1752" i="5" s="1"/>
  <c r="Y1753" i="5" s="1"/>
  <c r="Y1754" i="5" s="1"/>
  <c r="Y1755" i="5" s="1"/>
  <c r="Y1756" i="5" s="1"/>
  <c r="Y1757" i="5" s="1"/>
  <c r="Y1758" i="5" s="1"/>
  <c r="Y1759" i="5" s="1"/>
  <c r="Y1760" i="5" s="1"/>
  <c r="Y1761" i="5" s="1"/>
  <c r="Y1762" i="5" s="1"/>
  <c r="Y1763" i="5" s="1"/>
  <c r="Y1764" i="5" s="1"/>
  <c r="Y1765" i="5" s="1"/>
  <c r="Y1766" i="5" s="1"/>
  <c r="Y1767" i="5" s="1"/>
  <c r="Y1768" i="5" s="1"/>
  <c r="Y1769" i="5" s="1"/>
  <c r="Y1770" i="5" s="1"/>
  <c r="Y1771" i="5" s="1"/>
  <c r="Y1772" i="5" s="1"/>
  <c r="Y1773" i="5" s="1"/>
  <c r="Y1774" i="5" s="1"/>
  <c r="Y1775" i="5" s="1"/>
  <c r="Y1776" i="5" s="1"/>
  <c r="Y1777" i="5" s="1"/>
  <c r="Y1778" i="5" s="1"/>
  <c r="Y1779" i="5" s="1"/>
  <c r="Y1780" i="5" s="1"/>
  <c r="Y1781" i="5" s="1"/>
  <c r="Y1782" i="5" s="1"/>
  <c r="Y1783" i="5" s="1"/>
  <c r="Y1784" i="5" s="1"/>
  <c r="Y1785" i="5" s="1"/>
  <c r="Y1786" i="5" s="1"/>
  <c r="Y1787" i="5" s="1"/>
  <c r="Y1788" i="5" s="1"/>
  <c r="Y1789" i="5" s="1"/>
  <c r="Y1790" i="5" s="1"/>
  <c r="Y1791" i="5" s="1"/>
  <c r="Y1792" i="5" s="1"/>
  <c r="Y1793" i="5" s="1"/>
  <c r="Y1794" i="5" s="1"/>
  <c r="Y1795" i="5" s="1"/>
  <c r="Y1796" i="5" s="1"/>
  <c r="Y1797" i="5" s="1"/>
  <c r="Y1798" i="5" s="1"/>
  <c r="Y1799" i="5" s="1"/>
  <c r="Y1800" i="5" s="1"/>
  <c r="Y1801" i="5" s="1"/>
  <c r="Y1802" i="5" s="1"/>
  <c r="Y1803" i="5" s="1"/>
  <c r="Y1804" i="5" s="1"/>
  <c r="Y1805" i="5" s="1"/>
  <c r="Y1806" i="5" s="1"/>
  <c r="Y1807" i="5" s="1"/>
  <c r="Y1808" i="5" s="1"/>
  <c r="Y1809" i="5" s="1"/>
  <c r="Y1810" i="5" s="1"/>
  <c r="Y1811" i="5" s="1"/>
  <c r="Y1812" i="5" s="1"/>
  <c r="Y1813" i="5" s="1"/>
  <c r="Y1814" i="5" s="1"/>
  <c r="Y1815" i="5" s="1"/>
  <c r="Y1816" i="5" s="1"/>
  <c r="Y1817" i="5" s="1"/>
  <c r="Y1818" i="5" s="1"/>
  <c r="Y1819" i="5" s="1"/>
  <c r="Y1820" i="5" s="1"/>
  <c r="Y1821" i="5" s="1"/>
  <c r="Y1822" i="5" s="1"/>
  <c r="Y1823" i="5" s="1"/>
  <c r="Y1824" i="5" s="1"/>
  <c r="Y1825" i="5" s="1"/>
  <c r="Y1826" i="5" s="1"/>
  <c r="Y1827" i="5" s="1"/>
  <c r="Y1828" i="5" s="1"/>
  <c r="Y1829" i="5" s="1"/>
  <c r="Y1830" i="5" s="1"/>
  <c r="Y1831" i="5" s="1"/>
  <c r="Y1832" i="5" s="1"/>
  <c r="Y1833" i="5" s="1"/>
  <c r="Y1834" i="5" s="1"/>
  <c r="Y1835" i="5" s="1"/>
  <c r="Y1836" i="5" s="1"/>
  <c r="Y1837" i="5" s="1"/>
  <c r="Y1838" i="5" s="1"/>
  <c r="Y1839" i="5" s="1"/>
  <c r="Y1840" i="5" s="1"/>
  <c r="Y1841" i="5" s="1"/>
  <c r="Y1842" i="5" s="1"/>
  <c r="Y1843" i="5" s="1"/>
  <c r="Y1844" i="5" s="1"/>
  <c r="Y1845" i="5" s="1"/>
  <c r="Y1846" i="5" s="1"/>
  <c r="Y1847" i="5" s="1"/>
  <c r="Y1848" i="5" s="1"/>
  <c r="Y1849" i="5" s="1"/>
  <c r="Y1850" i="5" s="1"/>
  <c r="Y1851" i="5" s="1"/>
  <c r="Y1852" i="5" s="1"/>
  <c r="Y1853" i="5" s="1"/>
  <c r="Y1854" i="5" s="1"/>
  <c r="Y1855" i="5" s="1"/>
  <c r="Y1856" i="5" s="1"/>
  <c r="Y1857" i="5" s="1"/>
  <c r="Y1858" i="5" s="1"/>
  <c r="Y1859" i="5" s="1"/>
  <c r="Y1860" i="5" s="1"/>
  <c r="Y1861" i="5" s="1"/>
  <c r="Y1862" i="5" s="1"/>
  <c r="Y1863" i="5" s="1"/>
  <c r="Y1864" i="5" s="1"/>
  <c r="Y1865" i="5" s="1"/>
  <c r="Y1866" i="5" s="1"/>
  <c r="Y1867" i="5" s="1"/>
  <c r="Y1868" i="5" s="1"/>
  <c r="Y1869" i="5" s="1"/>
  <c r="Y1870" i="5" s="1"/>
  <c r="Y1871" i="5" s="1"/>
  <c r="X828" i="5"/>
  <c r="W828" i="5" a="1"/>
  <c r="W828" i="5" s="1"/>
  <c r="AE827" i="5"/>
  <c r="AE826" i="5"/>
  <c r="AD826" i="5"/>
  <c r="AC826" i="5"/>
  <c r="AB826" i="5"/>
  <c r="AA826" i="5"/>
  <c r="Z826" i="5"/>
  <c r="X826" i="5"/>
  <c r="W826" i="5" a="1"/>
  <c r="W826" i="5" s="1"/>
  <c r="AE825" i="5"/>
  <c r="AD825" i="5"/>
  <c r="AC825" i="5"/>
  <c r="AB825" i="5"/>
  <c r="AA825" i="5"/>
  <c r="Z825" i="5"/>
  <c r="X825" i="5"/>
  <c r="W825" i="5" a="1"/>
  <c r="W825" i="5" s="1"/>
  <c r="AE824" i="5"/>
  <c r="AD824" i="5"/>
  <c r="AC824" i="5"/>
  <c r="AB824" i="5"/>
  <c r="AA824" i="5"/>
  <c r="Z824" i="5"/>
  <c r="X824" i="5"/>
  <c r="W824" i="5" a="1"/>
  <c r="W824" i="5" s="1"/>
  <c r="AE823" i="5"/>
  <c r="AD823" i="5"/>
  <c r="AC823" i="5"/>
  <c r="AB823" i="5"/>
  <c r="AA823" i="5"/>
  <c r="Z823" i="5"/>
  <c r="X823" i="5"/>
  <c r="W823" i="5" a="1"/>
  <c r="W823" i="5" s="1"/>
  <c r="AE822" i="5"/>
  <c r="AD822" i="5"/>
  <c r="AC822" i="5"/>
  <c r="AB822" i="5"/>
  <c r="AA822" i="5"/>
  <c r="Z822" i="5"/>
  <c r="X822" i="5"/>
  <c r="W822" i="5" a="1"/>
  <c r="W822" i="5" s="1"/>
  <c r="AE821" i="5"/>
  <c r="AD821" i="5"/>
  <c r="AC821" i="5"/>
  <c r="AB821" i="5"/>
  <c r="AA821" i="5"/>
  <c r="Z821" i="5"/>
  <c r="X821" i="5"/>
  <c r="W821" i="5" a="1"/>
  <c r="W821" i="5" s="1"/>
  <c r="AE820" i="5"/>
  <c r="AD820" i="5"/>
  <c r="AC820" i="5"/>
  <c r="AB820" i="5"/>
  <c r="AA820" i="5"/>
  <c r="Z820" i="5"/>
  <c r="X820" i="5"/>
  <c r="W820" i="5" a="1"/>
  <c r="W820" i="5" s="1"/>
  <c r="AE819" i="5"/>
  <c r="AD819" i="5"/>
  <c r="AC819" i="5"/>
  <c r="AB819" i="5"/>
  <c r="AA819" i="5"/>
  <c r="Z819" i="5"/>
  <c r="X819" i="5"/>
  <c r="W819" i="5" a="1"/>
  <c r="W819" i="5" s="1"/>
  <c r="AE818" i="5"/>
  <c r="AD818" i="5"/>
  <c r="AC818" i="5"/>
  <c r="AB818" i="5"/>
  <c r="AA818" i="5"/>
  <c r="Z818" i="5"/>
  <c r="X818" i="5"/>
  <c r="W818" i="5" a="1"/>
  <c r="W818" i="5" s="1"/>
  <c r="AE817" i="5"/>
  <c r="AD817" i="5"/>
  <c r="AC817" i="5"/>
  <c r="AB817" i="5"/>
  <c r="AA817" i="5"/>
  <c r="Z817" i="5"/>
  <c r="X817" i="5"/>
  <c r="W817" i="5" a="1"/>
  <c r="W817" i="5" s="1"/>
  <c r="AE816" i="5"/>
  <c r="AD816" i="5"/>
  <c r="AC816" i="5"/>
  <c r="AB816" i="5"/>
  <c r="AA816" i="5"/>
  <c r="Z816" i="5"/>
  <c r="X816" i="5"/>
  <c r="W816" i="5" a="1"/>
  <c r="W816" i="5" s="1"/>
  <c r="AE815" i="5"/>
  <c r="AD815" i="5"/>
  <c r="AC815" i="5"/>
  <c r="AB815" i="5"/>
  <c r="AA815" i="5"/>
  <c r="Z815" i="5"/>
  <c r="X815" i="5"/>
  <c r="W815" i="5" a="1"/>
  <c r="W815" i="5" s="1"/>
  <c r="AE814" i="5"/>
  <c r="AD814" i="5"/>
  <c r="AC814" i="5"/>
  <c r="AB814" i="5"/>
  <c r="AA814" i="5"/>
  <c r="Z814" i="5"/>
  <c r="X814" i="5"/>
  <c r="W814" i="5" a="1"/>
  <c r="W814" i="5" s="1"/>
  <c r="AE813" i="5"/>
  <c r="AD813" i="5"/>
  <c r="AC813" i="5"/>
  <c r="AB813" i="5"/>
  <c r="AA813" i="5"/>
  <c r="Z813" i="5"/>
  <c r="X813" i="5"/>
  <c r="W813" i="5" a="1"/>
  <c r="W813" i="5" s="1"/>
  <c r="AE812" i="5"/>
  <c r="AD812" i="5"/>
  <c r="AC812" i="5"/>
  <c r="AB812" i="5"/>
  <c r="AA812" i="5"/>
  <c r="Z812" i="5"/>
  <c r="X812" i="5"/>
  <c r="W812" i="5" a="1"/>
  <c r="W812" i="5" s="1"/>
  <c r="AE811" i="5"/>
  <c r="AD811" i="5"/>
  <c r="AC811" i="5"/>
  <c r="AB811" i="5"/>
  <c r="AA811" i="5"/>
  <c r="Z811" i="5"/>
  <c r="X811" i="5"/>
  <c r="W811" i="5" a="1"/>
  <c r="W811" i="5" s="1"/>
  <c r="AE810" i="5"/>
  <c r="AD810" i="5"/>
  <c r="AC810" i="5"/>
  <c r="AB810" i="5"/>
  <c r="AA810" i="5"/>
  <c r="Z810" i="5"/>
  <c r="X810" i="5"/>
  <c r="W810" i="5" a="1"/>
  <c r="W810" i="5" s="1"/>
  <c r="AE809" i="5"/>
  <c r="AD809" i="5"/>
  <c r="AC809" i="5"/>
  <c r="AB809" i="5"/>
  <c r="AA809" i="5"/>
  <c r="Z809" i="5"/>
  <c r="X809" i="5"/>
  <c r="W809" i="5" a="1"/>
  <c r="W809" i="5" s="1"/>
  <c r="AE808" i="5"/>
  <c r="AD808" i="5"/>
  <c r="AC808" i="5"/>
  <c r="AB808" i="5"/>
  <c r="AA808" i="5"/>
  <c r="Z808" i="5"/>
  <c r="X808" i="5"/>
  <c r="W808" i="5" a="1"/>
  <c r="W808" i="5" s="1"/>
  <c r="AE807" i="5"/>
  <c r="AD807" i="5"/>
  <c r="AC807" i="5"/>
  <c r="AB807" i="5"/>
  <c r="AA807" i="5"/>
  <c r="Z807" i="5"/>
  <c r="X807" i="5"/>
  <c r="W807" i="5" a="1"/>
  <c r="W807" i="5" s="1"/>
  <c r="AE806" i="5"/>
  <c r="AD806" i="5"/>
  <c r="AC806" i="5"/>
  <c r="AB806" i="5"/>
  <c r="AA806" i="5"/>
  <c r="Z806" i="5"/>
  <c r="X806" i="5"/>
  <c r="W806" i="5" a="1"/>
  <c r="W806" i="5" s="1"/>
  <c r="AE805" i="5"/>
  <c r="AD805" i="5"/>
  <c r="AC805" i="5"/>
  <c r="AB805" i="5"/>
  <c r="AA805" i="5"/>
  <c r="Z805" i="5"/>
  <c r="X805" i="5"/>
  <c r="W805" i="5" a="1"/>
  <c r="W805" i="5" s="1"/>
  <c r="AE804" i="5"/>
  <c r="AD804" i="5"/>
  <c r="AC804" i="5"/>
  <c r="AB804" i="5"/>
  <c r="AA804" i="5"/>
  <c r="Z804" i="5"/>
  <c r="X804" i="5"/>
  <c r="W804" i="5" a="1"/>
  <c r="W804" i="5" s="1"/>
  <c r="AE803" i="5"/>
  <c r="AD803" i="5"/>
  <c r="AC803" i="5"/>
  <c r="AB803" i="5"/>
  <c r="AA803" i="5"/>
  <c r="Z803" i="5"/>
  <c r="X803" i="5"/>
  <c r="W803" i="5" a="1"/>
  <c r="W803" i="5" s="1"/>
  <c r="AE802" i="5"/>
  <c r="AD802" i="5"/>
  <c r="AC802" i="5"/>
  <c r="AB802" i="5"/>
  <c r="AA802" i="5"/>
  <c r="Z802" i="5"/>
  <c r="X802" i="5"/>
  <c r="W802" i="5" a="1"/>
  <c r="W802" i="5" s="1"/>
  <c r="AE801" i="5"/>
  <c r="AD801" i="5"/>
  <c r="AC801" i="5"/>
  <c r="AB801" i="5"/>
  <c r="AA801" i="5"/>
  <c r="Z801" i="5"/>
  <c r="X801" i="5"/>
  <c r="W801" i="5" a="1"/>
  <c r="W801" i="5" s="1"/>
  <c r="AE800" i="5"/>
  <c r="AD800" i="5"/>
  <c r="AC800" i="5"/>
  <c r="AB800" i="5"/>
  <c r="AA800" i="5"/>
  <c r="Z800" i="5"/>
  <c r="X800" i="5"/>
  <c r="W800" i="5" a="1"/>
  <c r="W800" i="5" s="1"/>
  <c r="AE799" i="5"/>
  <c r="AD799" i="5"/>
  <c r="AC799" i="5"/>
  <c r="AB799" i="5"/>
  <c r="AA799" i="5"/>
  <c r="Z799" i="5"/>
  <c r="X799" i="5"/>
  <c r="W799" i="5" a="1"/>
  <c r="W799" i="5" s="1"/>
  <c r="AE798" i="5"/>
  <c r="AD798" i="5"/>
  <c r="AC798" i="5"/>
  <c r="AB798" i="5"/>
  <c r="AA798" i="5"/>
  <c r="Z798" i="5"/>
  <c r="X798" i="5"/>
  <c r="W798" i="5" a="1"/>
  <c r="W798" i="5" s="1"/>
  <c r="AE797" i="5"/>
  <c r="AD797" i="5"/>
  <c r="AC797" i="5"/>
  <c r="AB797" i="5"/>
  <c r="AA797" i="5"/>
  <c r="Z797" i="5"/>
  <c r="X797" i="5"/>
  <c r="W797" i="5" a="1"/>
  <c r="W797" i="5" s="1"/>
  <c r="AE796" i="5"/>
  <c r="AD796" i="5"/>
  <c r="AC796" i="5"/>
  <c r="AB796" i="5"/>
  <c r="AA796" i="5"/>
  <c r="Z796" i="5"/>
  <c r="X796" i="5"/>
  <c r="W796" i="5" a="1"/>
  <c r="W796" i="5" s="1"/>
  <c r="AE795" i="5"/>
  <c r="AD795" i="5"/>
  <c r="AC795" i="5"/>
  <c r="AB795" i="5"/>
  <c r="AA795" i="5"/>
  <c r="Z795" i="5"/>
  <c r="X795" i="5"/>
  <c r="W795" i="5" a="1"/>
  <c r="W795" i="5" s="1"/>
  <c r="AE794" i="5"/>
  <c r="AD794" i="5"/>
  <c r="AC794" i="5"/>
  <c r="AB794" i="5"/>
  <c r="AA794" i="5"/>
  <c r="Z794" i="5"/>
  <c r="X794" i="5"/>
  <c r="W794" i="5" a="1"/>
  <c r="W794" i="5" s="1"/>
  <c r="AE793" i="5"/>
  <c r="AD793" i="5"/>
  <c r="AC793" i="5"/>
  <c r="AB793" i="5"/>
  <c r="AA793" i="5"/>
  <c r="Z793" i="5"/>
  <c r="X793" i="5"/>
  <c r="W793" i="5" a="1"/>
  <c r="W793" i="5" s="1"/>
  <c r="AE792" i="5"/>
  <c r="AD792" i="5"/>
  <c r="AC792" i="5"/>
  <c r="AB792" i="5"/>
  <c r="AA792" i="5"/>
  <c r="Z792" i="5"/>
  <c r="X792" i="5"/>
  <c r="W792" i="5" a="1"/>
  <c r="W792" i="5" s="1"/>
  <c r="AE791" i="5"/>
  <c r="AD791" i="5"/>
  <c r="AC791" i="5"/>
  <c r="AB791" i="5"/>
  <c r="AA791" i="5"/>
  <c r="Z791" i="5"/>
  <c r="X791" i="5"/>
  <c r="W791" i="5" a="1"/>
  <c r="W791" i="5" s="1"/>
  <c r="AE790" i="5"/>
  <c r="AD790" i="5"/>
  <c r="AC790" i="5"/>
  <c r="AB790" i="5"/>
  <c r="AA790" i="5"/>
  <c r="Z790" i="5"/>
  <c r="X790" i="5"/>
  <c r="W790" i="5" a="1"/>
  <c r="W790" i="5" s="1"/>
  <c r="AE789" i="5"/>
  <c r="AD789" i="5"/>
  <c r="AC789" i="5"/>
  <c r="AB789" i="5"/>
  <c r="AA789" i="5"/>
  <c r="Z789" i="5"/>
  <c r="X789" i="5"/>
  <c r="W789" i="5" a="1"/>
  <c r="W789" i="5" s="1"/>
  <c r="AE788" i="5"/>
  <c r="AD788" i="5"/>
  <c r="AC788" i="5"/>
  <c r="AB788" i="5"/>
  <c r="AA788" i="5"/>
  <c r="Z788" i="5"/>
  <c r="X788" i="5"/>
  <c r="W788" i="5" a="1"/>
  <c r="W788" i="5" s="1"/>
  <c r="AE787" i="5"/>
  <c r="AD787" i="5"/>
  <c r="AC787" i="5"/>
  <c r="AB787" i="5"/>
  <c r="AA787" i="5"/>
  <c r="Z787" i="5"/>
  <c r="X787" i="5"/>
  <c r="W787" i="5" a="1"/>
  <c r="W787" i="5" s="1"/>
  <c r="AE786" i="5"/>
  <c r="AD786" i="5"/>
  <c r="AC786" i="5"/>
  <c r="AB786" i="5"/>
  <c r="AA786" i="5"/>
  <c r="Z786" i="5"/>
  <c r="X786" i="5"/>
  <c r="W786" i="5" a="1"/>
  <c r="W786" i="5" s="1"/>
  <c r="AE785" i="5"/>
  <c r="AD785" i="5"/>
  <c r="AC785" i="5"/>
  <c r="AB785" i="5"/>
  <c r="AA785" i="5"/>
  <c r="Z785" i="5"/>
  <c r="X785" i="5"/>
  <c r="W785" i="5" a="1"/>
  <c r="W785" i="5" s="1"/>
  <c r="AE784" i="5"/>
  <c r="AD784" i="5"/>
  <c r="AC784" i="5"/>
  <c r="AB784" i="5"/>
  <c r="AA784" i="5"/>
  <c r="Z784" i="5"/>
  <c r="X784" i="5"/>
  <c r="W784" i="5" a="1"/>
  <c r="W784" i="5" s="1"/>
  <c r="AE783" i="5"/>
  <c r="AD783" i="5"/>
  <c r="AC783" i="5"/>
  <c r="AB783" i="5"/>
  <c r="AA783" i="5"/>
  <c r="Z783" i="5"/>
  <c r="X783" i="5"/>
  <c r="W783" i="5" a="1"/>
  <c r="W783" i="5" s="1"/>
  <c r="AE782" i="5"/>
  <c r="AD782" i="5"/>
  <c r="AC782" i="5"/>
  <c r="AB782" i="5"/>
  <c r="AA782" i="5"/>
  <c r="Z782" i="5"/>
  <c r="X782" i="5"/>
  <c r="W782" i="5" a="1"/>
  <c r="W782" i="5" s="1"/>
  <c r="AE781" i="5"/>
  <c r="AD781" i="5"/>
  <c r="AC781" i="5"/>
  <c r="AB781" i="5"/>
  <c r="AA781" i="5"/>
  <c r="Z781" i="5"/>
  <c r="X781" i="5"/>
  <c r="W781" i="5" a="1"/>
  <c r="W781" i="5" s="1"/>
  <c r="AE780" i="5"/>
  <c r="AD780" i="5"/>
  <c r="AC780" i="5"/>
  <c r="AB780" i="5"/>
  <c r="AA780" i="5"/>
  <c r="Z780" i="5"/>
  <c r="X780" i="5"/>
  <c r="W780" i="5" a="1"/>
  <c r="W780" i="5" s="1"/>
  <c r="AE779" i="5"/>
  <c r="AD779" i="5"/>
  <c r="AC779" i="5"/>
  <c r="AB779" i="5"/>
  <c r="AA779" i="5"/>
  <c r="Z779" i="5"/>
  <c r="X779" i="5"/>
  <c r="W779" i="5" a="1"/>
  <c r="W779" i="5" s="1"/>
  <c r="AE778" i="5"/>
  <c r="AD778" i="5"/>
  <c r="AC778" i="5"/>
  <c r="AB778" i="5"/>
  <c r="AA778" i="5"/>
  <c r="Z778" i="5"/>
  <c r="X778" i="5"/>
  <c r="W778" i="5" a="1"/>
  <c r="W778" i="5" s="1"/>
  <c r="AE777" i="5"/>
  <c r="AD777" i="5"/>
  <c r="AC777" i="5"/>
  <c r="AB777" i="5"/>
  <c r="AA777" i="5"/>
  <c r="Z777" i="5"/>
  <c r="X777" i="5"/>
  <c r="W777" i="5" a="1"/>
  <c r="W777" i="5" s="1"/>
  <c r="AE776" i="5"/>
  <c r="AD776" i="5"/>
  <c r="AC776" i="5"/>
  <c r="AB776" i="5"/>
  <c r="AA776" i="5"/>
  <c r="Z776" i="5"/>
  <c r="X776" i="5"/>
  <c r="W776" i="5" a="1"/>
  <c r="W776" i="5" s="1"/>
  <c r="AE775" i="5"/>
  <c r="AD775" i="5"/>
  <c r="AC775" i="5"/>
  <c r="AB775" i="5"/>
  <c r="AA775" i="5"/>
  <c r="Z775" i="5"/>
  <c r="X775" i="5"/>
  <c r="W775" i="5" a="1"/>
  <c r="W775" i="5" s="1"/>
  <c r="AE774" i="5"/>
  <c r="AD774" i="5"/>
  <c r="AC774" i="5"/>
  <c r="AB774" i="5"/>
  <c r="AA774" i="5"/>
  <c r="Z774" i="5"/>
  <c r="X774" i="5"/>
  <c r="W774" i="5" a="1"/>
  <c r="W774" i="5" s="1"/>
  <c r="AE773" i="5"/>
  <c r="AD773" i="5"/>
  <c r="AC773" i="5"/>
  <c r="AB773" i="5"/>
  <c r="AA773" i="5"/>
  <c r="Z773" i="5"/>
  <c r="X773" i="5"/>
  <c r="W773" i="5" a="1"/>
  <c r="W773" i="5" s="1"/>
  <c r="AE772" i="5"/>
  <c r="AD772" i="5"/>
  <c r="AC772" i="5"/>
  <c r="AB772" i="5"/>
  <c r="AA772" i="5"/>
  <c r="Z772" i="5"/>
  <c r="X772" i="5"/>
  <c r="W772" i="5" a="1"/>
  <c r="W772" i="5" s="1"/>
  <c r="AE771" i="5"/>
  <c r="AD771" i="5"/>
  <c r="AC771" i="5"/>
  <c r="AB771" i="5"/>
  <c r="AA771" i="5"/>
  <c r="Z771" i="5"/>
  <c r="X771" i="5"/>
  <c r="W771" i="5" a="1"/>
  <c r="W771" i="5" s="1"/>
  <c r="AE770" i="5"/>
  <c r="AD770" i="5"/>
  <c r="AC770" i="5"/>
  <c r="AB770" i="5"/>
  <c r="AA770" i="5"/>
  <c r="Z770" i="5"/>
  <c r="X770" i="5"/>
  <c r="W770" i="5" a="1"/>
  <c r="W770" i="5" s="1"/>
  <c r="AE769" i="5"/>
  <c r="AD769" i="5"/>
  <c r="AC769" i="5"/>
  <c r="AB769" i="5"/>
  <c r="AA769" i="5"/>
  <c r="Z769" i="5"/>
  <c r="X769" i="5"/>
  <c r="W769" i="5" a="1"/>
  <c r="W769" i="5" s="1"/>
  <c r="AE768" i="5"/>
  <c r="AD768" i="5"/>
  <c r="AC768" i="5"/>
  <c r="AB768" i="5"/>
  <c r="AA768" i="5"/>
  <c r="Z768" i="5"/>
  <c r="X768" i="5"/>
  <c r="W768" i="5" a="1"/>
  <c r="W768" i="5" s="1"/>
  <c r="AE767" i="5"/>
  <c r="AD767" i="5"/>
  <c r="AC767" i="5"/>
  <c r="AB767" i="5"/>
  <c r="AA767" i="5"/>
  <c r="Z767" i="5"/>
  <c r="X767" i="5"/>
  <c r="W767" i="5" a="1"/>
  <c r="W767" i="5" s="1"/>
  <c r="AE766" i="5"/>
  <c r="AD766" i="5"/>
  <c r="AC766" i="5"/>
  <c r="AB766" i="5"/>
  <c r="AA766" i="5"/>
  <c r="Z766" i="5"/>
  <c r="X766" i="5"/>
  <c r="W766" i="5" a="1"/>
  <c r="W766" i="5" s="1"/>
  <c r="AE765" i="5"/>
  <c r="AD765" i="5"/>
  <c r="AC765" i="5"/>
  <c r="AB765" i="5"/>
  <c r="AA765" i="5"/>
  <c r="Z765" i="5"/>
  <c r="X765" i="5"/>
  <c r="W765" i="5" a="1"/>
  <c r="W765" i="5" s="1"/>
  <c r="AE764" i="5"/>
  <c r="AD764" i="5"/>
  <c r="AC764" i="5"/>
  <c r="AB764" i="5"/>
  <c r="AA764" i="5"/>
  <c r="Z764" i="5"/>
  <c r="X764" i="5"/>
  <c r="W764" i="5" a="1"/>
  <c r="W764" i="5" s="1"/>
  <c r="AE763" i="5"/>
  <c r="AD763" i="5"/>
  <c r="AC763" i="5"/>
  <c r="AB763" i="5"/>
  <c r="AA763" i="5"/>
  <c r="Z763" i="5"/>
  <c r="X763" i="5"/>
  <c r="W763" i="5" a="1"/>
  <c r="W763" i="5" s="1"/>
  <c r="AE762" i="5"/>
  <c r="AD762" i="5"/>
  <c r="AC762" i="5"/>
  <c r="AB762" i="5"/>
  <c r="AA762" i="5"/>
  <c r="Z762" i="5"/>
  <c r="X762" i="5"/>
  <c r="W762" i="5" a="1"/>
  <c r="W762" i="5" s="1"/>
  <c r="AE761" i="5"/>
  <c r="AD761" i="5"/>
  <c r="AC761" i="5"/>
  <c r="AB761" i="5"/>
  <c r="AA761" i="5"/>
  <c r="Z761" i="5"/>
  <c r="X761" i="5"/>
  <c r="W761" i="5" a="1"/>
  <c r="W761" i="5" s="1"/>
  <c r="AE760" i="5"/>
  <c r="AD760" i="5"/>
  <c r="AC760" i="5"/>
  <c r="AB760" i="5"/>
  <c r="AA760" i="5"/>
  <c r="Z760" i="5"/>
  <c r="X760" i="5"/>
  <c r="W760" i="5" a="1"/>
  <c r="W760" i="5" s="1"/>
  <c r="AE759" i="5"/>
  <c r="AD759" i="5"/>
  <c r="AC759" i="5"/>
  <c r="AB759" i="5"/>
  <c r="AA759" i="5"/>
  <c r="Z759" i="5"/>
  <c r="X759" i="5"/>
  <c r="W759" i="5" a="1"/>
  <c r="W759" i="5" s="1"/>
  <c r="AE758" i="5"/>
  <c r="AD758" i="5"/>
  <c r="AC758" i="5"/>
  <c r="AB758" i="5"/>
  <c r="AA758" i="5"/>
  <c r="Z758" i="5"/>
  <c r="X758" i="5"/>
  <c r="W758" i="5" a="1"/>
  <c r="W758" i="5" s="1"/>
  <c r="AE757" i="5"/>
  <c r="AD757" i="5"/>
  <c r="AC757" i="5"/>
  <c r="AB757" i="5"/>
  <c r="AA757" i="5"/>
  <c r="Z757" i="5"/>
  <c r="X757" i="5"/>
  <c r="W757" i="5" a="1"/>
  <c r="W757" i="5" s="1"/>
  <c r="AE756" i="5"/>
  <c r="AD756" i="5"/>
  <c r="AC756" i="5"/>
  <c r="AB756" i="5"/>
  <c r="AA756" i="5"/>
  <c r="Z756" i="5"/>
  <c r="X756" i="5"/>
  <c r="W756" i="5" a="1"/>
  <c r="W756" i="5" s="1"/>
  <c r="AE755" i="5"/>
  <c r="AD755" i="5"/>
  <c r="AC755" i="5"/>
  <c r="AB755" i="5"/>
  <c r="AA755" i="5"/>
  <c r="Z755" i="5"/>
  <c r="X755" i="5"/>
  <c r="W755" i="5" a="1"/>
  <c r="W755" i="5" s="1"/>
  <c r="AE754" i="5"/>
  <c r="AD754" i="5"/>
  <c r="AC754" i="5"/>
  <c r="AB754" i="5"/>
  <c r="AA754" i="5"/>
  <c r="Z754" i="5"/>
  <c r="X754" i="5"/>
  <c r="W754" i="5" a="1"/>
  <c r="W754" i="5" s="1"/>
  <c r="AE753" i="5"/>
  <c r="AD753" i="5"/>
  <c r="AC753" i="5"/>
  <c r="AB753" i="5"/>
  <c r="AA753" i="5"/>
  <c r="Z753" i="5"/>
  <c r="X753" i="5"/>
  <c r="W753" i="5" a="1"/>
  <c r="W753" i="5" s="1"/>
  <c r="AE752" i="5"/>
  <c r="AD752" i="5"/>
  <c r="AC752" i="5"/>
  <c r="AB752" i="5"/>
  <c r="AA752" i="5"/>
  <c r="Z752" i="5"/>
  <c r="X752" i="5"/>
  <c r="W752" i="5" a="1"/>
  <c r="W752" i="5" s="1"/>
  <c r="AE751" i="5"/>
  <c r="AD751" i="5"/>
  <c r="AC751" i="5"/>
  <c r="AB751" i="5"/>
  <c r="AA751" i="5"/>
  <c r="Z751" i="5"/>
  <c r="X751" i="5"/>
  <c r="W751" i="5" a="1"/>
  <c r="W751" i="5" s="1"/>
  <c r="AE750" i="5"/>
  <c r="AD750" i="5"/>
  <c r="AC750" i="5"/>
  <c r="AB750" i="5"/>
  <c r="AA750" i="5"/>
  <c r="Z750" i="5"/>
  <c r="X750" i="5"/>
  <c r="W750" i="5" a="1"/>
  <c r="W750" i="5" s="1"/>
  <c r="AE749" i="5"/>
  <c r="AD749" i="5"/>
  <c r="AC749" i="5"/>
  <c r="AB749" i="5"/>
  <c r="AA749" i="5"/>
  <c r="Z749" i="5"/>
  <c r="X749" i="5"/>
  <c r="W749" i="5" a="1"/>
  <c r="W749" i="5" s="1"/>
  <c r="AE748" i="5"/>
  <c r="AD748" i="5"/>
  <c r="AC748" i="5"/>
  <c r="AB748" i="5"/>
  <c r="AA748" i="5"/>
  <c r="Z748" i="5"/>
  <c r="X748" i="5"/>
  <c r="W748" i="5"/>
  <c r="W748" i="5" a="1"/>
  <c r="AE747" i="5"/>
  <c r="AD747" i="5"/>
  <c r="AC747" i="5"/>
  <c r="AB747" i="5"/>
  <c r="AA747" i="5"/>
  <c r="Z747" i="5"/>
  <c r="X747" i="5"/>
  <c r="W747" i="5" a="1"/>
  <c r="W747" i="5" s="1"/>
  <c r="AE746" i="5"/>
  <c r="AD746" i="5"/>
  <c r="AC746" i="5"/>
  <c r="AB746" i="5"/>
  <c r="AA746" i="5"/>
  <c r="Z746" i="5"/>
  <c r="X746" i="5"/>
  <c r="W746" i="5" a="1"/>
  <c r="W746" i="5" s="1"/>
  <c r="AE745" i="5"/>
  <c r="AD745" i="5"/>
  <c r="AC745" i="5"/>
  <c r="AB745" i="5"/>
  <c r="AA745" i="5"/>
  <c r="Z745" i="5"/>
  <c r="X745" i="5"/>
  <c r="W745" i="5" a="1"/>
  <c r="W745" i="5" s="1"/>
  <c r="AE744" i="5"/>
  <c r="AD744" i="5"/>
  <c r="AC744" i="5"/>
  <c r="AB744" i="5"/>
  <c r="AA744" i="5"/>
  <c r="Z744" i="5"/>
  <c r="X744" i="5"/>
  <c r="W744" i="5" a="1"/>
  <c r="W744" i="5" s="1"/>
  <c r="AE743" i="5"/>
  <c r="AD743" i="5"/>
  <c r="AC743" i="5"/>
  <c r="AB743" i="5"/>
  <c r="AA743" i="5"/>
  <c r="Z743" i="5"/>
  <c r="X743" i="5"/>
  <c r="W743" i="5" a="1"/>
  <c r="W743" i="5" s="1"/>
  <c r="AE742" i="5"/>
  <c r="AD742" i="5"/>
  <c r="AC742" i="5"/>
  <c r="AB742" i="5"/>
  <c r="AA742" i="5"/>
  <c r="Z742" i="5"/>
  <c r="X742" i="5"/>
  <c r="W742" i="5"/>
  <c r="W742" i="5" a="1"/>
  <c r="AE741" i="5"/>
  <c r="AD741" i="5"/>
  <c r="AC741" i="5"/>
  <c r="AB741" i="5"/>
  <c r="AA741" i="5"/>
  <c r="Z741" i="5"/>
  <c r="X741" i="5"/>
  <c r="W741" i="5" a="1"/>
  <c r="W741" i="5" s="1"/>
  <c r="AE740" i="5"/>
  <c r="AD740" i="5"/>
  <c r="AC740" i="5"/>
  <c r="AB740" i="5"/>
  <c r="AA740" i="5"/>
  <c r="Z740" i="5"/>
  <c r="X740" i="5"/>
  <c r="W740" i="5" a="1"/>
  <c r="W740" i="5" s="1"/>
  <c r="AE739" i="5"/>
  <c r="AD739" i="5"/>
  <c r="AC739" i="5"/>
  <c r="AB739" i="5"/>
  <c r="AA739" i="5"/>
  <c r="Z739" i="5"/>
  <c r="X739" i="5"/>
  <c r="W739" i="5" a="1"/>
  <c r="W739" i="5" s="1"/>
  <c r="AE738" i="5"/>
  <c r="AD738" i="5"/>
  <c r="AC738" i="5"/>
  <c r="AB738" i="5"/>
  <c r="AA738" i="5"/>
  <c r="Z738" i="5"/>
  <c r="X738" i="5"/>
  <c r="W738" i="5" a="1"/>
  <c r="W738" i="5" s="1"/>
  <c r="AE737" i="5"/>
  <c r="AD737" i="5"/>
  <c r="AC737" i="5"/>
  <c r="AB737" i="5"/>
  <c r="AA737" i="5"/>
  <c r="Z737" i="5"/>
  <c r="X737" i="5"/>
  <c r="W737" i="5" a="1"/>
  <c r="W737" i="5" s="1"/>
  <c r="AE736" i="5"/>
  <c r="AD736" i="5"/>
  <c r="AC736" i="5"/>
  <c r="AB736" i="5"/>
  <c r="AA736" i="5"/>
  <c r="Z736" i="5"/>
  <c r="X736" i="5"/>
  <c r="W736" i="5" a="1"/>
  <c r="W736" i="5" s="1"/>
  <c r="AE735" i="5"/>
  <c r="AD735" i="5"/>
  <c r="AC735" i="5"/>
  <c r="AB735" i="5"/>
  <c r="AA735" i="5"/>
  <c r="Z735" i="5"/>
  <c r="X735" i="5"/>
  <c r="W735" i="5" a="1"/>
  <c r="W735" i="5" s="1"/>
  <c r="AE734" i="5"/>
  <c r="AD734" i="5"/>
  <c r="AC734" i="5"/>
  <c r="AB734" i="5"/>
  <c r="AA734" i="5"/>
  <c r="Z734" i="5"/>
  <c r="X734" i="5"/>
  <c r="W734" i="5" a="1"/>
  <c r="W734" i="5" s="1"/>
  <c r="AE733" i="5"/>
  <c r="AD733" i="5"/>
  <c r="AC733" i="5"/>
  <c r="AB733" i="5"/>
  <c r="AA733" i="5"/>
  <c r="Z733" i="5"/>
  <c r="X733" i="5"/>
  <c r="W733" i="5" a="1"/>
  <c r="W733" i="5" s="1"/>
  <c r="AE732" i="5"/>
  <c r="AD732" i="5"/>
  <c r="AC732" i="5"/>
  <c r="AB732" i="5"/>
  <c r="AA732" i="5"/>
  <c r="Z732" i="5"/>
  <c r="X732" i="5"/>
  <c r="W732" i="5" a="1"/>
  <c r="W732" i="5" s="1"/>
  <c r="AE731" i="5"/>
  <c r="AD731" i="5"/>
  <c r="AC731" i="5"/>
  <c r="AB731" i="5"/>
  <c r="AA731" i="5"/>
  <c r="Z731" i="5"/>
  <c r="X731" i="5"/>
  <c r="W731" i="5" a="1"/>
  <c r="W731" i="5" s="1"/>
  <c r="AE730" i="5"/>
  <c r="AD730" i="5"/>
  <c r="AC730" i="5"/>
  <c r="AB730" i="5"/>
  <c r="AA730" i="5"/>
  <c r="Z730" i="5"/>
  <c r="X730" i="5"/>
  <c r="W730" i="5" a="1"/>
  <c r="W730" i="5" s="1"/>
  <c r="AE729" i="5"/>
  <c r="AD729" i="5"/>
  <c r="AC729" i="5"/>
  <c r="AB729" i="5"/>
  <c r="AA729" i="5"/>
  <c r="Z729" i="5"/>
  <c r="X729" i="5"/>
  <c r="W729" i="5" a="1"/>
  <c r="W729" i="5" s="1"/>
  <c r="AE728" i="5"/>
  <c r="AD728" i="5"/>
  <c r="AC728" i="5"/>
  <c r="AB728" i="5"/>
  <c r="AA728" i="5"/>
  <c r="Z728" i="5"/>
  <c r="X728" i="5"/>
  <c r="W728" i="5" a="1"/>
  <c r="W728" i="5" s="1"/>
  <c r="AE727" i="5"/>
  <c r="AD727" i="5"/>
  <c r="AC727" i="5"/>
  <c r="AB727" i="5"/>
  <c r="AA727" i="5"/>
  <c r="Z727" i="5"/>
  <c r="X727" i="5"/>
  <c r="W727" i="5" a="1"/>
  <c r="W727" i="5" s="1"/>
  <c r="AE726" i="5"/>
  <c r="AD726" i="5"/>
  <c r="AC726" i="5"/>
  <c r="AB726" i="5"/>
  <c r="AA726" i="5"/>
  <c r="Z726" i="5"/>
  <c r="X726" i="5"/>
  <c r="W726" i="5" a="1"/>
  <c r="W726" i="5" s="1"/>
  <c r="AE725" i="5"/>
  <c r="AD725" i="5"/>
  <c r="AC725" i="5"/>
  <c r="AB725" i="5"/>
  <c r="AA725" i="5"/>
  <c r="Z725" i="5"/>
  <c r="X725" i="5"/>
  <c r="W725" i="5" a="1"/>
  <c r="W725" i="5" s="1"/>
  <c r="AE724" i="5"/>
  <c r="AD724" i="5"/>
  <c r="AC724" i="5"/>
  <c r="AB724" i="5"/>
  <c r="AA724" i="5"/>
  <c r="Z724" i="5"/>
  <c r="X724" i="5"/>
  <c r="W724" i="5" a="1"/>
  <c r="W724" i="5" s="1"/>
  <c r="AE723" i="5"/>
  <c r="AD723" i="5"/>
  <c r="AC723" i="5"/>
  <c r="AB723" i="5"/>
  <c r="AA723" i="5"/>
  <c r="Z723" i="5"/>
  <c r="X723" i="5"/>
  <c r="W723" i="5" a="1"/>
  <c r="W723" i="5" s="1"/>
  <c r="AE722" i="5"/>
  <c r="AD722" i="5"/>
  <c r="AC722" i="5"/>
  <c r="AB722" i="5"/>
  <c r="AA722" i="5"/>
  <c r="Z722" i="5"/>
  <c r="X722" i="5"/>
  <c r="W722" i="5" a="1"/>
  <c r="W722" i="5" s="1"/>
  <c r="AE721" i="5"/>
  <c r="AD721" i="5"/>
  <c r="AC721" i="5"/>
  <c r="AB721" i="5"/>
  <c r="AA721" i="5"/>
  <c r="Z721" i="5"/>
  <c r="X721" i="5"/>
  <c r="W721" i="5" a="1"/>
  <c r="W721" i="5" s="1"/>
  <c r="AE720" i="5"/>
  <c r="AD720" i="5"/>
  <c r="AC720" i="5"/>
  <c r="AB720" i="5"/>
  <c r="AA720" i="5"/>
  <c r="Z720" i="5"/>
  <c r="X720" i="5"/>
  <c r="W720" i="5" a="1"/>
  <c r="W720" i="5" s="1"/>
  <c r="AE719" i="5"/>
  <c r="AD719" i="5"/>
  <c r="AC719" i="5"/>
  <c r="AB719" i="5"/>
  <c r="AA719" i="5"/>
  <c r="Z719" i="5"/>
  <c r="X719" i="5"/>
  <c r="W719" i="5" a="1"/>
  <c r="W719" i="5" s="1"/>
  <c r="AE718" i="5"/>
  <c r="AD718" i="5"/>
  <c r="AC718" i="5"/>
  <c r="AB718" i="5"/>
  <c r="AA718" i="5"/>
  <c r="Z718" i="5"/>
  <c r="X718" i="5"/>
  <c r="W718" i="5" a="1"/>
  <c r="W718" i="5" s="1"/>
  <c r="AE717" i="5"/>
  <c r="AD717" i="5"/>
  <c r="AC717" i="5"/>
  <c r="AB717" i="5"/>
  <c r="AA717" i="5"/>
  <c r="Z717" i="5"/>
  <c r="X717" i="5"/>
  <c r="W717" i="5" a="1"/>
  <c r="W717" i="5" s="1"/>
  <c r="AE716" i="5"/>
  <c r="AD716" i="5"/>
  <c r="AC716" i="5"/>
  <c r="AB716" i="5"/>
  <c r="AA716" i="5"/>
  <c r="Z716" i="5"/>
  <c r="X716" i="5"/>
  <c r="W716" i="5" a="1"/>
  <c r="W716" i="5" s="1"/>
  <c r="AE715" i="5"/>
  <c r="AD715" i="5"/>
  <c r="AC715" i="5"/>
  <c r="AB715" i="5"/>
  <c r="AA715" i="5"/>
  <c r="Z715" i="5"/>
  <c r="X715" i="5"/>
  <c r="W715" i="5" a="1"/>
  <c r="W715" i="5" s="1"/>
  <c r="AE714" i="5"/>
  <c r="AD714" i="5"/>
  <c r="AC714" i="5"/>
  <c r="AB714" i="5"/>
  <c r="AA714" i="5"/>
  <c r="Z714" i="5"/>
  <c r="X714" i="5"/>
  <c r="W714" i="5" a="1"/>
  <c r="W714" i="5" s="1"/>
  <c r="AE713" i="5"/>
  <c r="AD713" i="5"/>
  <c r="AC713" i="5"/>
  <c r="AB713" i="5"/>
  <c r="AA713" i="5"/>
  <c r="Z713" i="5"/>
  <c r="X713" i="5"/>
  <c r="W713" i="5" a="1"/>
  <c r="W713" i="5" s="1"/>
  <c r="AE712" i="5"/>
  <c r="AD712" i="5"/>
  <c r="AC712" i="5"/>
  <c r="AB712" i="5"/>
  <c r="AA712" i="5"/>
  <c r="Z712" i="5"/>
  <c r="X712" i="5"/>
  <c r="W712" i="5" a="1"/>
  <c r="W712" i="5" s="1"/>
  <c r="AE711" i="5"/>
  <c r="AD711" i="5"/>
  <c r="AC711" i="5"/>
  <c r="AB711" i="5"/>
  <c r="AA711" i="5"/>
  <c r="Z711" i="5"/>
  <c r="X711" i="5"/>
  <c r="W711" i="5" a="1"/>
  <c r="W711" i="5" s="1"/>
  <c r="AE710" i="5"/>
  <c r="AD710" i="5"/>
  <c r="AC710" i="5"/>
  <c r="AB710" i="5"/>
  <c r="AA710" i="5"/>
  <c r="Z710" i="5"/>
  <c r="X710" i="5"/>
  <c r="W710" i="5" a="1"/>
  <c r="W710" i="5" s="1"/>
  <c r="AE709" i="5"/>
  <c r="AD709" i="5"/>
  <c r="AC709" i="5"/>
  <c r="AB709" i="5"/>
  <c r="AA709" i="5"/>
  <c r="Z709" i="5"/>
  <c r="X709" i="5"/>
  <c r="W709" i="5" a="1"/>
  <c r="W709" i="5" s="1"/>
  <c r="AE708" i="5"/>
  <c r="AD708" i="5"/>
  <c r="AC708" i="5"/>
  <c r="AB708" i="5"/>
  <c r="AA708" i="5"/>
  <c r="Z708" i="5"/>
  <c r="X708" i="5"/>
  <c r="W708" i="5" a="1"/>
  <c r="W708" i="5" s="1"/>
  <c r="AE707" i="5"/>
  <c r="AD707" i="5"/>
  <c r="AC707" i="5"/>
  <c r="AB707" i="5"/>
  <c r="AA707" i="5"/>
  <c r="Z707" i="5"/>
  <c r="X707" i="5"/>
  <c r="W707" i="5" a="1"/>
  <c r="W707" i="5" s="1"/>
  <c r="AE706" i="5"/>
  <c r="AD706" i="5"/>
  <c r="AC706" i="5"/>
  <c r="AB706" i="5"/>
  <c r="AA706" i="5"/>
  <c r="Z706" i="5"/>
  <c r="X706" i="5"/>
  <c r="W706" i="5" a="1"/>
  <c r="W706" i="5" s="1"/>
  <c r="AE705" i="5"/>
  <c r="AD705" i="5"/>
  <c r="AC705" i="5"/>
  <c r="AB705" i="5"/>
  <c r="AA705" i="5"/>
  <c r="Z705" i="5"/>
  <c r="X705" i="5"/>
  <c r="W705" i="5" a="1"/>
  <c r="W705" i="5" s="1"/>
  <c r="AE704" i="5"/>
  <c r="AD704" i="5"/>
  <c r="AC704" i="5"/>
  <c r="AB704" i="5"/>
  <c r="AA704" i="5"/>
  <c r="Z704" i="5"/>
  <c r="X704" i="5"/>
  <c r="W704" i="5" a="1"/>
  <c r="W704" i="5" s="1"/>
  <c r="AE703" i="5"/>
  <c r="AD703" i="5"/>
  <c r="AC703" i="5"/>
  <c r="AB703" i="5"/>
  <c r="AA703" i="5"/>
  <c r="Z703" i="5"/>
  <c r="X703" i="5"/>
  <c r="W703" i="5" a="1"/>
  <c r="W703" i="5" s="1"/>
  <c r="AE702" i="5"/>
  <c r="AD702" i="5"/>
  <c r="AC702" i="5"/>
  <c r="AB702" i="5"/>
  <c r="AA702" i="5"/>
  <c r="Z702" i="5"/>
  <c r="X702" i="5"/>
  <c r="W702" i="5" a="1"/>
  <c r="W702" i="5" s="1"/>
  <c r="AE701" i="5"/>
  <c r="AD701" i="5"/>
  <c r="AC701" i="5"/>
  <c r="AB701" i="5"/>
  <c r="AA701" i="5"/>
  <c r="Z701" i="5"/>
  <c r="X701" i="5"/>
  <c r="W701" i="5" a="1"/>
  <c r="W701" i="5" s="1"/>
  <c r="AE700" i="5"/>
  <c r="AD700" i="5"/>
  <c r="AC700" i="5"/>
  <c r="AB700" i="5"/>
  <c r="AA700" i="5"/>
  <c r="Z700" i="5"/>
  <c r="X700" i="5"/>
  <c r="W700" i="5" a="1"/>
  <c r="W700" i="5" s="1"/>
  <c r="AE699" i="5"/>
  <c r="AD699" i="5"/>
  <c r="AC699" i="5"/>
  <c r="AB699" i="5"/>
  <c r="AA699" i="5"/>
  <c r="Z699" i="5"/>
  <c r="X699" i="5"/>
  <c r="W699" i="5" a="1"/>
  <c r="W699" i="5" s="1"/>
  <c r="AE698" i="5"/>
  <c r="AD698" i="5"/>
  <c r="AC698" i="5"/>
  <c r="AB698" i="5"/>
  <c r="AA698" i="5"/>
  <c r="Z698" i="5"/>
  <c r="X698" i="5"/>
  <c r="W698" i="5" a="1"/>
  <c r="W698" i="5" s="1"/>
  <c r="AE697" i="5"/>
  <c r="AD697" i="5"/>
  <c r="AC697" i="5"/>
  <c r="AB697" i="5"/>
  <c r="AA697" i="5"/>
  <c r="Z697" i="5"/>
  <c r="X697" i="5"/>
  <c r="W697" i="5" a="1"/>
  <c r="W697" i="5" s="1"/>
  <c r="AE696" i="5"/>
  <c r="AD696" i="5"/>
  <c r="AC696" i="5"/>
  <c r="AB696" i="5"/>
  <c r="AA696" i="5"/>
  <c r="Z696" i="5"/>
  <c r="X696" i="5"/>
  <c r="W696" i="5" a="1"/>
  <c r="W696" i="5" s="1"/>
  <c r="AE695" i="5"/>
  <c r="AD695" i="5"/>
  <c r="AC695" i="5"/>
  <c r="AB695" i="5"/>
  <c r="AA695" i="5"/>
  <c r="Z695" i="5"/>
  <c r="X695" i="5"/>
  <c r="W695" i="5" a="1"/>
  <c r="W695" i="5" s="1"/>
  <c r="AE694" i="5"/>
  <c r="AD694" i="5"/>
  <c r="AC694" i="5"/>
  <c r="AB694" i="5"/>
  <c r="AA694" i="5"/>
  <c r="Z694" i="5"/>
  <c r="X694" i="5"/>
  <c r="W694" i="5" a="1"/>
  <c r="W694" i="5" s="1"/>
  <c r="AE693" i="5"/>
  <c r="AD693" i="5"/>
  <c r="AC693" i="5"/>
  <c r="AB693" i="5"/>
  <c r="AA693" i="5"/>
  <c r="Z693" i="5"/>
  <c r="X693" i="5"/>
  <c r="W693" i="5" a="1"/>
  <c r="W693" i="5" s="1"/>
  <c r="AE692" i="5"/>
  <c r="AD692" i="5"/>
  <c r="AC692" i="5"/>
  <c r="AB692" i="5"/>
  <c r="AA692" i="5"/>
  <c r="Z692" i="5"/>
  <c r="X692" i="5"/>
  <c r="W692" i="5" a="1"/>
  <c r="W692" i="5" s="1"/>
  <c r="AE691" i="5"/>
  <c r="AD691" i="5"/>
  <c r="AC691" i="5"/>
  <c r="AB691" i="5"/>
  <c r="AA691" i="5"/>
  <c r="Z691" i="5"/>
  <c r="X691" i="5"/>
  <c r="W691" i="5" a="1"/>
  <c r="W691" i="5" s="1"/>
  <c r="AE690" i="5"/>
  <c r="AD690" i="5"/>
  <c r="AC690" i="5"/>
  <c r="AB690" i="5"/>
  <c r="AA690" i="5"/>
  <c r="Z690" i="5"/>
  <c r="X690" i="5"/>
  <c r="W690" i="5" a="1"/>
  <c r="W690" i="5" s="1"/>
  <c r="AE689" i="5"/>
  <c r="AD689" i="5"/>
  <c r="AC689" i="5"/>
  <c r="AB689" i="5"/>
  <c r="AA689" i="5"/>
  <c r="Z689" i="5"/>
  <c r="X689" i="5"/>
  <c r="W689" i="5" a="1"/>
  <c r="W689" i="5" s="1"/>
  <c r="AE688" i="5"/>
  <c r="AD688" i="5"/>
  <c r="AC688" i="5"/>
  <c r="AB688" i="5"/>
  <c r="AA688" i="5"/>
  <c r="Z688" i="5"/>
  <c r="X688" i="5"/>
  <c r="W688" i="5" a="1"/>
  <c r="W688" i="5" s="1"/>
  <c r="AE687" i="5"/>
  <c r="AD687" i="5"/>
  <c r="AC687" i="5"/>
  <c r="AB687" i="5"/>
  <c r="AA687" i="5"/>
  <c r="Z687" i="5"/>
  <c r="X687" i="5"/>
  <c r="W687" i="5" a="1"/>
  <c r="W687" i="5" s="1"/>
  <c r="AE686" i="5"/>
  <c r="AD686" i="5"/>
  <c r="AC686" i="5"/>
  <c r="AB686" i="5"/>
  <c r="AA686" i="5"/>
  <c r="Z686" i="5"/>
  <c r="X686" i="5"/>
  <c r="W686" i="5" a="1"/>
  <c r="W686" i="5" s="1"/>
  <c r="AE685" i="5"/>
  <c r="AD685" i="5"/>
  <c r="AC685" i="5"/>
  <c r="AB685" i="5"/>
  <c r="AA685" i="5"/>
  <c r="Z685" i="5"/>
  <c r="X685" i="5"/>
  <c r="W685" i="5" a="1"/>
  <c r="W685" i="5" s="1"/>
  <c r="AE684" i="5"/>
  <c r="AD684" i="5"/>
  <c r="AC684" i="5"/>
  <c r="AB684" i="5"/>
  <c r="AA684" i="5"/>
  <c r="Z684" i="5"/>
  <c r="X684" i="5"/>
  <c r="W684" i="5" a="1"/>
  <c r="W684" i="5" s="1"/>
  <c r="AE683" i="5"/>
  <c r="AD683" i="5"/>
  <c r="AC683" i="5"/>
  <c r="AB683" i="5"/>
  <c r="AA683" i="5"/>
  <c r="Z683" i="5"/>
  <c r="X683" i="5"/>
  <c r="W683" i="5" a="1"/>
  <c r="W683" i="5" s="1"/>
  <c r="AE682" i="5"/>
  <c r="AD682" i="5"/>
  <c r="AC682" i="5"/>
  <c r="AB682" i="5"/>
  <c r="AA682" i="5"/>
  <c r="Z682" i="5"/>
  <c r="X682" i="5"/>
  <c r="W682" i="5" a="1"/>
  <c r="W682" i="5" s="1"/>
  <c r="AE681" i="5"/>
  <c r="AD681" i="5"/>
  <c r="AC681" i="5"/>
  <c r="AB681" i="5"/>
  <c r="AA681" i="5"/>
  <c r="Z681" i="5"/>
  <c r="X681" i="5"/>
  <c r="W681" i="5" a="1"/>
  <c r="W681" i="5" s="1"/>
  <c r="AE680" i="5"/>
  <c r="AD680" i="5"/>
  <c r="AC680" i="5"/>
  <c r="AB680" i="5"/>
  <c r="AA680" i="5"/>
  <c r="Z680" i="5"/>
  <c r="X680" i="5"/>
  <c r="W680" i="5" a="1"/>
  <c r="W680" i="5" s="1"/>
  <c r="AE679" i="5"/>
  <c r="AD679" i="5"/>
  <c r="AC679" i="5"/>
  <c r="AB679" i="5"/>
  <c r="AA679" i="5"/>
  <c r="Z679" i="5"/>
  <c r="X679" i="5"/>
  <c r="W679" i="5" a="1"/>
  <c r="W679" i="5" s="1"/>
  <c r="AE678" i="5"/>
  <c r="AD678" i="5"/>
  <c r="AC678" i="5"/>
  <c r="AB678" i="5"/>
  <c r="AA678" i="5"/>
  <c r="Z678" i="5"/>
  <c r="X678" i="5"/>
  <c r="W678" i="5" a="1"/>
  <c r="W678" i="5" s="1"/>
  <c r="AE677" i="5"/>
  <c r="AD677" i="5"/>
  <c r="AC677" i="5"/>
  <c r="AB677" i="5"/>
  <c r="AA677" i="5"/>
  <c r="Z677" i="5"/>
  <c r="X677" i="5"/>
  <c r="W677" i="5" a="1"/>
  <c r="W677" i="5" s="1"/>
  <c r="AE676" i="5"/>
  <c r="AD676" i="5"/>
  <c r="AC676" i="5"/>
  <c r="AB676" i="5"/>
  <c r="AA676" i="5"/>
  <c r="Z676" i="5"/>
  <c r="X676" i="5"/>
  <c r="W676" i="5" a="1"/>
  <c r="W676" i="5" s="1"/>
  <c r="AE675" i="5"/>
  <c r="AD675" i="5"/>
  <c r="AC675" i="5"/>
  <c r="AB675" i="5"/>
  <c r="AA675" i="5"/>
  <c r="Z675" i="5"/>
  <c r="X675" i="5"/>
  <c r="W675" i="5" a="1"/>
  <c r="W675" i="5" s="1"/>
  <c r="AE674" i="5"/>
  <c r="AD674" i="5"/>
  <c r="AC674" i="5"/>
  <c r="AB674" i="5"/>
  <c r="AA674" i="5"/>
  <c r="Z674" i="5"/>
  <c r="X674" i="5"/>
  <c r="W674" i="5" a="1"/>
  <c r="W674" i="5" s="1"/>
  <c r="AE673" i="5"/>
  <c r="AD673" i="5"/>
  <c r="AC673" i="5"/>
  <c r="AB673" i="5"/>
  <c r="AA673" i="5"/>
  <c r="Z673" i="5"/>
  <c r="X673" i="5"/>
  <c r="W673" i="5" a="1"/>
  <c r="W673" i="5" s="1"/>
  <c r="AE672" i="5"/>
  <c r="AD672" i="5"/>
  <c r="AC672" i="5"/>
  <c r="AB672" i="5"/>
  <c r="AA672" i="5"/>
  <c r="Z672" i="5"/>
  <c r="X672" i="5"/>
  <c r="W672" i="5" a="1"/>
  <c r="W672" i="5" s="1"/>
  <c r="AE671" i="5"/>
  <c r="AD671" i="5"/>
  <c r="AC671" i="5"/>
  <c r="AB671" i="5"/>
  <c r="AA671" i="5"/>
  <c r="Z671" i="5"/>
  <c r="X671" i="5"/>
  <c r="W671" i="5" a="1"/>
  <c r="W671" i="5" s="1"/>
  <c r="AE670" i="5"/>
  <c r="AD670" i="5"/>
  <c r="AC670" i="5"/>
  <c r="AB670" i="5"/>
  <c r="AA670" i="5"/>
  <c r="Z670" i="5"/>
  <c r="X670" i="5"/>
  <c r="W670" i="5"/>
  <c r="W670" i="5" a="1"/>
  <c r="AE669" i="5"/>
  <c r="AD669" i="5"/>
  <c r="AC669" i="5"/>
  <c r="AB669" i="5"/>
  <c r="AA669" i="5"/>
  <c r="Z669" i="5"/>
  <c r="X669" i="5"/>
  <c r="W669" i="5" a="1"/>
  <c r="W669" i="5" s="1"/>
  <c r="AE668" i="5"/>
  <c r="AD668" i="5"/>
  <c r="AC668" i="5"/>
  <c r="AB668" i="5"/>
  <c r="AA668" i="5"/>
  <c r="Z668" i="5"/>
  <c r="X668" i="5"/>
  <c r="W668" i="5" a="1"/>
  <c r="W668" i="5" s="1"/>
  <c r="AE667" i="5"/>
  <c r="AD667" i="5"/>
  <c r="AC667" i="5"/>
  <c r="AB667" i="5"/>
  <c r="AA667" i="5"/>
  <c r="Z667" i="5"/>
  <c r="X667" i="5"/>
  <c r="W667" i="5" a="1"/>
  <c r="W667" i="5" s="1"/>
  <c r="AE666" i="5"/>
  <c r="AD666" i="5"/>
  <c r="AC666" i="5"/>
  <c r="AB666" i="5"/>
  <c r="AA666" i="5"/>
  <c r="Z666" i="5"/>
  <c r="X666" i="5"/>
  <c r="W666" i="5" a="1"/>
  <c r="W666" i="5" s="1"/>
  <c r="AE665" i="5"/>
  <c r="AD665" i="5"/>
  <c r="AC665" i="5"/>
  <c r="AB665" i="5"/>
  <c r="AA665" i="5"/>
  <c r="Z665" i="5"/>
  <c r="X665" i="5"/>
  <c r="W665" i="5" a="1"/>
  <c r="W665" i="5" s="1"/>
  <c r="AE664" i="5"/>
  <c r="AD664" i="5"/>
  <c r="AC664" i="5"/>
  <c r="AB664" i="5"/>
  <c r="AA664" i="5"/>
  <c r="Z664" i="5"/>
  <c r="X664" i="5"/>
  <c r="W664" i="5" a="1"/>
  <c r="W664" i="5" s="1"/>
  <c r="AE663" i="5"/>
  <c r="AD663" i="5"/>
  <c r="AC663" i="5"/>
  <c r="AB663" i="5"/>
  <c r="AA663" i="5"/>
  <c r="Z663" i="5"/>
  <c r="X663" i="5"/>
  <c r="W663" i="5" a="1"/>
  <c r="W663" i="5" s="1"/>
  <c r="AE662" i="5"/>
  <c r="AD662" i="5"/>
  <c r="AC662" i="5"/>
  <c r="AB662" i="5"/>
  <c r="AA662" i="5"/>
  <c r="Z662" i="5"/>
  <c r="X662" i="5"/>
  <c r="W662" i="5" a="1"/>
  <c r="W662" i="5" s="1"/>
  <c r="AE661" i="5"/>
  <c r="AD661" i="5"/>
  <c r="AC661" i="5"/>
  <c r="AB661" i="5"/>
  <c r="AA661" i="5"/>
  <c r="Z661" i="5"/>
  <c r="X661" i="5"/>
  <c r="W661" i="5" a="1"/>
  <c r="W661" i="5" s="1"/>
  <c r="AE660" i="5"/>
  <c r="AD660" i="5"/>
  <c r="AC660" i="5"/>
  <c r="AB660" i="5"/>
  <c r="AA660" i="5"/>
  <c r="Z660" i="5"/>
  <c r="X660" i="5"/>
  <c r="W660" i="5" a="1"/>
  <c r="W660" i="5" s="1"/>
  <c r="AE659" i="5"/>
  <c r="AD659" i="5"/>
  <c r="AC659" i="5"/>
  <c r="AB659" i="5"/>
  <c r="AA659" i="5"/>
  <c r="Z659" i="5"/>
  <c r="X659" i="5"/>
  <c r="W659" i="5" a="1"/>
  <c r="W659" i="5" s="1"/>
  <c r="AE658" i="5"/>
  <c r="AD658" i="5"/>
  <c r="AC658" i="5"/>
  <c r="AB658" i="5"/>
  <c r="AA658" i="5"/>
  <c r="Z658" i="5"/>
  <c r="X658" i="5"/>
  <c r="W658" i="5" a="1"/>
  <c r="W658" i="5" s="1"/>
  <c r="AE657" i="5"/>
  <c r="AD657" i="5"/>
  <c r="AC657" i="5"/>
  <c r="AB657" i="5"/>
  <c r="AA657" i="5"/>
  <c r="Z657" i="5"/>
  <c r="X657" i="5"/>
  <c r="W657" i="5" a="1"/>
  <c r="W657" i="5" s="1"/>
  <c r="AE656" i="5"/>
  <c r="AD656" i="5"/>
  <c r="AC656" i="5"/>
  <c r="AB656" i="5"/>
  <c r="AA656" i="5"/>
  <c r="Z656" i="5"/>
  <c r="X656" i="5"/>
  <c r="W656" i="5" a="1"/>
  <c r="W656" i="5" s="1"/>
  <c r="AE655" i="5"/>
  <c r="AD655" i="5"/>
  <c r="AC655" i="5"/>
  <c r="AB655" i="5"/>
  <c r="AA655" i="5"/>
  <c r="Z655" i="5"/>
  <c r="X655" i="5"/>
  <c r="W655" i="5" a="1"/>
  <c r="W655" i="5" s="1"/>
  <c r="AE654" i="5"/>
  <c r="AD654" i="5"/>
  <c r="AC654" i="5"/>
  <c r="AB654" i="5"/>
  <c r="AA654" i="5"/>
  <c r="Z654" i="5"/>
  <c r="X654" i="5"/>
  <c r="W654" i="5" a="1"/>
  <c r="W654" i="5" s="1"/>
  <c r="AE653" i="5"/>
  <c r="AD653" i="5"/>
  <c r="AC653" i="5"/>
  <c r="AB653" i="5"/>
  <c r="AA653" i="5"/>
  <c r="Z653" i="5"/>
  <c r="X653" i="5"/>
  <c r="W653" i="5" a="1"/>
  <c r="W653" i="5" s="1"/>
  <c r="AE652" i="5"/>
  <c r="AD652" i="5"/>
  <c r="AC652" i="5"/>
  <c r="AB652" i="5"/>
  <c r="AA652" i="5"/>
  <c r="Z652" i="5"/>
  <c r="X652" i="5"/>
  <c r="W652" i="5" a="1"/>
  <c r="W652" i="5" s="1"/>
  <c r="AE651" i="5"/>
  <c r="AD651" i="5"/>
  <c r="AC651" i="5"/>
  <c r="AB651" i="5"/>
  <c r="AA651" i="5"/>
  <c r="Z651" i="5"/>
  <c r="X651" i="5"/>
  <c r="W651" i="5" a="1"/>
  <c r="W651" i="5" s="1"/>
  <c r="AE650" i="5"/>
  <c r="AD650" i="5"/>
  <c r="AC650" i="5"/>
  <c r="AB650" i="5"/>
  <c r="AA650" i="5"/>
  <c r="Z650" i="5"/>
  <c r="X650" i="5"/>
  <c r="W650" i="5" a="1"/>
  <c r="W650" i="5" s="1"/>
  <c r="AE649" i="5"/>
  <c r="AD649" i="5"/>
  <c r="AC649" i="5"/>
  <c r="AB649" i="5"/>
  <c r="AA649" i="5"/>
  <c r="Z649" i="5"/>
  <c r="X649" i="5"/>
  <c r="W649" i="5" a="1"/>
  <c r="W649" i="5" s="1"/>
  <c r="AE648" i="5"/>
  <c r="AD648" i="5"/>
  <c r="AC648" i="5"/>
  <c r="AB648" i="5"/>
  <c r="AA648" i="5"/>
  <c r="Z648" i="5"/>
  <c r="X648" i="5"/>
  <c r="W648" i="5" a="1"/>
  <c r="W648" i="5" s="1"/>
  <c r="AE647" i="5"/>
  <c r="AD647" i="5"/>
  <c r="AC647" i="5"/>
  <c r="AB647" i="5"/>
  <c r="AA647" i="5"/>
  <c r="Z647" i="5"/>
  <c r="X647" i="5"/>
  <c r="W647" i="5" a="1"/>
  <c r="W647" i="5" s="1"/>
  <c r="AE646" i="5"/>
  <c r="AD646" i="5"/>
  <c r="AC646" i="5"/>
  <c r="AB646" i="5"/>
  <c r="AA646" i="5"/>
  <c r="Z646" i="5"/>
  <c r="X646" i="5"/>
  <c r="W646" i="5" a="1"/>
  <c r="W646" i="5" s="1"/>
  <c r="AE645" i="5"/>
  <c r="AD645" i="5"/>
  <c r="AC645" i="5"/>
  <c r="AB645" i="5"/>
  <c r="AA645" i="5"/>
  <c r="Z645" i="5"/>
  <c r="X645" i="5"/>
  <c r="W645" i="5"/>
  <c r="W645" i="5" a="1"/>
  <c r="AE644" i="5"/>
  <c r="AD644" i="5"/>
  <c r="AC644" i="5"/>
  <c r="AB644" i="5"/>
  <c r="AA644" i="5"/>
  <c r="Z644" i="5"/>
  <c r="X644" i="5"/>
  <c r="W644" i="5" a="1"/>
  <c r="W644" i="5" s="1"/>
  <c r="AE643" i="5"/>
  <c r="AD643" i="5"/>
  <c r="AC643" i="5"/>
  <c r="AB643" i="5"/>
  <c r="AA643" i="5"/>
  <c r="Z643" i="5"/>
  <c r="X643" i="5"/>
  <c r="W643" i="5" a="1"/>
  <c r="W643" i="5" s="1"/>
  <c r="AE642" i="5"/>
  <c r="AD642" i="5"/>
  <c r="AC642" i="5"/>
  <c r="AB642" i="5"/>
  <c r="AA642" i="5"/>
  <c r="Z642" i="5"/>
  <c r="X642" i="5"/>
  <c r="W642" i="5" a="1"/>
  <c r="W642" i="5" s="1"/>
  <c r="AE641" i="5"/>
  <c r="AD641" i="5"/>
  <c r="AC641" i="5"/>
  <c r="AB641" i="5"/>
  <c r="AA641" i="5"/>
  <c r="Z641" i="5"/>
  <c r="X641" i="5"/>
  <c r="W641" i="5" a="1"/>
  <c r="W641" i="5" s="1"/>
  <c r="AE640" i="5"/>
  <c r="AD640" i="5"/>
  <c r="AC640" i="5"/>
  <c r="AB640" i="5"/>
  <c r="AA640" i="5"/>
  <c r="Z640" i="5"/>
  <c r="X640" i="5"/>
  <c r="W640" i="5" a="1"/>
  <c r="W640" i="5" s="1"/>
  <c r="AE639" i="5"/>
  <c r="AD639" i="5"/>
  <c r="AC639" i="5"/>
  <c r="AB639" i="5"/>
  <c r="AA639" i="5"/>
  <c r="Z639" i="5"/>
  <c r="X639" i="5"/>
  <c r="W639" i="5"/>
  <c r="W639" i="5" a="1"/>
  <c r="AE638" i="5"/>
  <c r="AD638" i="5"/>
  <c r="AC638" i="5"/>
  <c r="AB638" i="5"/>
  <c r="AA638" i="5"/>
  <c r="Z638" i="5"/>
  <c r="X638" i="5"/>
  <c r="W638" i="5" a="1"/>
  <c r="W638" i="5" s="1"/>
  <c r="AE637" i="5"/>
  <c r="AD637" i="5"/>
  <c r="AC637" i="5"/>
  <c r="AB637" i="5"/>
  <c r="AA637" i="5"/>
  <c r="Z637" i="5"/>
  <c r="X637" i="5"/>
  <c r="W637" i="5" a="1"/>
  <c r="W637" i="5" s="1"/>
  <c r="AE636" i="5"/>
  <c r="AD636" i="5"/>
  <c r="AC636" i="5"/>
  <c r="AB636" i="5"/>
  <c r="AA636" i="5"/>
  <c r="Z636" i="5"/>
  <c r="X636" i="5"/>
  <c r="W636" i="5" a="1"/>
  <c r="W636" i="5" s="1"/>
  <c r="AE635" i="5"/>
  <c r="AD635" i="5"/>
  <c r="AC635" i="5"/>
  <c r="AB635" i="5"/>
  <c r="AA635" i="5"/>
  <c r="Z635" i="5"/>
  <c r="X635" i="5"/>
  <c r="W635" i="5" a="1"/>
  <c r="W635" i="5" s="1"/>
  <c r="AE634" i="5"/>
  <c r="AD634" i="5"/>
  <c r="AC634" i="5"/>
  <c r="AB634" i="5"/>
  <c r="AA634" i="5"/>
  <c r="Z634" i="5"/>
  <c r="X634" i="5"/>
  <c r="W634" i="5" a="1"/>
  <c r="W634" i="5" s="1"/>
  <c r="AE633" i="5"/>
  <c r="AD633" i="5"/>
  <c r="AC633" i="5"/>
  <c r="AB633" i="5"/>
  <c r="AA633" i="5"/>
  <c r="Z633" i="5"/>
  <c r="X633" i="5"/>
  <c r="W633" i="5" a="1"/>
  <c r="W633" i="5" s="1"/>
  <c r="AE632" i="5"/>
  <c r="AD632" i="5"/>
  <c r="AC632" i="5"/>
  <c r="AB632" i="5"/>
  <c r="AA632" i="5"/>
  <c r="Z632" i="5"/>
  <c r="X632" i="5"/>
  <c r="W632" i="5" a="1"/>
  <c r="W632" i="5" s="1"/>
  <c r="AE631" i="5"/>
  <c r="AD631" i="5"/>
  <c r="AC631" i="5"/>
  <c r="AB631" i="5"/>
  <c r="AA631" i="5"/>
  <c r="Z631" i="5"/>
  <c r="X631" i="5"/>
  <c r="W631" i="5" a="1"/>
  <c r="W631" i="5" s="1"/>
  <c r="AE630" i="5"/>
  <c r="AD630" i="5"/>
  <c r="AC630" i="5"/>
  <c r="AB630" i="5"/>
  <c r="AA630" i="5"/>
  <c r="Z630" i="5"/>
  <c r="X630" i="5"/>
  <c r="W630" i="5" a="1"/>
  <c r="W630" i="5" s="1"/>
  <c r="AE629" i="5"/>
  <c r="AD629" i="5"/>
  <c r="AC629" i="5"/>
  <c r="AB629" i="5"/>
  <c r="AA629" i="5"/>
  <c r="Z629" i="5"/>
  <c r="X629" i="5"/>
  <c r="W629" i="5" a="1"/>
  <c r="W629" i="5" s="1"/>
  <c r="AE628" i="5"/>
  <c r="AD628" i="5"/>
  <c r="AC628" i="5"/>
  <c r="AB628" i="5"/>
  <c r="AA628" i="5"/>
  <c r="Z628" i="5"/>
  <c r="X628" i="5"/>
  <c r="W628" i="5" a="1"/>
  <c r="W628" i="5" s="1"/>
  <c r="AE627" i="5"/>
  <c r="AD627" i="5"/>
  <c r="AC627" i="5"/>
  <c r="AB627" i="5"/>
  <c r="AA627" i="5"/>
  <c r="Z627" i="5"/>
  <c r="X627" i="5"/>
  <c r="W627" i="5" a="1"/>
  <c r="W627" i="5" s="1"/>
  <c r="AE626" i="5"/>
  <c r="AD626" i="5"/>
  <c r="AC626" i="5"/>
  <c r="AB626" i="5"/>
  <c r="AA626" i="5"/>
  <c r="Z626" i="5"/>
  <c r="X626" i="5"/>
  <c r="W626" i="5" a="1"/>
  <c r="W626" i="5" s="1"/>
  <c r="AE625" i="5"/>
  <c r="AD625" i="5"/>
  <c r="AC625" i="5"/>
  <c r="AB625" i="5"/>
  <c r="AA625" i="5"/>
  <c r="Z625" i="5"/>
  <c r="X625" i="5"/>
  <c r="W625" i="5" a="1"/>
  <c r="W625" i="5" s="1"/>
  <c r="AE624" i="5"/>
  <c r="AD624" i="5"/>
  <c r="AC624" i="5"/>
  <c r="AB624" i="5"/>
  <c r="AA624" i="5"/>
  <c r="Z624" i="5"/>
  <c r="X624" i="5"/>
  <c r="W624" i="5" a="1"/>
  <c r="W624" i="5" s="1"/>
  <c r="AE623" i="5"/>
  <c r="AD623" i="5"/>
  <c r="AC623" i="5"/>
  <c r="AB623" i="5"/>
  <c r="AA623" i="5"/>
  <c r="Z623" i="5"/>
  <c r="X623" i="5"/>
  <c r="W623" i="5" a="1"/>
  <c r="W623" i="5" s="1"/>
  <c r="AE622" i="5"/>
  <c r="AD622" i="5"/>
  <c r="AC622" i="5"/>
  <c r="AB622" i="5"/>
  <c r="AA622" i="5"/>
  <c r="Z622" i="5"/>
  <c r="X622" i="5"/>
  <c r="W622" i="5" a="1"/>
  <c r="W622" i="5" s="1"/>
  <c r="AE621" i="5"/>
  <c r="AD621" i="5"/>
  <c r="AC621" i="5"/>
  <c r="AB621" i="5"/>
  <c r="AA621" i="5"/>
  <c r="Z621" i="5"/>
  <c r="X621" i="5"/>
  <c r="W621" i="5" a="1"/>
  <c r="W621" i="5" s="1"/>
  <c r="AE620" i="5"/>
  <c r="AD620" i="5"/>
  <c r="AC620" i="5"/>
  <c r="AB620" i="5"/>
  <c r="AA620" i="5"/>
  <c r="Z620" i="5"/>
  <c r="X620" i="5"/>
  <c r="W620" i="5" a="1"/>
  <c r="W620" i="5" s="1"/>
  <c r="AE619" i="5"/>
  <c r="AD619" i="5"/>
  <c r="AC619" i="5"/>
  <c r="AB619" i="5"/>
  <c r="AA619" i="5"/>
  <c r="Z619" i="5"/>
  <c r="X619" i="5"/>
  <c r="W619" i="5" a="1"/>
  <c r="W619" i="5" s="1"/>
  <c r="AE618" i="5"/>
  <c r="AD618" i="5"/>
  <c r="AC618" i="5"/>
  <c r="AB618" i="5"/>
  <c r="AA618" i="5"/>
  <c r="Z618" i="5"/>
  <c r="X618" i="5"/>
  <c r="W618" i="5" a="1"/>
  <c r="W618" i="5" s="1"/>
  <c r="AE617" i="5"/>
  <c r="AD617" i="5"/>
  <c r="AC617" i="5"/>
  <c r="AB617" i="5"/>
  <c r="AA617" i="5"/>
  <c r="Z617" i="5"/>
  <c r="X617" i="5"/>
  <c r="W617" i="5" a="1"/>
  <c r="W617" i="5" s="1"/>
  <c r="AE616" i="5"/>
  <c r="AD616" i="5"/>
  <c r="AC616" i="5"/>
  <c r="AB616" i="5"/>
  <c r="AA616" i="5"/>
  <c r="Z616" i="5"/>
  <c r="X616" i="5"/>
  <c r="W616" i="5" a="1"/>
  <c r="W616" i="5" s="1"/>
  <c r="AE615" i="5"/>
  <c r="AD615" i="5"/>
  <c r="AC615" i="5"/>
  <c r="AB615" i="5"/>
  <c r="AA615" i="5"/>
  <c r="Z615" i="5"/>
  <c r="X615" i="5"/>
  <c r="W615" i="5" a="1"/>
  <c r="W615" i="5" s="1"/>
  <c r="AE614" i="5"/>
  <c r="AD614" i="5"/>
  <c r="AC614" i="5"/>
  <c r="AB614" i="5"/>
  <c r="AA614" i="5"/>
  <c r="Z614" i="5"/>
  <c r="X614" i="5"/>
  <c r="W614" i="5" a="1"/>
  <c r="W614" i="5" s="1"/>
  <c r="AE613" i="5"/>
  <c r="AD613" i="5"/>
  <c r="AC613" i="5"/>
  <c r="AB613" i="5"/>
  <c r="AA613" i="5"/>
  <c r="Z613" i="5"/>
  <c r="X613" i="5"/>
  <c r="W613" i="5" a="1"/>
  <c r="W613" i="5" s="1"/>
  <c r="AE612" i="5"/>
  <c r="AD612" i="5"/>
  <c r="AC612" i="5"/>
  <c r="AB612" i="5"/>
  <c r="AA612" i="5"/>
  <c r="Z612" i="5"/>
  <c r="X612" i="5"/>
  <c r="W612" i="5" a="1"/>
  <c r="W612" i="5" s="1"/>
  <c r="AE611" i="5"/>
  <c r="AD611" i="5"/>
  <c r="AC611" i="5"/>
  <c r="AB611" i="5"/>
  <c r="AA611" i="5"/>
  <c r="Z611" i="5"/>
  <c r="X611" i="5"/>
  <c r="W611" i="5" a="1"/>
  <c r="W611" i="5" s="1"/>
  <c r="AE610" i="5"/>
  <c r="AD610" i="5"/>
  <c r="AC610" i="5"/>
  <c r="AB610" i="5"/>
  <c r="AA610" i="5"/>
  <c r="Z610" i="5"/>
  <c r="X610" i="5"/>
  <c r="W610" i="5" a="1"/>
  <c r="W610" i="5" s="1"/>
  <c r="AE609" i="5"/>
  <c r="AD609" i="5"/>
  <c r="AC609" i="5"/>
  <c r="AB609" i="5"/>
  <c r="AA609" i="5"/>
  <c r="Z609" i="5"/>
  <c r="X609" i="5"/>
  <c r="W609" i="5" a="1"/>
  <c r="W609" i="5" s="1"/>
  <c r="AE608" i="5"/>
  <c r="AD608" i="5"/>
  <c r="AC608" i="5"/>
  <c r="AB608" i="5"/>
  <c r="AA608" i="5"/>
  <c r="Z608" i="5"/>
  <c r="X608" i="5"/>
  <c r="W608" i="5" a="1"/>
  <c r="W608" i="5" s="1"/>
  <c r="AE607" i="5"/>
  <c r="AD607" i="5"/>
  <c r="AC607" i="5"/>
  <c r="AB607" i="5"/>
  <c r="AA607" i="5"/>
  <c r="Z607" i="5"/>
  <c r="X607" i="5"/>
  <c r="W607" i="5" a="1"/>
  <c r="W607" i="5" s="1"/>
  <c r="AE606" i="5"/>
  <c r="AD606" i="5"/>
  <c r="AC606" i="5"/>
  <c r="AB606" i="5"/>
  <c r="AA606" i="5"/>
  <c r="Z606" i="5"/>
  <c r="X606" i="5"/>
  <c r="W606" i="5" a="1"/>
  <c r="W606" i="5" s="1"/>
  <c r="AE605" i="5"/>
  <c r="AD605" i="5"/>
  <c r="AC605" i="5"/>
  <c r="AB605" i="5"/>
  <c r="AA605" i="5"/>
  <c r="Z605" i="5"/>
  <c r="X605" i="5"/>
  <c r="W605" i="5" a="1"/>
  <c r="W605" i="5" s="1"/>
  <c r="AE604" i="5"/>
  <c r="AD604" i="5"/>
  <c r="AC604" i="5"/>
  <c r="AB604" i="5"/>
  <c r="AA604" i="5"/>
  <c r="Z604" i="5"/>
  <c r="X604" i="5"/>
  <c r="W604" i="5" a="1"/>
  <c r="W604" i="5" s="1"/>
  <c r="AE603" i="5"/>
  <c r="AD603" i="5"/>
  <c r="AC603" i="5"/>
  <c r="AB603" i="5"/>
  <c r="AA603" i="5"/>
  <c r="Z603" i="5"/>
  <c r="X603" i="5"/>
  <c r="W603" i="5" a="1"/>
  <c r="W603" i="5" s="1"/>
  <c r="AE602" i="5"/>
  <c r="AD602" i="5"/>
  <c r="AC602" i="5"/>
  <c r="AB602" i="5"/>
  <c r="AA602" i="5"/>
  <c r="Z602" i="5"/>
  <c r="X602" i="5"/>
  <c r="W602" i="5" a="1"/>
  <c r="W602" i="5" s="1"/>
  <c r="AE601" i="5"/>
  <c r="AD601" i="5"/>
  <c r="AC601" i="5"/>
  <c r="AB601" i="5"/>
  <c r="AA601" i="5"/>
  <c r="Z601" i="5"/>
  <c r="X601" i="5"/>
  <c r="W601" i="5" a="1"/>
  <c r="W601" i="5" s="1"/>
  <c r="AE600" i="5"/>
  <c r="AD600" i="5"/>
  <c r="AC600" i="5"/>
  <c r="AB600" i="5"/>
  <c r="AA600" i="5"/>
  <c r="Z600" i="5"/>
  <c r="X600" i="5"/>
  <c r="W600" i="5" a="1"/>
  <c r="W600" i="5" s="1"/>
  <c r="AE599" i="5"/>
  <c r="AD599" i="5"/>
  <c r="AC599" i="5"/>
  <c r="AB599" i="5"/>
  <c r="AA599" i="5"/>
  <c r="Z599" i="5"/>
  <c r="X599" i="5"/>
  <c r="W599" i="5" a="1"/>
  <c r="W599" i="5" s="1"/>
  <c r="AE598" i="5"/>
  <c r="AD598" i="5"/>
  <c r="AC598" i="5"/>
  <c r="AB598" i="5"/>
  <c r="AA598" i="5"/>
  <c r="Z598" i="5"/>
  <c r="X598" i="5"/>
  <c r="W598" i="5" a="1"/>
  <c r="W598" i="5" s="1"/>
  <c r="AE597" i="5"/>
  <c r="AD597" i="5"/>
  <c r="AC597" i="5"/>
  <c r="AB597" i="5"/>
  <c r="AA597" i="5"/>
  <c r="Z597" i="5"/>
  <c r="X597" i="5"/>
  <c r="W597" i="5" a="1"/>
  <c r="W597" i="5" s="1"/>
  <c r="AE596" i="5"/>
  <c r="AD596" i="5"/>
  <c r="AC596" i="5"/>
  <c r="AB596" i="5"/>
  <c r="AA596" i="5"/>
  <c r="Z596" i="5"/>
  <c r="X596" i="5"/>
  <c r="W596" i="5" a="1"/>
  <c r="W596" i="5" s="1"/>
  <c r="AE595" i="5"/>
  <c r="AD595" i="5"/>
  <c r="AC595" i="5"/>
  <c r="AB595" i="5"/>
  <c r="AA595" i="5"/>
  <c r="Z595" i="5"/>
  <c r="X595" i="5"/>
  <c r="W595" i="5" a="1"/>
  <c r="W595" i="5" s="1"/>
  <c r="AE594" i="5"/>
  <c r="AD594" i="5"/>
  <c r="AC594" i="5"/>
  <c r="AB594" i="5"/>
  <c r="AA594" i="5"/>
  <c r="Z594" i="5"/>
  <c r="X594" i="5"/>
  <c r="W594" i="5" a="1"/>
  <c r="W594" i="5" s="1"/>
  <c r="AE593" i="5"/>
  <c r="AD593" i="5"/>
  <c r="AC593" i="5"/>
  <c r="AB593" i="5"/>
  <c r="AA593" i="5"/>
  <c r="Z593" i="5"/>
  <c r="X593" i="5"/>
  <c r="W593" i="5" a="1"/>
  <c r="W593" i="5" s="1"/>
  <c r="AE592" i="5"/>
  <c r="AD592" i="5"/>
  <c r="AC592" i="5"/>
  <c r="AB592" i="5"/>
  <c r="AA592" i="5"/>
  <c r="Z592" i="5"/>
  <c r="X592" i="5"/>
  <c r="W592" i="5" a="1"/>
  <c r="W592" i="5" s="1"/>
  <c r="AE591" i="5"/>
  <c r="AD591" i="5"/>
  <c r="AC591" i="5"/>
  <c r="AB591" i="5"/>
  <c r="AA591" i="5"/>
  <c r="Z591" i="5"/>
  <c r="X591" i="5"/>
  <c r="W591" i="5" a="1"/>
  <c r="W591" i="5" s="1"/>
  <c r="AE590" i="5"/>
  <c r="AD590" i="5"/>
  <c r="AC590" i="5"/>
  <c r="AB590" i="5"/>
  <c r="AA590" i="5"/>
  <c r="Z590" i="5"/>
  <c r="X590" i="5"/>
  <c r="W590" i="5" a="1"/>
  <c r="W590" i="5" s="1"/>
  <c r="AE589" i="5"/>
  <c r="AD589" i="5"/>
  <c r="AC589" i="5"/>
  <c r="AB589" i="5"/>
  <c r="AA589" i="5"/>
  <c r="Z589" i="5"/>
  <c r="X589" i="5"/>
  <c r="W589" i="5" a="1"/>
  <c r="W589" i="5" s="1"/>
  <c r="AE588" i="5"/>
  <c r="AD588" i="5"/>
  <c r="AC588" i="5"/>
  <c r="AB588" i="5"/>
  <c r="AA588" i="5"/>
  <c r="Z588" i="5"/>
  <c r="X588" i="5"/>
  <c r="W588" i="5" a="1"/>
  <c r="W588" i="5" s="1"/>
  <c r="AE587" i="5"/>
  <c r="AD587" i="5"/>
  <c r="AC587" i="5"/>
  <c r="AB587" i="5"/>
  <c r="AA587" i="5"/>
  <c r="Z587" i="5"/>
  <c r="X587" i="5"/>
  <c r="W587" i="5" a="1"/>
  <c r="W587" i="5" s="1"/>
  <c r="AE586" i="5"/>
  <c r="AD586" i="5"/>
  <c r="AC586" i="5"/>
  <c r="AB586" i="5"/>
  <c r="AA586" i="5"/>
  <c r="Z586" i="5"/>
  <c r="X586" i="5"/>
  <c r="W586" i="5" a="1"/>
  <c r="W586" i="5" s="1"/>
  <c r="AE585" i="5"/>
  <c r="AD585" i="5"/>
  <c r="AC585" i="5"/>
  <c r="AB585" i="5"/>
  <c r="AA585" i="5"/>
  <c r="Z585" i="5"/>
  <c r="X585" i="5"/>
  <c r="W585" i="5" a="1"/>
  <c r="W585" i="5" s="1"/>
  <c r="AE584" i="5"/>
  <c r="AD584" i="5"/>
  <c r="AC584" i="5"/>
  <c r="AB584" i="5"/>
  <c r="AA584" i="5"/>
  <c r="Z584" i="5"/>
  <c r="X584" i="5"/>
  <c r="W584" i="5" a="1"/>
  <c r="W584" i="5" s="1"/>
  <c r="AE583" i="5"/>
  <c r="AD583" i="5"/>
  <c r="AC583" i="5"/>
  <c r="AB583" i="5"/>
  <c r="AA583" i="5"/>
  <c r="Z583" i="5"/>
  <c r="X583" i="5"/>
  <c r="W583" i="5" a="1"/>
  <c r="W583" i="5" s="1"/>
  <c r="AE582" i="5"/>
  <c r="AD582" i="5"/>
  <c r="AC582" i="5"/>
  <c r="AB582" i="5"/>
  <c r="AA582" i="5"/>
  <c r="Z582" i="5"/>
  <c r="X582" i="5"/>
  <c r="W582" i="5" a="1"/>
  <c r="W582" i="5" s="1"/>
  <c r="AE581" i="5"/>
  <c r="AD581" i="5"/>
  <c r="AC581" i="5"/>
  <c r="AB581" i="5"/>
  <c r="AA581" i="5"/>
  <c r="Z581" i="5"/>
  <c r="X581" i="5"/>
  <c r="W581" i="5" a="1"/>
  <c r="W581" i="5" s="1"/>
  <c r="AE580" i="5"/>
  <c r="AD580" i="5"/>
  <c r="AC580" i="5"/>
  <c r="AB580" i="5"/>
  <c r="AA580" i="5"/>
  <c r="Z580" i="5"/>
  <c r="X580" i="5"/>
  <c r="W580" i="5" a="1"/>
  <c r="W580" i="5" s="1"/>
  <c r="AE579" i="5"/>
  <c r="AD579" i="5"/>
  <c r="AC579" i="5"/>
  <c r="AB579" i="5"/>
  <c r="AA579" i="5"/>
  <c r="Z579" i="5"/>
  <c r="X579" i="5"/>
  <c r="W579" i="5" a="1"/>
  <c r="W579" i="5" s="1"/>
  <c r="AE578" i="5"/>
  <c r="AD578" i="5"/>
  <c r="AC578" i="5"/>
  <c r="AB578" i="5"/>
  <c r="AA578" i="5"/>
  <c r="Z578" i="5"/>
  <c r="X578" i="5"/>
  <c r="W578" i="5" a="1"/>
  <c r="W578" i="5" s="1"/>
  <c r="AE577" i="5"/>
  <c r="AD577" i="5"/>
  <c r="AC577" i="5"/>
  <c r="AB577" i="5"/>
  <c r="AA577" i="5"/>
  <c r="Z577" i="5"/>
  <c r="X577" i="5"/>
  <c r="W577" i="5" a="1"/>
  <c r="W577" i="5" s="1"/>
  <c r="AE576" i="5"/>
  <c r="AD576" i="5"/>
  <c r="AC576" i="5"/>
  <c r="AB576" i="5"/>
  <c r="AA576" i="5"/>
  <c r="Z576" i="5"/>
  <c r="X576" i="5"/>
  <c r="W576" i="5" a="1"/>
  <c r="W576" i="5" s="1"/>
  <c r="AE575" i="5"/>
  <c r="AD575" i="5"/>
  <c r="AC575" i="5"/>
  <c r="AB575" i="5"/>
  <c r="AA575" i="5"/>
  <c r="Z575" i="5"/>
  <c r="X575" i="5"/>
  <c r="W575" i="5" a="1"/>
  <c r="W575" i="5" s="1"/>
  <c r="AE574" i="5"/>
  <c r="AD574" i="5"/>
  <c r="AC574" i="5"/>
  <c r="AB574" i="5"/>
  <c r="AA574" i="5"/>
  <c r="Z574" i="5"/>
  <c r="X574" i="5"/>
  <c r="W574" i="5" a="1"/>
  <c r="W574" i="5" s="1"/>
  <c r="AE573" i="5"/>
  <c r="AD573" i="5"/>
  <c r="AC573" i="5"/>
  <c r="AB573" i="5"/>
  <c r="AA573" i="5"/>
  <c r="Z573" i="5"/>
  <c r="X573" i="5"/>
  <c r="W573" i="5" a="1"/>
  <c r="W573" i="5" s="1"/>
  <c r="AE572" i="5"/>
  <c r="AD572" i="5"/>
  <c r="AC572" i="5"/>
  <c r="AB572" i="5"/>
  <c r="AA572" i="5"/>
  <c r="Z572" i="5"/>
  <c r="X572" i="5"/>
  <c r="W572" i="5" a="1"/>
  <c r="W572" i="5" s="1"/>
  <c r="AE571" i="5"/>
  <c r="AD571" i="5"/>
  <c r="AC571" i="5"/>
  <c r="AB571" i="5"/>
  <c r="AA571" i="5"/>
  <c r="Z571" i="5"/>
  <c r="X571" i="5"/>
  <c r="W571" i="5" a="1"/>
  <c r="W571" i="5" s="1"/>
  <c r="AE570" i="5"/>
  <c r="AD570" i="5"/>
  <c r="AC570" i="5"/>
  <c r="AB570" i="5"/>
  <c r="AA570" i="5"/>
  <c r="Z570" i="5"/>
  <c r="X570" i="5"/>
  <c r="W570" i="5" a="1"/>
  <c r="W570" i="5" s="1"/>
  <c r="AE569" i="5"/>
  <c r="AD569" i="5"/>
  <c r="AC569" i="5"/>
  <c r="AB569" i="5"/>
  <c r="AA569" i="5"/>
  <c r="Z569" i="5"/>
  <c r="X569" i="5"/>
  <c r="W569" i="5" a="1"/>
  <c r="W569" i="5" s="1"/>
  <c r="AE568" i="5"/>
  <c r="AD568" i="5"/>
  <c r="AC568" i="5"/>
  <c r="AB568" i="5"/>
  <c r="AA568" i="5"/>
  <c r="Z568" i="5"/>
  <c r="X568" i="5"/>
  <c r="W568" i="5" a="1"/>
  <c r="W568" i="5" s="1"/>
  <c r="AE567" i="5"/>
  <c r="AD567" i="5"/>
  <c r="AC567" i="5"/>
  <c r="AB567" i="5"/>
  <c r="AA567" i="5"/>
  <c r="Z567" i="5"/>
  <c r="X567" i="5"/>
  <c r="W567" i="5" a="1"/>
  <c r="W567" i="5" s="1"/>
  <c r="AE566" i="5"/>
  <c r="AD566" i="5"/>
  <c r="AC566" i="5"/>
  <c r="AB566" i="5"/>
  <c r="AA566" i="5"/>
  <c r="Z566" i="5"/>
  <c r="X566" i="5"/>
  <c r="W566" i="5" a="1"/>
  <c r="W566" i="5" s="1"/>
  <c r="AE565" i="5"/>
  <c r="AD565" i="5"/>
  <c r="AC565" i="5"/>
  <c r="AB565" i="5"/>
  <c r="AA565" i="5"/>
  <c r="Z565" i="5"/>
  <c r="X565" i="5"/>
  <c r="W565" i="5" a="1"/>
  <c r="W565" i="5" s="1"/>
  <c r="AE564" i="5"/>
  <c r="AD564" i="5"/>
  <c r="AC564" i="5"/>
  <c r="AB564" i="5"/>
  <c r="AA564" i="5"/>
  <c r="Z564" i="5"/>
  <c r="X564" i="5"/>
  <c r="W564" i="5" a="1"/>
  <c r="W564" i="5" s="1"/>
  <c r="AE563" i="5"/>
  <c r="AD563" i="5"/>
  <c r="AC563" i="5"/>
  <c r="AB563" i="5"/>
  <c r="AA563" i="5"/>
  <c r="Z563" i="5"/>
  <c r="X563" i="5"/>
  <c r="W563" i="5" a="1"/>
  <c r="W563" i="5" s="1"/>
  <c r="AE562" i="5"/>
  <c r="AD562" i="5"/>
  <c r="AC562" i="5"/>
  <c r="AB562" i="5"/>
  <c r="AA562" i="5"/>
  <c r="Z562" i="5"/>
  <c r="X562" i="5"/>
  <c r="W562" i="5" a="1"/>
  <c r="W562" i="5" s="1"/>
  <c r="AE561" i="5"/>
  <c r="AD561" i="5"/>
  <c r="AC561" i="5"/>
  <c r="AB561" i="5"/>
  <c r="AA561" i="5"/>
  <c r="Z561" i="5"/>
  <c r="X561" i="5"/>
  <c r="W561" i="5" a="1"/>
  <c r="W561" i="5" s="1"/>
  <c r="AE560" i="5"/>
  <c r="AD560" i="5"/>
  <c r="AC560" i="5"/>
  <c r="AB560" i="5"/>
  <c r="AA560" i="5"/>
  <c r="Z560" i="5"/>
  <c r="X560" i="5"/>
  <c r="W560" i="5" a="1"/>
  <c r="W560" i="5" s="1"/>
  <c r="AE559" i="5"/>
  <c r="AD559" i="5"/>
  <c r="AC559" i="5"/>
  <c r="AB559" i="5"/>
  <c r="AA559" i="5"/>
  <c r="Z559" i="5"/>
  <c r="X559" i="5"/>
  <c r="W559" i="5" a="1"/>
  <c r="W559" i="5" s="1"/>
  <c r="AE558" i="5"/>
  <c r="AD558" i="5"/>
  <c r="AC558" i="5"/>
  <c r="AB558" i="5"/>
  <c r="AA558" i="5"/>
  <c r="Z558" i="5"/>
  <c r="X558" i="5"/>
  <c r="W558" i="5" a="1"/>
  <c r="W558" i="5" s="1"/>
  <c r="AE557" i="5"/>
  <c r="AD557" i="5"/>
  <c r="AC557" i="5"/>
  <c r="AB557" i="5"/>
  <c r="AA557" i="5"/>
  <c r="Z557" i="5"/>
  <c r="X557" i="5"/>
  <c r="W557" i="5" a="1"/>
  <c r="W557" i="5" s="1"/>
  <c r="AE556" i="5"/>
  <c r="AD556" i="5"/>
  <c r="AC556" i="5"/>
  <c r="AB556" i="5"/>
  <c r="AA556" i="5"/>
  <c r="Z556" i="5"/>
  <c r="X556" i="5"/>
  <c r="W556" i="5" a="1"/>
  <c r="W556" i="5" s="1"/>
  <c r="AE555" i="5"/>
  <c r="AD555" i="5"/>
  <c r="AC555" i="5"/>
  <c r="AB555" i="5"/>
  <c r="AA555" i="5"/>
  <c r="Z555" i="5"/>
  <c r="X555" i="5"/>
  <c r="W555" i="5" a="1"/>
  <c r="W555" i="5" s="1"/>
  <c r="AE554" i="5"/>
  <c r="AD554" i="5"/>
  <c r="AC554" i="5"/>
  <c r="AB554" i="5"/>
  <c r="AA554" i="5"/>
  <c r="Z554" i="5"/>
  <c r="X554" i="5"/>
  <c r="W554" i="5" a="1"/>
  <c r="W554" i="5" s="1"/>
  <c r="AE553" i="5"/>
  <c r="AD553" i="5"/>
  <c r="AC553" i="5"/>
  <c r="AB553" i="5"/>
  <c r="AA553" i="5"/>
  <c r="Z553" i="5"/>
  <c r="X553" i="5"/>
  <c r="W553" i="5" a="1"/>
  <c r="W553" i="5" s="1"/>
  <c r="AE552" i="5"/>
  <c r="AD552" i="5"/>
  <c r="AC552" i="5"/>
  <c r="AB552" i="5"/>
  <c r="AA552" i="5"/>
  <c r="Z552" i="5"/>
  <c r="X552" i="5"/>
  <c r="W552" i="5" a="1"/>
  <c r="W552" i="5" s="1"/>
  <c r="AE551" i="5"/>
  <c r="AD551" i="5"/>
  <c r="AC551" i="5"/>
  <c r="AB551" i="5"/>
  <c r="AA551" i="5"/>
  <c r="Z551" i="5"/>
  <c r="X551" i="5"/>
  <c r="W551" i="5" a="1"/>
  <c r="W551" i="5" s="1"/>
  <c r="AE550" i="5"/>
  <c r="AD550" i="5"/>
  <c r="AC550" i="5"/>
  <c r="AB550" i="5"/>
  <c r="AA550" i="5"/>
  <c r="Z550" i="5"/>
  <c r="X550" i="5"/>
  <c r="W550" i="5" a="1"/>
  <c r="W550" i="5" s="1"/>
  <c r="AE549" i="5"/>
  <c r="AD549" i="5"/>
  <c r="AC549" i="5"/>
  <c r="AB549" i="5"/>
  <c r="AA549" i="5"/>
  <c r="Z549" i="5"/>
  <c r="X549" i="5"/>
  <c r="W549" i="5" a="1"/>
  <c r="W549" i="5" s="1"/>
  <c r="AE548" i="5"/>
  <c r="AD548" i="5"/>
  <c r="AC548" i="5"/>
  <c r="AB548" i="5"/>
  <c r="AA548" i="5"/>
  <c r="Z548" i="5"/>
  <c r="X548" i="5"/>
  <c r="W548" i="5" a="1"/>
  <c r="W548" i="5" s="1"/>
  <c r="AE547" i="5"/>
  <c r="AD547" i="5"/>
  <c r="AC547" i="5"/>
  <c r="AB547" i="5"/>
  <c r="AA547" i="5"/>
  <c r="Z547" i="5"/>
  <c r="X547" i="5"/>
  <c r="W547" i="5" a="1"/>
  <c r="W547" i="5" s="1"/>
  <c r="AE546" i="5"/>
  <c r="AD546" i="5"/>
  <c r="AC546" i="5"/>
  <c r="AB546" i="5"/>
  <c r="AA546" i="5"/>
  <c r="Z546" i="5"/>
  <c r="X546" i="5"/>
  <c r="W546" i="5" a="1"/>
  <c r="W546" i="5" s="1"/>
  <c r="AE545" i="5"/>
  <c r="AD545" i="5"/>
  <c r="AC545" i="5"/>
  <c r="AB545" i="5"/>
  <c r="AA545" i="5"/>
  <c r="Z545" i="5"/>
  <c r="X545" i="5"/>
  <c r="W545" i="5" a="1"/>
  <c r="W545" i="5" s="1"/>
  <c r="AE544" i="5"/>
  <c r="AD544" i="5"/>
  <c r="AC544" i="5"/>
  <c r="AB544" i="5"/>
  <c r="AA544" i="5"/>
  <c r="Z544" i="5"/>
  <c r="X544" i="5"/>
  <c r="W544" i="5" a="1"/>
  <c r="W544" i="5" s="1"/>
  <c r="AE543" i="5"/>
  <c r="AD543" i="5"/>
  <c r="AC543" i="5"/>
  <c r="AB543" i="5"/>
  <c r="AA543" i="5"/>
  <c r="Z543" i="5"/>
  <c r="X543" i="5"/>
  <c r="W543" i="5" a="1"/>
  <c r="W543" i="5" s="1"/>
  <c r="AE542" i="5"/>
  <c r="AD542" i="5"/>
  <c r="AC542" i="5"/>
  <c r="AB542" i="5"/>
  <c r="AA542" i="5"/>
  <c r="Z542" i="5"/>
  <c r="X542" i="5"/>
  <c r="W542" i="5" a="1"/>
  <c r="W542" i="5" s="1"/>
  <c r="AE541" i="5"/>
  <c r="AD541" i="5"/>
  <c r="AC541" i="5"/>
  <c r="AB541" i="5"/>
  <c r="AA541" i="5"/>
  <c r="Z541" i="5"/>
  <c r="X541" i="5"/>
  <c r="W541" i="5" a="1"/>
  <c r="W541" i="5" s="1"/>
  <c r="AE540" i="5"/>
  <c r="AD540" i="5"/>
  <c r="AC540" i="5"/>
  <c r="AB540" i="5"/>
  <c r="AA540" i="5"/>
  <c r="Z540" i="5"/>
  <c r="X540" i="5"/>
  <c r="W540" i="5" a="1"/>
  <c r="W540" i="5" s="1"/>
  <c r="AE539" i="5"/>
  <c r="AD539" i="5"/>
  <c r="AC539" i="5"/>
  <c r="AB539" i="5"/>
  <c r="AA539" i="5"/>
  <c r="Z539" i="5"/>
  <c r="X539" i="5"/>
  <c r="W539" i="5" a="1"/>
  <c r="W539" i="5" s="1"/>
  <c r="AE538" i="5"/>
  <c r="AD538" i="5"/>
  <c r="AC538" i="5"/>
  <c r="AB538" i="5"/>
  <c r="AA538" i="5"/>
  <c r="Z538" i="5"/>
  <c r="X538" i="5"/>
  <c r="W538" i="5" a="1"/>
  <c r="W538" i="5" s="1"/>
  <c r="AE537" i="5"/>
  <c r="AD537" i="5"/>
  <c r="AC537" i="5"/>
  <c r="AB537" i="5"/>
  <c r="AA537" i="5"/>
  <c r="Z537" i="5"/>
  <c r="X537" i="5"/>
  <c r="W537" i="5" a="1"/>
  <c r="W537" i="5" s="1"/>
  <c r="AE536" i="5"/>
  <c r="AD536" i="5"/>
  <c r="AC536" i="5"/>
  <c r="AB536" i="5"/>
  <c r="AA536" i="5"/>
  <c r="Z536" i="5"/>
  <c r="X536" i="5"/>
  <c r="W536" i="5" a="1"/>
  <c r="W536" i="5" s="1"/>
  <c r="AE535" i="5"/>
  <c r="AD535" i="5"/>
  <c r="AC535" i="5"/>
  <c r="AB535" i="5"/>
  <c r="AA535" i="5"/>
  <c r="Z535" i="5"/>
  <c r="X535" i="5"/>
  <c r="W535" i="5" a="1"/>
  <c r="W535" i="5" s="1"/>
  <c r="AE534" i="5"/>
  <c r="AD534" i="5"/>
  <c r="AC534" i="5"/>
  <c r="AB534" i="5"/>
  <c r="AA534" i="5"/>
  <c r="Z534" i="5"/>
  <c r="X534" i="5"/>
  <c r="W534" i="5" a="1"/>
  <c r="W534" i="5" s="1"/>
  <c r="AE533" i="5"/>
  <c r="AD533" i="5"/>
  <c r="AC533" i="5"/>
  <c r="AB533" i="5"/>
  <c r="AA533" i="5"/>
  <c r="Z533" i="5"/>
  <c r="X533" i="5"/>
  <c r="W533" i="5" a="1"/>
  <c r="W533" i="5" s="1"/>
  <c r="AE532" i="5"/>
  <c r="AD532" i="5"/>
  <c r="AC532" i="5"/>
  <c r="AB532" i="5"/>
  <c r="AA532" i="5"/>
  <c r="Z532" i="5"/>
  <c r="X532" i="5"/>
  <c r="W532" i="5" a="1"/>
  <c r="W532" i="5" s="1"/>
  <c r="AE531" i="5"/>
  <c r="AD531" i="5"/>
  <c r="AC531" i="5"/>
  <c r="AB531" i="5"/>
  <c r="AA531" i="5"/>
  <c r="Z531" i="5"/>
  <c r="X531" i="5"/>
  <c r="W531" i="5" a="1"/>
  <c r="W531" i="5" s="1"/>
  <c r="AE530" i="5"/>
  <c r="AD530" i="5"/>
  <c r="AC530" i="5"/>
  <c r="AB530" i="5"/>
  <c r="AA530" i="5"/>
  <c r="Z530" i="5"/>
  <c r="X530" i="5"/>
  <c r="W530" i="5" a="1"/>
  <c r="W530" i="5" s="1"/>
  <c r="AE529" i="5"/>
  <c r="AD529" i="5"/>
  <c r="AC529" i="5"/>
  <c r="AB529" i="5"/>
  <c r="AA529" i="5"/>
  <c r="Z529" i="5"/>
  <c r="X529" i="5"/>
  <c r="W529" i="5" a="1"/>
  <c r="W529" i="5" s="1"/>
  <c r="AE528" i="5"/>
  <c r="AD528" i="5"/>
  <c r="AC528" i="5"/>
  <c r="AB528" i="5"/>
  <c r="AA528" i="5"/>
  <c r="Z528" i="5"/>
  <c r="X528" i="5"/>
  <c r="W528" i="5" a="1"/>
  <c r="W528" i="5" s="1"/>
  <c r="AE527" i="5"/>
  <c r="AD527" i="5"/>
  <c r="AC527" i="5"/>
  <c r="AB527" i="5"/>
  <c r="AA527" i="5"/>
  <c r="Z527" i="5"/>
  <c r="X527" i="5"/>
  <c r="W527" i="5" a="1"/>
  <c r="W527" i="5" s="1"/>
  <c r="AE526" i="5"/>
  <c r="AD526" i="5"/>
  <c r="AC526" i="5"/>
  <c r="AB526" i="5"/>
  <c r="AA526" i="5"/>
  <c r="Z526" i="5"/>
  <c r="X526" i="5"/>
  <c r="W526" i="5" a="1"/>
  <c r="W526" i="5" s="1"/>
  <c r="AE525" i="5"/>
  <c r="AD525" i="5"/>
  <c r="AC525" i="5"/>
  <c r="AB525" i="5"/>
  <c r="AA525" i="5"/>
  <c r="Z525" i="5"/>
  <c r="X525" i="5"/>
  <c r="W525" i="5" a="1"/>
  <c r="W525" i="5" s="1"/>
  <c r="AE524" i="5"/>
  <c r="AD524" i="5"/>
  <c r="AC524" i="5"/>
  <c r="AB524" i="5"/>
  <c r="AA524" i="5"/>
  <c r="Z524" i="5"/>
  <c r="X524" i="5"/>
  <c r="W524" i="5" a="1"/>
  <c r="W524" i="5" s="1"/>
  <c r="AE523" i="5"/>
  <c r="AD523" i="5"/>
  <c r="AC523" i="5"/>
  <c r="AB523" i="5"/>
  <c r="AA523" i="5"/>
  <c r="Z523" i="5"/>
  <c r="X523" i="5"/>
  <c r="W523" i="5" a="1"/>
  <c r="W523" i="5" s="1"/>
  <c r="AE522" i="5"/>
  <c r="AD522" i="5"/>
  <c r="AC522" i="5"/>
  <c r="AB522" i="5"/>
  <c r="AA522" i="5"/>
  <c r="Z522" i="5"/>
  <c r="X522" i="5"/>
  <c r="W522" i="5" a="1"/>
  <c r="W522" i="5" s="1"/>
  <c r="AE521" i="5"/>
  <c r="AD521" i="5"/>
  <c r="AC521" i="5"/>
  <c r="AB521" i="5"/>
  <c r="AA521" i="5"/>
  <c r="Z521" i="5"/>
  <c r="X521" i="5"/>
  <c r="W521" i="5" a="1"/>
  <c r="W521" i="5" s="1"/>
  <c r="AE520" i="5"/>
  <c r="AD520" i="5"/>
  <c r="AC520" i="5"/>
  <c r="AB520" i="5"/>
  <c r="AA520" i="5"/>
  <c r="Z520" i="5"/>
  <c r="X520" i="5"/>
  <c r="W520" i="5" a="1"/>
  <c r="W520" i="5" s="1"/>
  <c r="AE519" i="5"/>
  <c r="AD519" i="5"/>
  <c r="AC519" i="5"/>
  <c r="AB519" i="5"/>
  <c r="AA519" i="5"/>
  <c r="Z519" i="5"/>
  <c r="X519" i="5"/>
  <c r="W519" i="5" a="1"/>
  <c r="W519" i="5" s="1"/>
  <c r="AE518" i="5"/>
  <c r="AD518" i="5"/>
  <c r="AC518" i="5"/>
  <c r="AB518" i="5"/>
  <c r="AA518" i="5"/>
  <c r="Z518" i="5"/>
  <c r="X518" i="5"/>
  <c r="W518" i="5" a="1"/>
  <c r="W518" i="5" s="1"/>
  <c r="AE517" i="5"/>
  <c r="AD517" i="5"/>
  <c r="AC517" i="5"/>
  <c r="AB517" i="5"/>
  <c r="AA517" i="5"/>
  <c r="Z517" i="5"/>
  <c r="X517" i="5"/>
  <c r="W517" i="5" a="1"/>
  <c r="W517" i="5" s="1"/>
  <c r="AE516" i="5"/>
  <c r="AD516" i="5"/>
  <c r="AC516" i="5"/>
  <c r="AB516" i="5"/>
  <c r="AA516" i="5"/>
  <c r="Z516" i="5"/>
  <c r="X516" i="5"/>
  <c r="W516" i="5" a="1"/>
  <c r="W516" i="5" s="1"/>
  <c r="AE515" i="5"/>
  <c r="AD515" i="5"/>
  <c r="AC515" i="5"/>
  <c r="AB515" i="5"/>
  <c r="AA515" i="5"/>
  <c r="Z515" i="5"/>
  <c r="X515" i="5"/>
  <c r="W515" i="5" a="1"/>
  <c r="W515" i="5" s="1"/>
  <c r="AE514" i="5"/>
  <c r="AD514" i="5"/>
  <c r="AC514" i="5"/>
  <c r="AB514" i="5"/>
  <c r="AA514" i="5"/>
  <c r="Z514" i="5"/>
  <c r="X514" i="5"/>
  <c r="W514" i="5" a="1"/>
  <c r="W514" i="5" s="1"/>
  <c r="AE513" i="5"/>
  <c r="AD513" i="5"/>
  <c r="AC513" i="5"/>
  <c r="AB513" i="5"/>
  <c r="AA513" i="5"/>
  <c r="Z513" i="5"/>
  <c r="X513" i="5"/>
  <c r="W513" i="5" a="1"/>
  <c r="W513" i="5" s="1"/>
  <c r="AE512" i="5"/>
  <c r="AD512" i="5"/>
  <c r="AC512" i="5"/>
  <c r="AB512" i="5"/>
  <c r="AA512" i="5"/>
  <c r="Z512" i="5"/>
  <c r="X512" i="5"/>
  <c r="W512" i="5" a="1"/>
  <c r="W512" i="5" s="1"/>
  <c r="AE511" i="5"/>
  <c r="AD511" i="5"/>
  <c r="AC511" i="5"/>
  <c r="AB511" i="5"/>
  <c r="AA511" i="5"/>
  <c r="Z511" i="5"/>
  <c r="X511" i="5"/>
  <c r="W511" i="5" a="1"/>
  <c r="W511" i="5" s="1"/>
  <c r="AE510" i="5"/>
  <c r="AD510" i="5"/>
  <c r="AC510" i="5"/>
  <c r="AB510" i="5"/>
  <c r="AA510" i="5"/>
  <c r="Z510" i="5"/>
  <c r="X510" i="5"/>
  <c r="W510" i="5" a="1"/>
  <c r="W510" i="5" s="1"/>
  <c r="AE509" i="5"/>
  <c r="AD509" i="5"/>
  <c r="AC509" i="5"/>
  <c r="AB509" i="5"/>
  <c r="AA509" i="5"/>
  <c r="Z509" i="5"/>
  <c r="X509" i="5"/>
  <c r="W509" i="5" a="1"/>
  <c r="W509" i="5" s="1"/>
  <c r="AE508" i="5"/>
  <c r="AD508" i="5"/>
  <c r="AC508" i="5"/>
  <c r="AB508" i="5"/>
  <c r="AA508" i="5"/>
  <c r="Z508" i="5"/>
  <c r="X508" i="5"/>
  <c r="W508" i="5" a="1"/>
  <c r="W508" i="5" s="1"/>
  <c r="AE507" i="5"/>
  <c r="AD507" i="5"/>
  <c r="AC507" i="5"/>
  <c r="AB507" i="5"/>
  <c r="AA507" i="5"/>
  <c r="Z507" i="5"/>
  <c r="X507" i="5"/>
  <c r="W507" i="5" a="1"/>
  <c r="W507" i="5" s="1"/>
  <c r="AE506" i="5"/>
  <c r="AD506" i="5"/>
  <c r="AC506" i="5"/>
  <c r="AB506" i="5"/>
  <c r="AA506" i="5"/>
  <c r="Z506" i="5"/>
  <c r="X506" i="5"/>
  <c r="W506" i="5" a="1"/>
  <c r="W506" i="5" s="1"/>
  <c r="AE505" i="5"/>
  <c r="AD505" i="5"/>
  <c r="AC505" i="5"/>
  <c r="AB505" i="5"/>
  <c r="AA505" i="5"/>
  <c r="Z505" i="5"/>
  <c r="X505" i="5"/>
  <c r="W505" i="5" a="1"/>
  <c r="W505" i="5" s="1"/>
  <c r="AE504" i="5"/>
  <c r="AD504" i="5"/>
  <c r="AC504" i="5"/>
  <c r="AB504" i="5"/>
  <c r="AA504" i="5"/>
  <c r="Z504" i="5"/>
  <c r="X504" i="5"/>
  <c r="W504" i="5" a="1"/>
  <c r="W504" i="5" s="1"/>
  <c r="AE503" i="5"/>
  <c r="AD503" i="5"/>
  <c r="AC503" i="5"/>
  <c r="AB503" i="5"/>
  <c r="AA503" i="5"/>
  <c r="Z503" i="5"/>
  <c r="X503" i="5"/>
  <c r="W503" i="5" a="1"/>
  <c r="W503" i="5" s="1"/>
  <c r="AE502" i="5"/>
  <c r="AD502" i="5"/>
  <c r="AC502" i="5"/>
  <c r="AB502" i="5"/>
  <c r="AA502" i="5"/>
  <c r="Z502" i="5"/>
  <c r="X502" i="5"/>
  <c r="W502" i="5" a="1"/>
  <c r="W502" i="5" s="1"/>
  <c r="AE501" i="5"/>
  <c r="AD501" i="5"/>
  <c r="AC501" i="5"/>
  <c r="AB501" i="5"/>
  <c r="AA501" i="5"/>
  <c r="Z501" i="5"/>
  <c r="X501" i="5"/>
  <c r="W501" i="5" a="1"/>
  <c r="W501" i="5" s="1"/>
  <c r="AE500" i="5"/>
  <c r="AD500" i="5"/>
  <c r="AC500" i="5"/>
  <c r="AB500" i="5"/>
  <c r="AA500" i="5"/>
  <c r="Z500" i="5"/>
  <c r="X500" i="5"/>
  <c r="W500" i="5" a="1"/>
  <c r="W500" i="5" s="1"/>
  <c r="AE499" i="5"/>
  <c r="AD499" i="5"/>
  <c r="AC499" i="5"/>
  <c r="AB499" i="5"/>
  <c r="AA499" i="5"/>
  <c r="Z499" i="5"/>
  <c r="X499" i="5"/>
  <c r="W499" i="5" a="1"/>
  <c r="W499" i="5" s="1"/>
  <c r="AE498" i="5"/>
  <c r="AD498" i="5"/>
  <c r="AC498" i="5"/>
  <c r="AB498" i="5"/>
  <c r="AA498" i="5"/>
  <c r="Z498" i="5"/>
  <c r="X498" i="5"/>
  <c r="W498" i="5" a="1"/>
  <c r="W498" i="5" s="1"/>
  <c r="AE497" i="5"/>
  <c r="AD497" i="5"/>
  <c r="AC497" i="5"/>
  <c r="AB497" i="5"/>
  <c r="AA497" i="5"/>
  <c r="Z497" i="5"/>
  <c r="X497" i="5"/>
  <c r="W497" i="5" a="1"/>
  <c r="W497" i="5" s="1"/>
  <c r="AE496" i="5"/>
  <c r="AD496" i="5"/>
  <c r="AC496" i="5"/>
  <c r="AB496" i="5"/>
  <c r="AA496" i="5"/>
  <c r="Z496" i="5"/>
  <c r="X496" i="5"/>
  <c r="W496" i="5" a="1"/>
  <c r="W496" i="5" s="1"/>
  <c r="AE495" i="5"/>
  <c r="AD495" i="5"/>
  <c r="AC495" i="5"/>
  <c r="AB495" i="5"/>
  <c r="AA495" i="5"/>
  <c r="Z495" i="5"/>
  <c r="X495" i="5"/>
  <c r="W495" i="5" a="1"/>
  <c r="W495" i="5" s="1"/>
  <c r="AE494" i="5"/>
  <c r="AD494" i="5"/>
  <c r="AC494" i="5"/>
  <c r="AB494" i="5"/>
  <c r="AA494" i="5"/>
  <c r="Z494" i="5"/>
  <c r="X494" i="5"/>
  <c r="W494" i="5" a="1"/>
  <c r="W494" i="5" s="1"/>
  <c r="AE493" i="5"/>
  <c r="AD493" i="5"/>
  <c r="AC493" i="5"/>
  <c r="AB493" i="5"/>
  <c r="AA493" i="5"/>
  <c r="Z493" i="5"/>
  <c r="X493" i="5"/>
  <c r="W493" i="5" a="1"/>
  <c r="W493" i="5" s="1"/>
  <c r="AE492" i="5"/>
  <c r="AD492" i="5"/>
  <c r="AC492" i="5"/>
  <c r="AB492" i="5"/>
  <c r="AA492" i="5"/>
  <c r="Z492" i="5"/>
  <c r="X492" i="5"/>
  <c r="W492" i="5" a="1"/>
  <c r="W492" i="5" s="1"/>
  <c r="AE491" i="5"/>
  <c r="AD491" i="5"/>
  <c r="AC491" i="5"/>
  <c r="AB491" i="5"/>
  <c r="AA491" i="5"/>
  <c r="Z491" i="5"/>
  <c r="X491" i="5"/>
  <c r="W491" i="5" a="1"/>
  <c r="W491" i="5" s="1"/>
  <c r="AE490" i="5"/>
  <c r="AD490" i="5"/>
  <c r="AC490" i="5"/>
  <c r="AB490" i="5"/>
  <c r="AA490" i="5"/>
  <c r="Z490" i="5"/>
  <c r="X490" i="5"/>
  <c r="W490" i="5" a="1"/>
  <c r="W490" i="5" s="1"/>
  <c r="AE489" i="5"/>
  <c r="AD489" i="5"/>
  <c r="AC489" i="5"/>
  <c r="AB489" i="5"/>
  <c r="AA489" i="5"/>
  <c r="Z489" i="5"/>
  <c r="X489" i="5"/>
  <c r="W489" i="5" a="1"/>
  <c r="W489" i="5" s="1"/>
  <c r="AE488" i="5"/>
  <c r="AD488" i="5"/>
  <c r="AC488" i="5"/>
  <c r="AB488" i="5"/>
  <c r="AA488" i="5"/>
  <c r="Z488" i="5"/>
  <c r="X488" i="5"/>
  <c r="W488" i="5" a="1"/>
  <c r="W488" i="5" s="1"/>
  <c r="AE487" i="5"/>
  <c r="AD487" i="5"/>
  <c r="AC487" i="5"/>
  <c r="AB487" i="5"/>
  <c r="AA487" i="5"/>
  <c r="Z487" i="5"/>
  <c r="X487" i="5"/>
  <c r="W487" i="5" a="1"/>
  <c r="W487" i="5" s="1"/>
  <c r="AE486" i="5"/>
  <c r="AD486" i="5"/>
  <c r="AC486" i="5"/>
  <c r="AB486" i="5"/>
  <c r="AA486" i="5"/>
  <c r="Z486" i="5"/>
  <c r="X486" i="5"/>
  <c r="W486" i="5" a="1"/>
  <c r="W486" i="5" s="1"/>
  <c r="AE485" i="5"/>
  <c r="AD485" i="5"/>
  <c r="AC485" i="5"/>
  <c r="AB485" i="5"/>
  <c r="AA485" i="5"/>
  <c r="Z485" i="5"/>
  <c r="X485" i="5"/>
  <c r="W485" i="5" a="1"/>
  <c r="W485" i="5" s="1"/>
  <c r="AE484" i="5"/>
  <c r="AD484" i="5"/>
  <c r="AC484" i="5"/>
  <c r="AB484" i="5"/>
  <c r="AA484" i="5"/>
  <c r="Z484" i="5"/>
  <c r="X484" i="5"/>
  <c r="W484" i="5" a="1"/>
  <c r="W484" i="5" s="1"/>
  <c r="AE483" i="5"/>
  <c r="AD483" i="5"/>
  <c r="AC483" i="5"/>
  <c r="AB483" i="5"/>
  <c r="AA483" i="5"/>
  <c r="Z483" i="5"/>
  <c r="X483" i="5"/>
  <c r="W483" i="5" a="1"/>
  <c r="W483" i="5" s="1"/>
  <c r="AE482" i="5"/>
  <c r="AD482" i="5"/>
  <c r="AC482" i="5"/>
  <c r="AB482" i="5"/>
  <c r="AA482" i="5"/>
  <c r="Z482" i="5"/>
  <c r="X482" i="5"/>
  <c r="W482" i="5" a="1"/>
  <c r="W482" i="5" s="1"/>
  <c r="AE481" i="5"/>
  <c r="AD481" i="5"/>
  <c r="AC481" i="5"/>
  <c r="AB481" i="5"/>
  <c r="AA481" i="5"/>
  <c r="Z481" i="5"/>
  <c r="X481" i="5"/>
  <c r="W481" i="5" a="1"/>
  <c r="W481" i="5" s="1"/>
  <c r="AE480" i="5"/>
  <c r="AD480" i="5"/>
  <c r="AC480" i="5"/>
  <c r="AB480" i="5"/>
  <c r="AA480" i="5"/>
  <c r="Z480" i="5"/>
  <c r="X480" i="5"/>
  <c r="W480" i="5" a="1"/>
  <c r="W480" i="5" s="1"/>
  <c r="AE479" i="5"/>
  <c r="AD479" i="5"/>
  <c r="AC479" i="5"/>
  <c r="AB479" i="5"/>
  <c r="AA479" i="5"/>
  <c r="Z479" i="5"/>
  <c r="X479" i="5"/>
  <c r="W479" i="5" a="1"/>
  <c r="W479" i="5" s="1"/>
  <c r="AE478" i="5"/>
  <c r="AD478" i="5"/>
  <c r="AC478" i="5"/>
  <c r="AB478" i="5"/>
  <c r="AA478" i="5"/>
  <c r="Z478" i="5"/>
  <c r="X478" i="5"/>
  <c r="W478" i="5" a="1"/>
  <c r="W478" i="5" s="1"/>
  <c r="AE477" i="5"/>
  <c r="AD477" i="5"/>
  <c r="AC477" i="5"/>
  <c r="AB477" i="5"/>
  <c r="AA477" i="5"/>
  <c r="Z477" i="5"/>
  <c r="X477" i="5"/>
  <c r="W477" i="5" a="1"/>
  <c r="W477" i="5" s="1"/>
  <c r="AE476" i="5"/>
  <c r="AD476" i="5"/>
  <c r="AC476" i="5"/>
  <c r="AB476" i="5"/>
  <c r="AA476" i="5"/>
  <c r="Z476" i="5"/>
  <c r="X476" i="5"/>
  <c r="W476" i="5" a="1"/>
  <c r="W476" i="5" s="1"/>
  <c r="AE475" i="5"/>
  <c r="AD475" i="5"/>
  <c r="AC475" i="5"/>
  <c r="AB475" i="5"/>
  <c r="AA475" i="5"/>
  <c r="Z475" i="5"/>
  <c r="X475" i="5"/>
  <c r="W475" i="5" a="1"/>
  <c r="W475" i="5" s="1"/>
  <c r="AE474" i="5"/>
  <c r="AD474" i="5"/>
  <c r="AC474" i="5"/>
  <c r="AB474" i="5"/>
  <c r="AA474" i="5"/>
  <c r="Z474" i="5"/>
  <c r="X474" i="5"/>
  <c r="W474" i="5" a="1"/>
  <c r="W474" i="5" s="1"/>
  <c r="AE473" i="5"/>
  <c r="AD473" i="5"/>
  <c r="AC473" i="5"/>
  <c r="AB473" i="5"/>
  <c r="AA473" i="5"/>
  <c r="Z473" i="5"/>
  <c r="X473" i="5"/>
  <c r="W473" i="5" a="1"/>
  <c r="W473" i="5" s="1"/>
  <c r="AE472" i="5"/>
  <c r="AD472" i="5"/>
  <c r="AC472" i="5"/>
  <c r="AB472" i="5"/>
  <c r="AA472" i="5"/>
  <c r="Z472" i="5"/>
  <c r="X472" i="5"/>
  <c r="W472" i="5" a="1"/>
  <c r="W472" i="5" s="1"/>
  <c r="AE471" i="5"/>
  <c r="AD471" i="5"/>
  <c r="AC471" i="5"/>
  <c r="AB471" i="5"/>
  <c r="AA471" i="5"/>
  <c r="Z471" i="5"/>
  <c r="X471" i="5"/>
  <c r="W471" i="5" a="1"/>
  <c r="W471" i="5" s="1"/>
  <c r="AE470" i="5"/>
  <c r="AD470" i="5"/>
  <c r="AC470" i="5"/>
  <c r="AB470" i="5"/>
  <c r="AA470" i="5"/>
  <c r="Z470" i="5"/>
  <c r="X470" i="5"/>
  <c r="W470" i="5" a="1"/>
  <c r="W470" i="5" s="1"/>
  <c r="AE469" i="5"/>
  <c r="AD469" i="5"/>
  <c r="AC469" i="5"/>
  <c r="AB469" i="5"/>
  <c r="AA469" i="5"/>
  <c r="Z469" i="5"/>
  <c r="X469" i="5"/>
  <c r="W469" i="5" a="1"/>
  <c r="W469" i="5" s="1"/>
  <c r="AE468" i="5"/>
  <c r="AD468" i="5"/>
  <c r="AC468" i="5"/>
  <c r="AB468" i="5"/>
  <c r="AA468" i="5"/>
  <c r="Z468" i="5"/>
  <c r="X468" i="5"/>
  <c r="W468" i="5" a="1"/>
  <c r="W468" i="5" s="1"/>
  <c r="AE467" i="5"/>
  <c r="AD467" i="5"/>
  <c r="AC467" i="5"/>
  <c r="AB467" i="5"/>
  <c r="AA467" i="5"/>
  <c r="Z467" i="5"/>
  <c r="X467" i="5"/>
  <c r="W467" i="5" a="1"/>
  <c r="W467" i="5" s="1"/>
  <c r="AE466" i="5"/>
  <c r="AD466" i="5"/>
  <c r="AC466" i="5"/>
  <c r="AB466" i="5"/>
  <c r="AA466" i="5"/>
  <c r="Z466" i="5"/>
  <c r="X466" i="5"/>
  <c r="W466" i="5"/>
  <c r="W466" i="5" a="1"/>
  <c r="AE465" i="5"/>
  <c r="AD465" i="5"/>
  <c r="AC465" i="5"/>
  <c r="AB465" i="5"/>
  <c r="AA465" i="5"/>
  <c r="Z465" i="5"/>
  <c r="X465" i="5"/>
  <c r="W465" i="5" a="1"/>
  <c r="W465" i="5" s="1"/>
  <c r="AE464" i="5"/>
  <c r="AD464" i="5"/>
  <c r="AC464" i="5"/>
  <c r="AB464" i="5"/>
  <c r="AA464" i="5"/>
  <c r="Z464" i="5"/>
  <c r="X464" i="5"/>
  <c r="W464" i="5" a="1"/>
  <c r="W464" i="5" s="1"/>
  <c r="AE463" i="5"/>
  <c r="AD463" i="5"/>
  <c r="AC463" i="5"/>
  <c r="AB463" i="5"/>
  <c r="AA463" i="5"/>
  <c r="Z463" i="5"/>
  <c r="X463" i="5"/>
  <c r="W463" i="5" a="1"/>
  <c r="W463" i="5" s="1"/>
  <c r="AE462" i="5"/>
  <c r="AD462" i="5"/>
  <c r="AC462" i="5"/>
  <c r="AB462" i="5"/>
  <c r="AA462" i="5"/>
  <c r="Z462" i="5"/>
  <c r="X462" i="5"/>
  <c r="W462" i="5" a="1"/>
  <c r="W462" i="5" s="1"/>
  <c r="AE461" i="5"/>
  <c r="AD461" i="5"/>
  <c r="AC461" i="5"/>
  <c r="AB461" i="5"/>
  <c r="AA461" i="5"/>
  <c r="Z461" i="5"/>
  <c r="X461" i="5"/>
  <c r="W461" i="5" a="1"/>
  <c r="W461" i="5" s="1"/>
  <c r="AE460" i="5"/>
  <c r="AD460" i="5"/>
  <c r="AC460" i="5"/>
  <c r="AB460" i="5"/>
  <c r="AA460" i="5"/>
  <c r="Z460" i="5"/>
  <c r="X460" i="5"/>
  <c r="W460" i="5" a="1"/>
  <c r="W460" i="5" s="1"/>
  <c r="AE459" i="5"/>
  <c r="AD459" i="5"/>
  <c r="AC459" i="5"/>
  <c r="AB459" i="5"/>
  <c r="AA459" i="5"/>
  <c r="Z459" i="5"/>
  <c r="X459" i="5"/>
  <c r="W459" i="5" a="1"/>
  <c r="W459" i="5" s="1"/>
  <c r="AE458" i="5"/>
  <c r="AD458" i="5"/>
  <c r="AC458" i="5"/>
  <c r="AB458" i="5"/>
  <c r="AA458" i="5"/>
  <c r="Z458" i="5"/>
  <c r="X458" i="5"/>
  <c r="W458" i="5" a="1"/>
  <c r="W458" i="5" s="1"/>
  <c r="AE457" i="5"/>
  <c r="AD457" i="5"/>
  <c r="AC457" i="5"/>
  <c r="AB457" i="5"/>
  <c r="AA457" i="5"/>
  <c r="Z457" i="5"/>
  <c r="X457" i="5"/>
  <c r="W457" i="5" a="1"/>
  <c r="W457" i="5" s="1"/>
  <c r="AE456" i="5"/>
  <c r="AD456" i="5"/>
  <c r="AC456" i="5"/>
  <c r="AB456" i="5"/>
  <c r="AA456" i="5"/>
  <c r="Z456" i="5"/>
  <c r="X456" i="5"/>
  <c r="W456" i="5" a="1"/>
  <c r="W456" i="5" s="1"/>
  <c r="AE455" i="5"/>
  <c r="AD455" i="5"/>
  <c r="AC455" i="5"/>
  <c r="AB455" i="5"/>
  <c r="AA455" i="5"/>
  <c r="Z455" i="5"/>
  <c r="X455" i="5"/>
  <c r="W455" i="5" a="1"/>
  <c r="W455" i="5" s="1"/>
  <c r="AE454" i="5"/>
  <c r="AD454" i="5"/>
  <c r="AC454" i="5"/>
  <c r="AB454" i="5"/>
  <c r="AA454" i="5"/>
  <c r="Z454" i="5"/>
  <c r="X454" i="5"/>
  <c r="W454" i="5" a="1"/>
  <c r="W454" i="5" s="1"/>
  <c r="AE453" i="5"/>
  <c r="AD453" i="5"/>
  <c r="AC453" i="5"/>
  <c r="AB453" i="5"/>
  <c r="AA453" i="5"/>
  <c r="Z453" i="5"/>
  <c r="X453" i="5"/>
  <c r="W453" i="5" a="1"/>
  <c r="W453" i="5" s="1"/>
  <c r="AE452" i="5"/>
  <c r="AD452" i="5"/>
  <c r="AC452" i="5"/>
  <c r="AB452" i="5"/>
  <c r="AA452" i="5"/>
  <c r="Z452" i="5"/>
  <c r="X452" i="5"/>
  <c r="W452" i="5" a="1"/>
  <c r="W452" i="5" s="1"/>
  <c r="AE451" i="5"/>
  <c r="AD451" i="5"/>
  <c r="AC451" i="5"/>
  <c r="AB451" i="5"/>
  <c r="AA451" i="5"/>
  <c r="Z451" i="5"/>
  <c r="X451" i="5"/>
  <c r="W451" i="5" a="1"/>
  <c r="W451" i="5" s="1"/>
  <c r="AE450" i="5"/>
  <c r="AD450" i="5"/>
  <c r="AC450" i="5"/>
  <c r="AB450" i="5"/>
  <c r="AA450" i="5"/>
  <c r="Z450" i="5"/>
  <c r="X450" i="5"/>
  <c r="W450" i="5" a="1"/>
  <c r="W450" i="5" s="1"/>
  <c r="AE449" i="5"/>
  <c r="AD449" i="5"/>
  <c r="AC449" i="5"/>
  <c r="AB449" i="5"/>
  <c r="AA449" i="5"/>
  <c r="Z449" i="5"/>
  <c r="X449" i="5"/>
  <c r="W449" i="5" a="1"/>
  <c r="W449" i="5" s="1"/>
  <c r="AE448" i="5"/>
  <c r="AD448" i="5"/>
  <c r="AC448" i="5"/>
  <c r="AB448" i="5"/>
  <c r="AA448" i="5"/>
  <c r="Z448" i="5"/>
  <c r="X448" i="5"/>
  <c r="W448" i="5" a="1"/>
  <c r="W448" i="5" s="1"/>
  <c r="AE447" i="5"/>
  <c r="AD447" i="5"/>
  <c r="AC447" i="5"/>
  <c r="AB447" i="5"/>
  <c r="AA447" i="5"/>
  <c r="Z447" i="5"/>
  <c r="X447" i="5"/>
  <c r="W447" i="5" a="1"/>
  <c r="W447" i="5" s="1"/>
  <c r="AE446" i="5"/>
  <c r="AD446" i="5"/>
  <c r="AC446" i="5"/>
  <c r="AB446" i="5"/>
  <c r="AA446" i="5"/>
  <c r="Z446" i="5"/>
  <c r="X446" i="5"/>
  <c r="W446" i="5" a="1"/>
  <c r="W446" i="5" s="1"/>
  <c r="AE445" i="5"/>
  <c r="AD445" i="5"/>
  <c r="AC445" i="5"/>
  <c r="AB445" i="5"/>
  <c r="AA445" i="5"/>
  <c r="Z445" i="5"/>
  <c r="X445" i="5"/>
  <c r="W445" i="5" a="1"/>
  <c r="W445" i="5" s="1"/>
  <c r="AE444" i="5"/>
  <c r="AD444" i="5"/>
  <c r="AC444" i="5"/>
  <c r="AB444" i="5"/>
  <c r="AA444" i="5"/>
  <c r="Z444" i="5"/>
  <c r="X444" i="5"/>
  <c r="W444" i="5" a="1"/>
  <c r="W444" i="5" s="1"/>
  <c r="AE443" i="5"/>
  <c r="AD443" i="5"/>
  <c r="AC443" i="5"/>
  <c r="AB443" i="5"/>
  <c r="AA443" i="5"/>
  <c r="Z443" i="5"/>
  <c r="X443" i="5"/>
  <c r="W443" i="5" a="1"/>
  <c r="W443" i="5" s="1"/>
  <c r="AE442" i="5"/>
  <c r="AD442" i="5"/>
  <c r="AC442" i="5"/>
  <c r="AB442" i="5"/>
  <c r="AA442" i="5"/>
  <c r="Z442" i="5"/>
  <c r="X442" i="5"/>
  <c r="W442" i="5" a="1"/>
  <c r="W442" i="5" s="1"/>
  <c r="AE441" i="5"/>
  <c r="AD441" i="5"/>
  <c r="AC441" i="5"/>
  <c r="AB441" i="5"/>
  <c r="AA441" i="5"/>
  <c r="Z441" i="5"/>
  <c r="X441" i="5"/>
  <c r="W441" i="5" a="1"/>
  <c r="W441" i="5" s="1"/>
  <c r="AE440" i="5"/>
  <c r="AD440" i="5"/>
  <c r="AC440" i="5"/>
  <c r="AB440" i="5"/>
  <c r="AA440" i="5"/>
  <c r="Z440" i="5"/>
  <c r="X440" i="5"/>
  <c r="W440" i="5" a="1"/>
  <c r="W440" i="5" s="1"/>
  <c r="AE439" i="5"/>
  <c r="AD439" i="5"/>
  <c r="AC439" i="5"/>
  <c r="AB439" i="5"/>
  <c r="AA439" i="5"/>
  <c r="Z439" i="5"/>
  <c r="X439" i="5"/>
  <c r="W439" i="5" a="1"/>
  <c r="W439" i="5" s="1"/>
  <c r="AE438" i="5"/>
  <c r="AD438" i="5"/>
  <c r="AC438" i="5"/>
  <c r="AB438" i="5"/>
  <c r="AA438" i="5"/>
  <c r="Z438" i="5"/>
  <c r="X438" i="5"/>
  <c r="W438" i="5" a="1"/>
  <c r="W438" i="5" s="1"/>
  <c r="AE437" i="5"/>
  <c r="AD437" i="5"/>
  <c r="AC437" i="5"/>
  <c r="AB437" i="5"/>
  <c r="AA437" i="5"/>
  <c r="Z437" i="5"/>
  <c r="X437" i="5"/>
  <c r="W437" i="5" a="1"/>
  <c r="W437" i="5" s="1"/>
  <c r="AE436" i="5"/>
  <c r="AD436" i="5"/>
  <c r="AC436" i="5"/>
  <c r="AB436" i="5"/>
  <c r="AA436" i="5"/>
  <c r="Z436" i="5"/>
  <c r="X436" i="5"/>
  <c r="W436" i="5" a="1"/>
  <c r="W436" i="5" s="1"/>
  <c r="AE435" i="5"/>
  <c r="AD435" i="5"/>
  <c r="AC435" i="5"/>
  <c r="AB435" i="5"/>
  <c r="AA435" i="5"/>
  <c r="Z435" i="5"/>
  <c r="X435" i="5"/>
  <c r="W435" i="5" a="1"/>
  <c r="W435" i="5" s="1"/>
  <c r="AE434" i="5"/>
  <c r="AD434" i="5"/>
  <c r="AC434" i="5"/>
  <c r="AB434" i="5"/>
  <c r="AA434" i="5"/>
  <c r="Z434" i="5"/>
  <c r="X434" i="5"/>
  <c r="W434" i="5" a="1"/>
  <c r="W434" i="5" s="1"/>
  <c r="AE433" i="5"/>
  <c r="AD433" i="5"/>
  <c r="AC433" i="5"/>
  <c r="AB433" i="5"/>
  <c r="AA433" i="5"/>
  <c r="Z433" i="5"/>
  <c r="X433" i="5"/>
  <c r="W433" i="5" a="1"/>
  <c r="W433" i="5" s="1"/>
  <c r="AE432" i="5"/>
  <c r="AD432" i="5"/>
  <c r="AC432" i="5"/>
  <c r="AB432" i="5"/>
  <c r="AA432" i="5"/>
  <c r="Z432" i="5"/>
  <c r="X432" i="5"/>
  <c r="W432" i="5" a="1"/>
  <c r="W432" i="5" s="1"/>
  <c r="AE431" i="5"/>
  <c r="AD431" i="5"/>
  <c r="AC431" i="5"/>
  <c r="AB431" i="5"/>
  <c r="AA431" i="5"/>
  <c r="Z431" i="5"/>
  <c r="X431" i="5"/>
  <c r="W431" i="5" a="1"/>
  <c r="W431" i="5" s="1"/>
  <c r="AE430" i="5"/>
  <c r="AD430" i="5"/>
  <c r="AC430" i="5"/>
  <c r="AB430" i="5"/>
  <c r="AA430" i="5"/>
  <c r="Z430" i="5"/>
  <c r="X430" i="5"/>
  <c r="W430" i="5" a="1"/>
  <c r="W430" i="5" s="1"/>
  <c r="AE429" i="5"/>
  <c r="AD429" i="5"/>
  <c r="AC429" i="5"/>
  <c r="AB429" i="5"/>
  <c r="AA429" i="5"/>
  <c r="Z429" i="5"/>
  <c r="X429" i="5"/>
  <c r="W429" i="5" a="1"/>
  <c r="W429" i="5" s="1"/>
  <c r="AE428" i="5"/>
  <c r="AD428" i="5"/>
  <c r="AC428" i="5"/>
  <c r="AB428" i="5"/>
  <c r="AA428" i="5"/>
  <c r="Z428" i="5"/>
  <c r="X428" i="5"/>
  <c r="W428" i="5" a="1"/>
  <c r="W428" i="5" s="1"/>
  <c r="AE427" i="5"/>
  <c r="AD427" i="5"/>
  <c r="AC427" i="5"/>
  <c r="AB427" i="5"/>
  <c r="AA427" i="5"/>
  <c r="Z427" i="5"/>
  <c r="X427" i="5"/>
  <c r="W427" i="5" a="1"/>
  <c r="W427" i="5" s="1"/>
  <c r="AE426" i="5"/>
  <c r="AD426" i="5"/>
  <c r="AC426" i="5"/>
  <c r="AB426" i="5"/>
  <c r="AA426" i="5"/>
  <c r="Z426" i="5"/>
  <c r="X426" i="5"/>
  <c r="W426" i="5" a="1"/>
  <c r="W426" i="5" s="1"/>
  <c r="AE425" i="5"/>
  <c r="AD425" i="5"/>
  <c r="AC425" i="5"/>
  <c r="AB425" i="5"/>
  <c r="AA425" i="5"/>
  <c r="Z425" i="5"/>
  <c r="X425" i="5"/>
  <c r="W425" i="5" a="1"/>
  <c r="W425" i="5" s="1"/>
  <c r="AE424" i="5"/>
  <c r="AD424" i="5"/>
  <c r="AC424" i="5"/>
  <c r="AB424" i="5"/>
  <c r="AA424" i="5"/>
  <c r="Z424" i="5"/>
  <c r="X424" i="5"/>
  <c r="W424" i="5"/>
  <c r="W424" i="5" a="1"/>
  <c r="AE423" i="5"/>
  <c r="AD423" i="5"/>
  <c r="AC423" i="5"/>
  <c r="AB423" i="5"/>
  <c r="AA423" i="5"/>
  <c r="Z423" i="5"/>
  <c r="X423" i="5"/>
  <c r="W423" i="5" a="1"/>
  <c r="W423" i="5" s="1"/>
  <c r="AE422" i="5"/>
  <c r="AD422" i="5"/>
  <c r="AC422" i="5"/>
  <c r="AB422" i="5"/>
  <c r="AA422" i="5"/>
  <c r="Z422" i="5"/>
  <c r="X422" i="5"/>
  <c r="W422" i="5" a="1"/>
  <c r="W422" i="5" s="1"/>
  <c r="AE421" i="5"/>
  <c r="AD421" i="5"/>
  <c r="AC421" i="5"/>
  <c r="AB421" i="5"/>
  <c r="AA421" i="5"/>
  <c r="Z421" i="5"/>
  <c r="X421" i="5"/>
  <c r="W421" i="5" a="1"/>
  <c r="W421" i="5" s="1"/>
  <c r="AE420" i="5"/>
  <c r="AD420" i="5"/>
  <c r="AC420" i="5"/>
  <c r="AB420" i="5"/>
  <c r="AA420" i="5"/>
  <c r="Z420" i="5"/>
  <c r="X420" i="5"/>
  <c r="W420" i="5" a="1"/>
  <c r="W420" i="5" s="1"/>
  <c r="AE419" i="5"/>
  <c r="AD419" i="5"/>
  <c r="AC419" i="5"/>
  <c r="AB419" i="5"/>
  <c r="AA419" i="5"/>
  <c r="Z419" i="5"/>
  <c r="X419" i="5"/>
  <c r="W419" i="5" a="1"/>
  <c r="W419" i="5" s="1"/>
  <c r="AE418" i="5"/>
  <c r="AD418" i="5"/>
  <c r="AC418" i="5"/>
  <c r="AB418" i="5"/>
  <c r="AA418" i="5"/>
  <c r="Z418" i="5"/>
  <c r="X418" i="5"/>
  <c r="W418" i="5" a="1"/>
  <c r="W418" i="5" s="1"/>
  <c r="AE417" i="5"/>
  <c r="AD417" i="5"/>
  <c r="AC417" i="5"/>
  <c r="AB417" i="5"/>
  <c r="AA417" i="5"/>
  <c r="Z417" i="5"/>
  <c r="X417" i="5"/>
  <c r="W417" i="5" a="1"/>
  <c r="W417" i="5" s="1"/>
  <c r="AE416" i="5"/>
  <c r="AD416" i="5"/>
  <c r="AC416" i="5"/>
  <c r="AB416" i="5"/>
  <c r="AA416" i="5"/>
  <c r="Z416" i="5"/>
  <c r="X416" i="5"/>
  <c r="W416" i="5" a="1"/>
  <c r="W416" i="5" s="1"/>
  <c r="AE415" i="5"/>
  <c r="AD415" i="5"/>
  <c r="AC415" i="5"/>
  <c r="AB415" i="5"/>
  <c r="AA415" i="5"/>
  <c r="Z415" i="5"/>
  <c r="X415" i="5"/>
  <c r="W415" i="5" a="1"/>
  <c r="W415" i="5" s="1"/>
  <c r="AE414" i="5"/>
  <c r="AD414" i="5"/>
  <c r="AC414" i="5"/>
  <c r="AB414" i="5"/>
  <c r="AA414" i="5"/>
  <c r="Z414" i="5"/>
  <c r="X414" i="5"/>
  <c r="W414" i="5" a="1"/>
  <c r="W414" i="5" s="1"/>
  <c r="AE413" i="5"/>
  <c r="AD413" i="5"/>
  <c r="AC413" i="5"/>
  <c r="AB413" i="5"/>
  <c r="AA413" i="5"/>
  <c r="Z413" i="5"/>
  <c r="X413" i="5"/>
  <c r="W413" i="5" a="1"/>
  <c r="W413" i="5" s="1"/>
  <c r="AE412" i="5"/>
  <c r="AD412" i="5"/>
  <c r="AC412" i="5"/>
  <c r="AB412" i="5"/>
  <c r="AA412" i="5"/>
  <c r="Z412" i="5"/>
  <c r="X412" i="5"/>
  <c r="W412" i="5" a="1"/>
  <c r="W412" i="5" s="1"/>
  <c r="AE411" i="5"/>
  <c r="AD411" i="5"/>
  <c r="AC411" i="5"/>
  <c r="AB411" i="5"/>
  <c r="AA411" i="5"/>
  <c r="Z411" i="5"/>
  <c r="X411" i="5"/>
  <c r="W411" i="5" a="1"/>
  <c r="W411" i="5" s="1"/>
  <c r="AE410" i="5"/>
  <c r="AD410" i="5"/>
  <c r="AC410" i="5"/>
  <c r="AB410" i="5"/>
  <c r="AA410" i="5"/>
  <c r="Z410" i="5"/>
  <c r="X410" i="5"/>
  <c r="W410" i="5" a="1"/>
  <c r="W410" i="5" s="1"/>
  <c r="AE409" i="5"/>
  <c r="AD409" i="5"/>
  <c r="AC409" i="5"/>
  <c r="AB409" i="5"/>
  <c r="AA409" i="5"/>
  <c r="Z409" i="5"/>
  <c r="X409" i="5"/>
  <c r="W409" i="5" a="1"/>
  <c r="W409" i="5" s="1"/>
  <c r="AE408" i="5"/>
  <c r="AD408" i="5"/>
  <c r="AC408" i="5"/>
  <c r="AB408" i="5"/>
  <c r="AA408" i="5"/>
  <c r="Z408" i="5"/>
  <c r="X408" i="5"/>
  <c r="W408" i="5" a="1"/>
  <c r="W408" i="5" s="1"/>
  <c r="AE407" i="5"/>
  <c r="AD407" i="5"/>
  <c r="AC407" i="5"/>
  <c r="AB407" i="5"/>
  <c r="AA407" i="5"/>
  <c r="Z407" i="5"/>
  <c r="X407" i="5"/>
  <c r="W407" i="5" a="1"/>
  <c r="W407" i="5" s="1"/>
  <c r="AE406" i="5"/>
  <c r="AD406" i="5"/>
  <c r="AC406" i="5"/>
  <c r="AB406" i="5"/>
  <c r="AA406" i="5"/>
  <c r="Z406" i="5"/>
  <c r="X406" i="5"/>
  <c r="W406" i="5" a="1"/>
  <c r="W406" i="5" s="1"/>
  <c r="AE405" i="5"/>
  <c r="AD405" i="5"/>
  <c r="AC405" i="5"/>
  <c r="AB405" i="5"/>
  <c r="AA405" i="5"/>
  <c r="Z405" i="5"/>
  <c r="X405" i="5"/>
  <c r="W405" i="5" a="1"/>
  <c r="W405" i="5" s="1"/>
  <c r="AE404" i="5"/>
  <c r="AD404" i="5"/>
  <c r="AC404" i="5"/>
  <c r="AB404" i="5"/>
  <c r="AA404" i="5"/>
  <c r="Z404" i="5"/>
  <c r="X404" i="5"/>
  <c r="W404" i="5" a="1"/>
  <c r="W404" i="5" s="1"/>
  <c r="AE403" i="5"/>
  <c r="AD403" i="5"/>
  <c r="AC403" i="5"/>
  <c r="AB403" i="5"/>
  <c r="AA403" i="5"/>
  <c r="Z403" i="5"/>
  <c r="X403" i="5"/>
  <c r="W403" i="5" a="1"/>
  <c r="W403" i="5" s="1"/>
  <c r="AE402" i="5"/>
  <c r="AD402" i="5"/>
  <c r="AC402" i="5"/>
  <c r="AB402" i="5"/>
  <c r="AA402" i="5"/>
  <c r="Z402" i="5"/>
  <c r="X402" i="5"/>
  <c r="W402" i="5" a="1"/>
  <c r="W402" i="5" s="1"/>
  <c r="AE401" i="5"/>
  <c r="AD401" i="5"/>
  <c r="AC401" i="5"/>
  <c r="AB401" i="5"/>
  <c r="AA401" i="5"/>
  <c r="Z401" i="5"/>
  <c r="X401" i="5"/>
  <c r="W401" i="5" a="1"/>
  <c r="W401" i="5" s="1"/>
  <c r="AE400" i="5"/>
  <c r="AD400" i="5"/>
  <c r="AC400" i="5"/>
  <c r="AB400" i="5"/>
  <c r="AA400" i="5"/>
  <c r="Z400" i="5"/>
  <c r="X400" i="5"/>
  <c r="W400" i="5" a="1"/>
  <c r="W400" i="5" s="1"/>
  <c r="AE399" i="5"/>
  <c r="AD399" i="5"/>
  <c r="AC399" i="5"/>
  <c r="AB399" i="5"/>
  <c r="AA399" i="5"/>
  <c r="Z399" i="5"/>
  <c r="X399" i="5"/>
  <c r="W399" i="5" a="1"/>
  <c r="W399" i="5" s="1"/>
  <c r="AE398" i="5"/>
  <c r="AD398" i="5"/>
  <c r="AC398" i="5"/>
  <c r="AB398" i="5"/>
  <c r="AA398" i="5"/>
  <c r="Z398" i="5"/>
  <c r="X398" i="5"/>
  <c r="W398" i="5" a="1"/>
  <c r="W398" i="5" s="1"/>
  <c r="AE397" i="5"/>
  <c r="AD397" i="5"/>
  <c r="AC397" i="5"/>
  <c r="AB397" i="5"/>
  <c r="AA397" i="5"/>
  <c r="Z397" i="5"/>
  <c r="X397" i="5"/>
  <c r="W397" i="5" a="1"/>
  <c r="W397" i="5" s="1"/>
  <c r="AE396" i="5"/>
  <c r="AD396" i="5"/>
  <c r="AC396" i="5"/>
  <c r="AB396" i="5"/>
  <c r="AA396" i="5"/>
  <c r="Z396" i="5"/>
  <c r="X396" i="5"/>
  <c r="W396" i="5" a="1"/>
  <c r="W396" i="5" s="1"/>
  <c r="AE395" i="5"/>
  <c r="AD395" i="5"/>
  <c r="AC395" i="5"/>
  <c r="AB395" i="5"/>
  <c r="AA395" i="5"/>
  <c r="Z395" i="5"/>
  <c r="X395" i="5"/>
  <c r="W395" i="5" a="1"/>
  <c r="W395" i="5" s="1"/>
  <c r="AE394" i="5"/>
  <c r="AD394" i="5"/>
  <c r="AC394" i="5"/>
  <c r="AB394" i="5"/>
  <c r="AA394" i="5"/>
  <c r="Z394" i="5"/>
  <c r="X394" i="5"/>
  <c r="W394" i="5" a="1"/>
  <c r="W394" i="5" s="1"/>
  <c r="AE393" i="5"/>
  <c r="AD393" i="5"/>
  <c r="AC393" i="5"/>
  <c r="AB393" i="5"/>
  <c r="AA393" i="5"/>
  <c r="Z393" i="5"/>
  <c r="X393" i="5"/>
  <c r="W393" i="5" a="1"/>
  <c r="W393" i="5" s="1"/>
  <c r="AE392" i="5"/>
  <c r="AD392" i="5"/>
  <c r="AC392" i="5"/>
  <c r="AB392" i="5"/>
  <c r="AA392" i="5"/>
  <c r="Z392" i="5"/>
  <c r="X392" i="5"/>
  <c r="W392" i="5" a="1"/>
  <c r="W392" i="5" s="1"/>
  <c r="AE391" i="5"/>
  <c r="AD391" i="5"/>
  <c r="AC391" i="5"/>
  <c r="AB391" i="5"/>
  <c r="AA391" i="5"/>
  <c r="Z391" i="5"/>
  <c r="X391" i="5"/>
  <c r="W391" i="5" a="1"/>
  <c r="W391" i="5" s="1"/>
  <c r="AE390" i="5"/>
  <c r="AD390" i="5"/>
  <c r="AC390" i="5"/>
  <c r="AB390" i="5"/>
  <c r="AA390" i="5"/>
  <c r="Z390" i="5"/>
  <c r="X390" i="5"/>
  <c r="W390" i="5" a="1"/>
  <c r="W390" i="5" s="1"/>
  <c r="AE389" i="5"/>
  <c r="AD389" i="5"/>
  <c r="AC389" i="5"/>
  <c r="AB389" i="5"/>
  <c r="AA389" i="5"/>
  <c r="Z389" i="5"/>
  <c r="X389" i="5"/>
  <c r="W389" i="5" a="1"/>
  <c r="W389" i="5" s="1"/>
  <c r="AE388" i="5"/>
  <c r="AD388" i="5"/>
  <c r="AC388" i="5"/>
  <c r="AB388" i="5"/>
  <c r="AA388" i="5"/>
  <c r="Z388" i="5"/>
  <c r="X388" i="5"/>
  <c r="W388" i="5" a="1"/>
  <c r="W388" i="5" s="1"/>
  <c r="AE387" i="5"/>
  <c r="AD387" i="5"/>
  <c r="AC387" i="5"/>
  <c r="AB387" i="5"/>
  <c r="AA387" i="5"/>
  <c r="Z387" i="5"/>
  <c r="X387" i="5"/>
  <c r="W387" i="5" a="1"/>
  <c r="W387" i="5" s="1"/>
  <c r="AE386" i="5"/>
  <c r="AD386" i="5"/>
  <c r="AC386" i="5"/>
  <c r="AB386" i="5"/>
  <c r="AA386" i="5"/>
  <c r="Z386" i="5"/>
  <c r="X386" i="5"/>
  <c r="W386" i="5" a="1"/>
  <c r="W386" i="5" s="1"/>
  <c r="AE385" i="5"/>
  <c r="AD385" i="5"/>
  <c r="AC385" i="5"/>
  <c r="AB385" i="5"/>
  <c r="AA385" i="5"/>
  <c r="Z385" i="5"/>
  <c r="X385" i="5"/>
  <c r="W385" i="5" a="1"/>
  <c r="W385" i="5" s="1"/>
  <c r="AE384" i="5"/>
  <c r="AD384" i="5"/>
  <c r="AC384" i="5"/>
  <c r="AB384" i="5"/>
  <c r="AA384" i="5"/>
  <c r="Z384" i="5"/>
  <c r="X384" i="5"/>
  <c r="W384" i="5" a="1"/>
  <c r="W384" i="5" s="1"/>
  <c r="AE383" i="5"/>
  <c r="AD383" i="5"/>
  <c r="AC383" i="5"/>
  <c r="AB383" i="5"/>
  <c r="AA383" i="5"/>
  <c r="Z383" i="5"/>
  <c r="X383" i="5"/>
  <c r="W383" i="5" a="1"/>
  <c r="W383" i="5" s="1"/>
  <c r="AE382" i="5"/>
  <c r="AD382" i="5"/>
  <c r="AC382" i="5"/>
  <c r="AB382" i="5"/>
  <c r="AA382" i="5"/>
  <c r="Z382" i="5"/>
  <c r="X382" i="5"/>
  <c r="W382" i="5" a="1"/>
  <c r="W382" i="5" s="1"/>
  <c r="AE381" i="5"/>
  <c r="AD381" i="5"/>
  <c r="AC381" i="5"/>
  <c r="AB381" i="5"/>
  <c r="AA381" i="5"/>
  <c r="Z381" i="5"/>
  <c r="X381" i="5"/>
  <c r="W381" i="5" a="1"/>
  <c r="W381" i="5" s="1"/>
  <c r="AE380" i="5"/>
  <c r="AD380" i="5"/>
  <c r="AC380" i="5"/>
  <c r="AB380" i="5"/>
  <c r="AA380" i="5"/>
  <c r="Z380" i="5"/>
  <c r="X380" i="5"/>
  <c r="W380" i="5" a="1"/>
  <c r="W380" i="5" s="1"/>
  <c r="AE379" i="5"/>
  <c r="AD379" i="5"/>
  <c r="AC379" i="5"/>
  <c r="AB379" i="5"/>
  <c r="AA379" i="5"/>
  <c r="Z379" i="5"/>
  <c r="X379" i="5"/>
  <c r="W379" i="5" a="1"/>
  <c r="W379" i="5" s="1"/>
  <c r="AE378" i="5"/>
  <c r="AD378" i="5"/>
  <c r="AC378" i="5"/>
  <c r="AB378" i="5"/>
  <c r="AA378" i="5"/>
  <c r="Z378" i="5"/>
  <c r="X378" i="5"/>
  <c r="W378" i="5" a="1"/>
  <c r="W378" i="5" s="1"/>
  <c r="AE377" i="5"/>
  <c r="AD377" i="5"/>
  <c r="AC377" i="5"/>
  <c r="AB377" i="5"/>
  <c r="AA377" i="5"/>
  <c r="Z377" i="5"/>
  <c r="X377" i="5"/>
  <c r="W377" i="5" a="1"/>
  <c r="W377" i="5" s="1"/>
  <c r="AE376" i="5"/>
  <c r="AD376" i="5"/>
  <c r="AC376" i="5"/>
  <c r="AB376" i="5"/>
  <c r="AA376" i="5"/>
  <c r="Z376" i="5"/>
  <c r="X376" i="5"/>
  <c r="W376" i="5" a="1"/>
  <c r="W376" i="5" s="1"/>
  <c r="AE375" i="5"/>
  <c r="AD375" i="5"/>
  <c r="AC375" i="5"/>
  <c r="AB375" i="5"/>
  <c r="AA375" i="5"/>
  <c r="Z375" i="5"/>
  <c r="X375" i="5"/>
  <c r="W375" i="5" a="1"/>
  <c r="W375" i="5" s="1"/>
  <c r="AE374" i="5"/>
  <c r="AD374" i="5"/>
  <c r="AC374" i="5"/>
  <c r="AB374" i="5"/>
  <c r="AA374" i="5"/>
  <c r="Z374" i="5"/>
  <c r="X374" i="5"/>
  <c r="W374" i="5" a="1"/>
  <c r="W374" i="5" s="1"/>
  <c r="AE373" i="5"/>
  <c r="AD373" i="5"/>
  <c r="AC373" i="5"/>
  <c r="AB373" i="5"/>
  <c r="AA373" i="5"/>
  <c r="Z373" i="5"/>
  <c r="X373" i="5"/>
  <c r="W373" i="5" a="1"/>
  <c r="W373" i="5" s="1"/>
  <c r="AE372" i="5"/>
  <c r="AD372" i="5"/>
  <c r="AC372" i="5"/>
  <c r="AB372" i="5"/>
  <c r="AA372" i="5"/>
  <c r="Z372" i="5"/>
  <c r="X372" i="5"/>
  <c r="W372" i="5" a="1"/>
  <c r="W372" i="5" s="1"/>
  <c r="AE371" i="5"/>
  <c r="AD371" i="5"/>
  <c r="AC371" i="5"/>
  <c r="AB371" i="5"/>
  <c r="AA371" i="5"/>
  <c r="Z371" i="5"/>
  <c r="X371" i="5"/>
  <c r="W371" i="5" a="1"/>
  <c r="W371" i="5" s="1"/>
  <c r="AE370" i="5"/>
  <c r="AD370" i="5"/>
  <c r="AC370" i="5"/>
  <c r="AB370" i="5"/>
  <c r="AA370" i="5"/>
  <c r="Z370" i="5"/>
  <c r="X370" i="5"/>
  <c r="W370" i="5" a="1"/>
  <c r="W370" i="5" s="1"/>
  <c r="AE369" i="5"/>
  <c r="AD369" i="5"/>
  <c r="AC369" i="5"/>
  <c r="AB369" i="5"/>
  <c r="AA369" i="5"/>
  <c r="Z369" i="5"/>
  <c r="X369" i="5"/>
  <c r="W369" i="5" a="1"/>
  <c r="W369" i="5" s="1"/>
  <c r="AE368" i="5"/>
  <c r="AD368" i="5"/>
  <c r="AC368" i="5"/>
  <c r="AB368" i="5"/>
  <c r="AA368" i="5"/>
  <c r="Z368" i="5"/>
  <c r="X368" i="5"/>
  <c r="W368" i="5" a="1"/>
  <c r="W368" i="5" s="1"/>
  <c r="AE367" i="5"/>
  <c r="AD367" i="5"/>
  <c r="AC367" i="5"/>
  <c r="AB367" i="5"/>
  <c r="AA367" i="5"/>
  <c r="Z367" i="5"/>
  <c r="X367" i="5"/>
  <c r="W367" i="5" a="1"/>
  <c r="W367" i="5" s="1"/>
  <c r="AE366" i="5"/>
  <c r="AD366" i="5"/>
  <c r="AC366" i="5"/>
  <c r="AB366" i="5"/>
  <c r="AA366" i="5"/>
  <c r="Z366" i="5"/>
  <c r="X366" i="5"/>
  <c r="W366" i="5" a="1"/>
  <c r="W366" i="5" s="1"/>
  <c r="AE365" i="5"/>
  <c r="AD365" i="5"/>
  <c r="AC365" i="5"/>
  <c r="AB365" i="5"/>
  <c r="AA365" i="5"/>
  <c r="Z365" i="5"/>
  <c r="X365" i="5"/>
  <c r="W365" i="5" a="1"/>
  <c r="W365" i="5" s="1"/>
  <c r="AE364" i="5"/>
  <c r="AD364" i="5"/>
  <c r="AC364" i="5"/>
  <c r="AB364" i="5"/>
  <c r="AA364" i="5"/>
  <c r="Z364" i="5"/>
  <c r="X364" i="5"/>
  <c r="W364" i="5"/>
  <c r="W364" i="5" a="1"/>
  <c r="AE363" i="5"/>
  <c r="AD363" i="5"/>
  <c r="AC363" i="5"/>
  <c r="AB363" i="5"/>
  <c r="AA363" i="5"/>
  <c r="Z363" i="5"/>
  <c r="X363" i="5"/>
  <c r="W363" i="5" a="1"/>
  <c r="W363" i="5" s="1"/>
  <c r="AE362" i="5"/>
  <c r="AD362" i="5"/>
  <c r="AC362" i="5"/>
  <c r="AB362" i="5"/>
  <c r="AA362" i="5"/>
  <c r="Z362" i="5"/>
  <c r="X362" i="5"/>
  <c r="W362" i="5" a="1"/>
  <c r="W362" i="5" s="1"/>
  <c r="AE361" i="5"/>
  <c r="AD361" i="5"/>
  <c r="AC361" i="5"/>
  <c r="AB361" i="5"/>
  <c r="AA361" i="5"/>
  <c r="Z361" i="5"/>
  <c r="X361" i="5"/>
  <c r="W361" i="5" a="1"/>
  <c r="W361" i="5" s="1"/>
  <c r="AE360" i="5"/>
  <c r="AD360" i="5"/>
  <c r="AC360" i="5"/>
  <c r="AB360" i="5"/>
  <c r="AA360" i="5"/>
  <c r="Z360" i="5"/>
  <c r="X360" i="5"/>
  <c r="W360" i="5" a="1"/>
  <c r="W360" i="5" s="1"/>
  <c r="AE359" i="5"/>
  <c r="AD359" i="5"/>
  <c r="AC359" i="5"/>
  <c r="AB359" i="5"/>
  <c r="AA359" i="5"/>
  <c r="Z359" i="5"/>
  <c r="X359" i="5"/>
  <c r="W359" i="5" a="1"/>
  <c r="W359" i="5" s="1"/>
  <c r="AE358" i="5"/>
  <c r="AD358" i="5"/>
  <c r="AC358" i="5"/>
  <c r="AB358" i="5"/>
  <c r="AA358" i="5"/>
  <c r="Z358" i="5"/>
  <c r="X358" i="5"/>
  <c r="W358" i="5" a="1"/>
  <c r="W358" i="5" s="1"/>
  <c r="AE357" i="5"/>
  <c r="AD357" i="5"/>
  <c r="AC357" i="5"/>
  <c r="AB357" i="5"/>
  <c r="AA357" i="5"/>
  <c r="Z357" i="5"/>
  <c r="X357" i="5"/>
  <c r="W357" i="5" a="1"/>
  <c r="W357" i="5" s="1"/>
  <c r="AE356" i="5"/>
  <c r="AD356" i="5"/>
  <c r="AC356" i="5"/>
  <c r="AB356" i="5"/>
  <c r="AA356" i="5"/>
  <c r="Z356" i="5"/>
  <c r="X356" i="5"/>
  <c r="W356" i="5" a="1"/>
  <c r="W356" i="5" s="1"/>
  <c r="AE355" i="5"/>
  <c r="AD355" i="5"/>
  <c r="AC355" i="5"/>
  <c r="AB355" i="5"/>
  <c r="AA355" i="5"/>
  <c r="Z355" i="5"/>
  <c r="X355" i="5"/>
  <c r="W355" i="5" a="1"/>
  <c r="W355" i="5" s="1"/>
  <c r="AE354" i="5"/>
  <c r="AD354" i="5"/>
  <c r="AC354" i="5"/>
  <c r="AB354" i="5"/>
  <c r="AA354" i="5"/>
  <c r="Z354" i="5"/>
  <c r="X354" i="5"/>
  <c r="W354" i="5" a="1"/>
  <c r="W354" i="5" s="1"/>
  <c r="AE353" i="5"/>
  <c r="AD353" i="5"/>
  <c r="AC353" i="5"/>
  <c r="AB353" i="5"/>
  <c r="AA353" i="5"/>
  <c r="Z353" i="5"/>
  <c r="X353" i="5"/>
  <c r="W353" i="5" a="1"/>
  <c r="W353" i="5" s="1"/>
  <c r="AE352" i="5"/>
  <c r="AD352" i="5"/>
  <c r="AC352" i="5"/>
  <c r="AB352" i="5"/>
  <c r="AA352" i="5"/>
  <c r="Z352" i="5"/>
  <c r="X352" i="5"/>
  <c r="W352" i="5" a="1"/>
  <c r="W352" i="5" s="1"/>
  <c r="AE351" i="5"/>
  <c r="AD351" i="5"/>
  <c r="AC351" i="5"/>
  <c r="AB351" i="5"/>
  <c r="AA351" i="5"/>
  <c r="Z351" i="5"/>
  <c r="X351" i="5"/>
  <c r="W351" i="5" a="1"/>
  <c r="W351" i="5" s="1"/>
  <c r="AE350" i="5"/>
  <c r="AD350" i="5"/>
  <c r="AC350" i="5"/>
  <c r="AB350" i="5"/>
  <c r="AA350" i="5"/>
  <c r="Z350" i="5"/>
  <c r="X350" i="5"/>
  <c r="W350" i="5" a="1"/>
  <c r="W350" i="5" s="1"/>
  <c r="AE349" i="5"/>
  <c r="AD349" i="5"/>
  <c r="AC349" i="5"/>
  <c r="AB349" i="5"/>
  <c r="AA349" i="5"/>
  <c r="Z349" i="5"/>
  <c r="X349" i="5"/>
  <c r="W349" i="5" a="1"/>
  <c r="W349" i="5" s="1"/>
  <c r="AE348" i="5"/>
  <c r="AD348" i="5"/>
  <c r="AC348" i="5"/>
  <c r="AB348" i="5"/>
  <c r="AA348" i="5"/>
  <c r="Z348" i="5"/>
  <c r="X348" i="5"/>
  <c r="W348" i="5" a="1"/>
  <c r="W348" i="5" s="1"/>
  <c r="AE347" i="5"/>
  <c r="AD347" i="5"/>
  <c r="AC347" i="5"/>
  <c r="AB347" i="5"/>
  <c r="AA347" i="5"/>
  <c r="Z347" i="5"/>
  <c r="X347" i="5"/>
  <c r="W347" i="5" a="1"/>
  <c r="W347" i="5" s="1"/>
  <c r="AE346" i="5"/>
  <c r="AD346" i="5"/>
  <c r="AC346" i="5"/>
  <c r="AB346" i="5"/>
  <c r="AA346" i="5"/>
  <c r="Z346" i="5"/>
  <c r="X346" i="5"/>
  <c r="W346" i="5" a="1"/>
  <c r="W346" i="5" s="1"/>
  <c r="AE345" i="5"/>
  <c r="AD345" i="5"/>
  <c r="AC345" i="5"/>
  <c r="AB345" i="5"/>
  <c r="AA345" i="5"/>
  <c r="Z345" i="5"/>
  <c r="X345" i="5"/>
  <c r="W345" i="5" a="1"/>
  <c r="W345" i="5" s="1"/>
  <c r="AE344" i="5"/>
  <c r="AD344" i="5"/>
  <c r="AC344" i="5"/>
  <c r="AB344" i="5"/>
  <c r="AA344" i="5"/>
  <c r="Z344" i="5"/>
  <c r="X344" i="5"/>
  <c r="W344" i="5" a="1"/>
  <c r="W344" i="5" s="1"/>
  <c r="AE343" i="5"/>
  <c r="AD343" i="5"/>
  <c r="AC343" i="5"/>
  <c r="AB343" i="5"/>
  <c r="AA343" i="5"/>
  <c r="Z343" i="5"/>
  <c r="X343" i="5"/>
  <c r="W343" i="5" a="1"/>
  <c r="W343" i="5" s="1"/>
  <c r="AE342" i="5"/>
  <c r="AD342" i="5"/>
  <c r="AC342" i="5"/>
  <c r="AB342" i="5"/>
  <c r="AA342" i="5"/>
  <c r="Z342" i="5"/>
  <c r="X342" i="5"/>
  <c r="W342" i="5" a="1"/>
  <c r="W342" i="5" s="1"/>
  <c r="AE341" i="5"/>
  <c r="AD341" i="5"/>
  <c r="AC341" i="5"/>
  <c r="AB341" i="5"/>
  <c r="AA341" i="5"/>
  <c r="Z341" i="5"/>
  <c r="X341" i="5"/>
  <c r="W341" i="5" a="1"/>
  <c r="W341" i="5" s="1"/>
  <c r="AE340" i="5"/>
  <c r="AD340" i="5"/>
  <c r="AC340" i="5"/>
  <c r="AB340" i="5"/>
  <c r="AA340" i="5"/>
  <c r="Z340" i="5"/>
  <c r="X340" i="5"/>
  <c r="W340" i="5" a="1"/>
  <c r="W340" i="5" s="1"/>
  <c r="AE339" i="5"/>
  <c r="AD339" i="5"/>
  <c r="AC339" i="5"/>
  <c r="AB339" i="5"/>
  <c r="AA339" i="5"/>
  <c r="Z339" i="5"/>
  <c r="X339" i="5"/>
  <c r="W339" i="5" a="1"/>
  <c r="W339" i="5" s="1"/>
  <c r="AE338" i="5"/>
  <c r="AD338" i="5"/>
  <c r="AC338" i="5"/>
  <c r="AB338" i="5"/>
  <c r="AA338" i="5"/>
  <c r="Z338" i="5"/>
  <c r="X338" i="5"/>
  <c r="W338" i="5" a="1"/>
  <c r="W338" i="5" s="1"/>
  <c r="AE337" i="5"/>
  <c r="AD337" i="5"/>
  <c r="AC337" i="5"/>
  <c r="AB337" i="5"/>
  <c r="AA337" i="5"/>
  <c r="Z337" i="5"/>
  <c r="X337" i="5"/>
  <c r="W337" i="5" a="1"/>
  <c r="W337" i="5" s="1"/>
  <c r="AE336" i="5"/>
  <c r="AD336" i="5"/>
  <c r="AC336" i="5"/>
  <c r="AB336" i="5"/>
  <c r="AA336" i="5"/>
  <c r="Z336" i="5"/>
  <c r="X336" i="5"/>
  <c r="W336" i="5" a="1"/>
  <c r="W336" i="5" s="1"/>
  <c r="AE335" i="5"/>
  <c r="AD335" i="5"/>
  <c r="AC335" i="5"/>
  <c r="AB335" i="5"/>
  <c r="AA335" i="5"/>
  <c r="Z335" i="5"/>
  <c r="X335" i="5"/>
  <c r="W335" i="5" a="1"/>
  <c r="W335" i="5" s="1"/>
  <c r="AE334" i="5"/>
  <c r="AD334" i="5"/>
  <c r="AC334" i="5"/>
  <c r="AB334" i="5"/>
  <c r="AA334" i="5"/>
  <c r="Z334" i="5"/>
  <c r="X334" i="5"/>
  <c r="W334" i="5" a="1"/>
  <c r="W334" i="5" s="1"/>
  <c r="AE333" i="5"/>
  <c r="AD333" i="5"/>
  <c r="AC333" i="5"/>
  <c r="AB333" i="5"/>
  <c r="AA333" i="5"/>
  <c r="Z333" i="5"/>
  <c r="X333" i="5"/>
  <c r="W333" i="5" a="1"/>
  <c r="W333" i="5" s="1"/>
  <c r="AE332" i="5"/>
  <c r="AD332" i="5"/>
  <c r="AC332" i="5"/>
  <c r="AB332" i="5"/>
  <c r="AA332" i="5"/>
  <c r="Z332" i="5"/>
  <c r="X332" i="5"/>
  <c r="W332" i="5" a="1"/>
  <c r="W332" i="5" s="1"/>
  <c r="AE331" i="5"/>
  <c r="AD331" i="5"/>
  <c r="AC331" i="5"/>
  <c r="AB331" i="5"/>
  <c r="AA331" i="5"/>
  <c r="Z331" i="5"/>
  <c r="X331" i="5"/>
  <c r="W331" i="5" a="1"/>
  <c r="W331" i="5" s="1"/>
  <c r="AE330" i="5"/>
  <c r="AD330" i="5"/>
  <c r="AC330" i="5"/>
  <c r="AB330" i="5"/>
  <c r="AA330" i="5"/>
  <c r="Z330" i="5"/>
  <c r="X330" i="5"/>
  <c r="W330" i="5" a="1"/>
  <c r="W330" i="5" s="1"/>
  <c r="AE329" i="5"/>
  <c r="AD329" i="5"/>
  <c r="AC329" i="5"/>
  <c r="AB329" i="5"/>
  <c r="AA329" i="5"/>
  <c r="Z329" i="5"/>
  <c r="X329" i="5"/>
  <c r="W329" i="5" a="1"/>
  <c r="W329" i="5" s="1"/>
  <c r="AE328" i="5"/>
  <c r="AD328" i="5"/>
  <c r="AC328" i="5"/>
  <c r="AB328" i="5"/>
  <c r="AA328" i="5"/>
  <c r="Z328" i="5"/>
  <c r="X328" i="5"/>
  <c r="W328" i="5" a="1"/>
  <c r="W328" i="5" s="1"/>
  <c r="AE327" i="5"/>
  <c r="AD327" i="5"/>
  <c r="AC327" i="5"/>
  <c r="AB327" i="5"/>
  <c r="AA327" i="5"/>
  <c r="Z327" i="5"/>
  <c r="X327" i="5"/>
  <c r="W327" i="5" a="1"/>
  <c r="W327" i="5" s="1"/>
  <c r="AE326" i="5"/>
  <c r="AD326" i="5"/>
  <c r="AC326" i="5"/>
  <c r="AB326" i="5"/>
  <c r="AA326" i="5"/>
  <c r="Z326" i="5"/>
  <c r="X326" i="5"/>
  <c r="W326" i="5" a="1"/>
  <c r="W326" i="5" s="1"/>
  <c r="AE325" i="5"/>
  <c r="AD325" i="5"/>
  <c r="AC325" i="5"/>
  <c r="AB325" i="5"/>
  <c r="AA325" i="5"/>
  <c r="Z325" i="5"/>
  <c r="X325" i="5"/>
  <c r="W325" i="5" a="1"/>
  <c r="W325" i="5" s="1"/>
  <c r="AE324" i="5"/>
  <c r="AD324" i="5"/>
  <c r="AC324" i="5"/>
  <c r="AB324" i="5"/>
  <c r="AA324" i="5"/>
  <c r="Z324" i="5"/>
  <c r="X324" i="5"/>
  <c r="W324" i="5" a="1"/>
  <c r="W324" i="5" s="1"/>
  <c r="AE323" i="5"/>
  <c r="AD323" i="5"/>
  <c r="AC323" i="5"/>
  <c r="AB323" i="5"/>
  <c r="AA323" i="5"/>
  <c r="Z323" i="5"/>
  <c r="X323" i="5"/>
  <c r="W323" i="5" a="1"/>
  <c r="W323" i="5" s="1"/>
  <c r="AE322" i="5"/>
  <c r="AD322" i="5"/>
  <c r="AC322" i="5"/>
  <c r="AB322" i="5"/>
  <c r="AA322" i="5"/>
  <c r="Z322" i="5"/>
  <c r="X322" i="5"/>
  <c r="W322" i="5" a="1"/>
  <c r="W322" i="5" s="1"/>
  <c r="AE321" i="5"/>
  <c r="AD321" i="5"/>
  <c r="AC321" i="5"/>
  <c r="AB321" i="5"/>
  <c r="AA321" i="5"/>
  <c r="Z321" i="5"/>
  <c r="X321" i="5"/>
  <c r="W321" i="5" a="1"/>
  <c r="W321" i="5" s="1"/>
  <c r="AE320" i="5"/>
  <c r="AD320" i="5"/>
  <c r="AC320" i="5"/>
  <c r="AB320" i="5"/>
  <c r="AA320" i="5"/>
  <c r="Z320" i="5"/>
  <c r="X320" i="5"/>
  <c r="W320" i="5" a="1"/>
  <c r="W320" i="5" s="1"/>
  <c r="AE319" i="5"/>
  <c r="AD319" i="5"/>
  <c r="AC319" i="5"/>
  <c r="AB319" i="5"/>
  <c r="AA319" i="5"/>
  <c r="Z319" i="5"/>
  <c r="X319" i="5"/>
  <c r="W319" i="5" a="1"/>
  <c r="W319" i="5" s="1"/>
  <c r="AE318" i="5"/>
  <c r="AD318" i="5"/>
  <c r="AC318" i="5"/>
  <c r="AB318" i="5"/>
  <c r="AA318" i="5"/>
  <c r="Z318" i="5"/>
  <c r="X318" i="5"/>
  <c r="W318" i="5" a="1"/>
  <c r="W318" i="5" s="1"/>
  <c r="AE317" i="5"/>
  <c r="AD317" i="5"/>
  <c r="AC317" i="5"/>
  <c r="AB317" i="5"/>
  <c r="AA317" i="5"/>
  <c r="Z317" i="5"/>
  <c r="X317" i="5"/>
  <c r="W317" i="5" a="1"/>
  <c r="W317" i="5" s="1"/>
  <c r="AE316" i="5"/>
  <c r="AD316" i="5"/>
  <c r="AC316" i="5"/>
  <c r="AB316" i="5"/>
  <c r="AA316" i="5"/>
  <c r="Z316" i="5"/>
  <c r="X316" i="5"/>
  <c r="W316" i="5" a="1"/>
  <c r="W316" i="5" s="1"/>
  <c r="AE315" i="5"/>
  <c r="AD315" i="5"/>
  <c r="AC315" i="5"/>
  <c r="AB315" i="5"/>
  <c r="AA315" i="5"/>
  <c r="Z315" i="5"/>
  <c r="X315" i="5"/>
  <c r="W315" i="5" a="1"/>
  <c r="W315" i="5" s="1"/>
  <c r="AE314" i="5"/>
  <c r="AD314" i="5"/>
  <c r="AC314" i="5"/>
  <c r="AB314" i="5"/>
  <c r="AA314" i="5"/>
  <c r="Z314" i="5"/>
  <c r="X314" i="5"/>
  <c r="W314" i="5" a="1"/>
  <c r="W314" i="5" s="1"/>
  <c r="AE313" i="5"/>
  <c r="AD313" i="5"/>
  <c r="AC313" i="5"/>
  <c r="AB313" i="5"/>
  <c r="AA313" i="5"/>
  <c r="Z313" i="5"/>
  <c r="X313" i="5"/>
  <c r="W313" i="5" a="1"/>
  <c r="W313" i="5" s="1"/>
  <c r="AE312" i="5"/>
  <c r="AD312" i="5"/>
  <c r="AC312" i="5"/>
  <c r="AB312" i="5"/>
  <c r="AA312" i="5"/>
  <c r="Z312" i="5"/>
  <c r="X312" i="5"/>
  <c r="W312" i="5" a="1"/>
  <c r="W312" i="5" s="1"/>
  <c r="AE311" i="5"/>
  <c r="AD311" i="5"/>
  <c r="AC311" i="5"/>
  <c r="AB311" i="5"/>
  <c r="AA311" i="5"/>
  <c r="Z311" i="5"/>
  <c r="X311" i="5"/>
  <c r="W311" i="5" a="1"/>
  <c r="W311" i="5" s="1"/>
  <c r="AE310" i="5"/>
  <c r="AD310" i="5"/>
  <c r="AC310" i="5"/>
  <c r="AB310" i="5"/>
  <c r="AA310" i="5"/>
  <c r="Z310" i="5"/>
  <c r="X310" i="5"/>
  <c r="W310" i="5" a="1"/>
  <c r="W310" i="5" s="1"/>
  <c r="AE309" i="5"/>
  <c r="AD309" i="5"/>
  <c r="AC309" i="5"/>
  <c r="AB309" i="5"/>
  <c r="AA309" i="5"/>
  <c r="Z309" i="5"/>
  <c r="X309" i="5"/>
  <c r="W309" i="5" a="1"/>
  <c r="W309" i="5" s="1"/>
  <c r="AE308" i="5"/>
  <c r="AD308" i="5"/>
  <c r="AC308" i="5"/>
  <c r="AB308" i="5"/>
  <c r="AA308" i="5"/>
  <c r="Z308" i="5"/>
  <c r="X308" i="5"/>
  <c r="W308" i="5" a="1"/>
  <c r="W308" i="5" s="1"/>
  <c r="AE307" i="5"/>
  <c r="AD307" i="5"/>
  <c r="AC307" i="5"/>
  <c r="AB307" i="5"/>
  <c r="AA307" i="5"/>
  <c r="Z307" i="5"/>
  <c r="X307" i="5"/>
  <c r="W307" i="5" a="1"/>
  <c r="W307" i="5" s="1"/>
  <c r="AE306" i="5"/>
  <c r="AD306" i="5"/>
  <c r="AC306" i="5"/>
  <c r="AB306" i="5"/>
  <c r="AA306" i="5"/>
  <c r="Z306" i="5"/>
  <c r="X306" i="5"/>
  <c r="W306" i="5" a="1"/>
  <c r="W306" i="5" s="1"/>
  <c r="AE305" i="5"/>
  <c r="AD305" i="5"/>
  <c r="AC305" i="5"/>
  <c r="AB305" i="5"/>
  <c r="AA305" i="5"/>
  <c r="Z305" i="5"/>
  <c r="X305" i="5"/>
  <c r="W305" i="5" a="1"/>
  <c r="W305" i="5" s="1"/>
  <c r="AE304" i="5"/>
  <c r="AD304" i="5"/>
  <c r="AC304" i="5"/>
  <c r="AB304" i="5"/>
  <c r="AA304" i="5"/>
  <c r="Z304" i="5"/>
  <c r="X304" i="5"/>
  <c r="W304" i="5" a="1"/>
  <c r="W304" i="5" s="1"/>
  <c r="AE303" i="5"/>
  <c r="AD303" i="5"/>
  <c r="AC303" i="5"/>
  <c r="AB303" i="5"/>
  <c r="AA303" i="5"/>
  <c r="Z303" i="5"/>
  <c r="X303" i="5"/>
  <c r="W303" i="5" a="1"/>
  <c r="W303" i="5" s="1"/>
  <c r="AE302" i="5"/>
  <c r="AD302" i="5"/>
  <c r="AC302" i="5"/>
  <c r="AB302" i="5"/>
  <c r="AA302" i="5"/>
  <c r="Z302" i="5"/>
  <c r="X302" i="5"/>
  <c r="W302" i="5" a="1"/>
  <c r="W302" i="5" s="1"/>
  <c r="AE301" i="5"/>
  <c r="AD301" i="5"/>
  <c r="AC301" i="5"/>
  <c r="AB301" i="5"/>
  <c r="AA301" i="5"/>
  <c r="Z301" i="5"/>
  <c r="X301" i="5"/>
  <c r="W301" i="5" a="1"/>
  <c r="W301" i="5" s="1"/>
  <c r="AE300" i="5"/>
  <c r="AD300" i="5"/>
  <c r="AC300" i="5"/>
  <c r="AB300" i="5"/>
  <c r="AA300" i="5"/>
  <c r="Z300" i="5"/>
  <c r="X300" i="5"/>
  <c r="W300" i="5" a="1"/>
  <c r="W300" i="5" s="1"/>
  <c r="AE299" i="5"/>
  <c r="AD299" i="5"/>
  <c r="AC299" i="5"/>
  <c r="AB299" i="5"/>
  <c r="AA299" i="5"/>
  <c r="Z299" i="5"/>
  <c r="X299" i="5"/>
  <c r="W299" i="5" a="1"/>
  <c r="W299" i="5" s="1"/>
  <c r="AE298" i="5"/>
  <c r="AD298" i="5"/>
  <c r="AC298" i="5"/>
  <c r="AB298" i="5"/>
  <c r="AA298" i="5"/>
  <c r="Z298" i="5"/>
  <c r="X298" i="5"/>
  <c r="W298" i="5" a="1"/>
  <c r="W298" i="5" s="1"/>
  <c r="AE297" i="5"/>
  <c r="AD297" i="5"/>
  <c r="AC297" i="5"/>
  <c r="AB297" i="5"/>
  <c r="AA297" i="5"/>
  <c r="Z297" i="5"/>
  <c r="X297" i="5"/>
  <c r="W297" i="5" a="1"/>
  <c r="W297" i="5" s="1"/>
  <c r="AE296" i="5"/>
  <c r="AD296" i="5"/>
  <c r="AC296" i="5"/>
  <c r="AB296" i="5"/>
  <c r="AA296" i="5"/>
  <c r="Z296" i="5"/>
  <c r="X296" i="5"/>
  <c r="W296" i="5" a="1"/>
  <c r="W296" i="5" s="1"/>
  <c r="AE295" i="5"/>
  <c r="AD295" i="5"/>
  <c r="AC295" i="5"/>
  <c r="AB295" i="5"/>
  <c r="AA295" i="5"/>
  <c r="Z295" i="5"/>
  <c r="X295" i="5"/>
  <c r="W295" i="5" a="1"/>
  <c r="W295" i="5" s="1"/>
  <c r="AE294" i="5"/>
  <c r="AD294" i="5"/>
  <c r="AC294" i="5"/>
  <c r="AB294" i="5"/>
  <c r="AA294" i="5"/>
  <c r="Z294" i="5"/>
  <c r="X294" i="5"/>
  <c r="W294" i="5" a="1"/>
  <c r="W294" i="5" s="1"/>
  <c r="AE293" i="5"/>
  <c r="AD293" i="5"/>
  <c r="AC293" i="5"/>
  <c r="AB293" i="5"/>
  <c r="AA293" i="5"/>
  <c r="Z293" i="5"/>
  <c r="X293" i="5"/>
  <c r="W293" i="5" a="1"/>
  <c r="W293" i="5" s="1"/>
  <c r="AE292" i="5"/>
  <c r="AD292" i="5"/>
  <c r="AC292" i="5"/>
  <c r="AB292" i="5"/>
  <c r="AA292" i="5"/>
  <c r="Z292" i="5"/>
  <c r="X292" i="5"/>
  <c r="W292" i="5" a="1"/>
  <c r="W292" i="5" s="1"/>
  <c r="AE291" i="5"/>
  <c r="AD291" i="5"/>
  <c r="AC291" i="5"/>
  <c r="AB291" i="5"/>
  <c r="AA291" i="5"/>
  <c r="Z291" i="5"/>
  <c r="X291" i="5"/>
  <c r="W291" i="5" a="1"/>
  <c r="W291" i="5" s="1"/>
  <c r="AE290" i="5"/>
  <c r="AD290" i="5"/>
  <c r="AC290" i="5"/>
  <c r="AB290" i="5"/>
  <c r="AA290" i="5"/>
  <c r="Z290" i="5"/>
  <c r="X290" i="5"/>
  <c r="W290" i="5" a="1"/>
  <c r="W290" i="5" s="1"/>
  <c r="AE289" i="5"/>
  <c r="AD289" i="5"/>
  <c r="AC289" i="5"/>
  <c r="AB289" i="5"/>
  <c r="AA289" i="5"/>
  <c r="Z289" i="5"/>
  <c r="X289" i="5"/>
  <c r="W289" i="5" a="1"/>
  <c r="W289" i="5" s="1"/>
  <c r="AE288" i="5"/>
  <c r="AD288" i="5"/>
  <c r="AC288" i="5"/>
  <c r="AB288" i="5"/>
  <c r="AA288" i="5"/>
  <c r="Z288" i="5"/>
  <c r="X288" i="5"/>
  <c r="W288" i="5" a="1"/>
  <c r="W288" i="5" s="1"/>
  <c r="AE287" i="5"/>
  <c r="AD287" i="5"/>
  <c r="AC287" i="5"/>
  <c r="AB287" i="5"/>
  <c r="AA287" i="5"/>
  <c r="Z287" i="5"/>
  <c r="X287" i="5"/>
  <c r="W287" i="5" a="1"/>
  <c r="W287" i="5" s="1"/>
  <c r="AE286" i="5"/>
  <c r="AD286" i="5"/>
  <c r="AC286" i="5"/>
  <c r="AB286" i="5"/>
  <c r="AA286" i="5"/>
  <c r="Z286" i="5"/>
  <c r="X286" i="5"/>
  <c r="W286" i="5" a="1"/>
  <c r="W286" i="5" s="1"/>
  <c r="AE285" i="5"/>
  <c r="AD285" i="5"/>
  <c r="AC285" i="5"/>
  <c r="AB285" i="5"/>
  <c r="AA285" i="5"/>
  <c r="Z285" i="5"/>
  <c r="X285" i="5"/>
  <c r="W285" i="5" a="1"/>
  <c r="W285" i="5" s="1"/>
  <c r="AE284" i="5"/>
  <c r="AD284" i="5"/>
  <c r="AC284" i="5"/>
  <c r="AB284" i="5"/>
  <c r="AA284" i="5"/>
  <c r="Z284" i="5"/>
  <c r="X284" i="5"/>
  <c r="W284" i="5" a="1"/>
  <c r="W284" i="5" s="1"/>
  <c r="AE283" i="5"/>
  <c r="AD283" i="5"/>
  <c r="AC283" i="5"/>
  <c r="AB283" i="5"/>
  <c r="AA283" i="5"/>
  <c r="Z283" i="5"/>
  <c r="X283" i="5"/>
  <c r="W283" i="5" a="1"/>
  <c r="W283" i="5" s="1"/>
  <c r="AE282" i="5"/>
  <c r="AD282" i="5"/>
  <c r="AC282" i="5"/>
  <c r="AB282" i="5"/>
  <c r="AA282" i="5"/>
  <c r="Z282" i="5"/>
  <c r="X282" i="5"/>
  <c r="W282" i="5" a="1"/>
  <c r="W282" i="5" s="1"/>
  <c r="AE281" i="5"/>
  <c r="AD281" i="5"/>
  <c r="AC281" i="5"/>
  <c r="AB281" i="5"/>
  <c r="AA281" i="5"/>
  <c r="Z281" i="5"/>
  <c r="X281" i="5"/>
  <c r="W281" i="5" a="1"/>
  <c r="W281" i="5" s="1"/>
  <c r="AE280" i="5"/>
  <c r="AD280" i="5"/>
  <c r="AC280" i="5"/>
  <c r="AB280" i="5"/>
  <c r="AA280" i="5"/>
  <c r="Z280" i="5"/>
  <c r="X280" i="5"/>
  <c r="W280" i="5" a="1"/>
  <c r="W280" i="5" s="1"/>
  <c r="AE279" i="5"/>
  <c r="AD279" i="5"/>
  <c r="AC279" i="5"/>
  <c r="AB279" i="5"/>
  <c r="AA279" i="5"/>
  <c r="Z279" i="5"/>
  <c r="X279" i="5"/>
  <c r="W279" i="5" a="1"/>
  <c r="W279" i="5" s="1"/>
  <c r="AE278" i="5"/>
  <c r="AD278" i="5"/>
  <c r="AC278" i="5"/>
  <c r="AB278" i="5"/>
  <c r="AA278" i="5"/>
  <c r="Z278" i="5"/>
  <c r="X278" i="5"/>
  <c r="W278" i="5" a="1"/>
  <c r="W278" i="5" s="1"/>
  <c r="AE277" i="5"/>
  <c r="AD277" i="5"/>
  <c r="AC277" i="5"/>
  <c r="AB277" i="5"/>
  <c r="AA277" i="5"/>
  <c r="Z277" i="5"/>
  <c r="X277" i="5"/>
  <c r="W277" i="5" a="1"/>
  <c r="W277" i="5" s="1"/>
  <c r="AE276" i="5"/>
  <c r="AD276" i="5"/>
  <c r="AC276" i="5"/>
  <c r="AB276" i="5"/>
  <c r="AA276" i="5"/>
  <c r="Z276" i="5"/>
  <c r="X276" i="5"/>
  <c r="W276" i="5" a="1"/>
  <c r="W276" i="5" s="1"/>
  <c r="AE275" i="5"/>
  <c r="AD275" i="5"/>
  <c r="AC275" i="5"/>
  <c r="AB275" i="5"/>
  <c r="AA275" i="5"/>
  <c r="Z275" i="5"/>
  <c r="X275" i="5"/>
  <c r="W275" i="5" a="1"/>
  <c r="W275" i="5" s="1"/>
  <c r="AE274" i="5"/>
  <c r="AD274" i="5"/>
  <c r="AC274" i="5"/>
  <c r="AB274" i="5"/>
  <c r="AA274" i="5"/>
  <c r="Z274" i="5"/>
  <c r="X274" i="5"/>
  <c r="W274" i="5" a="1"/>
  <c r="W274" i="5" s="1"/>
  <c r="AE273" i="5"/>
  <c r="AD273" i="5"/>
  <c r="AC273" i="5"/>
  <c r="AB273" i="5"/>
  <c r="AA273" i="5"/>
  <c r="Z273" i="5"/>
  <c r="X273" i="5"/>
  <c r="W273" i="5" a="1"/>
  <c r="W273" i="5" s="1"/>
  <c r="AE272" i="5"/>
  <c r="AD272" i="5"/>
  <c r="AC272" i="5"/>
  <c r="AB272" i="5"/>
  <c r="AA272" i="5"/>
  <c r="Z272" i="5"/>
  <c r="X272" i="5"/>
  <c r="W272" i="5" a="1"/>
  <c r="W272" i="5" s="1"/>
  <c r="AE271" i="5"/>
  <c r="AD271" i="5"/>
  <c r="AC271" i="5"/>
  <c r="AB271" i="5"/>
  <c r="AA271" i="5"/>
  <c r="Z271" i="5"/>
  <c r="X271" i="5"/>
  <c r="W271" i="5" a="1"/>
  <c r="W271" i="5" s="1"/>
  <c r="AE270" i="5"/>
  <c r="AD270" i="5"/>
  <c r="AC270" i="5"/>
  <c r="AB270" i="5"/>
  <c r="AA270" i="5"/>
  <c r="Z270" i="5"/>
  <c r="X270" i="5"/>
  <c r="W270" i="5" a="1"/>
  <c r="W270" i="5" s="1"/>
  <c r="AE269" i="5"/>
  <c r="AD269" i="5"/>
  <c r="AC269" i="5"/>
  <c r="AB269" i="5"/>
  <c r="AA269" i="5"/>
  <c r="Z269" i="5"/>
  <c r="X269" i="5"/>
  <c r="W269" i="5" a="1"/>
  <c r="W269" i="5" s="1"/>
  <c r="AE268" i="5"/>
  <c r="AD268" i="5"/>
  <c r="AC268" i="5"/>
  <c r="AB268" i="5"/>
  <c r="AA268" i="5"/>
  <c r="Z268" i="5"/>
  <c r="X268" i="5"/>
  <c r="W268" i="5" a="1"/>
  <c r="W268" i="5" s="1"/>
  <c r="AE267" i="5"/>
  <c r="AD267" i="5"/>
  <c r="AC267" i="5"/>
  <c r="AB267" i="5"/>
  <c r="AA267" i="5"/>
  <c r="Z267" i="5"/>
  <c r="X267" i="5"/>
  <c r="W267" i="5" a="1"/>
  <c r="W267" i="5" s="1"/>
  <c r="AE266" i="5"/>
  <c r="AD266" i="5"/>
  <c r="AC266" i="5"/>
  <c r="AB266" i="5"/>
  <c r="AA266" i="5"/>
  <c r="Z266" i="5"/>
  <c r="X266" i="5"/>
  <c r="W266" i="5" a="1"/>
  <c r="W266" i="5" s="1"/>
  <c r="AE265" i="5"/>
  <c r="AD265" i="5"/>
  <c r="AC265" i="5"/>
  <c r="AB265" i="5"/>
  <c r="AA265" i="5"/>
  <c r="Z265" i="5"/>
  <c r="X265" i="5"/>
  <c r="W265" i="5" a="1"/>
  <c r="W265" i="5" s="1"/>
  <c r="AE264" i="5"/>
  <c r="AD264" i="5"/>
  <c r="AC264" i="5"/>
  <c r="AB264" i="5"/>
  <c r="AA264" i="5"/>
  <c r="Z264" i="5"/>
  <c r="X264" i="5"/>
  <c r="W264" i="5" a="1"/>
  <c r="W264" i="5" s="1"/>
  <c r="AE263" i="5"/>
  <c r="AD263" i="5"/>
  <c r="AC263" i="5"/>
  <c r="AB263" i="5"/>
  <c r="AA263" i="5"/>
  <c r="Z263" i="5"/>
  <c r="X263" i="5"/>
  <c r="W263" i="5" a="1"/>
  <c r="W263" i="5" s="1"/>
  <c r="AE262" i="5"/>
  <c r="AD262" i="5"/>
  <c r="AC262" i="5"/>
  <c r="AB262" i="5"/>
  <c r="AA262" i="5"/>
  <c r="Z262" i="5"/>
  <c r="X262" i="5"/>
  <c r="W262" i="5" a="1"/>
  <c r="W262" i="5" s="1"/>
  <c r="AE261" i="5"/>
  <c r="AD261" i="5"/>
  <c r="AC261" i="5"/>
  <c r="AB261" i="5"/>
  <c r="AA261" i="5"/>
  <c r="Z261" i="5"/>
  <c r="X261" i="5"/>
  <c r="W261" i="5" a="1"/>
  <c r="W261" i="5" s="1"/>
  <c r="AE260" i="5"/>
  <c r="AD260" i="5"/>
  <c r="AC260" i="5"/>
  <c r="AB260" i="5"/>
  <c r="AA260" i="5"/>
  <c r="Z260" i="5"/>
  <c r="X260" i="5"/>
  <c r="W260" i="5" a="1"/>
  <c r="W260" i="5" s="1"/>
  <c r="AE259" i="5"/>
  <c r="AD259" i="5"/>
  <c r="AC259" i="5"/>
  <c r="AB259" i="5"/>
  <c r="AA259" i="5"/>
  <c r="Z259" i="5"/>
  <c r="X259" i="5"/>
  <c r="W259" i="5" a="1"/>
  <c r="W259" i="5" s="1"/>
  <c r="AE258" i="5"/>
  <c r="AD258" i="5"/>
  <c r="AC258" i="5"/>
  <c r="AB258" i="5"/>
  <c r="AA258" i="5"/>
  <c r="Z258" i="5"/>
  <c r="X258" i="5"/>
  <c r="W258" i="5" a="1"/>
  <c r="W258" i="5" s="1"/>
  <c r="AE257" i="5"/>
  <c r="AD257" i="5"/>
  <c r="AC257" i="5"/>
  <c r="AB257" i="5"/>
  <c r="AA257" i="5"/>
  <c r="Z257" i="5"/>
  <c r="X257" i="5"/>
  <c r="W257" i="5" a="1"/>
  <c r="W257" i="5" s="1"/>
  <c r="AE256" i="5"/>
  <c r="AD256" i="5"/>
  <c r="AC256" i="5"/>
  <c r="AB256" i="5"/>
  <c r="AA256" i="5"/>
  <c r="Z256" i="5"/>
  <c r="X256" i="5"/>
  <c r="W256" i="5" a="1"/>
  <c r="W256" i="5" s="1"/>
  <c r="AE255" i="5"/>
  <c r="AD255" i="5"/>
  <c r="AC255" i="5"/>
  <c r="AB255" i="5"/>
  <c r="AA255" i="5"/>
  <c r="Z255" i="5"/>
  <c r="X255" i="5"/>
  <c r="W255" i="5" a="1"/>
  <c r="W255" i="5" s="1"/>
  <c r="AE254" i="5"/>
  <c r="AD254" i="5"/>
  <c r="AC254" i="5"/>
  <c r="AB254" i="5"/>
  <c r="AA254" i="5"/>
  <c r="Z254" i="5"/>
  <c r="X254" i="5"/>
  <c r="W254" i="5" a="1"/>
  <c r="W254" i="5" s="1"/>
  <c r="AE253" i="5"/>
  <c r="AD253" i="5"/>
  <c r="AC253" i="5"/>
  <c r="AB253" i="5"/>
  <c r="AA253" i="5"/>
  <c r="Z253" i="5"/>
  <c r="X253" i="5"/>
  <c r="W253" i="5" a="1"/>
  <c r="W253" i="5" s="1"/>
  <c r="AE252" i="5"/>
  <c r="AD252" i="5"/>
  <c r="AC252" i="5"/>
  <c r="AB252" i="5"/>
  <c r="AA252" i="5"/>
  <c r="Z252" i="5"/>
  <c r="X252" i="5"/>
  <c r="W252" i="5" a="1"/>
  <c r="W252" i="5" s="1"/>
  <c r="AE251" i="5"/>
  <c r="AD251" i="5"/>
  <c r="AC251" i="5"/>
  <c r="AB251" i="5"/>
  <c r="AA251" i="5"/>
  <c r="Z251" i="5"/>
  <c r="X251" i="5"/>
  <c r="W251" i="5" a="1"/>
  <c r="W251" i="5" s="1"/>
  <c r="AE250" i="5"/>
  <c r="AD250" i="5"/>
  <c r="AC250" i="5"/>
  <c r="AB250" i="5"/>
  <c r="AA250" i="5"/>
  <c r="Z250" i="5"/>
  <c r="X250" i="5"/>
  <c r="W250" i="5" a="1"/>
  <c r="W250" i="5" s="1"/>
  <c r="AE249" i="5"/>
  <c r="AD249" i="5"/>
  <c r="AC249" i="5"/>
  <c r="AB249" i="5"/>
  <c r="AA249" i="5"/>
  <c r="Z249" i="5"/>
  <c r="X249" i="5"/>
  <c r="W249" i="5" a="1"/>
  <c r="W249" i="5" s="1"/>
  <c r="AE248" i="5"/>
  <c r="AD248" i="5"/>
  <c r="AC248" i="5"/>
  <c r="AB248" i="5"/>
  <c r="AA248" i="5"/>
  <c r="Z248" i="5"/>
  <c r="X248" i="5"/>
  <c r="W248" i="5" a="1"/>
  <c r="W248" i="5" s="1"/>
  <c r="AE247" i="5"/>
  <c r="AD247" i="5"/>
  <c r="AC247" i="5"/>
  <c r="AB247" i="5"/>
  <c r="AA247" i="5"/>
  <c r="Z247" i="5"/>
  <c r="X247" i="5"/>
  <c r="W247" i="5" a="1"/>
  <c r="W247" i="5" s="1"/>
  <c r="AE246" i="5"/>
  <c r="AD246" i="5"/>
  <c r="AC246" i="5"/>
  <c r="AB246" i="5"/>
  <c r="AA246" i="5"/>
  <c r="Z246" i="5"/>
  <c r="X246" i="5"/>
  <c r="W246" i="5" a="1"/>
  <c r="W246" i="5" s="1"/>
  <c r="AE245" i="5"/>
  <c r="AD245" i="5"/>
  <c r="AC245" i="5"/>
  <c r="AB245" i="5"/>
  <c r="AA245" i="5"/>
  <c r="Z245" i="5"/>
  <c r="X245" i="5"/>
  <c r="W245" i="5" a="1"/>
  <c r="W245" i="5" s="1"/>
  <c r="AE244" i="5"/>
  <c r="AD244" i="5"/>
  <c r="AC244" i="5"/>
  <c r="AB244" i="5"/>
  <c r="AA244" i="5"/>
  <c r="Z244" i="5"/>
  <c r="X244" i="5"/>
  <c r="W244" i="5" a="1"/>
  <c r="W244" i="5" s="1"/>
  <c r="AE243" i="5"/>
  <c r="AD243" i="5"/>
  <c r="AC243" i="5"/>
  <c r="AB243" i="5"/>
  <c r="AA243" i="5"/>
  <c r="Z243" i="5"/>
  <c r="X243" i="5"/>
  <c r="W243" i="5" a="1"/>
  <c r="W243" i="5" s="1"/>
  <c r="AE242" i="5"/>
  <c r="AD242" i="5"/>
  <c r="AC242" i="5"/>
  <c r="AB242" i="5"/>
  <c r="AA242" i="5"/>
  <c r="Z242" i="5"/>
  <c r="X242" i="5"/>
  <c r="W242" i="5" a="1"/>
  <c r="W242" i="5" s="1"/>
  <c r="AE241" i="5"/>
  <c r="AD241" i="5"/>
  <c r="AC241" i="5"/>
  <c r="AB241" i="5"/>
  <c r="AA241" i="5"/>
  <c r="Z241" i="5"/>
  <c r="X241" i="5"/>
  <c r="W241" i="5" a="1"/>
  <c r="W241" i="5" s="1"/>
  <c r="AE240" i="5"/>
  <c r="AD240" i="5"/>
  <c r="AC240" i="5"/>
  <c r="AB240" i="5"/>
  <c r="AA240" i="5"/>
  <c r="Z240" i="5"/>
  <c r="X240" i="5"/>
  <c r="W240" i="5" a="1"/>
  <c r="W240" i="5" s="1"/>
  <c r="AE239" i="5"/>
  <c r="AD239" i="5"/>
  <c r="AC239" i="5"/>
  <c r="AB239" i="5"/>
  <c r="AA239" i="5"/>
  <c r="Z239" i="5"/>
  <c r="X239" i="5"/>
  <c r="W239" i="5" a="1"/>
  <c r="W239" i="5" s="1"/>
  <c r="AE238" i="5"/>
  <c r="AD238" i="5"/>
  <c r="AC238" i="5"/>
  <c r="AB238" i="5"/>
  <c r="AA238" i="5"/>
  <c r="Z238" i="5"/>
  <c r="X238" i="5"/>
  <c r="W238" i="5" a="1"/>
  <c r="W238" i="5" s="1"/>
  <c r="AE237" i="5"/>
  <c r="AD237" i="5"/>
  <c r="AC237" i="5"/>
  <c r="AB237" i="5"/>
  <c r="AA237" i="5"/>
  <c r="Z237" i="5"/>
  <c r="X237" i="5"/>
  <c r="W237" i="5" a="1"/>
  <c r="W237" i="5" s="1"/>
  <c r="AE236" i="5"/>
  <c r="AD236" i="5"/>
  <c r="AC236" i="5"/>
  <c r="AB236" i="5"/>
  <c r="AA236" i="5"/>
  <c r="Z236" i="5"/>
  <c r="X236" i="5"/>
  <c r="W236" i="5" a="1"/>
  <c r="W236" i="5" s="1"/>
  <c r="AE235" i="5"/>
  <c r="AD235" i="5"/>
  <c r="AC235" i="5"/>
  <c r="AB235" i="5"/>
  <c r="AA235" i="5"/>
  <c r="Z235" i="5"/>
  <c r="X235" i="5"/>
  <c r="W235" i="5" a="1"/>
  <c r="W235" i="5" s="1"/>
  <c r="AE234" i="5"/>
  <c r="AD234" i="5"/>
  <c r="AC234" i="5"/>
  <c r="AB234" i="5"/>
  <c r="AA234" i="5"/>
  <c r="Z234" i="5"/>
  <c r="X234" i="5"/>
  <c r="W234" i="5" a="1"/>
  <c r="W234" i="5" s="1"/>
  <c r="AE233" i="5"/>
  <c r="AD233" i="5"/>
  <c r="AC233" i="5"/>
  <c r="AB233" i="5"/>
  <c r="AA233" i="5"/>
  <c r="Z233" i="5"/>
  <c r="X233" i="5"/>
  <c r="W233" i="5" a="1"/>
  <c r="W233" i="5" s="1"/>
  <c r="AE232" i="5"/>
  <c r="AD232" i="5"/>
  <c r="AC232" i="5"/>
  <c r="AB232" i="5"/>
  <c r="AA232" i="5"/>
  <c r="Z232" i="5"/>
  <c r="X232" i="5"/>
  <c r="W232" i="5" a="1"/>
  <c r="W232" i="5" s="1"/>
  <c r="AE231" i="5"/>
  <c r="AD231" i="5"/>
  <c r="AC231" i="5"/>
  <c r="AB231" i="5"/>
  <c r="AA231" i="5"/>
  <c r="Z231" i="5"/>
  <c r="X231" i="5"/>
  <c r="W231" i="5" a="1"/>
  <c r="W231" i="5" s="1"/>
  <c r="AE230" i="5"/>
  <c r="AD230" i="5"/>
  <c r="AC230" i="5"/>
  <c r="AB230" i="5"/>
  <c r="AA230" i="5"/>
  <c r="Z230" i="5"/>
  <c r="X230" i="5"/>
  <c r="W230" i="5" a="1"/>
  <c r="W230" i="5" s="1"/>
  <c r="AE229" i="5"/>
  <c r="AD229" i="5"/>
  <c r="AC229" i="5"/>
  <c r="AB229" i="5"/>
  <c r="AA229" i="5"/>
  <c r="Z229" i="5"/>
  <c r="X229" i="5"/>
  <c r="W229" i="5" a="1"/>
  <c r="W229" i="5" s="1"/>
  <c r="AE228" i="5"/>
  <c r="AD228" i="5"/>
  <c r="AC228" i="5"/>
  <c r="AB228" i="5"/>
  <c r="AA228" i="5"/>
  <c r="Z228" i="5"/>
  <c r="X228" i="5"/>
  <c r="W228" i="5" a="1"/>
  <c r="W228" i="5" s="1"/>
  <c r="AE227" i="5"/>
  <c r="AD227" i="5"/>
  <c r="AC227" i="5"/>
  <c r="AB227" i="5"/>
  <c r="AA227" i="5"/>
  <c r="Z227" i="5"/>
  <c r="X227" i="5"/>
  <c r="W227" i="5" a="1"/>
  <c r="W227" i="5" s="1"/>
  <c r="AE226" i="5"/>
  <c r="AD226" i="5"/>
  <c r="AC226" i="5"/>
  <c r="AB226" i="5"/>
  <c r="AA226" i="5"/>
  <c r="Z226" i="5"/>
  <c r="X226" i="5"/>
  <c r="W226" i="5" a="1"/>
  <c r="W226" i="5" s="1"/>
  <c r="AE225" i="5"/>
  <c r="AD225" i="5"/>
  <c r="AC225" i="5"/>
  <c r="AB225" i="5"/>
  <c r="AA225" i="5"/>
  <c r="Z225" i="5"/>
  <c r="X225" i="5"/>
  <c r="W225" i="5" a="1"/>
  <c r="W225" i="5" s="1"/>
  <c r="AE224" i="5"/>
  <c r="AD224" i="5"/>
  <c r="AC224" i="5"/>
  <c r="AB224" i="5"/>
  <c r="AA224" i="5"/>
  <c r="Z224" i="5"/>
  <c r="X224" i="5"/>
  <c r="W224" i="5" a="1"/>
  <c r="W224" i="5" s="1"/>
  <c r="AE223" i="5"/>
  <c r="AD223" i="5"/>
  <c r="AC223" i="5"/>
  <c r="AB223" i="5"/>
  <c r="AA223" i="5"/>
  <c r="Z223" i="5"/>
  <c r="X223" i="5"/>
  <c r="W223" i="5" a="1"/>
  <c r="W223" i="5" s="1"/>
  <c r="AE222" i="5"/>
  <c r="AD222" i="5"/>
  <c r="AC222" i="5"/>
  <c r="AB222" i="5"/>
  <c r="AA222" i="5"/>
  <c r="Z222" i="5"/>
  <c r="X222" i="5"/>
  <c r="W222" i="5" a="1"/>
  <c r="W222" i="5" s="1"/>
  <c r="AE221" i="5"/>
  <c r="AD221" i="5"/>
  <c r="AC221" i="5"/>
  <c r="AB221" i="5"/>
  <c r="AA221" i="5"/>
  <c r="Z221" i="5"/>
  <c r="X221" i="5"/>
  <c r="W221" i="5" a="1"/>
  <c r="W221" i="5" s="1"/>
  <c r="AE220" i="5"/>
  <c r="AD220" i="5"/>
  <c r="AC220" i="5"/>
  <c r="AB220" i="5"/>
  <c r="AA220" i="5"/>
  <c r="Z220" i="5"/>
  <c r="X220" i="5"/>
  <c r="W220" i="5" a="1"/>
  <c r="W220" i="5" s="1"/>
  <c r="AE219" i="5"/>
  <c r="AD219" i="5"/>
  <c r="AC219" i="5"/>
  <c r="AB219" i="5"/>
  <c r="AA219" i="5"/>
  <c r="Z219" i="5"/>
  <c r="X219" i="5"/>
  <c r="W219" i="5" a="1"/>
  <c r="W219" i="5" s="1"/>
  <c r="AE218" i="5"/>
  <c r="AD218" i="5"/>
  <c r="AC218" i="5"/>
  <c r="AB218" i="5"/>
  <c r="AA218" i="5"/>
  <c r="Z218" i="5"/>
  <c r="X218" i="5"/>
  <c r="W218" i="5" a="1"/>
  <c r="W218" i="5" s="1"/>
  <c r="AE217" i="5"/>
  <c r="AD217" i="5"/>
  <c r="AC217" i="5"/>
  <c r="AB217" i="5"/>
  <c r="AA217" i="5"/>
  <c r="Z217" i="5"/>
  <c r="X217" i="5"/>
  <c r="W217" i="5" a="1"/>
  <c r="W217" i="5" s="1"/>
  <c r="AE216" i="5"/>
  <c r="AD216" i="5"/>
  <c r="AC216" i="5"/>
  <c r="AB216" i="5"/>
  <c r="AA216" i="5"/>
  <c r="Z216" i="5"/>
  <c r="X216" i="5"/>
  <c r="W216" i="5" a="1"/>
  <c r="W216" i="5" s="1"/>
  <c r="AE215" i="5"/>
  <c r="AD215" i="5"/>
  <c r="AC215" i="5"/>
  <c r="AB215" i="5"/>
  <c r="AA215" i="5"/>
  <c r="Z215" i="5"/>
  <c r="X215" i="5"/>
  <c r="W215" i="5" a="1"/>
  <c r="W215" i="5" s="1"/>
  <c r="AE214" i="5"/>
  <c r="AD214" i="5"/>
  <c r="AC214" i="5"/>
  <c r="AB214" i="5"/>
  <c r="AA214" i="5"/>
  <c r="Z214" i="5"/>
  <c r="X214" i="5"/>
  <c r="W214" i="5" a="1"/>
  <c r="W214" i="5" s="1"/>
  <c r="AE213" i="5"/>
  <c r="AD213" i="5"/>
  <c r="AC213" i="5"/>
  <c r="AB213" i="5"/>
  <c r="AA213" i="5"/>
  <c r="Z213" i="5"/>
  <c r="X213" i="5"/>
  <c r="W213" i="5" a="1"/>
  <c r="W213" i="5" s="1"/>
  <c r="AE212" i="5"/>
  <c r="AD212" i="5"/>
  <c r="AC212" i="5"/>
  <c r="AB212" i="5"/>
  <c r="AA212" i="5"/>
  <c r="Z212" i="5"/>
  <c r="X212" i="5"/>
  <c r="W212" i="5" a="1"/>
  <c r="W212" i="5" s="1"/>
  <c r="AE211" i="5"/>
  <c r="AD211" i="5"/>
  <c r="AC211" i="5"/>
  <c r="AB211" i="5"/>
  <c r="AA211" i="5"/>
  <c r="Z211" i="5"/>
  <c r="X211" i="5"/>
  <c r="W211" i="5" a="1"/>
  <c r="W211" i="5" s="1"/>
  <c r="AE210" i="5"/>
  <c r="AD210" i="5"/>
  <c r="AC210" i="5"/>
  <c r="AB210" i="5"/>
  <c r="AA210" i="5"/>
  <c r="Z210" i="5"/>
  <c r="X210" i="5"/>
  <c r="W210" i="5" a="1"/>
  <c r="W210" i="5" s="1"/>
  <c r="AE209" i="5"/>
  <c r="AD209" i="5"/>
  <c r="AC209" i="5"/>
  <c r="AB209" i="5"/>
  <c r="AA209" i="5"/>
  <c r="Z209" i="5"/>
  <c r="X209" i="5"/>
  <c r="W209" i="5" a="1"/>
  <c r="W209" i="5" s="1"/>
  <c r="AE208" i="5"/>
  <c r="AD208" i="5"/>
  <c r="AC208" i="5"/>
  <c r="AB208" i="5"/>
  <c r="AA208" i="5"/>
  <c r="Z208" i="5"/>
  <c r="X208" i="5"/>
  <c r="W208" i="5" a="1"/>
  <c r="W208" i="5" s="1"/>
  <c r="AE207" i="5"/>
  <c r="AD207" i="5"/>
  <c r="AC207" i="5"/>
  <c r="AB207" i="5"/>
  <c r="AA207" i="5"/>
  <c r="Z207" i="5"/>
  <c r="X207" i="5"/>
  <c r="W207" i="5" a="1"/>
  <c r="W207" i="5" s="1"/>
  <c r="AE206" i="5"/>
  <c r="AD206" i="5"/>
  <c r="AC206" i="5"/>
  <c r="AB206" i="5"/>
  <c r="AA206" i="5"/>
  <c r="Z206" i="5"/>
  <c r="X206" i="5"/>
  <c r="W206" i="5" a="1"/>
  <c r="W206" i="5" s="1"/>
  <c r="AE205" i="5"/>
  <c r="AD205" i="5"/>
  <c r="AC205" i="5"/>
  <c r="AB205" i="5"/>
  <c r="AA205" i="5"/>
  <c r="Z205" i="5"/>
  <c r="X205" i="5"/>
  <c r="W205" i="5" a="1"/>
  <c r="W205" i="5" s="1"/>
  <c r="AE204" i="5"/>
  <c r="AD204" i="5"/>
  <c r="AC204" i="5"/>
  <c r="AB204" i="5"/>
  <c r="AA204" i="5"/>
  <c r="Z204" i="5"/>
  <c r="X204" i="5"/>
  <c r="W204" i="5" a="1"/>
  <c r="W204" i="5" s="1"/>
  <c r="AE203" i="5"/>
  <c r="AD203" i="5"/>
  <c r="AC203" i="5"/>
  <c r="AB203" i="5"/>
  <c r="AA203" i="5"/>
  <c r="Z203" i="5"/>
  <c r="X203" i="5"/>
  <c r="W203" i="5" a="1"/>
  <c r="W203" i="5" s="1"/>
  <c r="AE202" i="5"/>
  <c r="AD202" i="5"/>
  <c r="AC202" i="5"/>
  <c r="AB202" i="5"/>
  <c r="AA202" i="5"/>
  <c r="Z202" i="5"/>
  <c r="X202" i="5"/>
  <c r="W202" i="5" a="1"/>
  <c r="W202" i="5" s="1"/>
  <c r="AE201" i="5"/>
  <c r="AD201" i="5"/>
  <c r="AC201" i="5"/>
  <c r="AB201" i="5"/>
  <c r="AA201" i="5"/>
  <c r="Z201" i="5"/>
  <c r="X201" i="5"/>
  <c r="W201" i="5" a="1"/>
  <c r="W201" i="5" s="1"/>
  <c r="AE200" i="5"/>
  <c r="AD200" i="5"/>
  <c r="AC200" i="5"/>
  <c r="AB200" i="5"/>
  <c r="AA200" i="5"/>
  <c r="Z200" i="5"/>
  <c r="X200" i="5"/>
  <c r="W200" i="5" a="1"/>
  <c r="W200" i="5" s="1"/>
  <c r="AE199" i="5"/>
  <c r="AD199" i="5"/>
  <c r="AC199" i="5"/>
  <c r="AB199" i="5"/>
  <c r="AA199" i="5"/>
  <c r="Z199" i="5"/>
  <c r="X199" i="5"/>
  <c r="W199" i="5" a="1"/>
  <c r="W199" i="5" s="1"/>
  <c r="AE198" i="5"/>
  <c r="AD198" i="5"/>
  <c r="AC198" i="5"/>
  <c r="AB198" i="5"/>
  <c r="AA198" i="5"/>
  <c r="Z198" i="5"/>
  <c r="X198" i="5"/>
  <c r="W198" i="5" a="1"/>
  <c r="W198" i="5" s="1"/>
  <c r="AE197" i="5"/>
  <c r="AD197" i="5"/>
  <c r="AC197" i="5"/>
  <c r="AB197" i="5"/>
  <c r="AA197" i="5"/>
  <c r="Z197" i="5"/>
  <c r="X197" i="5"/>
  <c r="W197" i="5" a="1"/>
  <c r="W197" i="5" s="1"/>
  <c r="AE196" i="5"/>
  <c r="AD196" i="5"/>
  <c r="AC196" i="5"/>
  <c r="AB196" i="5"/>
  <c r="AA196" i="5"/>
  <c r="Z196" i="5"/>
  <c r="X196" i="5"/>
  <c r="W196" i="5" a="1"/>
  <c r="W196" i="5" s="1"/>
  <c r="AE195" i="5"/>
  <c r="AD195" i="5"/>
  <c r="AC195" i="5"/>
  <c r="AB195" i="5"/>
  <c r="AA195" i="5"/>
  <c r="Z195" i="5"/>
  <c r="X195" i="5"/>
  <c r="W195" i="5" a="1"/>
  <c r="W195" i="5" s="1"/>
  <c r="AE194" i="5"/>
  <c r="AD194" i="5"/>
  <c r="AC194" i="5"/>
  <c r="AB194" i="5"/>
  <c r="AA194" i="5"/>
  <c r="Z194" i="5"/>
  <c r="X194" i="5"/>
  <c r="W194" i="5" a="1"/>
  <c r="W194" i="5" s="1"/>
  <c r="AE193" i="5"/>
  <c r="AD193" i="5"/>
  <c r="AC193" i="5"/>
  <c r="AB193" i="5"/>
  <c r="AA193" i="5"/>
  <c r="Z193" i="5"/>
  <c r="X193" i="5"/>
  <c r="W193" i="5" a="1"/>
  <c r="W193" i="5" s="1"/>
  <c r="AE192" i="5"/>
  <c r="AD192" i="5"/>
  <c r="AC192" i="5"/>
  <c r="AB192" i="5"/>
  <c r="AA192" i="5"/>
  <c r="Z192" i="5"/>
  <c r="X192" i="5"/>
  <c r="W192" i="5" a="1"/>
  <c r="W192" i="5" s="1"/>
  <c r="AE191" i="5"/>
  <c r="AD191" i="5"/>
  <c r="AC191" i="5"/>
  <c r="AB191" i="5"/>
  <c r="AA191" i="5"/>
  <c r="Z191" i="5"/>
  <c r="X191" i="5"/>
  <c r="W191" i="5" a="1"/>
  <c r="W191" i="5" s="1"/>
  <c r="AE190" i="5"/>
  <c r="AD190" i="5"/>
  <c r="AC190" i="5"/>
  <c r="AB190" i="5"/>
  <c r="AA190" i="5"/>
  <c r="Z190" i="5"/>
  <c r="X190" i="5"/>
  <c r="W190" i="5" a="1"/>
  <c r="W190" i="5" s="1"/>
  <c r="AE189" i="5"/>
  <c r="AD189" i="5"/>
  <c r="AC189" i="5"/>
  <c r="AB189" i="5"/>
  <c r="AA189" i="5"/>
  <c r="Z189" i="5"/>
  <c r="X189" i="5"/>
  <c r="W189" i="5" a="1"/>
  <c r="W189" i="5" s="1"/>
  <c r="AE188" i="5"/>
  <c r="AD188" i="5"/>
  <c r="AC188" i="5"/>
  <c r="AB188" i="5"/>
  <c r="AA188" i="5"/>
  <c r="Z188" i="5"/>
  <c r="X188" i="5"/>
  <c r="W188" i="5" a="1"/>
  <c r="W188" i="5" s="1"/>
  <c r="AE187" i="5"/>
  <c r="AD187" i="5"/>
  <c r="AC187" i="5"/>
  <c r="AB187" i="5"/>
  <c r="AA187" i="5"/>
  <c r="Z187" i="5"/>
  <c r="X187" i="5"/>
  <c r="W187" i="5" a="1"/>
  <c r="W187" i="5" s="1"/>
  <c r="AE186" i="5"/>
  <c r="AD186" i="5"/>
  <c r="AC186" i="5"/>
  <c r="AB186" i="5"/>
  <c r="AA186" i="5"/>
  <c r="Z186" i="5"/>
  <c r="X186" i="5"/>
  <c r="W186" i="5" a="1"/>
  <c r="W186" i="5" s="1"/>
  <c r="AE185" i="5"/>
  <c r="AD185" i="5"/>
  <c r="AC185" i="5"/>
  <c r="AB185" i="5"/>
  <c r="AA185" i="5"/>
  <c r="Z185" i="5"/>
  <c r="X185" i="5"/>
  <c r="W185" i="5" a="1"/>
  <c r="W185" i="5" s="1"/>
  <c r="AE184" i="5"/>
  <c r="AD184" i="5"/>
  <c r="AC184" i="5"/>
  <c r="AB184" i="5"/>
  <c r="AA184" i="5"/>
  <c r="Z184" i="5"/>
  <c r="X184" i="5"/>
  <c r="W184" i="5" a="1"/>
  <c r="W184" i="5" s="1"/>
  <c r="AE183" i="5"/>
  <c r="AD183" i="5"/>
  <c r="AC183" i="5"/>
  <c r="AB183" i="5"/>
  <c r="AA183" i="5"/>
  <c r="Z183" i="5"/>
  <c r="X183" i="5"/>
  <c r="W183" i="5" a="1"/>
  <c r="W183" i="5" s="1"/>
  <c r="AE182" i="5"/>
  <c r="AD182" i="5"/>
  <c r="AC182" i="5"/>
  <c r="AB182" i="5"/>
  <c r="AA182" i="5"/>
  <c r="Z182" i="5"/>
  <c r="X182" i="5"/>
  <c r="W182" i="5" a="1"/>
  <c r="W182" i="5" s="1"/>
  <c r="AE181" i="5"/>
  <c r="AD181" i="5"/>
  <c r="AC181" i="5"/>
  <c r="AB181" i="5"/>
  <c r="AA181" i="5"/>
  <c r="Z181" i="5"/>
  <c r="X181" i="5"/>
  <c r="W181" i="5" a="1"/>
  <c r="W181" i="5" s="1"/>
  <c r="AE180" i="5"/>
  <c r="AD180" i="5"/>
  <c r="AC180" i="5"/>
  <c r="AB180" i="5"/>
  <c r="AA180" i="5"/>
  <c r="Z180" i="5"/>
  <c r="X180" i="5"/>
  <c r="W180" i="5" a="1"/>
  <c r="W180" i="5" s="1"/>
  <c r="AE179" i="5"/>
  <c r="AD179" i="5"/>
  <c r="AC179" i="5"/>
  <c r="AB179" i="5"/>
  <c r="AA179" i="5"/>
  <c r="Z179" i="5"/>
  <c r="X179" i="5"/>
  <c r="W179" i="5" a="1"/>
  <c r="W179" i="5" s="1"/>
  <c r="AE178" i="5"/>
  <c r="AD178" i="5"/>
  <c r="AC178" i="5"/>
  <c r="AB178" i="5"/>
  <c r="AA178" i="5"/>
  <c r="Z178" i="5"/>
  <c r="X178" i="5"/>
  <c r="W178" i="5" a="1"/>
  <c r="W178" i="5" s="1"/>
  <c r="AE177" i="5"/>
  <c r="AD177" i="5"/>
  <c r="AC177" i="5"/>
  <c r="AB177" i="5"/>
  <c r="AA177" i="5"/>
  <c r="Z177" i="5"/>
  <c r="X177" i="5"/>
  <c r="W177" i="5" a="1"/>
  <c r="W177" i="5" s="1"/>
  <c r="AE176" i="5"/>
  <c r="AD176" i="5"/>
  <c r="AC176" i="5"/>
  <c r="AB176" i="5"/>
  <c r="AA176" i="5"/>
  <c r="Z176" i="5"/>
  <c r="X176" i="5"/>
  <c r="W176" i="5" a="1"/>
  <c r="W176" i="5" s="1"/>
  <c r="AE175" i="5"/>
  <c r="AD175" i="5"/>
  <c r="AC175" i="5"/>
  <c r="AB175" i="5"/>
  <c r="AA175" i="5"/>
  <c r="Z175" i="5"/>
  <c r="X175" i="5"/>
  <c r="W175" i="5" a="1"/>
  <c r="W175" i="5" s="1"/>
  <c r="AE174" i="5"/>
  <c r="AD174" i="5"/>
  <c r="AC174" i="5"/>
  <c r="AB174" i="5"/>
  <c r="AA174" i="5"/>
  <c r="Z174" i="5"/>
  <c r="X174" i="5"/>
  <c r="W174" i="5" a="1"/>
  <c r="W174" i="5" s="1"/>
  <c r="AE173" i="5"/>
  <c r="AD173" i="5"/>
  <c r="AC173" i="5"/>
  <c r="AB173" i="5"/>
  <c r="AA173" i="5"/>
  <c r="Z173" i="5"/>
  <c r="X173" i="5"/>
  <c r="W173" i="5" a="1"/>
  <c r="W173" i="5" s="1"/>
  <c r="AE172" i="5"/>
  <c r="AD172" i="5"/>
  <c r="AC172" i="5"/>
  <c r="AB172" i="5"/>
  <c r="AA172" i="5"/>
  <c r="Z172" i="5"/>
  <c r="X172" i="5"/>
  <c r="W172" i="5" a="1"/>
  <c r="W172" i="5" s="1"/>
  <c r="AE171" i="5"/>
  <c r="AD171" i="5"/>
  <c r="AC171" i="5"/>
  <c r="AB171" i="5"/>
  <c r="AA171" i="5"/>
  <c r="Z171" i="5"/>
  <c r="X171" i="5"/>
  <c r="W171" i="5" a="1"/>
  <c r="W171" i="5" s="1"/>
  <c r="AE170" i="5"/>
  <c r="AD170" i="5"/>
  <c r="AC170" i="5"/>
  <c r="AB170" i="5"/>
  <c r="AA170" i="5"/>
  <c r="Z170" i="5"/>
  <c r="X170" i="5"/>
  <c r="W170" i="5" a="1"/>
  <c r="W170" i="5" s="1"/>
  <c r="AE169" i="5"/>
  <c r="AD169" i="5"/>
  <c r="AC169" i="5"/>
  <c r="AB169" i="5"/>
  <c r="AA169" i="5"/>
  <c r="Z169" i="5"/>
  <c r="X169" i="5"/>
  <c r="W169" i="5" a="1"/>
  <c r="W169" i="5" s="1"/>
  <c r="AE168" i="5"/>
  <c r="AD168" i="5"/>
  <c r="AC168" i="5"/>
  <c r="AB168" i="5"/>
  <c r="AA168" i="5"/>
  <c r="Z168" i="5"/>
  <c r="X168" i="5"/>
  <c r="W168" i="5" a="1"/>
  <c r="W168" i="5" s="1"/>
  <c r="AE167" i="5"/>
  <c r="AD167" i="5"/>
  <c r="AC167" i="5"/>
  <c r="AB167" i="5"/>
  <c r="AA167" i="5"/>
  <c r="Z167" i="5"/>
  <c r="X167" i="5"/>
  <c r="W167" i="5" a="1"/>
  <c r="W167" i="5" s="1"/>
  <c r="AE166" i="5"/>
  <c r="AD166" i="5"/>
  <c r="AC166" i="5"/>
  <c r="AB166" i="5"/>
  <c r="AA166" i="5"/>
  <c r="Z166" i="5"/>
  <c r="X166" i="5"/>
  <c r="W166" i="5" a="1"/>
  <c r="W166" i="5" s="1"/>
  <c r="AE165" i="5"/>
  <c r="AD165" i="5"/>
  <c r="AC165" i="5"/>
  <c r="AB165" i="5"/>
  <c r="AA165" i="5"/>
  <c r="Z165" i="5"/>
  <c r="X165" i="5"/>
  <c r="W165" i="5" a="1"/>
  <c r="W165" i="5" s="1"/>
  <c r="AE164" i="5"/>
  <c r="AD164" i="5"/>
  <c r="AC164" i="5"/>
  <c r="AB164" i="5"/>
  <c r="AA164" i="5"/>
  <c r="Z164" i="5"/>
  <c r="X164" i="5"/>
  <c r="W164" i="5" a="1"/>
  <c r="W164" i="5" s="1"/>
  <c r="AE163" i="5"/>
  <c r="AD163" i="5"/>
  <c r="AC163" i="5"/>
  <c r="AB163" i="5"/>
  <c r="AA163" i="5"/>
  <c r="Z163" i="5"/>
  <c r="X163" i="5"/>
  <c r="W163" i="5" a="1"/>
  <c r="W163" i="5" s="1"/>
  <c r="AE162" i="5"/>
  <c r="AD162" i="5"/>
  <c r="AC162" i="5"/>
  <c r="AB162" i="5"/>
  <c r="AA162" i="5"/>
  <c r="Z162" i="5"/>
  <c r="X162" i="5"/>
  <c r="W162" i="5" a="1"/>
  <c r="W162" i="5" s="1"/>
  <c r="AE161" i="5"/>
  <c r="AD161" i="5"/>
  <c r="AC161" i="5"/>
  <c r="AB161" i="5"/>
  <c r="AA161" i="5"/>
  <c r="Z161" i="5"/>
  <c r="X161" i="5"/>
  <c r="W161" i="5" a="1"/>
  <c r="W161" i="5" s="1"/>
  <c r="AE160" i="5"/>
  <c r="AD160" i="5"/>
  <c r="AC160" i="5"/>
  <c r="AB160" i="5"/>
  <c r="AA160" i="5"/>
  <c r="Z160" i="5"/>
  <c r="X160" i="5"/>
  <c r="W160" i="5" a="1"/>
  <c r="W160" i="5" s="1"/>
  <c r="AE159" i="5"/>
  <c r="AD159" i="5"/>
  <c r="AC159" i="5"/>
  <c r="AB159" i="5"/>
  <c r="AA159" i="5"/>
  <c r="Z159" i="5"/>
  <c r="X159" i="5"/>
  <c r="W159" i="5" a="1"/>
  <c r="W159" i="5" s="1"/>
  <c r="AE158" i="5"/>
  <c r="AD158" i="5"/>
  <c r="AC158" i="5"/>
  <c r="AB158" i="5"/>
  <c r="AA158" i="5"/>
  <c r="Z158" i="5"/>
  <c r="X158" i="5"/>
  <c r="W158" i="5" a="1"/>
  <c r="W158" i="5" s="1"/>
  <c r="AE157" i="5"/>
  <c r="AD157" i="5"/>
  <c r="AC157" i="5"/>
  <c r="AB157" i="5"/>
  <c r="AA157" i="5"/>
  <c r="Z157" i="5"/>
  <c r="X157" i="5"/>
  <c r="W157" i="5" a="1"/>
  <c r="W157" i="5" s="1"/>
  <c r="AE156" i="5"/>
  <c r="AD156" i="5"/>
  <c r="AC156" i="5"/>
  <c r="AB156" i="5"/>
  <c r="AA156" i="5"/>
  <c r="Z156" i="5"/>
  <c r="X156" i="5"/>
  <c r="W156" i="5" a="1"/>
  <c r="W156" i="5" s="1"/>
  <c r="AE155" i="5"/>
  <c r="AD155" i="5"/>
  <c r="AC155" i="5"/>
  <c r="AB155" i="5"/>
  <c r="AA155" i="5"/>
  <c r="Z155" i="5"/>
  <c r="X155" i="5"/>
  <c r="W155" i="5" a="1"/>
  <c r="W155" i="5" s="1"/>
  <c r="AE154" i="5"/>
  <c r="AD154" i="5"/>
  <c r="AC154" i="5"/>
  <c r="AB154" i="5"/>
  <c r="AA154" i="5"/>
  <c r="Z154" i="5"/>
  <c r="X154" i="5"/>
  <c r="W154" i="5" a="1"/>
  <c r="W154" i="5" s="1"/>
  <c r="AE153" i="5"/>
  <c r="AD153" i="5"/>
  <c r="AC153" i="5"/>
  <c r="AB153" i="5"/>
  <c r="AA153" i="5"/>
  <c r="Z153" i="5"/>
  <c r="X153" i="5"/>
  <c r="W153" i="5" a="1"/>
  <c r="W153" i="5" s="1"/>
  <c r="AE152" i="5"/>
  <c r="AD152" i="5"/>
  <c r="AC152" i="5"/>
  <c r="AB152" i="5"/>
  <c r="AA152" i="5"/>
  <c r="Z152" i="5"/>
  <c r="X152" i="5"/>
  <c r="W152" i="5" a="1"/>
  <c r="W152" i="5" s="1"/>
  <c r="AE151" i="5"/>
  <c r="AD151" i="5"/>
  <c r="AC151" i="5"/>
  <c r="AB151" i="5"/>
  <c r="AA151" i="5"/>
  <c r="Z151" i="5"/>
  <c r="X151" i="5"/>
  <c r="W151" i="5" a="1"/>
  <c r="W151" i="5" s="1"/>
  <c r="AE150" i="5"/>
  <c r="AD150" i="5"/>
  <c r="AC150" i="5"/>
  <c r="AB150" i="5"/>
  <c r="AA150" i="5"/>
  <c r="Z150" i="5"/>
  <c r="X150" i="5"/>
  <c r="W150" i="5" a="1"/>
  <c r="W150" i="5" s="1"/>
  <c r="AE149" i="5"/>
  <c r="AD149" i="5"/>
  <c r="AC149" i="5"/>
  <c r="AB149" i="5"/>
  <c r="AA149" i="5"/>
  <c r="Z149" i="5"/>
  <c r="X149" i="5"/>
  <c r="W149" i="5" a="1"/>
  <c r="W149" i="5" s="1"/>
  <c r="AE148" i="5"/>
  <c r="AD148" i="5"/>
  <c r="AC148" i="5"/>
  <c r="AB148" i="5"/>
  <c r="AA148" i="5"/>
  <c r="Z148" i="5"/>
  <c r="X148" i="5"/>
  <c r="W148" i="5" a="1"/>
  <c r="W148" i="5" s="1"/>
  <c r="AE147" i="5"/>
  <c r="AD147" i="5"/>
  <c r="AC147" i="5"/>
  <c r="AB147" i="5"/>
  <c r="AA147" i="5"/>
  <c r="Z147" i="5"/>
  <c r="X147" i="5"/>
  <c r="W147" i="5" a="1"/>
  <c r="W147" i="5" s="1"/>
  <c r="AE146" i="5"/>
  <c r="AD146" i="5"/>
  <c r="AC146" i="5"/>
  <c r="AB146" i="5"/>
  <c r="AA146" i="5"/>
  <c r="Z146" i="5"/>
  <c r="X146" i="5"/>
  <c r="W146" i="5" a="1"/>
  <c r="W146" i="5" s="1"/>
  <c r="AE145" i="5"/>
  <c r="AD145" i="5"/>
  <c r="AC145" i="5"/>
  <c r="AB145" i="5"/>
  <c r="AA145" i="5"/>
  <c r="Z145" i="5"/>
  <c r="X145" i="5"/>
  <c r="W145" i="5" a="1"/>
  <c r="W145" i="5" s="1"/>
  <c r="AE144" i="5"/>
  <c r="AD144" i="5"/>
  <c r="AC144" i="5"/>
  <c r="AB144" i="5"/>
  <c r="AA144" i="5"/>
  <c r="Z144" i="5"/>
  <c r="X144" i="5"/>
  <c r="W144" i="5" a="1"/>
  <c r="W144" i="5" s="1"/>
  <c r="AE143" i="5"/>
  <c r="AD143" i="5"/>
  <c r="AC143" i="5"/>
  <c r="AB143" i="5"/>
  <c r="AA143" i="5"/>
  <c r="Z143" i="5"/>
  <c r="X143" i="5"/>
  <c r="W143" i="5" a="1"/>
  <c r="W143" i="5" s="1"/>
  <c r="AE142" i="5"/>
  <c r="AD142" i="5"/>
  <c r="AC142" i="5"/>
  <c r="AB142" i="5"/>
  <c r="AA142" i="5"/>
  <c r="Z142" i="5"/>
  <c r="X142" i="5"/>
  <c r="W142" i="5" a="1"/>
  <c r="W142" i="5" s="1"/>
  <c r="AE141" i="5"/>
  <c r="AD141" i="5"/>
  <c r="AC141" i="5"/>
  <c r="AB141" i="5"/>
  <c r="AA141" i="5"/>
  <c r="Z141" i="5"/>
  <c r="X141" i="5"/>
  <c r="W141" i="5" a="1"/>
  <c r="W141" i="5" s="1"/>
  <c r="AE140" i="5"/>
  <c r="AD140" i="5"/>
  <c r="AC140" i="5"/>
  <c r="AB140" i="5"/>
  <c r="AA140" i="5"/>
  <c r="Z140" i="5"/>
  <c r="X140" i="5"/>
  <c r="W140" i="5" a="1"/>
  <c r="W140" i="5" s="1"/>
  <c r="AE139" i="5"/>
  <c r="AD139" i="5"/>
  <c r="AC139" i="5"/>
  <c r="AB139" i="5"/>
  <c r="AA139" i="5"/>
  <c r="Z139" i="5"/>
  <c r="X139" i="5"/>
  <c r="W139" i="5" a="1"/>
  <c r="W139" i="5" s="1"/>
  <c r="AE138" i="5"/>
  <c r="AD138" i="5"/>
  <c r="AC138" i="5"/>
  <c r="AB138" i="5"/>
  <c r="AA138" i="5"/>
  <c r="Z138" i="5"/>
  <c r="X138" i="5"/>
  <c r="W138" i="5" a="1"/>
  <c r="W138" i="5" s="1"/>
  <c r="AE137" i="5"/>
  <c r="AD137" i="5"/>
  <c r="AC137" i="5"/>
  <c r="AB137" i="5"/>
  <c r="AA137" i="5"/>
  <c r="Z137" i="5"/>
  <c r="X137" i="5"/>
  <c r="W137" i="5" a="1"/>
  <c r="W137" i="5" s="1"/>
  <c r="AE136" i="5"/>
  <c r="AD136" i="5"/>
  <c r="AC136" i="5"/>
  <c r="AB136" i="5"/>
  <c r="AA136" i="5"/>
  <c r="Z136" i="5"/>
  <c r="X136" i="5"/>
  <c r="W136" i="5" a="1"/>
  <c r="W136" i="5" s="1"/>
  <c r="AE135" i="5"/>
  <c r="AD135" i="5"/>
  <c r="AC135" i="5"/>
  <c r="AB135" i="5"/>
  <c r="AA135" i="5"/>
  <c r="Z135" i="5"/>
  <c r="X135" i="5"/>
  <c r="W135" i="5" a="1"/>
  <c r="W135" i="5" s="1"/>
  <c r="AE134" i="5"/>
  <c r="AD134" i="5"/>
  <c r="AC134" i="5"/>
  <c r="AB134" i="5"/>
  <c r="AA134" i="5"/>
  <c r="Z134" i="5"/>
  <c r="X134" i="5"/>
  <c r="W134" i="5" a="1"/>
  <c r="W134" i="5" s="1"/>
  <c r="AE133" i="5"/>
  <c r="AD133" i="5"/>
  <c r="AC133" i="5"/>
  <c r="AB133" i="5"/>
  <c r="AA133" i="5"/>
  <c r="Z133" i="5"/>
  <c r="X133" i="5"/>
  <c r="W133" i="5" a="1"/>
  <c r="W133" i="5" s="1"/>
  <c r="AE132" i="5"/>
  <c r="AD132" i="5"/>
  <c r="AC132" i="5"/>
  <c r="AB132" i="5"/>
  <c r="AA132" i="5"/>
  <c r="Z132" i="5"/>
  <c r="X132" i="5"/>
  <c r="W132" i="5" a="1"/>
  <c r="W132" i="5" s="1"/>
  <c r="AE131" i="5"/>
  <c r="AD131" i="5"/>
  <c r="AC131" i="5"/>
  <c r="AB131" i="5"/>
  <c r="AA131" i="5"/>
  <c r="Z131" i="5"/>
  <c r="X131" i="5"/>
  <c r="W131" i="5" a="1"/>
  <c r="W131" i="5" s="1"/>
  <c r="AE130" i="5"/>
  <c r="AD130" i="5"/>
  <c r="AC130" i="5"/>
  <c r="AB130" i="5"/>
  <c r="AA130" i="5"/>
  <c r="Z130" i="5"/>
  <c r="X130" i="5"/>
  <c r="W130" i="5" a="1"/>
  <c r="W130" i="5" s="1"/>
  <c r="AE129" i="5"/>
  <c r="AD129" i="5"/>
  <c r="AC129" i="5"/>
  <c r="AB129" i="5"/>
  <c r="AA129" i="5"/>
  <c r="Z129" i="5"/>
  <c r="X129" i="5"/>
  <c r="W129" i="5" a="1"/>
  <c r="W129" i="5" s="1"/>
  <c r="AE128" i="5"/>
  <c r="AD128" i="5"/>
  <c r="AC128" i="5"/>
  <c r="AB128" i="5"/>
  <c r="AA128" i="5"/>
  <c r="Z128" i="5"/>
  <c r="X128" i="5"/>
  <c r="W128" i="5" a="1"/>
  <c r="W128" i="5" s="1"/>
  <c r="AE127" i="5"/>
  <c r="AD127" i="5"/>
  <c r="AC127" i="5"/>
  <c r="AB127" i="5"/>
  <c r="AA127" i="5"/>
  <c r="Z127" i="5"/>
  <c r="X127" i="5"/>
  <c r="W127" i="5" a="1"/>
  <c r="W127" i="5" s="1"/>
  <c r="AE126" i="5"/>
  <c r="AD126" i="5"/>
  <c r="AC126" i="5"/>
  <c r="AB126" i="5"/>
  <c r="AA126" i="5"/>
  <c r="Z126" i="5"/>
  <c r="X126" i="5"/>
  <c r="W126" i="5" a="1"/>
  <c r="W126" i="5" s="1"/>
  <c r="AE125" i="5"/>
  <c r="AD125" i="5"/>
  <c r="AC125" i="5"/>
  <c r="AB125" i="5"/>
  <c r="AA125" i="5"/>
  <c r="Z125" i="5"/>
  <c r="X125" i="5"/>
  <c r="W125" i="5" a="1"/>
  <c r="W125" i="5" s="1"/>
  <c r="AE124" i="5"/>
  <c r="AD124" i="5"/>
  <c r="AC124" i="5"/>
  <c r="AB124" i="5"/>
  <c r="AA124" i="5"/>
  <c r="Z124" i="5"/>
  <c r="X124" i="5"/>
  <c r="W124" i="5" a="1"/>
  <c r="W124" i="5" s="1"/>
  <c r="AE123" i="5"/>
  <c r="AD123" i="5"/>
  <c r="AC123" i="5"/>
  <c r="AB123" i="5"/>
  <c r="AA123" i="5"/>
  <c r="Z123" i="5"/>
  <c r="X123" i="5"/>
  <c r="W123" i="5" a="1"/>
  <c r="W123" i="5" s="1"/>
  <c r="AE122" i="5"/>
  <c r="AD122" i="5"/>
  <c r="AC122" i="5"/>
  <c r="AB122" i="5"/>
  <c r="AA122" i="5"/>
  <c r="Z122" i="5"/>
  <c r="X122" i="5"/>
  <c r="W122" i="5" a="1"/>
  <c r="W122" i="5" s="1"/>
  <c r="AE121" i="5"/>
  <c r="AD121" i="5"/>
  <c r="AC121" i="5"/>
  <c r="AB121" i="5"/>
  <c r="AA121" i="5"/>
  <c r="Z121" i="5"/>
  <c r="X121" i="5"/>
  <c r="W121" i="5" a="1"/>
  <c r="W121" i="5" s="1"/>
  <c r="AE120" i="5"/>
  <c r="AD120" i="5"/>
  <c r="AC120" i="5"/>
  <c r="AB120" i="5"/>
  <c r="AA120" i="5"/>
  <c r="Z120" i="5"/>
  <c r="X120" i="5"/>
  <c r="W120" i="5" a="1"/>
  <c r="W120" i="5" s="1"/>
  <c r="AE119" i="5"/>
  <c r="AD119" i="5"/>
  <c r="AC119" i="5"/>
  <c r="AB119" i="5"/>
  <c r="AA119" i="5"/>
  <c r="Z119" i="5"/>
  <c r="X119" i="5"/>
  <c r="W119" i="5" a="1"/>
  <c r="W119" i="5" s="1"/>
  <c r="AE118" i="5"/>
  <c r="AD118" i="5"/>
  <c r="AC118" i="5"/>
  <c r="AB118" i="5"/>
  <c r="AA118" i="5"/>
  <c r="Z118" i="5"/>
  <c r="X118" i="5"/>
  <c r="W118" i="5" a="1"/>
  <c r="W118" i="5" s="1"/>
  <c r="AE117" i="5"/>
  <c r="AD117" i="5"/>
  <c r="AC117" i="5"/>
  <c r="AB117" i="5"/>
  <c r="AA117" i="5"/>
  <c r="Z117" i="5"/>
  <c r="X117" i="5"/>
  <c r="W117" i="5" a="1"/>
  <c r="W117" i="5" s="1"/>
  <c r="AE116" i="5"/>
  <c r="AD116" i="5"/>
  <c r="AC116" i="5"/>
  <c r="AB116" i="5"/>
  <c r="AA116" i="5"/>
  <c r="Z116" i="5"/>
  <c r="X116" i="5"/>
  <c r="W116" i="5" a="1"/>
  <c r="W116" i="5" s="1"/>
  <c r="AE115" i="5"/>
  <c r="AD115" i="5"/>
  <c r="AC115" i="5"/>
  <c r="AB115" i="5"/>
  <c r="AA115" i="5"/>
  <c r="Z115" i="5"/>
  <c r="X115" i="5"/>
  <c r="W115" i="5" a="1"/>
  <c r="W115" i="5" s="1"/>
  <c r="AE114" i="5"/>
  <c r="AD114" i="5"/>
  <c r="AC114" i="5"/>
  <c r="AB114" i="5"/>
  <c r="AA114" i="5"/>
  <c r="Z114" i="5"/>
  <c r="X114" i="5"/>
  <c r="W114" i="5" a="1"/>
  <c r="W114" i="5" s="1"/>
  <c r="AE113" i="5"/>
  <c r="AD113" i="5"/>
  <c r="AC113" i="5"/>
  <c r="AB113" i="5"/>
  <c r="AA113" i="5"/>
  <c r="Z113" i="5"/>
  <c r="X113" i="5"/>
  <c r="W113" i="5" a="1"/>
  <c r="W113" i="5" s="1"/>
  <c r="AE112" i="5"/>
  <c r="AD112" i="5"/>
  <c r="AC112" i="5"/>
  <c r="AB112" i="5"/>
  <c r="AA112" i="5"/>
  <c r="Z112" i="5"/>
  <c r="X112" i="5"/>
  <c r="W112" i="5" a="1"/>
  <c r="W112" i="5" s="1"/>
  <c r="AE111" i="5"/>
  <c r="AD111" i="5"/>
  <c r="AC111" i="5"/>
  <c r="AB111" i="5"/>
  <c r="AA111" i="5"/>
  <c r="Z111" i="5"/>
  <c r="X111" i="5"/>
  <c r="W111" i="5" a="1"/>
  <c r="W111" i="5" s="1"/>
  <c r="AE110" i="5"/>
  <c r="AD110" i="5"/>
  <c r="AC110" i="5"/>
  <c r="AB110" i="5"/>
  <c r="AA110" i="5"/>
  <c r="Z110" i="5"/>
  <c r="X110" i="5"/>
  <c r="W110" i="5" a="1"/>
  <c r="W110" i="5" s="1"/>
  <c r="AE109" i="5"/>
  <c r="AD109" i="5"/>
  <c r="AC109" i="5"/>
  <c r="AB109" i="5"/>
  <c r="AA109" i="5"/>
  <c r="Z109" i="5"/>
  <c r="X109" i="5"/>
  <c r="W109" i="5" a="1"/>
  <c r="W109" i="5" s="1"/>
  <c r="AE108" i="5"/>
  <c r="AD108" i="5"/>
  <c r="AC108" i="5"/>
  <c r="AB108" i="5"/>
  <c r="AA108" i="5"/>
  <c r="Z108" i="5"/>
  <c r="X108" i="5"/>
  <c r="W108" i="5" a="1"/>
  <c r="W108" i="5" s="1"/>
  <c r="AE107" i="5"/>
  <c r="AD107" i="5"/>
  <c r="AC107" i="5"/>
  <c r="AB107" i="5"/>
  <c r="AA107" i="5"/>
  <c r="Z107" i="5"/>
  <c r="X107" i="5"/>
  <c r="W107" i="5" a="1"/>
  <c r="W107" i="5" s="1"/>
  <c r="AE106" i="5"/>
  <c r="AD106" i="5"/>
  <c r="AC106" i="5"/>
  <c r="AB106" i="5"/>
  <c r="AA106" i="5"/>
  <c r="Z106" i="5"/>
  <c r="X106" i="5"/>
  <c r="W106" i="5" a="1"/>
  <c r="W106" i="5" s="1"/>
  <c r="AE105" i="5"/>
  <c r="AD105" i="5"/>
  <c r="AC105" i="5"/>
  <c r="AB105" i="5"/>
  <c r="AA105" i="5"/>
  <c r="Z105" i="5"/>
  <c r="X105" i="5"/>
  <c r="W105" i="5" a="1"/>
  <c r="W105" i="5" s="1"/>
  <c r="AE104" i="5"/>
  <c r="AD104" i="5"/>
  <c r="AC104" i="5"/>
  <c r="AB104" i="5"/>
  <c r="AA104" i="5"/>
  <c r="Z104" i="5"/>
  <c r="X104" i="5"/>
  <c r="W104" i="5" a="1"/>
  <c r="W104" i="5" s="1"/>
  <c r="AE103" i="5"/>
  <c r="AD103" i="5"/>
  <c r="AC103" i="5"/>
  <c r="AB103" i="5"/>
  <c r="AA103" i="5"/>
  <c r="Z103" i="5"/>
  <c r="X103" i="5"/>
  <c r="W103" i="5" a="1"/>
  <c r="W103" i="5" s="1"/>
  <c r="AE102" i="5"/>
  <c r="AD102" i="5"/>
  <c r="AC102" i="5"/>
  <c r="AB102" i="5"/>
  <c r="AA102" i="5"/>
  <c r="Z102" i="5"/>
  <c r="X102" i="5"/>
  <c r="W102" i="5" a="1"/>
  <c r="W102" i="5" s="1"/>
  <c r="AE101" i="5"/>
  <c r="AD101" i="5"/>
  <c r="AC101" i="5"/>
  <c r="AB101" i="5"/>
  <c r="AA101" i="5"/>
  <c r="Z101" i="5"/>
  <c r="X101" i="5"/>
  <c r="W101" i="5" a="1"/>
  <c r="W101" i="5" s="1"/>
  <c r="AE100" i="5"/>
  <c r="AD100" i="5"/>
  <c r="AC100" i="5"/>
  <c r="AB100" i="5"/>
  <c r="AA100" i="5"/>
  <c r="Z100" i="5"/>
  <c r="X100" i="5"/>
  <c r="W100" i="5" a="1"/>
  <c r="W100" i="5" s="1"/>
  <c r="AE99" i="5"/>
  <c r="AD99" i="5"/>
  <c r="AC99" i="5"/>
  <c r="AB99" i="5"/>
  <c r="AA99" i="5"/>
  <c r="Z99" i="5"/>
  <c r="X99" i="5"/>
  <c r="W99" i="5" a="1"/>
  <c r="W99" i="5" s="1"/>
  <c r="AE98" i="5"/>
  <c r="AD98" i="5"/>
  <c r="AC98" i="5"/>
  <c r="AB98" i="5"/>
  <c r="AA98" i="5"/>
  <c r="Z98" i="5"/>
  <c r="X98" i="5"/>
  <c r="W98" i="5" a="1"/>
  <c r="W98" i="5" s="1"/>
  <c r="AE97" i="5"/>
  <c r="AD97" i="5"/>
  <c r="AC97" i="5"/>
  <c r="AB97" i="5"/>
  <c r="AA97" i="5"/>
  <c r="Z97" i="5"/>
  <c r="X97" i="5"/>
  <c r="W97" i="5" a="1"/>
  <c r="W97" i="5" s="1"/>
  <c r="AE96" i="5"/>
  <c r="AD96" i="5"/>
  <c r="AC96" i="5"/>
  <c r="AB96" i="5"/>
  <c r="AA96" i="5"/>
  <c r="Z96" i="5"/>
  <c r="X96" i="5"/>
  <c r="W96" i="5" a="1"/>
  <c r="W96" i="5" s="1"/>
  <c r="AE95" i="5"/>
  <c r="AD95" i="5"/>
  <c r="AC95" i="5"/>
  <c r="AB95" i="5"/>
  <c r="AA95" i="5"/>
  <c r="Z95" i="5"/>
  <c r="X95" i="5"/>
  <c r="W95" i="5" a="1"/>
  <c r="W95" i="5" s="1"/>
  <c r="AE94" i="5"/>
  <c r="AD94" i="5"/>
  <c r="AC94" i="5"/>
  <c r="AB94" i="5"/>
  <c r="AA94" i="5"/>
  <c r="Z94" i="5"/>
  <c r="X94" i="5"/>
  <c r="W94" i="5" a="1"/>
  <c r="W94" i="5" s="1"/>
  <c r="AE93" i="5"/>
  <c r="AD93" i="5"/>
  <c r="AC93" i="5"/>
  <c r="AB93" i="5"/>
  <c r="AA93" i="5"/>
  <c r="Z93" i="5"/>
  <c r="X93" i="5"/>
  <c r="W93" i="5" a="1"/>
  <c r="W93" i="5" s="1"/>
  <c r="AE92" i="5"/>
  <c r="AD92" i="5"/>
  <c r="AC92" i="5"/>
  <c r="AB92" i="5"/>
  <c r="AA92" i="5"/>
  <c r="Z92" i="5"/>
  <c r="X92" i="5"/>
  <c r="W92" i="5" a="1"/>
  <c r="W92" i="5" s="1"/>
  <c r="AE91" i="5"/>
  <c r="AD91" i="5"/>
  <c r="AC91" i="5"/>
  <c r="AB91" i="5"/>
  <c r="AA91" i="5"/>
  <c r="Z91" i="5"/>
  <c r="X91" i="5"/>
  <c r="W91" i="5" a="1"/>
  <c r="W91" i="5" s="1"/>
  <c r="AE90" i="5"/>
  <c r="AD90" i="5"/>
  <c r="AC90" i="5"/>
  <c r="AB90" i="5"/>
  <c r="AA90" i="5"/>
  <c r="Z90" i="5"/>
  <c r="X90" i="5"/>
  <c r="W90" i="5" a="1"/>
  <c r="W90" i="5" s="1"/>
  <c r="AE89" i="5"/>
  <c r="AD89" i="5"/>
  <c r="AC89" i="5"/>
  <c r="AB89" i="5"/>
  <c r="AA89" i="5"/>
  <c r="Z89" i="5"/>
  <c r="X89" i="5"/>
  <c r="W89" i="5" a="1"/>
  <c r="W89" i="5" s="1"/>
  <c r="AE88" i="5"/>
  <c r="AD88" i="5"/>
  <c r="AC88" i="5"/>
  <c r="AB88" i="5"/>
  <c r="AA88" i="5"/>
  <c r="Z88" i="5"/>
  <c r="X88" i="5"/>
  <c r="W88" i="5" a="1"/>
  <c r="W88" i="5" s="1"/>
  <c r="AE87" i="5"/>
  <c r="AD87" i="5"/>
  <c r="AC87" i="5"/>
  <c r="AB87" i="5"/>
  <c r="AA87" i="5"/>
  <c r="Z87" i="5"/>
  <c r="X87" i="5"/>
  <c r="W87" i="5" a="1"/>
  <c r="W87" i="5" s="1"/>
  <c r="AE86" i="5"/>
  <c r="AD86" i="5"/>
  <c r="AC86" i="5"/>
  <c r="AB86" i="5"/>
  <c r="AA86" i="5"/>
  <c r="Z86" i="5"/>
  <c r="X86" i="5"/>
  <c r="W86" i="5" a="1"/>
  <c r="W86" i="5" s="1"/>
  <c r="AE85" i="5"/>
  <c r="AD85" i="5"/>
  <c r="AC85" i="5"/>
  <c r="AB85" i="5"/>
  <c r="AA85" i="5"/>
  <c r="Z85" i="5"/>
  <c r="X85" i="5"/>
  <c r="W85" i="5" a="1"/>
  <c r="W85" i="5" s="1"/>
  <c r="AE84" i="5"/>
  <c r="AD84" i="5"/>
  <c r="AC84" i="5"/>
  <c r="AB84" i="5"/>
  <c r="AA84" i="5"/>
  <c r="Z84" i="5"/>
  <c r="X84" i="5"/>
  <c r="W84" i="5" a="1"/>
  <c r="W84" i="5" s="1"/>
  <c r="AE83" i="5"/>
  <c r="AD83" i="5"/>
  <c r="AC83" i="5"/>
  <c r="AB83" i="5"/>
  <c r="AA83" i="5"/>
  <c r="Z83" i="5"/>
  <c r="X83" i="5"/>
  <c r="W83" i="5" a="1"/>
  <c r="W83" i="5" s="1"/>
  <c r="AE82" i="5"/>
  <c r="AD82" i="5"/>
  <c r="AC82" i="5"/>
  <c r="AB82" i="5"/>
  <c r="AA82" i="5"/>
  <c r="Z82" i="5"/>
  <c r="X82" i="5"/>
  <c r="W82" i="5" a="1"/>
  <c r="W82" i="5" s="1"/>
  <c r="AE81" i="5"/>
  <c r="AD81" i="5"/>
  <c r="AC81" i="5"/>
  <c r="AB81" i="5"/>
  <c r="AA81" i="5"/>
  <c r="Z81" i="5"/>
  <c r="X81" i="5"/>
  <c r="W81" i="5" a="1"/>
  <c r="W81" i="5" s="1"/>
  <c r="AE80" i="5"/>
  <c r="AD80" i="5"/>
  <c r="AC80" i="5"/>
  <c r="AB80" i="5"/>
  <c r="AA80" i="5"/>
  <c r="Z80" i="5"/>
  <c r="X80" i="5"/>
  <c r="W80" i="5" a="1"/>
  <c r="W80" i="5" s="1"/>
  <c r="AE79" i="5"/>
  <c r="AD79" i="5"/>
  <c r="AC79" i="5"/>
  <c r="AB79" i="5"/>
  <c r="AA79" i="5"/>
  <c r="Z79" i="5"/>
  <c r="X79" i="5"/>
  <c r="W79" i="5" a="1"/>
  <c r="W79" i="5" s="1"/>
  <c r="AE78" i="5"/>
  <c r="AD78" i="5"/>
  <c r="AC78" i="5"/>
  <c r="AB78" i="5"/>
  <c r="AA78" i="5"/>
  <c r="Z78" i="5"/>
  <c r="X78" i="5"/>
  <c r="W78" i="5" a="1"/>
  <c r="W78" i="5" s="1"/>
  <c r="AE77" i="5"/>
  <c r="AD77" i="5"/>
  <c r="AC77" i="5"/>
  <c r="AB77" i="5"/>
  <c r="AA77" i="5"/>
  <c r="Z77" i="5"/>
  <c r="X77" i="5"/>
  <c r="W77" i="5" a="1"/>
  <c r="W77" i="5" s="1"/>
  <c r="AE76" i="5"/>
  <c r="AD76" i="5"/>
  <c r="AC76" i="5"/>
  <c r="AB76" i="5"/>
  <c r="AA76" i="5"/>
  <c r="Z76" i="5"/>
  <c r="X76" i="5"/>
  <c r="W76" i="5" a="1"/>
  <c r="W76" i="5" s="1"/>
  <c r="AE75" i="5"/>
  <c r="AD75" i="5"/>
  <c r="AC75" i="5"/>
  <c r="AB75" i="5"/>
  <c r="AA75" i="5"/>
  <c r="Z75" i="5"/>
  <c r="X75" i="5"/>
  <c r="W75" i="5" a="1"/>
  <c r="W75" i="5" s="1"/>
  <c r="AE74" i="5"/>
  <c r="AD74" i="5"/>
  <c r="AC74" i="5"/>
  <c r="AB74" i="5"/>
  <c r="AA74" i="5"/>
  <c r="Z74" i="5"/>
  <c r="X74" i="5"/>
  <c r="W74" i="5" a="1"/>
  <c r="W74" i="5" s="1"/>
  <c r="AE73" i="5"/>
  <c r="AD73" i="5"/>
  <c r="AC73" i="5"/>
  <c r="AB73" i="5"/>
  <c r="AA73" i="5"/>
  <c r="Z73" i="5"/>
  <c r="X73" i="5"/>
  <c r="W73" i="5" a="1"/>
  <c r="W73" i="5" s="1"/>
  <c r="AE72" i="5"/>
  <c r="AD72" i="5"/>
  <c r="AC72" i="5"/>
  <c r="AB72" i="5"/>
  <c r="AA72" i="5"/>
  <c r="Z72" i="5"/>
  <c r="X72" i="5"/>
  <c r="W72" i="5" a="1"/>
  <c r="W72" i="5" s="1"/>
  <c r="AE71" i="5"/>
  <c r="AD71" i="5"/>
  <c r="AC71" i="5"/>
  <c r="AB71" i="5"/>
  <c r="AA71" i="5"/>
  <c r="Z71" i="5"/>
  <c r="X71" i="5"/>
  <c r="W71" i="5" a="1"/>
  <c r="W71" i="5" s="1"/>
  <c r="AE70" i="5"/>
  <c r="AD70" i="5"/>
  <c r="AC70" i="5"/>
  <c r="AB70" i="5"/>
  <c r="AA70" i="5"/>
  <c r="Z70" i="5"/>
  <c r="X70" i="5"/>
  <c r="W70" i="5" a="1"/>
  <c r="W70" i="5" s="1"/>
  <c r="AE69" i="5"/>
  <c r="AD69" i="5"/>
  <c r="AC69" i="5"/>
  <c r="AB69" i="5"/>
  <c r="AA69" i="5"/>
  <c r="Z69" i="5"/>
  <c r="X69" i="5"/>
  <c r="W69" i="5" a="1"/>
  <c r="W69" i="5" s="1"/>
  <c r="AE68" i="5"/>
  <c r="AD68" i="5"/>
  <c r="AC68" i="5"/>
  <c r="AB68" i="5"/>
  <c r="AA68" i="5"/>
  <c r="Z68" i="5"/>
  <c r="X68" i="5"/>
  <c r="W68" i="5" a="1"/>
  <c r="W68" i="5" s="1"/>
  <c r="AE67" i="5"/>
  <c r="AD67" i="5"/>
  <c r="AC67" i="5"/>
  <c r="AB67" i="5"/>
  <c r="AA67" i="5"/>
  <c r="Z67" i="5"/>
  <c r="X67" i="5"/>
  <c r="W67" i="5" a="1"/>
  <c r="W67" i="5" s="1"/>
  <c r="AE66" i="5"/>
  <c r="AD66" i="5"/>
  <c r="AC66" i="5"/>
  <c r="AB66" i="5"/>
  <c r="AA66" i="5"/>
  <c r="Z66" i="5"/>
  <c r="X66" i="5"/>
  <c r="W66" i="5" a="1"/>
  <c r="W66" i="5" s="1"/>
  <c r="AE65" i="5"/>
  <c r="AD65" i="5"/>
  <c r="AC65" i="5"/>
  <c r="AB65" i="5"/>
  <c r="AA65" i="5"/>
  <c r="Z65" i="5"/>
  <c r="X65" i="5"/>
  <c r="W65" i="5" a="1"/>
  <c r="W65" i="5" s="1"/>
  <c r="AE64" i="5"/>
  <c r="AD64" i="5"/>
  <c r="AC64" i="5"/>
  <c r="AB64" i="5"/>
  <c r="AA64" i="5"/>
  <c r="Z64" i="5"/>
  <c r="X64" i="5"/>
  <c r="W64" i="5" a="1"/>
  <c r="W64" i="5" s="1"/>
  <c r="AE63" i="5"/>
  <c r="AD63" i="5"/>
  <c r="AC63" i="5"/>
  <c r="AB63" i="5"/>
  <c r="AA63" i="5"/>
  <c r="Z63" i="5"/>
  <c r="X63" i="5"/>
  <c r="W63" i="5" a="1"/>
  <c r="W63" i="5" s="1"/>
  <c r="AE62" i="5"/>
  <c r="AD62" i="5"/>
  <c r="AC62" i="5"/>
  <c r="AB62" i="5"/>
  <c r="AA62" i="5"/>
  <c r="Z62" i="5"/>
  <c r="X62" i="5"/>
  <c r="W62" i="5" a="1"/>
  <c r="W62" i="5" s="1"/>
  <c r="AE61" i="5"/>
  <c r="AD61" i="5"/>
  <c r="AC61" i="5"/>
  <c r="AB61" i="5"/>
  <c r="AA61" i="5"/>
  <c r="Z61" i="5"/>
  <c r="X61" i="5"/>
  <c r="W61" i="5" a="1"/>
  <c r="W61" i="5" s="1"/>
  <c r="AE60" i="5"/>
  <c r="AD60" i="5"/>
  <c r="AC60" i="5"/>
  <c r="AB60" i="5"/>
  <c r="AA60" i="5"/>
  <c r="Z60" i="5"/>
  <c r="X60" i="5"/>
  <c r="W60" i="5" a="1"/>
  <c r="W60" i="5" s="1"/>
  <c r="AE59" i="5"/>
  <c r="AD59" i="5"/>
  <c r="AC59" i="5"/>
  <c r="AB59" i="5"/>
  <c r="AA59" i="5"/>
  <c r="Z59" i="5"/>
  <c r="X59" i="5"/>
  <c r="W59" i="5" a="1"/>
  <c r="W59" i="5" s="1"/>
  <c r="AE58" i="5"/>
  <c r="AD58" i="5"/>
  <c r="AC58" i="5"/>
  <c r="AB58" i="5"/>
  <c r="AA58" i="5"/>
  <c r="Z58" i="5"/>
  <c r="X58" i="5"/>
  <c r="W58" i="5" a="1"/>
  <c r="W58" i="5" s="1"/>
  <c r="AE57" i="5"/>
  <c r="AD57" i="5"/>
  <c r="AC57" i="5"/>
  <c r="AB57" i="5"/>
  <c r="AA57" i="5"/>
  <c r="Z57" i="5"/>
  <c r="X57" i="5"/>
  <c r="W57" i="5" a="1"/>
  <c r="W57" i="5" s="1"/>
  <c r="AE56" i="5"/>
  <c r="AD56" i="5"/>
  <c r="AC56" i="5"/>
  <c r="AB56" i="5"/>
  <c r="AA56" i="5"/>
  <c r="Z56" i="5"/>
  <c r="X56" i="5"/>
  <c r="W56" i="5" a="1"/>
  <c r="W56" i="5" s="1"/>
  <c r="AE55" i="5"/>
  <c r="AD55" i="5"/>
  <c r="AC55" i="5"/>
  <c r="AB55" i="5"/>
  <c r="AA55" i="5"/>
  <c r="Z55" i="5"/>
  <c r="X55" i="5"/>
  <c r="W55" i="5" a="1"/>
  <c r="W55" i="5" s="1"/>
  <c r="AE54" i="5"/>
  <c r="AD54" i="5"/>
  <c r="AC54" i="5"/>
  <c r="AB54" i="5"/>
  <c r="AA54" i="5"/>
  <c r="Z54" i="5"/>
  <c r="X54" i="5"/>
  <c r="W54" i="5" a="1"/>
  <c r="W54" i="5" s="1"/>
  <c r="AE53" i="5"/>
  <c r="AD53" i="5"/>
  <c r="AC53" i="5"/>
  <c r="AB53" i="5"/>
  <c r="AA53" i="5"/>
  <c r="Z53" i="5"/>
  <c r="X53" i="5"/>
  <c r="W53" i="5" a="1"/>
  <c r="W53" i="5" s="1"/>
  <c r="AE52" i="5"/>
  <c r="AD52" i="5"/>
  <c r="AC52" i="5"/>
  <c r="AB52" i="5"/>
  <c r="AA52" i="5"/>
  <c r="Z52" i="5"/>
  <c r="X52" i="5"/>
  <c r="W52" i="5" a="1"/>
  <c r="W52" i="5" s="1"/>
  <c r="AE51" i="5"/>
  <c r="AD51" i="5"/>
  <c r="AC51" i="5"/>
  <c r="AB51" i="5"/>
  <c r="AA51" i="5"/>
  <c r="Z51" i="5"/>
  <c r="X51" i="5"/>
  <c r="W51" i="5" a="1"/>
  <c r="W51" i="5" s="1"/>
  <c r="AE50" i="5"/>
  <c r="AD50" i="5"/>
  <c r="AC50" i="5"/>
  <c r="AB50" i="5"/>
  <c r="AA50" i="5"/>
  <c r="Z50" i="5"/>
  <c r="X50" i="5"/>
  <c r="W50" i="5" a="1"/>
  <c r="W50" i="5" s="1"/>
  <c r="AE49" i="5"/>
  <c r="AD49" i="5"/>
  <c r="AC49" i="5"/>
  <c r="AB49" i="5"/>
  <c r="AA49" i="5"/>
  <c r="Z49" i="5"/>
  <c r="X49" i="5"/>
  <c r="W49" i="5" a="1"/>
  <c r="W49" i="5" s="1"/>
  <c r="AE48" i="5"/>
  <c r="AD48" i="5"/>
  <c r="AC48" i="5"/>
  <c r="AB48" i="5"/>
  <c r="AA48" i="5"/>
  <c r="Z48" i="5"/>
  <c r="X48" i="5"/>
  <c r="W48" i="5" a="1"/>
  <c r="W48" i="5" s="1"/>
  <c r="AE47" i="5"/>
  <c r="AD47" i="5"/>
  <c r="AC47" i="5"/>
  <c r="AB47" i="5"/>
  <c r="AA47" i="5"/>
  <c r="Z47" i="5"/>
  <c r="X47" i="5"/>
  <c r="W47" i="5" a="1"/>
  <c r="W47" i="5" s="1"/>
  <c r="AE46" i="5"/>
  <c r="AD46" i="5"/>
  <c r="AC46" i="5"/>
  <c r="AB46" i="5"/>
  <c r="AA46" i="5"/>
  <c r="Z46" i="5"/>
  <c r="X46" i="5"/>
  <c r="W46" i="5" a="1"/>
  <c r="W46" i="5" s="1"/>
  <c r="AE45" i="5"/>
  <c r="AD45" i="5"/>
  <c r="AC45" i="5"/>
  <c r="AB45" i="5"/>
  <c r="AA45" i="5"/>
  <c r="Z45" i="5"/>
  <c r="X45" i="5"/>
  <c r="W45" i="5" a="1"/>
  <c r="W45" i="5" s="1"/>
  <c r="AE44" i="5"/>
  <c r="AD44" i="5"/>
  <c r="AC44" i="5"/>
  <c r="AB44" i="5"/>
  <c r="AA44" i="5"/>
  <c r="Z44" i="5"/>
  <c r="X44" i="5"/>
  <c r="W44" i="5" a="1"/>
  <c r="W44" i="5" s="1"/>
  <c r="AE43" i="5"/>
  <c r="AD43" i="5"/>
  <c r="AC43" i="5"/>
  <c r="AB43" i="5"/>
  <c r="AA43" i="5"/>
  <c r="Z43" i="5"/>
  <c r="X43" i="5"/>
  <c r="W43" i="5" a="1"/>
  <c r="W43" i="5" s="1"/>
  <c r="AE42" i="5"/>
  <c r="AD42" i="5"/>
  <c r="AC42" i="5"/>
  <c r="AB42" i="5"/>
  <c r="AA42" i="5"/>
  <c r="Z42" i="5"/>
  <c r="X42" i="5"/>
  <c r="W42" i="5" a="1"/>
  <c r="W42" i="5" s="1"/>
  <c r="AE41" i="5"/>
  <c r="AD41" i="5"/>
  <c r="AC41" i="5"/>
  <c r="AB41" i="5"/>
  <c r="AA41" i="5"/>
  <c r="Z41" i="5"/>
  <c r="X41" i="5"/>
  <c r="W41" i="5" a="1"/>
  <c r="W41" i="5" s="1"/>
  <c r="AE40" i="5"/>
  <c r="AD40" i="5"/>
  <c r="AC40" i="5"/>
  <c r="AB40" i="5"/>
  <c r="AA40" i="5"/>
  <c r="Z40" i="5"/>
  <c r="X40" i="5"/>
  <c r="W40" i="5" a="1"/>
  <c r="W40" i="5" s="1"/>
  <c r="AE39" i="5"/>
  <c r="AD39" i="5"/>
  <c r="AC39" i="5"/>
  <c r="AB39" i="5"/>
  <c r="AA39" i="5"/>
  <c r="Z39" i="5"/>
  <c r="X39" i="5"/>
  <c r="W39" i="5" a="1"/>
  <c r="W39" i="5" s="1"/>
  <c r="AE38" i="5"/>
  <c r="AD38" i="5"/>
  <c r="AC38" i="5"/>
  <c r="AB38" i="5"/>
  <c r="AA38" i="5"/>
  <c r="Z38" i="5"/>
  <c r="X38" i="5"/>
  <c r="W38" i="5" a="1"/>
  <c r="W38" i="5" s="1"/>
  <c r="AE37" i="5"/>
  <c r="AD37" i="5"/>
  <c r="AC37" i="5"/>
  <c r="AB37" i="5"/>
  <c r="AA37" i="5"/>
  <c r="Z37" i="5"/>
  <c r="X37" i="5"/>
  <c r="W37" i="5" a="1"/>
  <c r="W37" i="5" s="1"/>
  <c r="AE36" i="5"/>
  <c r="AD36" i="5"/>
  <c r="AC36" i="5"/>
  <c r="AB36" i="5"/>
  <c r="AA36" i="5"/>
  <c r="Z36" i="5"/>
  <c r="X36" i="5"/>
  <c r="W36" i="5" a="1"/>
  <c r="W36" i="5" s="1"/>
  <c r="AE35" i="5"/>
  <c r="AD35" i="5"/>
  <c r="AC35" i="5"/>
  <c r="AB35" i="5"/>
  <c r="AA35" i="5"/>
  <c r="Z35" i="5"/>
  <c r="X35" i="5"/>
  <c r="W35" i="5" a="1"/>
  <c r="W35" i="5" s="1"/>
  <c r="AE34" i="5"/>
  <c r="AD34" i="5"/>
  <c r="AC34" i="5"/>
  <c r="AB34" i="5"/>
  <c r="AA34" i="5"/>
  <c r="Z34" i="5"/>
  <c r="X34" i="5"/>
  <c r="W34" i="5" a="1"/>
  <c r="W34" i="5" s="1"/>
  <c r="AE33" i="5"/>
  <c r="AD33" i="5"/>
  <c r="AC33" i="5"/>
  <c r="AB33" i="5"/>
  <c r="AA33" i="5"/>
  <c r="Z33" i="5"/>
  <c r="X33" i="5"/>
  <c r="W33" i="5" a="1"/>
  <c r="W33" i="5" s="1"/>
  <c r="AE32" i="5"/>
  <c r="AD32" i="5"/>
  <c r="AC32" i="5"/>
  <c r="AB32" i="5"/>
  <c r="AA32" i="5"/>
  <c r="Z32" i="5"/>
  <c r="X32" i="5"/>
  <c r="W32" i="5" a="1"/>
  <c r="W32" i="5" s="1"/>
  <c r="AE31" i="5"/>
  <c r="AD31" i="5"/>
  <c r="AC31" i="5"/>
  <c r="AB31" i="5"/>
  <c r="AA31" i="5"/>
  <c r="Z31" i="5"/>
  <c r="X31" i="5"/>
  <c r="W31" i="5" a="1"/>
  <c r="W31" i="5" s="1"/>
  <c r="AE30" i="5"/>
  <c r="AD30" i="5"/>
  <c r="AC30" i="5"/>
  <c r="AB30" i="5"/>
  <c r="AA30" i="5"/>
  <c r="Z30" i="5"/>
  <c r="X30" i="5"/>
  <c r="W30" i="5" a="1"/>
  <c r="W30" i="5" s="1"/>
  <c r="AE29" i="5"/>
  <c r="AD29" i="5"/>
  <c r="AC29" i="5"/>
  <c r="AB29" i="5"/>
  <c r="AA29" i="5"/>
  <c r="Z29" i="5"/>
  <c r="X29" i="5"/>
  <c r="W29" i="5" a="1"/>
  <c r="W29" i="5" s="1"/>
  <c r="AE28" i="5"/>
  <c r="AD28" i="5"/>
  <c r="AC28" i="5"/>
  <c r="AB28" i="5"/>
  <c r="AA28" i="5"/>
  <c r="Z28" i="5"/>
  <c r="X28" i="5"/>
  <c r="W28" i="5" a="1"/>
  <c r="W28" i="5" s="1"/>
  <c r="AE27" i="5"/>
  <c r="AD27" i="5"/>
  <c r="AC27" i="5"/>
  <c r="AB27" i="5"/>
  <c r="AA27" i="5"/>
  <c r="Z27" i="5"/>
  <c r="X27" i="5"/>
  <c r="W27" i="5" a="1"/>
  <c r="W27" i="5" s="1"/>
  <c r="AE26" i="5"/>
  <c r="AD26" i="5"/>
  <c r="AC26" i="5"/>
  <c r="AB26" i="5"/>
  <c r="AA26" i="5"/>
  <c r="Z26" i="5"/>
  <c r="X26" i="5"/>
  <c r="W26" i="5" a="1"/>
  <c r="W26" i="5" s="1"/>
  <c r="AE25" i="5"/>
  <c r="AD25" i="5"/>
  <c r="AC25" i="5"/>
  <c r="AB25" i="5"/>
  <c r="AA25" i="5"/>
  <c r="Z25" i="5"/>
  <c r="X25" i="5"/>
  <c r="W25" i="5" a="1"/>
  <c r="W25" i="5" s="1"/>
  <c r="AE24" i="5"/>
  <c r="AD24" i="5"/>
  <c r="AC24" i="5"/>
  <c r="AB24" i="5"/>
  <c r="AA24" i="5"/>
  <c r="Z24" i="5"/>
  <c r="X24" i="5"/>
  <c r="W24" i="5" a="1"/>
  <c r="W24" i="5" s="1"/>
  <c r="AE23" i="5"/>
  <c r="AD23" i="5"/>
  <c r="AC23" i="5"/>
  <c r="AB23" i="5"/>
  <c r="AA23" i="5"/>
  <c r="Z23" i="5"/>
  <c r="X23" i="5"/>
  <c r="W23" i="5" a="1"/>
  <c r="W23" i="5" s="1"/>
  <c r="AE22" i="5"/>
  <c r="AD22" i="5"/>
  <c r="AC22" i="5"/>
  <c r="AB22" i="5"/>
  <c r="AA22" i="5"/>
  <c r="Z22" i="5"/>
  <c r="X22" i="5"/>
  <c r="W22" i="5" a="1"/>
  <c r="W22" i="5" s="1"/>
  <c r="AE21" i="5"/>
  <c r="AD21" i="5"/>
  <c r="AC21" i="5"/>
  <c r="AB21" i="5"/>
  <c r="AA21" i="5"/>
  <c r="Z21" i="5"/>
  <c r="X21" i="5"/>
  <c r="W21" i="5" a="1"/>
  <c r="W21" i="5" s="1"/>
  <c r="AE20" i="5"/>
  <c r="AD20" i="5"/>
  <c r="AC20" i="5"/>
  <c r="AB20" i="5"/>
  <c r="AA20" i="5"/>
  <c r="Z20" i="5"/>
  <c r="X20" i="5"/>
  <c r="W20" i="5" a="1"/>
  <c r="W20" i="5" s="1"/>
  <c r="AE19" i="5"/>
  <c r="AD19" i="5"/>
  <c r="AC19" i="5"/>
  <c r="AB19" i="5"/>
  <c r="AA19" i="5"/>
  <c r="Z19" i="5"/>
  <c r="X19" i="5"/>
  <c r="W19" i="5" a="1"/>
  <c r="W19" i="5" s="1"/>
  <c r="AE18" i="5"/>
  <c r="AD18" i="5"/>
  <c r="AC18" i="5"/>
  <c r="AB18" i="5"/>
  <c r="AA18" i="5"/>
  <c r="Z18" i="5"/>
  <c r="X18" i="5"/>
  <c r="W18" i="5" a="1"/>
  <c r="W18" i="5" s="1"/>
  <c r="AE17" i="5"/>
  <c r="AD17" i="5"/>
  <c r="AC17" i="5"/>
  <c r="AB17" i="5"/>
  <c r="AA17" i="5"/>
  <c r="Z17" i="5"/>
  <c r="X17" i="5"/>
  <c r="W17" i="5" a="1"/>
  <c r="W17" i="5" s="1"/>
  <c r="AE16" i="5"/>
  <c r="AD16" i="5"/>
  <c r="AC16" i="5"/>
  <c r="AB16" i="5"/>
  <c r="AA16" i="5"/>
  <c r="Z16" i="5"/>
  <c r="X16" i="5"/>
  <c r="W16" i="5" a="1"/>
  <c r="W16" i="5" s="1"/>
  <c r="AE15" i="5"/>
  <c r="AD15" i="5"/>
  <c r="AC15" i="5"/>
  <c r="AB15" i="5"/>
  <c r="AA15" i="5"/>
  <c r="Z15" i="5"/>
  <c r="X15" i="5"/>
  <c r="W15" i="5" a="1"/>
  <c r="W15" i="5" s="1"/>
  <c r="AE14" i="5"/>
  <c r="AD14" i="5"/>
  <c r="AC14" i="5"/>
  <c r="AB14" i="5"/>
  <c r="AA14" i="5"/>
  <c r="Z14" i="5"/>
  <c r="X14" i="5"/>
  <c r="W14" i="5" a="1"/>
  <c r="W14" i="5" s="1"/>
  <c r="AE13" i="5"/>
  <c r="AD13" i="5"/>
  <c r="AC13" i="5"/>
  <c r="AB13" i="5"/>
  <c r="AA13" i="5"/>
  <c r="Z13" i="5"/>
  <c r="X13" i="5"/>
  <c r="W13" i="5" a="1"/>
  <c r="W13" i="5" s="1"/>
  <c r="AE12" i="5"/>
  <c r="AD12" i="5"/>
  <c r="AC12" i="5"/>
  <c r="AB12" i="5"/>
  <c r="AA12" i="5"/>
  <c r="Z12" i="5"/>
  <c r="X12" i="5"/>
  <c r="W12" i="5" a="1"/>
  <c r="W12" i="5" s="1"/>
  <c r="AE11" i="5"/>
  <c r="AD11" i="5"/>
  <c r="AC11" i="5"/>
  <c r="AB11" i="5"/>
  <c r="AA11" i="5"/>
  <c r="Z11" i="5"/>
  <c r="X11" i="5"/>
  <c r="W11" i="5" a="1"/>
  <c r="W11" i="5" s="1"/>
  <c r="AE10" i="5"/>
  <c r="AD10" i="5"/>
  <c r="AC10" i="5"/>
  <c r="AB10" i="5"/>
  <c r="AA10" i="5"/>
  <c r="Z10" i="5"/>
  <c r="X10" i="5"/>
  <c r="W10" i="5" a="1"/>
  <c r="W10" i="5" s="1"/>
  <c r="AE9" i="5"/>
  <c r="AD9" i="5"/>
  <c r="AC9" i="5"/>
  <c r="AB9" i="5"/>
  <c r="AA9" i="5"/>
  <c r="Z9" i="5"/>
  <c r="X9" i="5"/>
  <c r="W9" i="5" a="1"/>
  <c r="W9" i="5" s="1"/>
  <c r="AE8" i="5"/>
  <c r="AD8" i="5"/>
  <c r="AC8" i="5"/>
  <c r="AB8" i="5"/>
  <c r="AA8" i="5"/>
  <c r="Z8" i="5"/>
  <c r="X8" i="5"/>
  <c r="W8" i="5" a="1"/>
  <c r="W8" i="5" s="1"/>
  <c r="AE7" i="5"/>
  <c r="AD7" i="5"/>
  <c r="AC7" i="5"/>
  <c r="AB7" i="5"/>
  <c r="AA7" i="5"/>
  <c r="Z7" i="5"/>
  <c r="X7" i="5"/>
  <c r="W7" i="5" a="1"/>
  <c r="W7" i="5" s="1"/>
  <c r="AE6" i="5"/>
  <c r="AD6" i="5"/>
  <c r="AC6" i="5"/>
  <c r="AB6" i="5"/>
  <c r="AA6" i="5"/>
  <c r="Z6" i="5"/>
  <c r="X6" i="5"/>
  <c r="W6" i="5" a="1"/>
  <c r="W6" i="5" s="1"/>
  <c r="AE5" i="5"/>
  <c r="AD5" i="5"/>
  <c r="AC5" i="5"/>
  <c r="AB5" i="5"/>
  <c r="AA5" i="5"/>
  <c r="Z5" i="5"/>
  <c r="X5" i="5"/>
  <c r="W5" i="5" a="1"/>
  <c r="W5" i="5" s="1"/>
  <c r="AE4" i="5"/>
  <c r="AD4" i="5"/>
  <c r="AC4" i="5"/>
  <c r="AB4" i="5"/>
  <c r="AA4" i="5"/>
  <c r="Z4" i="5"/>
  <c r="Y4" i="5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Y84" i="5" s="1"/>
  <c r="Y85" i="5" s="1"/>
  <c r="Y86" i="5" s="1"/>
  <c r="Y87" i="5" s="1"/>
  <c r="Y88" i="5" s="1"/>
  <c r="Y89" i="5" s="1"/>
  <c r="Y90" i="5" s="1"/>
  <c r="Y91" i="5" s="1"/>
  <c r="Y92" i="5" s="1"/>
  <c r="Y93" i="5" s="1"/>
  <c r="Y94" i="5" s="1"/>
  <c r="Y95" i="5" s="1"/>
  <c r="Y96" i="5" s="1"/>
  <c r="Y97" i="5" s="1"/>
  <c r="Y98" i="5" s="1"/>
  <c r="Y99" i="5" s="1"/>
  <c r="Y100" i="5" s="1"/>
  <c r="Y101" i="5" s="1"/>
  <c r="Y102" i="5" s="1"/>
  <c r="Y103" i="5" s="1"/>
  <c r="Y104" i="5" s="1"/>
  <c r="Y105" i="5" s="1"/>
  <c r="Y106" i="5" s="1"/>
  <c r="Y107" i="5" s="1"/>
  <c r="Y108" i="5" s="1"/>
  <c r="Y109" i="5" s="1"/>
  <c r="Y110" i="5" s="1"/>
  <c r="Y111" i="5" s="1"/>
  <c r="Y112" i="5" s="1"/>
  <c r="Y113" i="5" s="1"/>
  <c r="Y114" i="5" s="1"/>
  <c r="Y115" i="5" s="1"/>
  <c r="Y116" i="5" s="1"/>
  <c r="Y117" i="5" s="1"/>
  <c r="Y118" i="5" s="1"/>
  <c r="Y119" i="5" s="1"/>
  <c r="Y120" i="5" s="1"/>
  <c r="Y121" i="5" s="1"/>
  <c r="Y122" i="5" s="1"/>
  <c r="Y123" i="5" s="1"/>
  <c r="Y124" i="5" s="1"/>
  <c r="Y125" i="5" s="1"/>
  <c r="Y126" i="5" s="1"/>
  <c r="Y127" i="5" s="1"/>
  <c r="Y128" i="5" s="1"/>
  <c r="Y129" i="5" s="1"/>
  <c r="Y130" i="5" s="1"/>
  <c r="Y131" i="5" s="1"/>
  <c r="Y132" i="5" s="1"/>
  <c r="Y133" i="5" s="1"/>
  <c r="Y134" i="5" s="1"/>
  <c r="Y135" i="5" s="1"/>
  <c r="Y136" i="5" s="1"/>
  <c r="Y137" i="5" s="1"/>
  <c r="Y138" i="5" s="1"/>
  <c r="Y139" i="5" s="1"/>
  <c r="Y140" i="5" s="1"/>
  <c r="Y141" i="5" s="1"/>
  <c r="Y142" i="5" s="1"/>
  <c r="Y143" i="5" s="1"/>
  <c r="Y144" i="5" s="1"/>
  <c r="Y145" i="5" s="1"/>
  <c r="Y146" i="5" s="1"/>
  <c r="Y147" i="5" s="1"/>
  <c r="Y148" i="5" s="1"/>
  <c r="Y149" i="5" s="1"/>
  <c r="Y150" i="5" s="1"/>
  <c r="Y151" i="5" s="1"/>
  <c r="Y152" i="5" s="1"/>
  <c r="Y153" i="5" s="1"/>
  <c r="Y154" i="5" s="1"/>
  <c r="Y155" i="5" s="1"/>
  <c r="Y156" i="5" s="1"/>
  <c r="Y157" i="5" s="1"/>
  <c r="Y158" i="5" s="1"/>
  <c r="Y159" i="5" s="1"/>
  <c r="Y160" i="5" s="1"/>
  <c r="Y161" i="5" s="1"/>
  <c r="Y162" i="5" s="1"/>
  <c r="Y163" i="5" s="1"/>
  <c r="Y164" i="5" s="1"/>
  <c r="Y165" i="5" s="1"/>
  <c r="Y166" i="5" s="1"/>
  <c r="Y167" i="5" s="1"/>
  <c r="Y168" i="5" s="1"/>
  <c r="Y169" i="5" s="1"/>
  <c r="Y170" i="5" s="1"/>
  <c r="Y171" i="5" s="1"/>
  <c r="Y172" i="5" s="1"/>
  <c r="Y173" i="5" s="1"/>
  <c r="Y174" i="5" s="1"/>
  <c r="Y175" i="5" s="1"/>
  <c r="Y176" i="5" s="1"/>
  <c r="Y177" i="5" s="1"/>
  <c r="Y178" i="5" s="1"/>
  <c r="Y179" i="5" s="1"/>
  <c r="Y180" i="5" s="1"/>
  <c r="Y181" i="5" s="1"/>
  <c r="Y182" i="5" s="1"/>
  <c r="Y183" i="5" s="1"/>
  <c r="Y184" i="5" s="1"/>
  <c r="Y185" i="5" s="1"/>
  <c r="Y186" i="5" s="1"/>
  <c r="Y187" i="5" s="1"/>
  <c r="Y188" i="5" s="1"/>
  <c r="Y189" i="5" s="1"/>
  <c r="Y190" i="5" s="1"/>
  <c r="Y191" i="5" s="1"/>
  <c r="Y192" i="5" s="1"/>
  <c r="Y193" i="5" s="1"/>
  <c r="Y194" i="5" s="1"/>
  <c r="Y195" i="5" s="1"/>
  <c r="Y196" i="5" s="1"/>
  <c r="Y197" i="5" s="1"/>
  <c r="Y198" i="5" s="1"/>
  <c r="Y199" i="5" s="1"/>
  <c r="Y200" i="5" s="1"/>
  <c r="Y201" i="5" s="1"/>
  <c r="Y202" i="5" s="1"/>
  <c r="Y203" i="5" s="1"/>
  <c r="Y204" i="5" s="1"/>
  <c r="Y205" i="5" s="1"/>
  <c r="Y206" i="5" s="1"/>
  <c r="Y207" i="5" s="1"/>
  <c r="Y208" i="5" s="1"/>
  <c r="Y209" i="5" s="1"/>
  <c r="Y210" i="5" s="1"/>
  <c r="Y211" i="5" s="1"/>
  <c r="Y212" i="5" s="1"/>
  <c r="Y213" i="5" s="1"/>
  <c r="Y214" i="5" s="1"/>
  <c r="Y215" i="5" s="1"/>
  <c r="Y216" i="5" s="1"/>
  <c r="Y217" i="5" s="1"/>
  <c r="Y218" i="5" s="1"/>
  <c r="Y219" i="5" s="1"/>
  <c r="Y220" i="5" s="1"/>
  <c r="Y221" i="5" s="1"/>
  <c r="Y222" i="5" s="1"/>
  <c r="Y223" i="5" s="1"/>
  <c r="Y224" i="5" s="1"/>
  <c r="Y225" i="5" s="1"/>
  <c r="Y226" i="5" s="1"/>
  <c r="Y227" i="5" s="1"/>
  <c r="Y228" i="5" s="1"/>
  <c r="Y229" i="5" s="1"/>
  <c r="Y230" i="5" s="1"/>
  <c r="Y231" i="5" s="1"/>
  <c r="Y232" i="5" s="1"/>
  <c r="Y233" i="5" s="1"/>
  <c r="Y234" i="5" s="1"/>
  <c r="Y235" i="5" s="1"/>
  <c r="Y236" i="5" s="1"/>
  <c r="Y237" i="5" s="1"/>
  <c r="Y238" i="5" s="1"/>
  <c r="Y239" i="5" s="1"/>
  <c r="Y240" i="5" s="1"/>
  <c r="Y241" i="5" s="1"/>
  <c r="Y242" i="5" s="1"/>
  <c r="Y243" i="5" s="1"/>
  <c r="Y244" i="5" s="1"/>
  <c r="Y245" i="5" s="1"/>
  <c r="Y246" i="5" s="1"/>
  <c r="Y247" i="5" s="1"/>
  <c r="Y248" i="5" s="1"/>
  <c r="Y249" i="5" s="1"/>
  <c r="Y250" i="5" s="1"/>
  <c r="Y251" i="5" s="1"/>
  <c r="Y252" i="5" s="1"/>
  <c r="Y253" i="5" s="1"/>
  <c r="Y254" i="5" s="1"/>
  <c r="Y255" i="5" s="1"/>
  <c r="Y256" i="5" s="1"/>
  <c r="Y257" i="5" s="1"/>
  <c r="Y258" i="5" s="1"/>
  <c r="Y259" i="5" s="1"/>
  <c r="Y260" i="5" s="1"/>
  <c r="Y261" i="5" s="1"/>
  <c r="Y262" i="5" s="1"/>
  <c r="Y263" i="5" s="1"/>
  <c r="Y264" i="5" s="1"/>
  <c r="Y265" i="5" s="1"/>
  <c r="Y266" i="5" s="1"/>
  <c r="Y267" i="5" s="1"/>
  <c r="Y268" i="5" s="1"/>
  <c r="Y269" i="5" s="1"/>
  <c r="Y270" i="5" s="1"/>
  <c r="Y271" i="5" s="1"/>
  <c r="Y272" i="5" s="1"/>
  <c r="Y273" i="5" s="1"/>
  <c r="Y274" i="5" s="1"/>
  <c r="Y275" i="5" s="1"/>
  <c r="Y276" i="5" s="1"/>
  <c r="Y277" i="5" s="1"/>
  <c r="Y278" i="5" s="1"/>
  <c r="Y279" i="5" s="1"/>
  <c r="Y280" i="5" s="1"/>
  <c r="Y281" i="5" s="1"/>
  <c r="Y282" i="5" s="1"/>
  <c r="Y283" i="5" s="1"/>
  <c r="Y284" i="5" s="1"/>
  <c r="Y285" i="5" s="1"/>
  <c r="Y286" i="5" s="1"/>
  <c r="Y287" i="5" s="1"/>
  <c r="Y288" i="5" s="1"/>
  <c r="Y289" i="5" s="1"/>
  <c r="Y290" i="5" s="1"/>
  <c r="Y291" i="5" s="1"/>
  <c r="Y292" i="5" s="1"/>
  <c r="Y293" i="5" s="1"/>
  <c r="Y294" i="5" s="1"/>
  <c r="Y295" i="5" s="1"/>
  <c r="Y296" i="5" s="1"/>
  <c r="Y297" i="5" s="1"/>
  <c r="Y298" i="5" s="1"/>
  <c r="Y299" i="5" s="1"/>
  <c r="Y300" i="5" s="1"/>
  <c r="Y301" i="5" s="1"/>
  <c r="Y302" i="5" s="1"/>
  <c r="Y303" i="5" s="1"/>
  <c r="Y304" i="5" s="1"/>
  <c r="Y305" i="5" s="1"/>
  <c r="Y306" i="5" s="1"/>
  <c r="Y307" i="5" s="1"/>
  <c r="Y308" i="5" s="1"/>
  <c r="Y309" i="5" s="1"/>
  <c r="Y310" i="5" s="1"/>
  <c r="Y311" i="5" s="1"/>
  <c r="Y312" i="5" s="1"/>
  <c r="Y313" i="5" s="1"/>
  <c r="Y314" i="5" s="1"/>
  <c r="Y315" i="5" s="1"/>
  <c r="Y316" i="5" s="1"/>
  <c r="Y317" i="5" s="1"/>
  <c r="Y318" i="5" s="1"/>
  <c r="Y319" i="5" s="1"/>
  <c r="Y320" i="5" s="1"/>
  <c r="Y321" i="5" s="1"/>
  <c r="Y322" i="5" s="1"/>
  <c r="Y323" i="5" s="1"/>
  <c r="Y324" i="5" s="1"/>
  <c r="Y325" i="5" s="1"/>
  <c r="Y326" i="5" s="1"/>
  <c r="Y327" i="5" s="1"/>
  <c r="Y328" i="5" s="1"/>
  <c r="Y329" i="5" s="1"/>
  <c r="Y330" i="5" s="1"/>
  <c r="Y331" i="5" s="1"/>
  <c r="Y332" i="5" s="1"/>
  <c r="Y333" i="5" s="1"/>
  <c r="Y334" i="5" s="1"/>
  <c r="Y335" i="5" s="1"/>
  <c r="Y336" i="5" s="1"/>
  <c r="Y337" i="5" s="1"/>
  <c r="Y338" i="5" s="1"/>
  <c r="Y339" i="5" s="1"/>
  <c r="Y340" i="5" s="1"/>
  <c r="Y341" i="5" s="1"/>
  <c r="Y342" i="5" s="1"/>
  <c r="Y343" i="5" s="1"/>
  <c r="Y344" i="5" s="1"/>
  <c r="Y345" i="5" s="1"/>
  <c r="Y346" i="5" s="1"/>
  <c r="Y347" i="5" s="1"/>
  <c r="Y348" i="5" s="1"/>
  <c r="Y349" i="5" s="1"/>
  <c r="Y350" i="5" s="1"/>
  <c r="Y351" i="5" s="1"/>
  <c r="Y352" i="5" s="1"/>
  <c r="Y353" i="5" s="1"/>
  <c r="Y354" i="5" s="1"/>
  <c r="Y355" i="5" s="1"/>
  <c r="Y356" i="5" s="1"/>
  <c r="Y357" i="5" s="1"/>
  <c r="Y358" i="5" s="1"/>
  <c r="Y359" i="5" s="1"/>
  <c r="Y360" i="5" s="1"/>
  <c r="Y361" i="5" s="1"/>
  <c r="Y362" i="5" s="1"/>
  <c r="Y363" i="5" s="1"/>
  <c r="Y364" i="5" s="1"/>
  <c r="Y365" i="5" s="1"/>
  <c r="Y366" i="5" s="1"/>
  <c r="Y367" i="5" s="1"/>
  <c r="Y368" i="5" s="1"/>
  <c r="Y369" i="5" s="1"/>
  <c r="Y370" i="5" s="1"/>
  <c r="Y371" i="5" s="1"/>
  <c r="Y372" i="5" s="1"/>
  <c r="Y373" i="5" s="1"/>
  <c r="Y374" i="5" s="1"/>
  <c r="Y375" i="5" s="1"/>
  <c r="Y376" i="5" s="1"/>
  <c r="Y377" i="5" s="1"/>
  <c r="Y378" i="5" s="1"/>
  <c r="Y379" i="5" s="1"/>
  <c r="Y380" i="5" s="1"/>
  <c r="Y381" i="5" s="1"/>
  <c r="Y382" i="5" s="1"/>
  <c r="Y383" i="5" s="1"/>
  <c r="Y384" i="5" s="1"/>
  <c r="Y385" i="5" s="1"/>
  <c r="Y386" i="5" s="1"/>
  <c r="Y387" i="5" s="1"/>
  <c r="Y388" i="5" s="1"/>
  <c r="Y389" i="5" s="1"/>
  <c r="Y390" i="5" s="1"/>
  <c r="Y391" i="5" s="1"/>
  <c r="Y392" i="5" s="1"/>
  <c r="Y393" i="5" s="1"/>
  <c r="Y394" i="5" s="1"/>
  <c r="Y395" i="5" s="1"/>
  <c r="Y396" i="5" s="1"/>
  <c r="Y397" i="5" s="1"/>
  <c r="Y398" i="5" s="1"/>
  <c r="Y399" i="5" s="1"/>
  <c r="Y400" i="5" s="1"/>
  <c r="Y401" i="5" s="1"/>
  <c r="Y402" i="5" s="1"/>
  <c r="Y403" i="5" s="1"/>
  <c r="Y404" i="5" s="1"/>
  <c r="Y405" i="5" s="1"/>
  <c r="Y406" i="5" s="1"/>
  <c r="Y407" i="5" s="1"/>
  <c r="Y408" i="5" s="1"/>
  <c r="Y409" i="5" s="1"/>
  <c r="Y410" i="5" s="1"/>
  <c r="Y411" i="5" s="1"/>
  <c r="Y412" i="5" s="1"/>
  <c r="Y413" i="5" s="1"/>
  <c r="Y414" i="5" s="1"/>
  <c r="Y415" i="5" s="1"/>
  <c r="Y416" i="5" s="1"/>
  <c r="Y417" i="5" s="1"/>
  <c r="Y418" i="5" s="1"/>
  <c r="Y419" i="5" s="1"/>
  <c r="Y420" i="5" s="1"/>
  <c r="Y421" i="5" s="1"/>
  <c r="Y422" i="5" s="1"/>
  <c r="Y423" i="5" s="1"/>
  <c r="Y424" i="5" s="1"/>
  <c r="Y425" i="5" s="1"/>
  <c r="Y426" i="5" s="1"/>
  <c r="Y427" i="5" s="1"/>
  <c r="Y428" i="5" s="1"/>
  <c r="Y429" i="5" s="1"/>
  <c r="Y430" i="5" s="1"/>
  <c r="Y431" i="5" s="1"/>
  <c r="Y432" i="5" s="1"/>
  <c r="Y433" i="5" s="1"/>
  <c r="Y434" i="5" s="1"/>
  <c r="Y435" i="5" s="1"/>
  <c r="Y436" i="5" s="1"/>
  <c r="Y437" i="5" s="1"/>
  <c r="Y438" i="5" s="1"/>
  <c r="Y439" i="5" s="1"/>
  <c r="Y440" i="5" s="1"/>
  <c r="Y441" i="5" s="1"/>
  <c r="Y442" i="5" s="1"/>
  <c r="Y443" i="5" s="1"/>
  <c r="Y444" i="5" s="1"/>
  <c r="Y445" i="5" s="1"/>
  <c r="Y446" i="5" s="1"/>
  <c r="Y447" i="5" s="1"/>
  <c r="Y448" i="5" s="1"/>
  <c r="Y449" i="5" s="1"/>
  <c r="Y450" i="5" s="1"/>
  <c r="Y451" i="5" s="1"/>
  <c r="Y452" i="5" s="1"/>
  <c r="Y453" i="5" s="1"/>
  <c r="Y454" i="5" s="1"/>
  <c r="Y455" i="5" s="1"/>
  <c r="Y456" i="5" s="1"/>
  <c r="Y457" i="5" s="1"/>
  <c r="Y458" i="5" s="1"/>
  <c r="Y459" i="5" s="1"/>
  <c r="Y460" i="5" s="1"/>
  <c r="Y461" i="5" s="1"/>
  <c r="Y462" i="5" s="1"/>
  <c r="Y463" i="5" s="1"/>
  <c r="Y464" i="5" s="1"/>
  <c r="Y465" i="5" s="1"/>
  <c r="Y466" i="5" s="1"/>
  <c r="Y467" i="5" s="1"/>
  <c r="Y468" i="5" s="1"/>
  <c r="Y469" i="5" s="1"/>
  <c r="Y470" i="5" s="1"/>
  <c r="Y471" i="5" s="1"/>
  <c r="Y472" i="5" s="1"/>
  <c r="Y473" i="5" s="1"/>
  <c r="Y474" i="5" s="1"/>
  <c r="Y475" i="5" s="1"/>
  <c r="Y476" i="5" s="1"/>
  <c r="Y477" i="5" s="1"/>
  <c r="Y478" i="5" s="1"/>
  <c r="Y479" i="5" s="1"/>
  <c r="Y480" i="5" s="1"/>
  <c r="Y481" i="5" s="1"/>
  <c r="Y482" i="5" s="1"/>
  <c r="Y483" i="5" s="1"/>
  <c r="Y484" i="5" s="1"/>
  <c r="Y485" i="5" s="1"/>
  <c r="Y486" i="5" s="1"/>
  <c r="Y487" i="5" s="1"/>
  <c r="Y488" i="5" s="1"/>
  <c r="Y489" i="5" s="1"/>
  <c r="Y490" i="5" s="1"/>
  <c r="Y491" i="5" s="1"/>
  <c r="Y492" i="5" s="1"/>
  <c r="Y493" i="5" s="1"/>
  <c r="Y494" i="5" s="1"/>
  <c r="Y495" i="5" s="1"/>
  <c r="Y496" i="5" s="1"/>
  <c r="Y497" i="5" s="1"/>
  <c r="Y498" i="5" s="1"/>
  <c r="Y499" i="5" s="1"/>
  <c r="Y500" i="5" s="1"/>
  <c r="Y501" i="5" s="1"/>
  <c r="Y502" i="5" s="1"/>
  <c r="Y503" i="5" s="1"/>
  <c r="Y504" i="5" s="1"/>
  <c r="Y505" i="5" s="1"/>
  <c r="Y506" i="5" s="1"/>
  <c r="Y507" i="5" s="1"/>
  <c r="Y508" i="5" s="1"/>
  <c r="Y509" i="5" s="1"/>
  <c r="Y510" i="5" s="1"/>
  <c r="Y511" i="5" s="1"/>
  <c r="Y512" i="5" s="1"/>
  <c r="Y513" i="5" s="1"/>
  <c r="Y514" i="5" s="1"/>
  <c r="Y515" i="5" s="1"/>
  <c r="Y516" i="5" s="1"/>
  <c r="Y517" i="5" s="1"/>
  <c r="Y518" i="5" s="1"/>
  <c r="Y519" i="5" s="1"/>
  <c r="Y520" i="5" s="1"/>
  <c r="Y521" i="5" s="1"/>
  <c r="Y522" i="5" s="1"/>
  <c r="Y523" i="5" s="1"/>
  <c r="Y524" i="5" s="1"/>
  <c r="Y525" i="5" s="1"/>
  <c r="Y526" i="5" s="1"/>
  <c r="Y527" i="5" s="1"/>
  <c r="Y528" i="5" s="1"/>
  <c r="Y529" i="5" s="1"/>
  <c r="Y530" i="5" s="1"/>
  <c r="Y531" i="5" s="1"/>
  <c r="Y532" i="5" s="1"/>
  <c r="Y533" i="5" s="1"/>
  <c r="Y534" i="5" s="1"/>
  <c r="Y535" i="5" s="1"/>
  <c r="Y536" i="5" s="1"/>
  <c r="Y537" i="5" s="1"/>
  <c r="Y538" i="5" s="1"/>
  <c r="Y539" i="5" s="1"/>
  <c r="Y540" i="5" s="1"/>
  <c r="Y541" i="5" s="1"/>
  <c r="Y542" i="5" s="1"/>
  <c r="Y543" i="5" s="1"/>
  <c r="Y544" i="5" s="1"/>
  <c r="Y545" i="5" s="1"/>
  <c r="Y546" i="5" s="1"/>
  <c r="Y547" i="5" s="1"/>
  <c r="Y548" i="5" s="1"/>
  <c r="Y549" i="5" s="1"/>
  <c r="Y550" i="5" s="1"/>
  <c r="Y551" i="5" s="1"/>
  <c r="Y552" i="5" s="1"/>
  <c r="Y553" i="5" s="1"/>
  <c r="Y554" i="5" s="1"/>
  <c r="Y555" i="5" s="1"/>
  <c r="Y556" i="5" s="1"/>
  <c r="Y557" i="5" s="1"/>
  <c r="Y558" i="5" s="1"/>
  <c r="Y559" i="5" s="1"/>
  <c r="Y560" i="5" s="1"/>
  <c r="Y561" i="5" s="1"/>
  <c r="Y562" i="5" s="1"/>
  <c r="Y563" i="5" s="1"/>
  <c r="Y564" i="5" s="1"/>
  <c r="Y565" i="5" s="1"/>
  <c r="Y566" i="5" s="1"/>
  <c r="Y567" i="5" s="1"/>
  <c r="Y568" i="5" s="1"/>
  <c r="Y569" i="5" s="1"/>
  <c r="Y570" i="5" s="1"/>
  <c r="Y571" i="5" s="1"/>
  <c r="Y572" i="5" s="1"/>
  <c r="Y573" i="5" s="1"/>
  <c r="Y574" i="5" s="1"/>
  <c r="Y575" i="5" s="1"/>
  <c r="Y576" i="5" s="1"/>
  <c r="Y577" i="5" s="1"/>
  <c r="Y578" i="5" s="1"/>
  <c r="Y579" i="5" s="1"/>
  <c r="Y580" i="5" s="1"/>
  <c r="Y581" i="5" s="1"/>
  <c r="Y582" i="5" s="1"/>
  <c r="Y583" i="5" s="1"/>
  <c r="Y584" i="5" s="1"/>
  <c r="Y585" i="5" s="1"/>
  <c r="Y586" i="5" s="1"/>
  <c r="Y587" i="5" s="1"/>
  <c r="Y588" i="5" s="1"/>
  <c r="Y589" i="5" s="1"/>
  <c r="Y590" i="5" s="1"/>
  <c r="Y591" i="5" s="1"/>
  <c r="Y592" i="5" s="1"/>
  <c r="Y593" i="5" s="1"/>
  <c r="Y594" i="5" s="1"/>
  <c r="Y595" i="5" s="1"/>
  <c r="Y596" i="5" s="1"/>
  <c r="Y597" i="5" s="1"/>
  <c r="Y598" i="5" s="1"/>
  <c r="Y599" i="5" s="1"/>
  <c r="Y600" i="5" s="1"/>
  <c r="Y601" i="5" s="1"/>
  <c r="Y602" i="5" s="1"/>
  <c r="Y603" i="5" s="1"/>
  <c r="Y604" i="5" s="1"/>
  <c r="Y605" i="5" s="1"/>
  <c r="Y606" i="5" s="1"/>
  <c r="Y607" i="5" s="1"/>
  <c r="Y608" i="5" s="1"/>
  <c r="Y609" i="5" s="1"/>
  <c r="Y610" i="5" s="1"/>
  <c r="Y611" i="5" s="1"/>
  <c r="Y612" i="5" s="1"/>
  <c r="Y613" i="5" s="1"/>
  <c r="Y614" i="5" s="1"/>
  <c r="Y615" i="5" s="1"/>
  <c r="Y616" i="5" s="1"/>
  <c r="Y617" i="5" s="1"/>
  <c r="Y618" i="5" s="1"/>
  <c r="Y619" i="5" s="1"/>
  <c r="Y620" i="5" s="1"/>
  <c r="Y621" i="5" s="1"/>
  <c r="Y622" i="5" s="1"/>
  <c r="Y623" i="5" s="1"/>
  <c r="Y624" i="5" s="1"/>
  <c r="Y625" i="5" s="1"/>
  <c r="Y626" i="5" s="1"/>
  <c r="Y627" i="5" s="1"/>
  <c r="Y628" i="5" s="1"/>
  <c r="Y629" i="5" s="1"/>
  <c r="Y630" i="5" s="1"/>
  <c r="Y631" i="5" s="1"/>
  <c r="Y632" i="5" s="1"/>
  <c r="Y633" i="5" s="1"/>
  <c r="Y634" i="5" s="1"/>
  <c r="Y635" i="5" s="1"/>
  <c r="Y636" i="5" s="1"/>
  <c r="Y637" i="5" s="1"/>
  <c r="Y638" i="5" s="1"/>
  <c r="Y639" i="5" s="1"/>
  <c r="Y640" i="5" s="1"/>
  <c r="Y641" i="5" s="1"/>
  <c r="Y642" i="5" s="1"/>
  <c r="Y643" i="5" s="1"/>
  <c r="Y644" i="5" s="1"/>
  <c r="Y645" i="5" s="1"/>
  <c r="Y646" i="5" s="1"/>
  <c r="Y647" i="5" s="1"/>
  <c r="Y648" i="5" s="1"/>
  <c r="Y649" i="5" s="1"/>
  <c r="Y650" i="5" s="1"/>
  <c r="Y651" i="5" s="1"/>
  <c r="Y652" i="5" s="1"/>
  <c r="Y653" i="5" s="1"/>
  <c r="Y654" i="5" s="1"/>
  <c r="Y655" i="5" s="1"/>
  <c r="Y656" i="5" s="1"/>
  <c r="Y657" i="5" s="1"/>
  <c r="Y658" i="5" s="1"/>
  <c r="Y659" i="5" s="1"/>
  <c r="Y660" i="5" s="1"/>
  <c r="Y661" i="5" s="1"/>
  <c r="Y662" i="5" s="1"/>
  <c r="Y663" i="5" s="1"/>
  <c r="Y664" i="5" s="1"/>
  <c r="Y665" i="5" s="1"/>
  <c r="Y666" i="5" s="1"/>
  <c r="Y667" i="5" s="1"/>
  <c r="Y668" i="5" s="1"/>
  <c r="Y669" i="5" s="1"/>
  <c r="Y670" i="5" s="1"/>
  <c r="Y671" i="5" s="1"/>
  <c r="Y672" i="5" s="1"/>
  <c r="Y673" i="5" s="1"/>
  <c r="Y674" i="5" s="1"/>
  <c r="Y675" i="5" s="1"/>
  <c r="Y676" i="5" s="1"/>
  <c r="Y677" i="5" s="1"/>
  <c r="Y678" i="5" s="1"/>
  <c r="Y679" i="5" s="1"/>
  <c r="Y680" i="5" s="1"/>
  <c r="Y681" i="5" s="1"/>
  <c r="Y682" i="5" s="1"/>
  <c r="Y683" i="5" s="1"/>
  <c r="Y684" i="5" s="1"/>
  <c r="Y685" i="5" s="1"/>
  <c r="Y686" i="5" s="1"/>
  <c r="Y687" i="5" s="1"/>
  <c r="Y688" i="5" s="1"/>
  <c r="Y689" i="5" s="1"/>
  <c r="Y690" i="5" s="1"/>
  <c r="Y691" i="5" s="1"/>
  <c r="Y692" i="5" s="1"/>
  <c r="Y693" i="5" s="1"/>
  <c r="Y694" i="5" s="1"/>
  <c r="Y695" i="5" s="1"/>
  <c r="Y696" i="5" s="1"/>
  <c r="Y697" i="5" s="1"/>
  <c r="Y698" i="5" s="1"/>
  <c r="Y699" i="5" s="1"/>
  <c r="Y700" i="5" s="1"/>
  <c r="Y701" i="5" s="1"/>
  <c r="Y702" i="5" s="1"/>
  <c r="Y703" i="5" s="1"/>
  <c r="Y704" i="5" s="1"/>
  <c r="Y705" i="5" s="1"/>
  <c r="Y706" i="5" s="1"/>
  <c r="Y707" i="5" s="1"/>
  <c r="Y708" i="5" s="1"/>
  <c r="Y709" i="5" s="1"/>
  <c r="Y710" i="5" s="1"/>
  <c r="Y711" i="5" s="1"/>
  <c r="Y712" i="5" s="1"/>
  <c r="Y713" i="5" s="1"/>
  <c r="Y714" i="5" s="1"/>
  <c r="Y715" i="5" s="1"/>
  <c r="Y716" i="5" s="1"/>
  <c r="Y717" i="5" s="1"/>
  <c r="Y718" i="5" s="1"/>
  <c r="Y719" i="5" s="1"/>
  <c r="Y720" i="5" s="1"/>
  <c r="Y721" i="5" s="1"/>
  <c r="Y722" i="5" s="1"/>
  <c r="Y723" i="5" s="1"/>
  <c r="Y724" i="5" s="1"/>
  <c r="Y725" i="5" s="1"/>
  <c r="Y726" i="5" s="1"/>
  <c r="Y727" i="5" s="1"/>
  <c r="Y728" i="5" s="1"/>
  <c r="Y729" i="5" s="1"/>
  <c r="Y730" i="5" s="1"/>
  <c r="Y731" i="5" s="1"/>
  <c r="Y732" i="5" s="1"/>
  <c r="Y733" i="5" s="1"/>
  <c r="Y734" i="5" s="1"/>
  <c r="Y735" i="5" s="1"/>
  <c r="Y736" i="5" s="1"/>
  <c r="Y737" i="5" s="1"/>
  <c r="Y738" i="5" s="1"/>
  <c r="Y739" i="5" s="1"/>
  <c r="Y740" i="5" s="1"/>
  <c r="Y741" i="5" s="1"/>
  <c r="Y742" i="5" s="1"/>
  <c r="Y743" i="5" s="1"/>
  <c r="Y744" i="5" s="1"/>
  <c r="Y745" i="5" s="1"/>
  <c r="Y746" i="5" s="1"/>
  <c r="Y747" i="5" s="1"/>
  <c r="Y748" i="5" s="1"/>
  <c r="Y749" i="5" s="1"/>
  <c r="Y750" i="5" s="1"/>
  <c r="Y751" i="5" s="1"/>
  <c r="Y752" i="5" s="1"/>
  <c r="Y753" i="5" s="1"/>
  <c r="Y754" i="5" s="1"/>
  <c r="Y755" i="5" s="1"/>
  <c r="Y756" i="5" s="1"/>
  <c r="Y757" i="5" s="1"/>
  <c r="Y758" i="5" s="1"/>
  <c r="Y759" i="5" s="1"/>
  <c r="Y760" i="5" s="1"/>
  <c r="Y761" i="5" s="1"/>
  <c r="Y762" i="5" s="1"/>
  <c r="Y763" i="5" s="1"/>
  <c r="Y764" i="5" s="1"/>
  <c r="Y765" i="5" s="1"/>
  <c r="Y766" i="5" s="1"/>
  <c r="Y767" i="5" s="1"/>
  <c r="Y768" i="5" s="1"/>
  <c r="Y769" i="5" s="1"/>
  <c r="Y770" i="5" s="1"/>
  <c r="Y771" i="5" s="1"/>
  <c r="Y772" i="5" s="1"/>
  <c r="Y773" i="5" s="1"/>
  <c r="Y774" i="5" s="1"/>
  <c r="Y775" i="5" s="1"/>
  <c r="Y776" i="5" s="1"/>
  <c r="Y777" i="5" s="1"/>
  <c r="Y778" i="5" s="1"/>
  <c r="Y779" i="5" s="1"/>
  <c r="Y780" i="5" s="1"/>
  <c r="Y781" i="5" s="1"/>
  <c r="Y782" i="5" s="1"/>
  <c r="Y783" i="5" s="1"/>
  <c r="Y784" i="5" s="1"/>
  <c r="Y785" i="5" s="1"/>
  <c r="Y786" i="5" s="1"/>
  <c r="Y787" i="5" s="1"/>
  <c r="Y788" i="5" s="1"/>
  <c r="Y789" i="5" s="1"/>
  <c r="Y790" i="5" s="1"/>
  <c r="Y791" i="5" s="1"/>
  <c r="Y792" i="5" s="1"/>
  <c r="Y793" i="5" s="1"/>
  <c r="Y794" i="5" s="1"/>
  <c r="Y795" i="5" s="1"/>
  <c r="Y796" i="5" s="1"/>
  <c r="Y797" i="5" s="1"/>
  <c r="Y798" i="5" s="1"/>
  <c r="Y799" i="5" s="1"/>
  <c r="Y800" i="5" s="1"/>
  <c r="Y801" i="5" s="1"/>
  <c r="Y802" i="5" s="1"/>
  <c r="Y803" i="5" s="1"/>
  <c r="Y804" i="5" s="1"/>
  <c r="Y805" i="5" s="1"/>
  <c r="Y806" i="5" s="1"/>
  <c r="Y807" i="5" s="1"/>
  <c r="Y808" i="5" s="1"/>
  <c r="Y809" i="5" s="1"/>
  <c r="Y810" i="5" s="1"/>
  <c r="Y811" i="5" s="1"/>
  <c r="Y812" i="5" s="1"/>
  <c r="Y813" i="5" s="1"/>
  <c r="Y814" i="5" s="1"/>
  <c r="Y815" i="5" s="1"/>
  <c r="Y816" i="5" s="1"/>
  <c r="Y817" i="5" s="1"/>
  <c r="Y818" i="5" s="1"/>
  <c r="Y819" i="5" s="1"/>
  <c r="Y820" i="5" s="1"/>
  <c r="Y821" i="5" s="1"/>
  <c r="Y822" i="5" s="1"/>
  <c r="Y823" i="5" s="1"/>
  <c r="Y824" i="5" s="1"/>
  <c r="Y825" i="5" s="1"/>
  <c r="Y826" i="5" s="1"/>
  <c r="X4" i="5"/>
  <c r="W4" i="5" a="1"/>
  <c r="W4" i="5" s="1"/>
  <c r="AE3" i="5"/>
  <c r="AD3" i="5"/>
  <c r="AC3" i="5"/>
  <c r="AB3" i="5"/>
  <c r="AA3" i="5"/>
  <c r="Z3" i="5"/>
  <c r="Y3" i="5"/>
  <c r="X3" i="5"/>
  <c r="W3" i="5" a="1"/>
  <c r="W3" i="5" s="1"/>
  <c r="AE2" i="5"/>
  <c r="AD2" i="5"/>
  <c r="AC2" i="5"/>
  <c r="AB2" i="5"/>
  <c r="AA2" i="5"/>
  <c r="Z2" i="5"/>
  <c r="Y2" i="5"/>
  <c r="X2" i="5"/>
  <c r="W2" i="5" a="1"/>
  <c r="W2" i="5" s="1"/>
  <c r="K57" i="4"/>
  <c r="N97" i="4"/>
  <c r="L96" i="4"/>
  <c r="K96" i="4"/>
  <c r="J96" i="4"/>
  <c r="I96" i="4"/>
  <c r="H96" i="4"/>
  <c r="G96" i="4"/>
  <c r="F96" i="4"/>
  <c r="E96" i="4"/>
  <c r="D96" i="4"/>
  <c r="B96" i="4"/>
  <c r="A96" i="4"/>
  <c r="L95" i="4"/>
  <c r="K95" i="4"/>
  <c r="J95" i="4"/>
  <c r="I95" i="4"/>
  <c r="H95" i="4"/>
  <c r="G95" i="4"/>
  <c r="F95" i="4"/>
  <c r="E95" i="4"/>
  <c r="D95" i="4"/>
  <c r="B95" i="4"/>
  <c r="A95" i="4"/>
  <c r="L94" i="4"/>
  <c r="K94" i="4"/>
  <c r="J94" i="4"/>
  <c r="I94" i="4"/>
  <c r="H94" i="4"/>
  <c r="G94" i="4"/>
  <c r="F94" i="4"/>
  <c r="E94" i="4"/>
  <c r="D94" i="4"/>
  <c r="B94" i="4"/>
  <c r="A94" i="4"/>
  <c r="L93" i="4"/>
  <c r="K93" i="4"/>
  <c r="J93" i="4"/>
  <c r="I93" i="4"/>
  <c r="H93" i="4"/>
  <c r="G93" i="4"/>
  <c r="F93" i="4"/>
  <c r="E93" i="4"/>
  <c r="D93" i="4"/>
  <c r="B93" i="4"/>
  <c r="A93" i="4"/>
  <c r="L92" i="4"/>
  <c r="K92" i="4"/>
  <c r="K97" i="4" s="1"/>
  <c r="J92" i="4"/>
  <c r="I92" i="4"/>
  <c r="H92" i="4"/>
  <c r="H97" i="4" s="1"/>
  <c r="G92" i="4"/>
  <c r="F92" i="4"/>
  <c r="E92" i="4"/>
  <c r="D92" i="4"/>
  <c r="B92" i="4"/>
  <c r="A92" i="4"/>
  <c r="N90" i="4"/>
  <c r="N89" i="4"/>
  <c r="H89" i="4"/>
  <c r="L88" i="4"/>
  <c r="K88" i="4"/>
  <c r="J88" i="4"/>
  <c r="I88" i="4"/>
  <c r="H88" i="4"/>
  <c r="G88" i="4"/>
  <c r="F88" i="4"/>
  <c r="E88" i="4"/>
  <c r="D88" i="4"/>
  <c r="B88" i="4"/>
  <c r="A88" i="4"/>
  <c r="L87" i="4"/>
  <c r="K87" i="4"/>
  <c r="J87" i="4"/>
  <c r="I87" i="4"/>
  <c r="H87" i="4"/>
  <c r="G87" i="4"/>
  <c r="F87" i="4"/>
  <c r="E87" i="4"/>
  <c r="D87" i="4"/>
  <c r="B87" i="4"/>
  <c r="A87" i="4"/>
  <c r="L86" i="4"/>
  <c r="K86" i="4"/>
  <c r="J86" i="4"/>
  <c r="I86" i="4"/>
  <c r="H86" i="4"/>
  <c r="G86" i="4"/>
  <c r="F86" i="4"/>
  <c r="E86" i="4"/>
  <c r="D86" i="4"/>
  <c r="B86" i="4"/>
  <c r="A86" i="4"/>
  <c r="L85" i="4"/>
  <c r="K85" i="4"/>
  <c r="J85" i="4"/>
  <c r="I85" i="4"/>
  <c r="H85" i="4"/>
  <c r="G85" i="4"/>
  <c r="F85" i="4"/>
  <c r="E85" i="4"/>
  <c r="D85" i="4"/>
  <c r="B85" i="4"/>
  <c r="A85" i="4"/>
  <c r="L84" i="4"/>
  <c r="K84" i="4"/>
  <c r="K89" i="4" s="1"/>
  <c r="J84" i="4"/>
  <c r="I84" i="4"/>
  <c r="H84" i="4"/>
  <c r="G84" i="4"/>
  <c r="F84" i="4"/>
  <c r="E84" i="4"/>
  <c r="D84" i="4"/>
  <c r="B84" i="4"/>
  <c r="A84" i="4"/>
  <c r="N82" i="4"/>
  <c r="N81" i="4"/>
  <c r="L80" i="4"/>
  <c r="K80" i="4"/>
  <c r="J80" i="4"/>
  <c r="I80" i="4"/>
  <c r="H80" i="4"/>
  <c r="H81" i="4" s="1"/>
  <c r="G80" i="4"/>
  <c r="F80" i="4"/>
  <c r="E80" i="4"/>
  <c r="D80" i="4"/>
  <c r="B80" i="4"/>
  <c r="A80" i="4"/>
  <c r="N78" i="4"/>
  <c r="N77" i="4"/>
  <c r="L76" i="4"/>
  <c r="K76" i="4"/>
  <c r="J76" i="4"/>
  <c r="I76" i="4"/>
  <c r="H76" i="4"/>
  <c r="H77" i="4" s="1"/>
  <c r="G76" i="4"/>
  <c r="F76" i="4"/>
  <c r="E76" i="4"/>
  <c r="D76" i="4"/>
  <c r="B76" i="4"/>
  <c r="A76" i="4"/>
  <c r="N74" i="4"/>
  <c r="N73" i="4"/>
  <c r="H73" i="4"/>
  <c r="L71" i="4"/>
  <c r="K71" i="4"/>
  <c r="J71" i="4"/>
  <c r="I71" i="4"/>
  <c r="H71" i="4"/>
  <c r="G71" i="4"/>
  <c r="F71" i="4"/>
  <c r="E71" i="4"/>
  <c r="D71" i="4"/>
  <c r="B71" i="4"/>
  <c r="A71" i="4"/>
  <c r="N69" i="4"/>
  <c r="N68" i="4"/>
  <c r="L67" i="4"/>
  <c r="K67" i="4"/>
  <c r="J67" i="4"/>
  <c r="I67" i="4"/>
  <c r="H67" i="4"/>
  <c r="G67" i="4"/>
  <c r="F67" i="4"/>
  <c r="E67" i="4"/>
  <c r="D67" i="4"/>
  <c r="B67" i="4"/>
  <c r="A67" i="4"/>
  <c r="L66" i="4"/>
  <c r="K66" i="4"/>
  <c r="J66" i="4"/>
  <c r="I66" i="4"/>
  <c r="H66" i="4"/>
  <c r="G66" i="4"/>
  <c r="F66" i="4"/>
  <c r="E66" i="4"/>
  <c r="D66" i="4"/>
  <c r="B66" i="4"/>
  <c r="A66" i="4"/>
  <c r="L65" i="4"/>
  <c r="K65" i="4"/>
  <c r="J65" i="4"/>
  <c r="I65" i="4"/>
  <c r="H65" i="4"/>
  <c r="G65" i="4"/>
  <c r="F65" i="4"/>
  <c r="E65" i="4"/>
  <c r="D65" i="4"/>
  <c r="B65" i="4"/>
  <c r="A65" i="4"/>
  <c r="L64" i="4"/>
  <c r="K64" i="4"/>
  <c r="J64" i="4"/>
  <c r="I64" i="4"/>
  <c r="H64" i="4"/>
  <c r="G64" i="4"/>
  <c r="F64" i="4"/>
  <c r="E64" i="4"/>
  <c r="D64" i="4"/>
  <c r="B64" i="4"/>
  <c r="A64" i="4"/>
  <c r="L63" i="4"/>
  <c r="K63" i="4"/>
  <c r="J63" i="4"/>
  <c r="I63" i="4"/>
  <c r="H63" i="4"/>
  <c r="G63" i="4"/>
  <c r="F63" i="4"/>
  <c r="E63" i="4"/>
  <c r="D63" i="4"/>
  <c r="B63" i="4"/>
  <c r="A63" i="4"/>
  <c r="L62" i="4"/>
  <c r="K62" i="4"/>
  <c r="J62" i="4"/>
  <c r="I62" i="4"/>
  <c r="H62" i="4"/>
  <c r="G62" i="4"/>
  <c r="F62" i="4"/>
  <c r="E62" i="4"/>
  <c r="D62" i="4"/>
  <c r="B62" i="4"/>
  <c r="A62" i="4"/>
  <c r="L61" i="4"/>
  <c r="K61" i="4"/>
  <c r="J61" i="4"/>
  <c r="I61" i="4"/>
  <c r="H61" i="4"/>
  <c r="G61" i="4"/>
  <c r="F61" i="4"/>
  <c r="E61" i="4"/>
  <c r="D61" i="4"/>
  <c r="B61" i="4"/>
  <c r="A61" i="4"/>
  <c r="L60" i="4"/>
  <c r="K60" i="4"/>
  <c r="K68" i="4" s="1"/>
  <c r="J60" i="4"/>
  <c r="I60" i="4"/>
  <c r="H60" i="4"/>
  <c r="H68" i="4" s="1"/>
  <c r="G60" i="4"/>
  <c r="F60" i="4"/>
  <c r="E60" i="4"/>
  <c r="D60" i="4"/>
  <c r="B60" i="4"/>
  <c r="A60" i="4"/>
  <c r="N58" i="4"/>
  <c r="N57" i="4"/>
  <c r="L56" i="4"/>
  <c r="K56" i="4"/>
  <c r="J56" i="4"/>
  <c r="I56" i="4"/>
  <c r="H56" i="4"/>
  <c r="G56" i="4"/>
  <c r="F56" i="4"/>
  <c r="E56" i="4"/>
  <c r="D56" i="4"/>
  <c r="B56" i="4"/>
  <c r="A56" i="4"/>
  <c r="L55" i="4"/>
  <c r="K55" i="4"/>
  <c r="J55" i="4"/>
  <c r="I55" i="4"/>
  <c r="H55" i="4"/>
  <c r="G55" i="4"/>
  <c r="F55" i="4"/>
  <c r="E55" i="4"/>
  <c r="D55" i="4"/>
  <c r="B55" i="4"/>
  <c r="A55" i="4"/>
  <c r="L54" i="4"/>
  <c r="K54" i="4"/>
  <c r="J54" i="4"/>
  <c r="I54" i="4"/>
  <c r="H54" i="4"/>
  <c r="G54" i="4"/>
  <c r="F54" i="4"/>
  <c r="E54" i="4"/>
  <c r="D54" i="4"/>
  <c r="B54" i="4"/>
  <c r="A54" i="4"/>
  <c r="L53" i="4"/>
  <c r="K53" i="4"/>
  <c r="J53" i="4"/>
  <c r="I53" i="4"/>
  <c r="H53" i="4"/>
  <c r="G53" i="4"/>
  <c r="F53" i="4"/>
  <c r="E53" i="4"/>
  <c r="D53" i="4"/>
  <c r="B53" i="4"/>
  <c r="A53" i="4"/>
  <c r="L52" i="4"/>
  <c r="K52" i="4"/>
  <c r="J52" i="4"/>
  <c r="I52" i="4"/>
  <c r="G52" i="4"/>
  <c r="F52" i="4"/>
  <c r="E52" i="4"/>
  <c r="D52" i="4"/>
  <c r="B52" i="4"/>
  <c r="A52" i="4"/>
  <c r="L51" i="4"/>
  <c r="K51" i="4"/>
  <c r="J51" i="4"/>
  <c r="I51" i="4"/>
  <c r="H51" i="4"/>
  <c r="H57" i="4" s="1"/>
  <c r="G51" i="4"/>
  <c r="F51" i="4"/>
  <c r="E51" i="4"/>
  <c r="D51" i="4"/>
  <c r="B51" i="4"/>
  <c r="A51" i="4"/>
  <c r="N49" i="4"/>
  <c r="N48" i="4"/>
  <c r="L47" i="4"/>
  <c r="K47" i="4"/>
  <c r="J47" i="4"/>
  <c r="I47" i="4"/>
  <c r="H47" i="4"/>
  <c r="H48" i="4" s="1"/>
  <c r="G47" i="4"/>
  <c r="F47" i="4"/>
  <c r="E47" i="4"/>
  <c r="D47" i="4"/>
  <c r="B47" i="4"/>
  <c r="A47" i="4"/>
  <c r="N45" i="4"/>
  <c r="N44" i="4"/>
  <c r="L43" i="4"/>
  <c r="K43" i="4"/>
  <c r="J43" i="4"/>
  <c r="I43" i="4"/>
  <c r="H43" i="4"/>
  <c r="G43" i="4"/>
  <c r="F43" i="4"/>
  <c r="E43" i="4"/>
  <c r="D43" i="4"/>
  <c r="B43" i="4"/>
  <c r="A43" i="4"/>
  <c r="L42" i="4"/>
  <c r="K42" i="4"/>
  <c r="J42" i="4"/>
  <c r="I42" i="4"/>
  <c r="H42" i="4"/>
  <c r="G42" i="4"/>
  <c r="F42" i="4"/>
  <c r="E42" i="4"/>
  <c r="D42" i="4"/>
  <c r="B42" i="4"/>
  <c r="A42" i="4"/>
  <c r="L41" i="4"/>
  <c r="K41" i="4"/>
  <c r="J41" i="4"/>
  <c r="I41" i="4"/>
  <c r="H41" i="4"/>
  <c r="G41" i="4"/>
  <c r="F41" i="4"/>
  <c r="E41" i="4"/>
  <c r="D41" i="4"/>
  <c r="B41" i="4"/>
  <c r="A41" i="4"/>
  <c r="L40" i="4"/>
  <c r="K40" i="4"/>
  <c r="J40" i="4"/>
  <c r="I40" i="4"/>
  <c r="H40" i="4"/>
  <c r="G40" i="4"/>
  <c r="F40" i="4"/>
  <c r="E40" i="4"/>
  <c r="D40" i="4"/>
  <c r="B40" i="4"/>
  <c r="A40" i="4"/>
  <c r="L39" i="4"/>
  <c r="K39" i="4"/>
  <c r="J39" i="4"/>
  <c r="I39" i="4"/>
  <c r="H39" i="4"/>
  <c r="G39" i="4"/>
  <c r="F39" i="4"/>
  <c r="E39" i="4"/>
  <c r="D39" i="4"/>
  <c r="B39" i="4"/>
  <c r="A39" i="4"/>
  <c r="L38" i="4"/>
  <c r="K38" i="4"/>
  <c r="J38" i="4"/>
  <c r="I38" i="4"/>
  <c r="H38" i="4"/>
  <c r="G38" i="4"/>
  <c r="F38" i="4"/>
  <c r="E38" i="4"/>
  <c r="D38" i="4"/>
  <c r="B38" i="4"/>
  <c r="A38" i="4"/>
  <c r="L37" i="4"/>
  <c r="K37" i="4"/>
  <c r="J37" i="4"/>
  <c r="I37" i="4"/>
  <c r="H37" i="4"/>
  <c r="G37" i="4"/>
  <c r="F37" i="4"/>
  <c r="E37" i="4"/>
  <c r="D37" i="4"/>
  <c r="B37" i="4"/>
  <c r="A37" i="4"/>
  <c r="L36" i="4"/>
  <c r="K36" i="4"/>
  <c r="J36" i="4"/>
  <c r="I36" i="4"/>
  <c r="H36" i="4"/>
  <c r="G36" i="4"/>
  <c r="F36" i="4"/>
  <c r="E36" i="4"/>
  <c r="D36" i="4"/>
  <c r="B36" i="4"/>
  <c r="A36" i="4"/>
  <c r="L35" i="4"/>
  <c r="K35" i="4"/>
  <c r="J35" i="4"/>
  <c r="I35" i="4"/>
  <c r="H35" i="4"/>
  <c r="G35" i="4"/>
  <c r="F35" i="4"/>
  <c r="E35" i="4"/>
  <c r="D35" i="4"/>
  <c r="B35" i="4"/>
  <c r="A35" i="4"/>
  <c r="L34" i="4"/>
  <c r="K34" i="4"/>
  <c r="J34" i="4"/>
  <c r="I34" i="4"/>
  <c r="H34" i="4"/>
  <c r="G34" i="4"/>
  <c r="F34" i="4"/>
  <c r="E34" i="4"/>
  <c r="D34" i="4"/>
  <c r="B34" i="4"/>
  <c r="A34" i="4"/>
  <c r="L33" i="4"/>
  <c r="K33" i="4"/>
  <c r="J33" i="4"/>
  <c r="I33" i="4"/>
  <c r="H33" i="4"/>
  <c r="G33" i="4"/>
  <c r="F33" i="4"/>
  <c r="E33" i="4"/>
  <c r="D33" i="4"/>
  <c r="B33" i="4"/>
  <c r="A33" i="4"/>
  <c r="L32" i="4"/>
  <c r="K32" i="4"/>
  <c r="J32" i="4"/>
  <c r="I32" i="4"/>
  <c r="H32" i="4"/>
  <c r="G32" i="4"/>
  <c r="F32" i="4"/>
  <c r="E32" i="4"/>
  <c r="D32" i="4"/>
  <c r="B32" i="4"/>
  <c r="A32" i="4"/>
  <c r="L31" i="4"/>
  <c r="K31" i="4"/>
  <c r="J31" i="4"/>
  <c r="I31" i="4"/>
  <c r="H31" i="4"/>
  <c r="G31" i="4"/>
  <c r="F31" i="4"/>
  <c r="E31" i="4"/>
  <c r="D31" i="4"/>
  <c r="B31" i="4"/>
  <c r="A31" i="4"/>
  <c r="L30" i="4"/>
  <c r="K30" i="4"/>
  <c r="K44" i="4" s="1"/>
  <c r="J30" i="4"/>
  <c r="I30" i="4"/>
  <c r="H30" i="4"/>
  <c r="H44" i="4" s="1"/>
  <c r="G30" i="4"/>
  <c r="F30" i="4"/>
  <c r="E30" i="4"/>
  <c r="D30" i="4"/>
  <c r="B30" i="4"/>
  <c r="A30" i="4"/>
  <c r="N28" i="4"/>
  <c r="N27" i="4"/>
  <c r="L26" i="4"/>
  <c r="K26" i="4"/>
  <c r="J26" i="4"/>
  <c r="I26" i="4"/>
  <c r="H26" i="4"/>
  <c r="G26" i="4"/>
  <c r="F26" i="4"/>
  <c r="E26" i="4"/>
  <c r="D26" i="4"/>
  <c r="B26" i="4"/>
  <c r="A26" i="4"/>
  <c r="L25" i="4"/>
  <c r="K25" i="4"/>
  <c r="J25" i="4"/>
  <c r="I25" i="4"/>
  <c r="H25" i="4"/>
  <c r="G25" i="4"/>
  <c r="F25" i="4"/>
  <c r="E25" i="4"/>
  <c r="D25" i="4"/>
  <c r="B25" i="4"/>
  <c r="A25" i="4"/>
  <c r="L24" i="4"/>
  <c r="K24" i="4"/>
  <c r="J24" i="4"/>
  <c r="I24" i="4"/>
  <c r="H24" i="4"/>
  <c r="G24" i="4"/>
  <c r="F24" i="4"/>
  <c r="E24" i="4"/>
  <c r="D24" i="4"/>
  <c r="B24" i="4"/>
  <c r="A24" i="4"/>
  <c r="L23" i="4"/>
  <c r="K23" i="4"/>
  <c r="J23" i="4"/>
  <c r="I23" i="4"/>
  <c r="H23" i="4"/>
  <c r="G23" i="4"/>
  <c r="F23" i="4"/>
  <c r="E23" i="4"/>
  <c r="D23" i="4"/>
  <c r="B23" i="4"/>
  <c r="A23" i="4"/>
  <c r="L22" i="4"/>
  <c r="K22" i="4"/>
  <c r="J22" i="4"/>
  <c r="I22" i="4"/>
  <c r="H22" i="4"/>
  <c r="G22" i="4"/>
  <c r="F22" i="4"/>
  <c r="E22" i="4"/>
  <c r="D22" i="4"/>
  <c r="B22" i="4"/>
  <c r="A22" i="4"/>
  <c r="L21" i="4"/>
  <c r="K21" i="4"/>
  <c r="J21" i="4"/>
  <c r="I21" i="4"/>
  <c r="H21" i="4"/>
  <c r="G21" i="4"/>
  <c r="F21" i="4"/>
  <c r="E21" i="4"/>
  <c r="D21" i="4"/>
  <c r="B21" i="4"/>
  <c r="A21" i="4"/>
  <c r="L20" i="4"/>
  <c r="K20" i="4"/>
  <c r="J20" i="4"/>
  <c r="I20" i="4"/>
  <c r="H20" i="4"/>
  <c r="G20" i="4"/>
  <c r="F20" i="4"/>
  <c r="E20" i="4"/>
  <c r="D20" i="4"/>
  <c r="B20" i="4"/>
  <c r="A20" i="4"/>
  <c r="L19" i="4"/>
  <c r="K19" i="4"/>
  <c r="J19" i="4"/>
  <c r="I19" i="4"/>
  <c r="H19" i="4"/>
  <c r="G19" i="4"/>
  <c r="F19" i="4"/>
  <c r="E19" i="4"/>
  <c r="D19" i="4"/>
  <c r="B19" i="4"/>
  <c r="A19" i="4"/>
  <c r="L18" i="4"/>
  <c r="K18" i="4"/>
  <c r="J18" i="4"/>
  <c r="I18" i="4"/>
  <c r="H18" i="4"/>
  <c r="G18" i="4"/>
  <c r="F18" i="4"/>
  <c r="E18" i="4"/>
  <c r="D18" i="4"/>
  <c r="B18" i="4"/>
  <c r="A18" i="4"/>
  <c r="L17" i="4"/>
  <c r="K17" i="4"/>
  <c r="J17" i="4"/>
  <c r="I17" i="4"/>
  <c r="H17" i="4"/>
  <c r="G17" i="4"/>
  <c r="F17" i="4"/>
  <c r="E17" i="4"/>
  <c r="D17" i="4"/>
  <c r="B17" i="4"/>
  <c r="A17" i="4"/>
  <c r="L16" i="4"/>
  <c r="K16" i="4"/>
  <c r="J16" i="4"/>
  <c r="I16" i="4"/>
  <c r="H16" i="4"/>
  <c r="G16" i="4"/>
  <c r="F16" i="4"/>
  <c r="E16" i="4"/>
  <c r="D16" i="4"/>
  <c r="B16" i="4"/>
  <c r="A16" i="4"/>
  <c r="L15" i="4"/>
  <c r="K15" i="4"/>
  <c r="J15" i="4"/>
  <c r="I15" i="4"/>
  <c r="H15" i="4"/>
  <c r="G15" i="4"/>
  <c r="F15" i="4"/>
  <c r="E15" i="4"/>
  <c r="D15" i="4"/>
  <c r="B15" i="4"/>
  <c r="A15" i="4"/>
  <c r="L14" i="4"/>
  <c r="K14" i="4"/>
  <c r="J14" i="4"/>
  <c r="I14" i="4"/>
  <c r="H14" i="4"/>
  <c r="G14" i="4"/>
  <c r="F14" i="4"/>
  <c r="E14" i="4"/>
  <c r="D14" i="4"/>
  <c r="B14" i="4"/>
  <c r="A14" i="4"/>
  <c r="L13" i="4"/>
  <c r="K13" i="4"/>
  <c r="J13" i="4"/>
  <c r="I13" i="4"/>
  <c r="H13" i="4"/>
  <c r="G13" i="4"/>
  <c r="F13" i="4"/>
  <c r="E13" i="4"/>
  <c r="D13" i="4"/>
  <c r="B13" i="4"/>
  <c r="A13" i="4"/>
  <c r="L12" i="4"/>
  <c r="K12" i="4"/>
  <c r="J12" i="4"/>
  <c r="I12" i="4"/>
  <c r="H12" i="4"/>
  <c r="G12" i="4"/>
  <c r="F12" i="4"/>
  <c r="E12" i="4"/>
  <c r="D12" i="4"/>
  <c r="B12" i="4"/>
  <c r="A12" i="4"/>
  <c r="L11" i="4"/>
  <c r="K11" i="4"/>
  <c r="J11" i="4"/>
  <c r="I11" i="4"/>
  <c r="H11" i="4"/>
  <c r="G11" i="4"/>
  <c r="F11" i="4"/>
  <c r="E11" i="4"/>
  <c r="D11" i="4"/>
  <c r="B11" i="4"/>
  <c r="A11" i="4"/>
  <c r="L10" i="4"/>
  <c r="K10" i="4"/>
  <c r="J10" i="4"/>
  <c r="I10" i="4"/>
  <c r="H10" i="4"/>
  <c r="G10" i="4"/>
  <c r="F10" i="4"/>
  <c r="E10" i="4"/>
  <c r="D10" i="4"/>
  <c r="B10" i="4"/>
  <c r="A10" i="4"/>
  <c r="L9" i="4"/>
  <c r="K9" i="4"/>
  <c r="J9" i="4"/>
  <c r="I9" i="4"/>
  <c r="H9" i="4"/>
  <c r="G9" i="4"/>
  <c r="F9" i="4"/>
  <c r="E9" i="4"/>
  <c r="D9" i="4"/>
  <c r="B9" i="4"/>
  <c r="A9" i="4"/>
  <c r="L8" i="4"/>
  <c r="K8" i="4"/>
  <c r="J8" i="4"/>
  <c r="I8" i="4"/>
  <c r="H8" i="4"/>
  <c r="G8" i="4"/>
  <c r="F8" i="4"/>
  <c r="E8" i="4"/>
  <c r="D8" i="4"/>
  <c r="B8" i="4"/>
  <c r="A8" i="4"/>
  <c r="L7" i="4"/>
  <c r="K7" i="4"/>
  <c r="J7" i="4"/>
  <c r="I7" i="4"/>
  <c r="H7" i="4"/>
  <c r="G7" i="4"/>
  <c r="F7" i="4"/>
  <c r="E7" i="4"/>
  <c r="D7" i="4"/>
  <c r="B7" i="4"/>
  <c r="A7" i="4"/>
  <c r="L6" i="4"/>
  <c r="K6" i="4"/>
  <c r="J6" i="4"/>
  <c r="I6" i="4"/>
  <c r="H6" i="4"/>
  <c r="G6" i="4"/>
  <c r="F6" i="4"/>
  <c r="E6" i="4"/>
  <c r="D6" i="4"/>
  <c r="B6" i="4"/>
  <c r="A6" i="4"/>
  <c r="L5" i="4"/>
  <c r="K5" i="4"/>
  <c r="J5" i="4"/>
  <c r="I5" i="4"/>
  <c r="H5" i="4"/>
  <c r="G5" i="4"/>
  <c r="F5" i="4"/>
  <c r="E5" i="4"/>
  <c r="D5" i="4"/>
  <c r="B5" i="4"/>
  <c r="A5" i="4"/>
  <c r="L4" i="4"/>
  <c r="K4" i="4"/>
  <c r="J4" i="4"/>
  <c r="I4" i="4"/>
  <c r="H4" i="4"/>
  <c r="G4" i="4"/>
  <c r="F4" i="4"/>
  <c r="E4" i="4"/>
  <c r="D4" i="4"/>
  <c r="B4" i="4"/>
  <c r="A4" i="4"/>
  <c r="L3" i="4"/>
  <c r="K3" i="4"/>
  <c r="K27" i="4" s="1"/>
  <c r="J3" i="4"/>
  <c r="I3" i="4"/>
  <c r="H3" i="4"/>
  <c r="H27" i="4" s="1"/>
  <c r="G3" i="4"/>
  <c r="F3" i="4"/>
  <c r="E3" i="4"/>
  <c r="D3" i="4"/>
  <c r="B3" i="4"/>
  <c r="A3" i="4"/>
  <c r="K100" i="4" l="1"/>
  <c r="N80" i="4" l="1"/>
  <c r="N87" i="4"/>
  <c r="N71" i="4"/>
  <c r="N38" i="4"/>
  <c r="N40" i="4"/>
  <c r="N4" i="4"/>
  <c r="N20" i="4"/>
  <c r="N16" i="4"/>
  <c r="N62" i="4"/>
  <c r="N60" i="4"/>
  <c r="N13" i="4"/>
  <c r="N64" i="4"/>
  <c r="N96" i="4"/>
  <c r="N51" i="4"/>
  <c r="N88" i="4"/>
  <c r="N8" i="4"/>
  <c r="N67" i="4"/>
  <c r="N43" i="4"/>
  <c r="N55" i="4"/>
  <c r="N42" i="4"/>
  <c r="N85" i="4"/>
  <c r="N37" i="4"/>
  <c r="N41" i="4"/>
  <c r="N93" i="4"/>
  <c r="N26" i="4"/>
  <c r="N31" i="4"/>
  <c r="N11" i="4"/>
  <c r="N61" i="4"/>
  <c r="N7" i="4"/>
  <c r="N17" i="4"/>
  <c r="N14" i="4"/>
  <c r="N18" i="4"/>
  <c r="N5" i="4"/>
  <c r="N35" i="4"/>
  <c r="N36" i="4"/>
  <c r="N25" i="4"/>
  <c r="N94" i="4"/>
  <c r="N47" i="4"/>
  <c r="N3" i="4"/>
  <c r="N95" i="4"/>
  <c r="N66" i="4"/>
  <c r="N23" i="4"/>
  <c r="N32" i="4"/>
  <c r="N34" i="4"/>
  <c r="N92" i="4"/>
  <c r="N12" i="4"/>
  <c r="N30" i="4"/>
  <c r="N15" i="4"/>
  <c r="N10" i="4"/>
  <c r="N33" i="4"/>
  <c r="N65" i="4"/>
  <c r="N21" i="4"/>
  <c r="N63" i="4"/>
  <c r="N76" i="4"/>
  <c r="N84" i="4"/>
  <c r="N22" i="4"/>
  <c r="N53" i="4"/>
  <c r="N9" i="4"/>
  <c r="N24" i="4"/>
  <c r="N54" i="4"/>
  <c r="N39" i="4"/>
  <c r="N19" i="4"/>
  <c r="N56" i="4"/>
  <c r="N86" i="4"/>
  <c r="N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22D10-2599-4B27-B0AC-D8D451458880}" keepAlive="1" name="クエリ - JuchuZan" description="ブック内の 'JuchuZan' クエリへの接続です。" type="5" refreshedVersion="8" background="1" saveData="1">
    <dbPr connection="Provider=Microsoft.Mashup.OleDb.1;Data Source=$Workbook$;Location=JuchuZan;Extended Properties=&quot;&quot;" command="SELECT * FROM [JuchuZan]"/>
  </connection>
  <connection id="2" xr16:uid="{5657AAF5-AADA-4B12-96E9-1BD258D99550}" keepAlive="1" name="クエリ - JuchuZan (4)" description="ブック内の 'JuchuZan (4)' クエリへの接続です。" type="5" refreshedVersion="8" background="1" saveData="1">
    <dbPr connection="Provider=Microsoft.Mashup.OleDb.1;Data Source=$Workbook$;Location=&quot;JuchuZan (4)&quot;;Extended Properties=&quot;&quot;" command="SELECT * FROM [JuchuZan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<sst xmlns="http://schemas.openxmlformats.org/spreadsheetml/2006/main" count="20884" uniqueCount="4174">
  <si>
    <t>H#</t>
  </si>
  <si>
    <t>Item#</t>
  </si>
  <si>
    <t>ItemName</t>
  </si>
  <si>
    <t>OrderQty</t>
  </si>
  <si>
    <t>Total Length</t>
  </si>
  <si>
    <t>Total Block</t>
  </si>
  <si>
    <t>CustomerName</t>
  </si>
  <si>
    <t>ItemClass</t>
  </si>
  <si>
    <t>Model</t>
  </si>
  <si>
    <t>Size</t>
  </si>
  <si>
    <t>Type</t>
  </si>
  <si>
    <t>Accuracy</t>
  </si>
  <si>
    <t>Clearance</t>
  </si>
  <si>
    <t>PRICE</t>
  </si>
  <si>
    <t>TotalPrice</t>
  </si>
  <si>
    <t>Class</t>
  </si>
  <si>
    <t>Sales Request Date</t>
  </si>
  <si>
    <t>Final Reply Date</t>
  </si>
  <si>
    <t>1st Reply Date</t>
  </si>
  <si>
    <t>Note</t>
  </si>
  <si>
    <t>CompByEOM</t>
    <phoneticPr fontId="4" type="noConversion"/>
  </si>
  <si>
    <t>NextPlan</t>
  </si>
  <si>
    <t>Stainless</t>
  </si>
  <si>
    <t>Length</t>
  </si>
  <si>
    <t>0</t>
  </si>
  <si>
    <t>SpecialCustomer</t>
  </si>
  <si>
    <t>列1</t>
    <phoneticPr fontId="4" type="noConversion"/>
  </si>
  <si>
    <t>列2</t>
    <phoneticPr fontId="4" type="noConversion"/>
  </si>
  <si>
    <t>列4</t>
    <phoneticPr fontId="4" type="noConversion"/>
  </si>
  <si>
    <t>列5</t>
    <phoneticPr fontId="4" type="noConversion"/>
  </si>
  <si>
    <t>列6</t>
    <phoneticPr fontId="4" type="noConversion"/>
  </si>
  <si>
    <t>HK334348</t>
  </si>
  <si>
    <t>75210001123A230</t>
  </si>
  <si>
    <t>GL15/20N INT-FLNG LP50</t>
  </si>
  <si>
    <t>WAJAX LIMITED / WAJAX ITEE</t>
  </si>
  <si>
    <t>521</t>
  </si>
  <si>
    <t>GL</t>
  </si>
  <si>
    <t>15/20</t>
  </si>
  <si>
    <t/>
  </si>
  <si>
    <t>HK334462</t>
  </si>
  <si>
    <t>75210001642A240</t>
  </si>
  <si>
    <t>KR55 INT-FLNG F55-TA024</t>
  </si>
  <si>
    <t>MOTION IND - CHICAGO (IL30)</t>
  </si>
  <si>
    <t>KR</t>
  </si>
  <si>
    <t>55</t>
  </si>
  <si>
    <t>HK293169</t>
  </si>
  <si>
    <t>102302294263400</t>
  </si>
  <si>
    <t>SHS35LR2QZZZC1S+4000LT(B)</t>
  </si>
  <si>
    <t>AMADA AMERICA INC</t>
  </si>
  <si>
    <t>023</t>
  </si>
  <si>
    <t>SHS</t>
  </si>
  <si>
    <t>35</t>
  </si>
  <si>
    <t>LR</t>
  </si>
  <si>
    <t>C1</t>
  </si>
  <si>
    <t>max 2200(2200+1800)</t>
  </si>
  <si>
    <t>HK325136</t>
  </si>
  <si>
    <t>202E15122000000</t>
  </si>
  <si>
    <t>SHS15C1SS(GK) BLOCK</t>
  </si>
  <si>
    <t>02E</t>
  </si>
  <si>
    <t>15</t>
  </si>
  <si>
    <t>C</t>
  </si>
  <si>
    <t>GK</t>
  </si>
  <si>
    <t>HK331155</t>
  </si>
  <si>
    <t>101E51022069300</t>
  </si>
  <si>
    <t>HSR45C4SSFME+7290LTF</t>
  </si>
  <si>
    <t>ATS INDUSTRIAL AUTOMATION</t>
  </si>
  <si>
    <t>01E</t>
  </si>
  <si>
    <t>HSR</t>
  </si>
  <si>
    <t>45</t>
  </si>
  <si>
    <t>max 2835(1650+2835+2805)</t>
  </si>
  <si>
    <t>HK331909</t>
  </si>
  <si>
    <t>176051020218400</t>
  </si>
  <si>
    <t>GL15N-046-SW-B05-B-C-N-N-Y-A202184</t>
  </si>
  <si>
    <t>THERMWOOD CORPORATION</t>
  </si>
  <si>
    <t>760</t>
  </si>
  <si>
    <t>15N</t>
  </si>
  <si>
    <t>SW</t>
  </si>
  <si>
    <t>HK333430</t>
  </si>
  <si>
    <t>302351023075700</t>
  </si>
  <si>
    <t>SHS20V1QZSSS(B) BLOCK</t>
  </si>
  <si>
    <t>WEIMER BEARING</t>
  </si>
  <si>
    <t>20</t>
  </si>
  <si>
    <t>V</t>
  </si>
  <si>
    <t>HK335967</t>
  </si>
  <si>
    <t>202315333209000</t>
  </si>
  <si>
    <t>SHS15V1DDC1(GK) BLOCK</t>
  </si>
  <si>
    <t>HK336761</t>
  </si>
  <si>
    <t>202A45D22200000</t>
  </si>
  <si>
    <t>HSR45LR1SSC1(GK) BLOCK</t>
  </si>
  <si>
    <t>02A</t>
  </si>
  <si>
    <t>HK333338</t>
  </si>
  <si>
    <t>086111231400350</t>
  </si>
  <si>
    <t>KR2001B-0035-P0-01A0</t>
  </si>
  <si>
    <t>861</t>
  </si>
  <si>
    <t>2001</t>
  </si>
  <si>
    <t>B</t>
  </si>
  <si>
    <t>P</t>
  </si>
  <si>
    <t>G0C1</t>
  </si>
  <si>
    <t>HK301032</t>
  </si>
  <si>
    <t>100551011082300</t>
  </si>
  <si>
    <t>SSR15XW2C1M+760LSPM-III</t>
  </si>
  <si>
    <t>RELIANT SYSTEMS INC</t>
  </si>
  <si>
    <t>005</t>
  </si>
  <si>
    <t>SSR</t>
  </si>
  <si>
    <t>15X</t>
  </si>
  <si>
    <t>W</t>
  </si>
  <si>
    <t>SP</t>
  </si>
  <si>
    <t>HK325137</t>
  </si>
  <si>
    <t>HK325149</t>
  </si>
  <si>
    <t>202E15222000000</t>
  </si>
  <si>
    <t>SHS15V1SS(GK) BLOCK</t>
  </si>
  <si>
    <t>HK325212</t>
  </si>
  <si>
    <t>202E25522000000</t>
  </si>
  <si>
    <t>SHS25LV1SS(GK) BLOCK</t>
  </si>
  <si>
    <t>25</t>
  </si>
  <si>
    <t>LV</t>
  </si>
  <si>
    <t>HK335281</t>
  </si>
  <si>
    <t>302351021406400</t>
  </si>
  <si>
    <t>SHS15C1QZDDC1 BLOCK</t>
  </si>
  <si>
    <t>MASTERBRAND CABINETS</t>
  </si>
  <si>
    <t>HK335833</t>
  </si>
  <si>
    <t>302351020237200</t>
  </si>
  <si>
    <t>SHS45LV1SSHHE BLOCK</t>
  </si>
  <si>
    <t>APPLIED IND TECH - CLEVELAND</t>
  </si>
  <si>
    <t>HK337442</t>
  </si>
  <si>
    <t>106751023364800</t>
  </si>
  <si>
    <t>SHW21CRN1SS+105LP</t>
  </si>
  <si>
    <t>MISUMI USA, INC</t>
  </si>
  <si>
    <t>067</t>
  </si>
  <si>
    <t>SHW</t>
  </si>
  <si>
    <t>21</t>
  </si>
  <si>
    <t>CRN</t>
  </si>
  <si>
    <t>HK295456</t>
  </si>
  <si>
    <t>102351017644800</t>
  </si>
  <si>
    <t>SHS15V2SS+498L</t>
  </si>
  <si>
    <t>MOTION SOLUTIONS</t>
  </si>
  <si>
    <t>HK339762</t>
    <phoneticPr fontId="4" type="noConversion"/>
  </si>
  <si>
    <t>006721628401800</t>
  </si>
  <si>
    <t>SHW21CR2SSC1+180LP</t>
  </si>
  <si>
    <t>MOTION IND - BIRMINGHAM</t>
  </si>
  <si>
    <t>CR</t>
  </si>
  <si>
    <t>HK323264</t>
  </si>
  <si>
    <t>302351020009600</t>
  </si>
  <si>
    <t>SHS15V1E(GK) BLOCK</t>
  </si>
  <si>
    <t>DOVER MOTION</t>
  </si>
  <si>
    <t>HK323265</t>
  </si>
  <si>
    <t>HK323266</t>
  </si>
  <si>
    <t>HK323267</t>
  </si>
  <si>
    <t>HK323268</t>
  </si>
  <si>
    <t>HK329766</t>
  </si>
  <si>
    <t>100502401734700</t>
  </si>
  <si>
    <t>SSR15XV1QZUU+280LK-II</t>
  </si>
  <si>
    <t>DENSO MFG - MARYVILLE</t>
  </si>
  <si>
    <t>HK336554</t>
  </si>
  <si>
    <t>301502164302000</t>
  </si>
  <si>
    <t>HSR45LR1QZKK BLOCK</t>
  </si>
  <si>
    <t>MOTION IND - BIRMINGHAM (AL09)</t>
  </si>
  <si>
    <t>015</t>
  </si>
  <si>
    <t>HK337492</t>
  </si>
  <si>
    <t>101F51023354700</t>
  </si>
  <si>
    <t>HSR15C1UUC1M+315LHM</t>
  </si>
  <si>
    <t>MSI TEC - CENTENNIAL</t>
  </si>
  <si>
    <t>01F</t>
  </si>
  <si>
    <t>H</t>
  </si>
  <si>
    <t>HK338466</t>
  </si>
  <si>
    <t>001515138110000</t>
  </si>
  <si>
    <t>HSR15R3SSC1+1000L-II</t>
  </si>
  <si>
    <t>R</t>
  </si>
  <si>
    <t>HK338639</t>
  </si>
  <si>
    <t>113902302729900</t>
  </si>
  <si>
    <t>SRS9XMUUC1+40LPM</t>
  </si>
  <si>
    <t>ATS CORPORATION</t>
  </si>
  <si>
    <t>139</t>
  </si>
  <si>
    <t>SRS</t>
  </si>
  <si>
    <t>9X</t>
  </si>
  <si>
    <t>HK338640</t>
  </si>
  <si>
    <t>HK338991</t>
  </si>
  <si>
    <t>113902120532000</t>
  </si>
  <si>
    <t>SRS15MUUC1+80LHM</t>
  </si>
  <si>
    <t>BDI (WISCONSIN)</t>
  </si>
  <si>
    <t>HK305255</t>
  </si>
  <si>
    <t>113751016096500</t>
  </si>
  <si>
    <t>SRS15WGMUUC1+82LPM</t>
  </si>
  <si>
    <t>137</t>
  </si>
  <si>
    <t>SRS-W</t>
  </si>
  <si>
    <t>G</t>
  </si>
  <si>
    <t>HK339840</t>
  </si>
  <si>
    <t>106102045598000</t>
  </si>
  <si>
    <t>HRW27CA2ZZ+820L</t>
  </si>
  <si>
    <t>061</t>
  </si>
  <si>
    <t>HRW</t>
  </si>
  <si>
    <t>27</t>
  </si>
  <si>
    <t>CA</t>
  </si>
  <si>
    <t>HK339893</t>
  </si>
  <si>
    <t>306761000309200</t>
  </si>
  <si>
    <t>SHW27CA1SS(GK) BLOCK</t>
  </si>
  <si>
    <t>HK311377</t>
  </si>
  <si>
    <t>169951009671506</t>
  </si>
  <si>
    <t>MPG179-0096715(D)</t>
  </si>
  <si>
    <t>B.E. AEROSPACE (FL)</t>
  </si>
  <si>
    <t>699</t>
  </si>
  <si>
    <t>MPG</t>
  </si>
  <si>
    <t>179</t>
  </si>
  <si>
    <t>HK322391</t>
  </si>
  <si>
    <t>102351012440500</t>
  </si>
  <si>
    <t>SHS35LC1DDC0S+293.7LPKS(B)</t>
  </si>
  <si>
    <t>BELVAC PRODUCTION MACHINERY INC</t>
  </si>
  <si>
    <t>LC</t>
  </si>
  <si>
    <t>C0</t>
  </si>
  <si>
    <t>HK325138</t>
  </si>
  <si>
    <t>HK325150</t>
  </si>
  <si>
    <t>HK325213</t>
  </si>
  <si>
    <t>HK331884</t>
  </si>
  <si>
    <t>302361008620600</t>
  </si>
  <si>
    <t>SHS25V1SSM(GK) BLOCK</t>
  </si>
  <si>
    <t>TECHNICO (COMP)</t>
  </si>
  <si>
    <t>HK332645</t>
  </si>
  <si>
    <t>102302380663500</t>
  </si>
  <si>
    <t>SHS25R1QZUUC0+220LH</t>
  </si>
  <si>
    <t>HK334672</t>
  </si>
  <si>
    <t>75210002313A090</t>
  </si>
  <si>
    <t>KRF6 INT-FLNG F-TA009</t>
  </si>
  <si>
    <t>MOTION AI</t>
  </si>
  <si>
    <t>HK335185</t>
  </si>
  <si>
    <t>086115141401300</t>
  </si>
  <si>
    <t>KR2006A-0130-P0-11A0</t>
  </si>
  <si>
    <t>2006</t>
  </si>
  <si>
    <t>A</t>
  </si>
  <si>
    <t>HK337248</t>
  </si>
  <si>
    <t>300251018864300</t>
  </si>
  <si>
    <t>SR25-6096LTK(GK) RAIL</t>
  </si>
  <si>
    <t>AXYZ INTERNATIONAL INC</t>
  </si>
  <si>
    <t>002</t>
  </si>
  <si>
    <t>SR</t>
  </si>
  <si>
    <t>max 2880(1608+2880+1608)</t>
  </si>
  <si>
    <t>HK338076</t>
  </si>
  <si>
    <t>106102122297700</t>
  </si>
  <si>
    <t>HRW17CA1ZZ+150L</t>
  </si>
  <si>
    <t>MOTION IND - TRACY</t>
  </si>
  <si>
    <t>17</t>
  </si>
  <si>
    <t>HK338929</t>
  </si>
  <si>
    <t>113702112211000</t>
  </si>
  <si>
    <t>SRS12WMUU+240LM</t>
  </si>
  <si>
    <t>12</t>
  </si>
  <si>
    <t>HK325600</t>
  </si>
  <si>
    <t>202E25422200000</t>
  </si>
  <si>
    <t>SHS25LC1SSC1(GK) BLOCK</t>
  </si>
  <si>
    <t>HK339721</t>
  </si>
  <si>
    <t>306751001815000</t>
  </si>
  <si>
    <t>SHW35CA1SS(GK) BLOCK</t>
  </si>
  <si>
    <t>EASTERN IND - S WINDSOR CT</t>
  </si>
  <si>
    <t>HK339766</t>
  </si>
  <si>
    <t>106751007574200</t>
  </si>
  <si>
    <t>SHW27CAN2SSC1+884L</t>
  </si>
  <si>
    <t>CAN</t>
  </si>
  <si>
    <t>HK339854</t>
  </si>
  <si>
    <t>106751005104900</t>
  </si>
  <si>
    <t>SHW35CR1SSC1+180L</t>
  </si>
  <si>
    <t>HK339855</t>
  </si>
  <si>
    <t>106751005610200</t>
  </si>
  <si>
    <t>SHW21CAN1SS+300L</t>
  </si>
  <si>
    <t>HK339879</t>
  </si>
  <si>
    <t>102302107918400</t>
  </si>
  <si>
    <t>SHS15C1KKHH+1240L</t>
  </si>
  <si>
    <t>306151012478600</t>
  </si>
  <si>
    <t>HRW35CA1UUFM BLOCK</t>
  </si>
  <si>
    <t>HK327068</t>
  </si>
  <si>
    <t>184951023053400</t>
  </si>
  <si>
    <t>MSC001-0230534</t>
  </si>
  <si>
    <t>APPLIED MATERIALS INC</t>
  </si>
  <si>
    <t>849</t>
  </si>
  <si>
    <t>S-UNIT</t>
  </si>
  <si>
    <t>HK329038</t>
  </si>
  <si>
    <t>184951022810201</t>
  </si>
  <si>
    <t>ME22009-Q003-0228102</t>
  </si>
  <si>
    <t>CANFIELD SCIENTIFIC INC</t>
  </si>
  <si>
    <t>HK329737</t>
  </si>
  <si>
    <t>102351014574400</t>
  </si>
  <si>
    <t>SHS15V2SS+1345LKFE</t>
  </si>
  <si>
    <t>HK333137</t>
  </si>
  <si>
    <t>202315144009000</t>
  </si>
  <si>
    <t>SHS15C1ZZ(GK) BLOCK</t>
  </si>
  <si>
    <t>HK333136</t>
  </si>
  <si>
    <t>302351010427700</t>
  </si>
  <si>
    <t>SHS15C1QZDD BLOCK</t>
  </si>
  <si>
    <t>HK334463</t>
  </si>
  <si>
    <t>086135230003250</t>
  </si>
  <si>
    <t>KR3306B-0325-0-00A0</t>
  </si>
  <si>
    <t>3306</t>
  </si>
  <si>
    <t>GS</t>
  </si>
  <si>
    <t>HK335096</t>
  </si>
  <si>
    <t>301E51019974300</t>
  </si>
  <si>
    <t>HSR20LC1QZSS BLOCK</t>
  </si>
  <si>
    <t>HK337230</t>
  </si>
  <si>
    <t>101E61036362300</t>
  </si>
  <si>
    <t>HSR45C2UU+990LHK</t>
  </si>
  <si>
    <t>HK337243</t>
  </si>
  <si>
    <t>106351018886900</t>
  </si>
  <si>
    <t>HRW27CA2UUM+1094LM</t>
  </si>
  <si>
    <t>063</t>
  </si>
  <si>
    <t>HK338302</t>
  </si>
  <si>
    <t>306251021333900</t>
  </si>
  <si>
    <t>HRW35-210LE(GK) RAIL</t>
  </si>
  <si>
    <t>M &amp; R PRINTING</t>
  </si>
  <si>
    <t>062</t>
  </si>
  <si>
    <t>HK338303</t>
  </si>
  <si>
    <t>HK339102</t>
  </si>
  <si>
    <t>001E15116002200</t>
  </si>
  <si>
    <t>HSR15C1SS+220L</t>
  </si>
  <si>
    <t>BEARINGS &amp; DRIVES (GA)</t>
  </si>
  <si>
    <t>HK339105</t>
  </si>
  <si>
    <t>101651016083800</t>
  </si>
  <si>
    <t>HSR20LR2SSM+1260LKM</t>
  </si>
  <si>
    <t>MOTION INDUSTRIES (CANADA) INC</t>
  </si>
  <si>
    <t>016</t>
  </si>
  <si>
    <t>HK339404</t>
  </si>
  <si>
    <t>013709015000500</t>
  </si>
  <si>
    <t>SRS9WMUUC1+50LM</t>
  </si>
  <si>
    <t>HUDSON CONTROLS</t>
  </si>
  <si>
    <t>9</t>
  </si>
  <si>
    <t>HK322877</t>
    <phoneticPr fontId="4" type="noConversion"/>
  </si>
  <si>
    <t>302451017586300</t>
  </si>
  <si>
    <t>SHS65-3150LE(GK) RAIL</t>
  </si>
  <si>
    <t>ACIETA</t>
  </si>
  <si>
    <t>024</t>
  </si>
  <si>
    <t>65</t>
  </si>
  <si>
    <t>HK325644</t>
  </si>
  <si>
    <t>202325144009000</t>
  </si>
  <si>
    <t>SHS25C1ZZ(GK) BLOCK</t>
  </si>
  <si>
    <t>HK325139</t>
  </si>
  <si>
    <t>HK325151</t>
  </si>
  <si>
    <t>HK325588</t>
  </si>
  <si>
    <t>202E15222200000</t>
  </si>
  <si>
    <t>SHS15V1SSC1(GK) BLOCK</t>
  </si>
  <si>
    <t>HK325596</t>
  </si>
  <si>
    <t>202E25122200000</t>
  </si>
  <si>
    <t>SHS25C1SSC1(GK) BLOCK</t>
  </si>
  <si>
    <t>HK325224</t>
  </si>
  <si>
    <t>202E25222000000</t>
  </si>
  <si>
    <t>SHS25V1SS(GK) BLOCK</t>
  </si>
  <si>
    <t>HK325214</t>
  </si>
  <si>
    <t>HK325204</t>
  </si>
  <si>
    <t>202E25622000000</t>
  </si>
  <si>
    <t>SHS25LR1SS(GK) BLOCK</t>
  </si>
  <si>
    <t>HK325749</t>
  </si>
  <si>
    <t>302302086995200</t>
  </si>
  <si>
    <t>SHS25C1QZZZ BLOCK</t>
  </si>
  <si>
    <t>HK327778</t>
    <phoneticPr fontId="4" type="noConversion"/>
  </si>
  <si>
    <t>302451001596000</t>
  </si>
  <si>
    <t>SHS65-3000LE(GK) RAIL</t>
  </si>
  <si>
    <t>FANUC AMERICA CORPORATION</t>
  </si>
  <si>
    <t>HK333003</t>
  </si>
  <si>
    <t>100551010327300</t>
  </si>
  <si>
    <t>SSR20XW2GGC1E+680LUP-II(B)</t>
  </si>
  <si>
    <t>ROCKWELL AUTOMATION</t>
  </si>
  <si>
    <t>20X</t>
  </si>
  <si>
    <t>UP</t>
  </si>
  <si>
    <t>HK334943</t>
  </si>
  <si>
    <t>086136131003000</t>
  </si>
  <si>
    <t>KR3310A-0300-0-01A0</t>
  </si>
  <si>
    <t>3310</t>
  </si>
  <si>
    <t>HK336962</t>
  </si>
  <si>
    <t>HK338267</t>
  </si>
  <si>
    <t>654871133003290</t>
  </si>
  <si>
    <t>KR33 COVER 329L FOR 300L</t>
  </si>
  <si>
    <t>548</t>
  </si>
  <si>
    <t>33</t>
  </si>
  <si>
    <t>HK338305</t>
  </si>
  <si>
    <t>HK338415</t>
  </si>
  <si>
    <t>006917626102300</t>
  </si>
  <si>
    <t>SHW17CR2SSM+230LM-II</t>
  </si>
  <si>
    <t>AUTOMATION TOOL COMPANY</t>
  </si>
  <si>
    <t>069</t>
  </si>
  <si>
    <t>HK338641</t>
  </si>
  <si>
    <t>HK338773</t>
  </si>
  <si>
    <t>206327622009000</t>
  </si>
  <si>
    <t>HRW27CR1SSM(GK) BLOCK</t>
  </si>
  <si>
    <t>HK339145</t>
  </si>
  <si>
    <t>301E51023390300</t>
  </si>
  <si>
    <t>HSR15C1SSE(GK) BLOCK</t>
  </si>
  <si>
    <t>HK339684</t>
  </si>
  <si>
    <t>013709013001400</t>
  </si>
  <si>
    <t>SRS9WMUU+140LM</t>
  </si>
  <si>
    <t>HK337735</t>
  </si>
  <si>
    <t>102351023359300</t>
  </si>
  <si>
    <t>SHS15V2DDC1+500LP-II</t>
  </si>
  <si>
    <t>BASARAN GRINDER CORPORATION</t>
  </si>
  <si>
    <t>HK315376</t>
  </si>
  <si>
    <t>102351018357700</t>
  </si>
  <si>
    <t>SHS15C2SSC1E+400LF</t>
  </si>
  <si>
    <t>HK339830</t>
  </si>
  <si>
    <t>086135141000500</t>
  </si>
  <si>
    <t>KR3306A-0050-0-11A0</t>
  </si>
  <si>
    <t>ROSE MEDICAL</t>
  </si>
  <si>
    <t>HK308263</t>
  </si>
  <si>
    <t>102351021017200</t>
  </si>
  <si>
    <t>SHS30V2CS+590L</t>
  </si>
  <si>
    <t>30</t>
  </si>
  <si>
    <t>CS</t>
  </si>
  <si>
    <t>HK329705</t>
  </si>
  <si>
    <t>176051020806106</t>
  </si>
  <si>
    <t>GL20N-047-X-B05-Z-N-N-N-Y-A208061(R)</t>
  </si>
  <si>
    <t>GED INTEGRATED SOLUTIONS</t>
  </si>
  <si>
    <t>20N</t>
  </si>
  <si>
    <t>X</t>
  </si>
  <si>
    <t>HK333680</t>
  </si>
  <si>
    <t>302451012589800</t>
  </si>
  <si>
    <t>SHS35-680LS(GK)(A) RAIL</t>
  </si>
  <si>
    <t>BRETTING MANUFACTURING CO INC</t>
  </si>
  <si>
    <t>HK333681</t>
  </si>
  <si>
    <t>302451012589900</t>
  </si>
  <si>
    <t>SHS35-600LS(GK) RAIL</t>
  </si>
  <si>
    <t>HK333684</t>
  </si>
  <si>
    <t>302451012590100</t>
  </si>
  <si>
    <t>SHS35-440LS(GK)(B) RAIL</t>
  </si>
  <si>
    <t>HK333678</t>
  </si>
  <si>
    <t>302451012589700</t>
  </si>
  <si>
    <t>SHS35-440LS(GK)(A) RAIL</t>
  </si>
  <si>
    <t>HK334946</t>
  </si>
  <si>
    <t>086122131400600</t>
  </si>
  <si>
    <t>KR2602A-0060-P0-01A0</t>
  </si>
  <si>
    <t>2602</t>
  </si>
  <si>
    <t>HK335997</t>
  </si>
  <si>
    <t>101651023305100</t>
  </si>
  <si>
    <t>HSR25LR2C1ME+1728LTM-II</t>
  </si>
  <si>
    <t>LINEAR INDUSTRIES INC.</t>
  </si>
  <si>
    <t>max 954(954+774)</t>
  </si>
  <si>
    <t>HK337392</t>
  </si>
  <si>
    <t>001E45127415150</t>
  </si>
  <si>
    <t>HSR45C2SSC0+1515LP</t>
  </si>
  <si>
    <t>106161028498900</t>
  </si>
  <si>
    <t>HRW35CA1UU+180L</t>
  </si>
  <si>
    <t>HK337473</t>
  </si>
  <si>
    <t>102351023361400</t>
  </si>
  <si>
    <t>SHS15V1UUC1+130LP-II</t>
  </si>
  <si>
    <t>MRSI/MYCRONIC</t>
  </si>
  <si>
    <t>HK337976</t>
  </si>
  <si>
    <t>102302206786400</t>
  </si>
  <si>
    <t>SHS20V1QZZZ+140L-II</t>
  </si>
  <si>
    <t>OHIO TRANSMISSION CORPORATION</t>
  </si>
  <si>
    <t>HK337977</t>
  </si>
  <si>
    <t>102351000837800</t>
  </si>
  <si>
    <t>SHS20V1QZZZ+160L</t>
  </si>
  <si>
    <t>HK338248</t>
  </si>
  <si>
    <t>102351023358800</t>
  </si>
  <si>
    <t>SHS15LV2SSC1+282L-II</t>
  </si>
  <si>
    <t>HK339138</t>
  </si>
  <si>
    <t>013912016003450</t>
  </si>
  <si>
    <t>SRS12MSS+345LM</t>
  </si>
  <si>
    <t>HK339140</t>
  </si>
  <si>
    <t>113961020101800</t>
  </si>
  <si>
    <t>SRS12MSS+375LM</t>
  </si>
  <si>
    <t>HK339592</t>
  </si>
  <si>
    <t>001E15116001000</t>
  </si>
  <si>
    <t>HSR15C1SS+100L</t>
  </si>
  <si>
    <t>HK339591</t>
  </si>
  <si>
    <t>001E15126002200</t>
  </si>
  <si>
    <t>HSR15C2SS+220L</t>
  </si>
  <si>
    <t>HK339685</t>
  </si>
  <si>
    <t>HK339710</t>
  </si>
  <si>
    <t>013915013000700</t>
  </si>
  <si>
    <t>SRS15MUU+70LM</t>
  </si>
  <si>
    <t>APPLIED MEXICO, SA DE CV</t>
  </si>
  <si>
    <t>HK339850</t>
    <phoneticPr fontId="4" type="noConversion"/>
  </si>
  <si>
    <t>113951017360400</t>
  </si>
  <si>
    <t>2SRS15MUUC1+696LHM</t>
  </si>
  <si>
    <t>MOTION AI - AXIS</t>
  </si>
  <si>
    <t>HK328544</t>
  </si>
  <si>
    <t>HK339853</t>
  </si>
  <si>
    <t>206827200906400</t>
  </si>
  <si>
    <t>SHW27-640L(GK) RAIL</t>
  </si>
  <si>
    <t>068</t>
  </si>
  <si>
    <t>HK304631</t>
  </si>
  <si>
    <t>102302389203900</t>
  </si>
  <si>
    <t>SHS30LC3SSE+720L</t>
  </si>
  <si>
    <t>PRECISION TOOLS SERVICE</t>
  </si>
  <si>
    <t>HK308006</t>
  </si>
  <si>
    <t>002330326118000</t>
  </si>
  <si>
    <t>SHS30V2SS+1800L-II</t>
  </si>
  <si>
    <t>MITSUBISHI HEAVY INDUSTRIES</t>
  </si>
  <si>
    <t>HK325645</t>
  </si>
  <si>
    <t>HK325140</t>
  </si>
  <si>
    <t>HK325152</t>
  </si>
  <si>
    <t>HK325589</t>
  </si>
  <si>
    <t>HK325185</t>
  </si>
  <si>
    <t>202E25122000000</t>
  </si>
  <si>
    <t>SHS25C1SS(GK) BLOCK</t>
  </si>
  <si>
    <t>HK325597</t>
  </si>
  <si>
    <t>HK325225</t>
  </si>
  <si>
    <t>HK325199</t>
  </si>
  <si>
    <t>202E25422000000</t>
  </si>
  <si>
    <t>SHS25LC1SS(GK) BLOCK</t>
  </si>
  <si>
    <t>HK325599</t>
  </si>
  <si>
    <t>HK325215</t>
  </si>
  <si>
    <t>HK325205</t>
  </si>
  <si>
    <t>HK325750</t>
  </si>
  <si>
    <t>HK325803</t>
  </si>
  <si>
    <t>302351009682700</t>
  </si>
  <si>
    <t>SHS25C1QZDD BLOCK</t>
  </si>
  <si>
    <t>HK325805</t>
  </si>
  <si>
    <t>HK329706</t>
  </si>
  <si>
    <t>176051020869906</t>
  </si>
  <si>
    <t>GL20N-047-X-B05-Z-N-N-N-Y-A208699(L)</t>
  </si>
  <si>
    <t>HK332678</t>
  </si>
  <si>
    <t>302351008791000</t>
  </si>
  <si>
    <t>PEDDINGHAUS CORPORATION</t>
  </si>
  <si>
    <t>HK332705</t>
  </si>
  <si>
    <t>302302149108600</t>
  </si>
  <si>
    <t>SHS25R1QZKKHH BLOCK</t>
  </si>
  <si>
    <t>HK334947</t>
  </si>
  <si>
    <t>086156231005800</t>
  </si>
  <si>
    <t>KR4610B-0580-0-01A0</t>
  </si>
  <si>
    <t>4610</t>
  </si>
  <si>
    <t>HK335244</t>
  </si>
  <si>
    <t>106751005695000</t>
  </si>
  <si>
    <t>SHW21CAN1SSC1+710LE</t>
  </si>
  <si>
    <t>ACCULOGIC</t>
  </si>
  <si>
    <t>HK337826</t>
  </si>
  <si>
    <t>106751012174600</t>
  </si>
  <si>
    <t>SHW35CA1UU+886L</t>
  </si>
  <si>
    <t>HK338268</t>
  </si>
  <si>
    <t>654871133004290</t>
  </si>
  <si>
    <t>KR33 COVER 429L FOR 400L</t>
  </si>
  <si>
    <t>HK338286</t>
  </si>
  <si>
    <t>653114820002960</t>
  </si>
  <si>
    <t>SENSOR RAIL 296L(200)</t>
  </si>
  <si>
    <t>531</t>
  </si>
  <si>
    <t>HK338281</t>
  </si>
  <si>
    <t>201555122009000</t>
  </si>
  <si>
    <t>HSR55R1SS(GK) BLOCK</t>
  </si>
  <si>
    <t>HK339284</t>
  </si>
  <si>
    <t>113702303125300</t>
  </si>
  <si>
    <t>2SRS12WMQZUU+710LM</t>
  </si>
  <si>
    <t>HK327977</t>
    <phoneticPr fontId="4" type="noConversion"/>
  </si>
  <si>
    <t>202465750930000</t>
  </si>
  <si>
    <t>SHS65-3000L(GK) RAIL</t>
  </si>
  <si>
    <t>LINCOLN ELECTRIC AUTOMATION, INC</t>
  </si>
  <si>
    <t>HK284086</t>
    <phoneticPr fontId="4" type="noConversion"/>
  </si>
  <si>
    <t>302451017883000</t>
  </si>
  <si>
    <t>SHS65-3020L(GK) RAIL FOR CUT</t>
  </si>
  <si>
    <t>HK305139</t>
    <phoneticPr fontId="4" type="noConversion"/>
  </si>
  <si>
    <t>002330226103600</t>
  </si>
  <si>
    <t>SHS30LC2SS+360L-II</t>
  </si>
  <si>
    <t>HK308970</t>
  </si>
  <si>
    <t>102351004144200</t>
  </si>
  <si>
    <t>SHS30V2QZSSC1E+2760L-II(A)</t>
  </si>
  <si>
    <t>STRIPPIT INC.</t>
  </si>
  <si>
    <t>HK308894</t>
  </si>
  <si>
    <t>102351004144300</t>
  </si>
  <si>
    <t>SHS30V2QZSSC1E+2760L-II(B)</t>
  </si>
  <si>
    <t>HK311307</t>
  </si>
  <si>
    <t>113751017749100</t>
  </si>
  <si>
    <t>2SRS12WMUU+270LMS</t>
  </si>
  <si>
    <t>MILLENNIUM CONCEPTS</t>
  </si>
  <si>
    <t>HK322007</t>
  </si>
  <si>
    <t>HK322754</t>
  </si>
  <si>
    <t>HK331289</t>
  </si>
  <si>
    <t>101E51021744901</t>
  </si>
  <si>
    <t>HSR45C4SSC0S+6980LPT(50-6005A)</t>
  </si>
  <si>
    <t>HAAS AUTOMATION</t>
  </si>
  <si>
    <t>max 3542.5(3542.5+3437.5)</t>
  </si>
  <si>
    <t>HK332511</t>
  </si>
  <si>
    <t>102302278268300</t>
  </si>
  <si>
    <t>SHS35V1SSC0+150LP</t>
  </si>
  <si>
    <t>SHINWA USA CORPORATION</t>
  </si>
  <si>
    <t>HK334345</t>
  </si>
  <si>
    <t>176051023294200</t>
  </si>
  <si>
    <t>GL15N-124-HV-B05Q-U-C-C1-N-Y</t>
  </si>
  <si>
    <t>HV</t>
  </si>
  <si>
    <t>HK335178</t>
  </si>
  <si>
    <t>086125141402100</t>
  </si>
  <si>
    <t>KR2606A-0210-P0-11A0</t>
  </si>
  <si>
    <t>2606</t>
  </si>
  <si>
    <t>HK336663</t>
  </si>
  <si>
    <t>006117625401900</t>
  </si>
  <si>
    <t>HRW17CR2UUC1+190LP</t>
  </si>
  <si>
    <t>HK337999</t>
  </si>
  <si>
    <t>102302105665500</t>
  </si>
  <si>
    <t>SHS15R2QZSS+280L-II</t>
  </si>
  <si>
    <t>HITACHI AUTOMOTIVE</t>
  </si>
  <si>
    <t>HK338124</t>
  </si>
  <si>
    <t>102302168036000</t>
  </si>
  <si>
    <t>SHS20C1DDHH+220L-II</t>
  </si>
  <si>
    <t>HK338538</t>
  </si>
  <si>
    <t>013912013001700</t>
  </si>
  <si>
    <t>SRS12MUU+170LM</t>
  </si>
  <si>
    <t>HK338966</t>
  </si>
  <si>
    <t>106161000209600</t>
  </si>
  <si>
    <t>HRW21CA1UUC1+95LH</t>
  </si>
  <si>
    <t>HK339101</t>
  </si>
  <si>
    <t>006917616001100</t>
  </si>
  <si>
    <t>SHW17CR1SSM+110LM</t>
  </si>
  <si>
    <t>HK339108</t>
  </si>
  <si>
    <t>201730200914000</t>
  </si>
  <si>
    <t>HSR30-1400L(GK) RAIL</t>
  </si>
  <si>
    <t>017</t>
  </si>
  <si>
    <t>HK339139</t>
  </si>
  <si>
    <t>113951023369300</t>
  </si>
  <si>
    <t>SRS12MSS+756LM</t>
  </si>
  <si>
    <t>HK339137</t>
  </si>
  <si>
    <t>113951023369100</t>
  </si>
  <si>
    <t>SRS12MSS+617LM</t>
  </si>
  <si>
    <t>HK339556</t>
  </si>
  <si>
    <t>013912026003200</t>
  </si>
  <si>
    <t>2SRS12MSS+320LM</t>
  </si>
  <si>
    <t>HK339887</t>
  </si>
  <si>
    <t>013712012400700</t>
  </si>
  <si>
    <t>SRS12WMC1+70LPM</t>
  </si>
  <si>
    <t>HK339888</t>
  </si>
  <si>
    <t>HK332448</t>
  </si>
  <si>
    <t>102351009861200</t>
  </si>
  <si>
    <t>SHS55C4ZZ+3300L-II</t>
  </si>
  <si>
    <t>HK293148</t>
  </si>
  <si>
    <t>102302312405501</t>
  </si>
  <si>
    <t>SHS35LR2QZZZC1S+5000LT</t>
  </si>
  <si>
    <t>max 2940(2940+2060)</t>
  </si>
  <si>
    <t>HK296219</t>
    <phoneticPr fontId="4" type="noConversion"/>
  </si>
  <si>
    <t>002365426018700</t>
  </si>
  <si>
    <t>SHS65LV2SS+1870L</t>
  </si>
  <si>
    <t>HUSKY INJECTION MOLDING SYSTEMS LTD</t>
  </si>
  <si>
    <t>HK307668</t>
  </si>
  <si>
    <t>184951008761301</t>
  </si>
  <si>
    <t>MS08022-A-0087613</t>
  </si>
  <si>
    <t>HK307667</t>
  </si>
  <si>
    <t>184951008761402</t>
  </si>
  <si>
    <t>MS08021-A-0087614</t>
  </si>
  <si>
    <t>HK325551</t>
    <phoneticPr fontId="4" type="noConversion"/>
  </si>
  <si>
    <t>200621122009000</t>
  </si>
  <si>
    <t>SSR20XW1SSM(GK) BLOCK</t>
  </si>
  <si>
    <t>006</t>
  </si>
  <si>
    <t>HK325542</t>
  </si>
  <si>
    <t>201555222009000</t>
  </si>
  <si>
    <t>HSR55LR1SS(GK) BLOCK</t>
  </si>
  <si>
    <t>HK325543</t>
  </si>
  <si>
    <t>201555222209000</t>
  </si>
  <si>
    <t>HSR55LR1SSC1(GK) BLOCK</t>
  </si>
  <si>
    <t>HK325545</t>
    <phoneticPr fontId="4" type="noConversion"/>
  </si>
  <si>
    <t>201565A22009000</t>
  </si>
  <si>
    <t>HSR65XR1SS(GK) BLOCK</t>
  </si>
  <si>
    <t>XR</t>
  </si>
  <si>
    <t>HK325546</t>
  </si>
  <si>
    <t>201565A22209000</t>
  </si>
  <si>
    <t>HSR65XR1SSC1(GK) BLOCK</t>
  </si>
  <si>
    <t>HK325548</t>
  </si>
  <si>
    <t>201E35144009000</t>
  </si>
  <si>
    <t>HSR35C1ZZ(GK) BLOCK</t>
  </si>
  <si>
    <t>HK325541</t>
  </si>
  <si>
    <t>201E55222209000</t>
  </si>
  <si>
    <t>HSR55LC1SSC1(GK) BLOCK</t>
  </si>
  <si>
    <t>HK325544</t>
  </si>
  <si>
    <t>201E65422009000</t>
  </si>
  <si>
    <t>HSR65XLC1SS(GK) BLOCK</t>
  </si>
  <si>
    <t>XLC</t>
  </si>
  <si>
    <t>HK325646</t>
  </si>
  <si>
    <t>HK325647</t>
  </si>
  <si>
    <t>202325244009000</t>
  </si>
  <si>
    <t>SHS25LC1ZZ(GK) BLOCK</t>
  </si>
  <si>
    <t>HK325677</t>
  </si>
  <si>
    <t>202355422209000</t>
  </si>
  <si>
    <t>SHS55LV1SSC1(GK) BLOCK</t>
  </si>
  <si>
    <t>HK325678</t>
  </si>
  <si>
    <t>202355622009000</t>
  </si>
  <si>
    <t>SHS55LR1SS(GK) BLOCK</t>
  </si>
  <si>
    <t>HK325679</t>
    <phoneticPr fontId="4" type="noConversion"/>
  </si>
  <si>
    <t>202365122009000</t>
  </si>
  <si>
    <t>SHS65C1SS(GK) BLOCK</t>
  </si>
  <si>
    <t>HK325680</t>
    <phoneticPr fontId="4" type="noConversion"/>
  </si>
  <si>
    <t>202365222009000</t>
  </si>
  <si>
    <t>SHS65LC1SS(GK) BLOCK</t>
  </si>
  <si>
    <t>HK325681</t>
  </si>
  <si>
    <t>HK325411</t>
  </si>
  <si>
    <t>202A25A22000000</t>
  </si>
  <si>
    <t>HSR25C1SS(GK) BLOCK</t>
  </si>
  <si>
    <t>HK325412</t>
  </si>
  <si>
    <t>HK325469</t>
  </si>
  <si>
    <t>202A35A22000000</t>
  </si>
  <si>
    <t>HSR35C1SS(GK) BLOCK</t>
  </si>
  <si>
    <t>HK325470</t>
  </si>
  <si>
    <t>HK325471</t>
  </si>
  <si>
    <t>HK325472</t>
  </si>
  <si>
    <t>HK325473</t>
  </si>
  <si>
    <t>HK325474</t>
  </si>
  <si>
    <t>HK325475</t>
  </si>
  <si>
    <t>202A35A22200000</t>
  </si>
  <si>
    <t>HSR35C1SSC1(GK) BLOCK</t>
  </si>
  <si>
    <t>HK325476</t>
  </si>
  <si>
    <t>HK325477</t>
  </si>
  <si>
    <t>HK325478</t>
  </si>
  <si>
    <t>HK325511</t>
  </si>
  <si>
    <t>202A45A22000000</t>
  </si>
  <si>
    <t>HSR45C1SS(GK) BLOCK</t>
  </si>
  <si>
    <t>HK325512</t>
  </si>
  <si>
    <t>HK325513</t>
  </si>
  <si>
    <t>HK325519</t>
  </si>
  <si>
    <t>202A45C22000000</t>
  </si>
  <si>
    <t>HSR45LC1SS(GK) BLOCK</t>
  </si>
  <si>
    <t>HK325520</t>
  </si>
  <si>
    <t>HK325523</t>
  </si>
  <si>
    <t>202A45C22200000</t>
  </si>
  <si>
    <t>HSR45LC1SSC1(GK) BLOCK</t>
  </si>
  <si>
    <t>HK325524</t>
  </si>
  <si>
    <t>202A45D22000000</t>
  </si>
  <si>
    <t>HSR45LR1SS(GK) BLOCK</t>
  </si>
  <si>
    <t>HK325525</t>
  </si>
  <si>
    <t>HK325526</t>
  </si>
  <si>
    <t>HK325527</t>
  </si>
  <si>
    <t>HK325528</t>
  </si>
  <si>
    <t>HK325529</t>
  </si>
  <si>
    <t>HK325530</t>
  </si>
  <si>
    <t>HK325531</t>
  </si>
  <si>
    <t>HK325141</t>
  </si>
  <si>
    <t>HK325587</t>
  </si>
  <si>
    <t>202E15122200000</t>
  </si>
  <si>
    <t>SHS15C1SSC1(GK) BLOCK</t>
  </si>
  <si>
    <t>HK325153</t>
  </si>
  <si>
    <t>HK325590</t>
  </si>
  <si>
    <t>HK325186</t>
  </si>
  <si>
    <t>HK325598</t>
  </si>
  <si>
    <t>HK325226</t>
  </si>
  <si>
    <t>HK325217</t>
  </si>
  <si>
    <t>202E25322000000</t>
  </si>
  <si>
    <t>SHS25R1SS(GK) BLOCK</t>
  </si>
  <si>
    <t>HK325200</t>
  </si>
  <si>
    <t>HK325216</t>
  </si>
  <si>
    <t>HK325206</t>
  </si>
  <si>
    <t>HK325265</t>
  </si>
  <si>
    <t>202E35222000000</t>
  </si>
  <si>
    <t>SHS35V1SS(GK) BLOCK</t>
  </si>
  <si>
    <t>HK325266</t>
  </si>
  <si>
    <t>HK325268</t>
  </si>
  <si>
    <t>HK325269</t>
  </si>
  <si>
    <t>HK325294</t>
  </si>
  <si>
    <t>202E45522000000</t>
  </si>
  <si>
    <t>SHS45LV1SS(GK) BLOCK</t>
  </si>
  <si>
    <t>HK325295</t>
  </si>
  <si>
    <t>HK325296</t>
  </si>
  <si>
    <t>HK325297</t>
  </si>
  <si>
    <t>HK325298</t>
  </si>
  <si>
    <t>HK325313</t>
  </si>
  <si>
    <t>202G20122000000</t>
  </si>
  <si>
    <t>SSR20XW1SS(GK) BLOCK</t>
  </si>
  <si>
    <t>02G</t>
  </si>
  <si>
    <t>HK325314</t>
  </si>
  <si>
    <t>HK325315</t>
  </si>
  <si>
    <t>HK325316</t>
  </si>
  <si>
    <t>HK325751</t>
  </si>
  <si>
    <t>HK325796</t>
  </si>
  <si>
    <t>302351006353400</t>
  </si>
  <si>
    <t>SHS15C1QZZZ BLOCK</t>
  </si>
  <si>
    <t>HK325804</t>
  </si>
  <si>
    <t>HK325806</t>
  </si>
  <si>
    <t>HK326136</t>
    <phoneticPr fontId="4" type="noConversion"/>
  </si>
  <si>
    <t>006917416002300</t>
  </si>
  <si>
    <t>SHW17CA1SSM+230LM</t>
  </si>
  <si>
    <t>HK331067</t>
  </si>
  <si>
    <t>302351017099100</t>
  </si>
  <si>
    <t>SHS20C1SSC1E(GK) BLOCK</t>
  </si>
  <si>
    <t>HK332153</t>
  </si>
  <si>
    <t>102351004398000</t>
  </si>
  <si>
    <t>SHS25R2SSHHC1E+460L</t>
  </si>
  <si>
    <t>HK334346</t>
  </si>
  <si>
    <t>176051023294300</t>
  </si>
  <si>
    <t>GL15N-142-HV-B05Q-U-C-C1-N-Y</t>
  </si>
  <si>
    <t>Q</t>
  </si>
  <si>
    <t>HK335290</t>
  </si>
  <si>
    <t>086135241405250</t>
  </si>
  <si>
    <t>KR3306B-0525-P0-11A0</t>
  </si>
  <si>
    <t>3D SYSTEMS</t>
  </si>
  <si>
    <t>HK335793</t>
  </si>
  <si>
    <t>113951002559100</t>
  </si>
  <si>
    <t>3SRS15MUUC1+680LM</t>
  </si>
  <si>
    <t>DENSO MANUFACTURING</t>
  </si>
  <si>
    <t>HK335990</t>
  </si>
  <si>
    <t>113751014969400</t>
  </si>
  <si>
    <t>SRS15WGMUU+310LM</t>
  </si>
  <si>
    <t>HK337428</t>
  </si>
  <si>
    <t>102302125289900</t>
  </si>
  <si>
    <t>SHS15C1QZUU+160L</t>
  </si>
  <si>
    <t>HK337568</t>
  </si>
  <si>
    <t>202325555009000</t>
  </si>
  <si>
    <t>SHS25R1KK(GK) BLOCK</t>
  </si>
  <si>
    <t>HK337978</t>
    <phoneticPr fontId="4" type="noConversion"/>
  </si>
  <si>
    <t>102302162378800</t>
  </si>
  <si>
    <t>SHS20V1QZZZ+160L-II</t>
  </si>
  <si>
    <t>HK337979</t>
  </si>
  <si>
    <t>102302273774600</t>
  </si>
  <si>
    <t>SHS20V1QZZZ+200L</t>
  </si>
  <si>
    <t>HK338088</t>
  </si>
  <si>
    <t>202325233009000</t>
  </si>
  <si>
    <t>SHS25LC1DD(GK) BLOCK</t>
  </si>
  <si>
    <t>HK338194</t>
  </si>
  <si>
    <t>102351016984800</t>
  </si>
  <si>
    <t>SHS20LC1ZZC1+235LH</t>
  </si>
  <si>
    <t>HK338287</t>
  </si>
  <si>
    <t>653112530603110</t>
  </si>
  <si>
    <t>SENSOR RAIL 311L(306)</t>
  </si>
  <si>
    <t>HK338526</t>
  </si>
  <si>
    <t>002320126003400</t>
  </si>
  <si>
    <t>SHS20C2SS+340L</t>
  </si>
  <si>
    <t>BEARINGS &amp; DRIVES (NC)</t>
  </si>
  <si>
    <t>HK339063</t>
  </si>
  <si>
    <t>002320327002800</t>
  </si>
  <si>
    <t>SHS20V2SSC0+280L</t>
  </si>
  <si>
    <t>KOMAX</t>
  </si>
  <si>
    <t>HK339088</t>
  </si>
  <si>
    <t>202420200902200</t>
  </si>
  <si>
    <t>SHS20-220L(GK) RAIL</t>
  </si>
  <si>
    <t>206135400009000</t>
  </si>
  <si>
    <t>HRW35CA1(GK) BLOCK</t>
  </si>
  <si>
    <t>HK339269</t>
  </si>
  <si>
    <t>654275720047200</t>
  </si>
  <si>
    <t>TY20 TIMING BELT 4720L</t>
  </si>
  <si>
    <t>CONTROL DE MOVIMIENTO</t>
  </si>
  <si>
    <t>542</t>
  </si>
  <si>
    <t>TY</t>
  </si>
  <si>
    <t>HK339165</t>
  </si>
  <si>
    <t>113702290166600</t>
  </si>
  <si>
    <t>2SRS15WMUUC1+140LHM</t>
  </si>
  <si>
    <t>RAFAEL BENITEZ</t>
  </si>
  <si>
    <t>HK339625</t>
    <phoneticPr fontId="4" type="noConversion"/>
  </si>
  <si>
    <t>200216200901000</t>
  </si>
  <si>
    <t>SR15-100LY(GK) RAIL</t>
  </si>
  <si>
    <t>HK339626</t>
  </si>
  <si>
    <t>200216200905200</t>
  </si>
  <si>
    <t>SR15-520LY(GK) RAIL</t>
  </si>
  <si>
    <t>HK339594</t>
  </si>
  <si>
    <t>006127425017200</t>
  </si>
  <si>
    <t>HRW27CA2UUC1+1720L</t>
  </si>
  <si>
    <t>DENSO MFG - ATHENS</t>
  </si>
  <si>
    <t>HK339477</t>
  </si>
  <si>
    <t>113751023395500</t>
  </si>
  <si>
    <t>SRS15WGMUU+930LM</t>
  </si>
  <si>
    <t>HK294488</t>
  </si>
  <si>
    <t>102351022061000</t>
  </si>
  <si>
    <t>SHS15V2SSFME+528LF</t>
  </si>
  <si>
    <t>B.E. AEROSPACE (UKNI)</t>
  </si>
  <si>
    <t>HK327932</t>
    <phoneticPr fontId="4" type="noConversion"/>
  </si>
  <si>
    <t>302451001595800</t>
  </si>
  <si>
    <t>SHS65-2000LE(GK) RAIL</t>
  </si>
  <si>
    <t>HK320996</t>
  </si>
  <si>
    <t>184951010617500</t>
  </si>
  <si>
    <t>MS03035-02-0012123</t>
  </si>
  <si>
    <t>HK339799</t>
  </si>
  <si>
    <t>006721613001750</t>
  </si>
  <si>
    <t>SHW21CR1UU+175L</t>
  </si>
  <si>
    <t>HK315118</t>
  </si>
  <si>
    <t>184951017512401</t>
  </si>
  <si>
    <t>MS15003-0175124</t>
  </si>
  <si>
    <t>BENCHMARK ELECTRONICS, INC</t>
  </si>
  <si>
    <t>HK322866</t>
  </si>
  <si>
    <t>302351006284000</t>
  </si>
  <si>
    <t>SHS55C1QZSSHH BLOCK</t>
  </si>
  <si>
    <t>AUTOMATIZACION MECANICA LINEAL</t>
  </si>
  <si>
    <t>HK323814</t>
  </si>
  <si>
    <t>102302368328400</t>
  </si>
  <si>
    <t>SHS30V2QZSSHH+760L</t>
  </si>
  <si>
    <t>EASTERN INDUSTRIAL AUTOMATION</t>
  </si>
  <si>
    <t>HK324166</t>
  </si>
  <si>
    <t>102302251323800</t>
  </si>
  <si>
    <t>SHS30C2KKHH+440L-II</t>
  </si>
  <si>
    <t>HK324168</t>
  </si>
  <si>
    <t>102351023092300</t>
  </si>
  <si>
    <t>SHS35C1KKHH+280L-II</t>
  </si>
  <si>
    <t>HK325398</t>
  </si>
  <si>
    <t>202A20C22000000</t>
  </si>
  <si>
    <t>HSR20LC1SS(GK) BLOCK</t>
  </si>
  <si>
    <t>HK325399</t>
  </si>
  <si>
    <t>HK325413</t>
    <phoneticPr fontId="4" type="noConversion"/>
  </si>
  <si>
    <t>HK325414</t>
  </si>
  <si>
    <t>HK325415</t>
  </si>
  <si>
    <t>HK334458</t>
  </si>
  <si>
    <t>75210001639A350</t>
  </si>
  <si>
    <t>KR45/46/SKR46 INT-FLNG F46-TA035</t>
  </si>
  <si>
    <t>ATS ASSEMBLY AND TEST</t>
  </si>
  <si>
    <t>HK335404</t>
  </si>
  <si>
    <t>HK335413</t>
  </si>
  <si>
    <t>075711320100000</t>
  </si>
  <si>
    <t>TY20-132-N-C-N</t>
  </si>
  <si>
    <t>757</t>
  </si>
  <si>
    <t>HK335411</t>
  </si>
  <si>
    <t>075712520100000</t>
  </si>
  <si>
    <t>TY20-252-N-C-N</t>
  </si>
  <si>
    <t>DETROIT TOOL &amp; ENGINEERING</t>
  </si>
  <si>
    <t>HK335412</t>
  </si>
  <si>
    <t>175751010579700</t>
  </si>
  <si>
    <t>TY20-252-N-C-N-A105797</t>
  </si>
  <si>
    <t>HK335438</t>
    <phoneticPr fontId="4" type="noConversion"/>
  </si>
  <si>
    <t>101E51023303200</t>
  </si>
  <si>
    <t>HSR30C1DDFM+220LF</t>
  </si>
  <si>
    <t>HK335764</t>
  </si>
  <si>
    <t>334751023281600</t>
  </si>
  <si>
    <t>SF16(H5)-62.5LE-0232816</t>
  </si>
  <si>
    <t>LAM RESEARCH</t>
  </si>
  <si>
    <t>347</t>
  </si>
  <si>
    <t>SF</t>
  </si>
  <si>
    <t>16</t>
  </si>
  <si>
    <t>HK336942</t>
  </si>
  <si>
    <t>101E51022818700</t>
  </si>
  <si>
    <t>HSR45C4SSC0S+4918LPT/93-50-9806</t>
  </si>
  <si>
    <t>max 2459(2459+2459)</t>
  </si>
  <si>
    <t>HK337638</t>
  </si>
  <si>
    <t>106902185348300</t>
  </si>
  <si>
    <t>SHW17CR1QZSSC1M+150LM</t>
  </si>
  <si>
    <t>HK338165</t>
  </si>
  <si>
    <t>102361011667000</t>
  </si>
  <si>
    <t>SHS45C2DDHHC1+3200L</t>
  </si>
  <si>
    <t>HK338297</t>
  </si>
  <si>
    <t>653119820003960</t>
  </si>
  <si>
    <t>SENSOR RAIL 396L(200)</t>
  </si>
  <si>
    <t>HK338410</t>
  </si>
  <si>
    <t>013712512401100</t>
  </si>
  <si>
    <t>SRS12WGMC1+110LPM</t>
  </si>
  <si>
    <t>HK338569</t>
  </si>
  <si>
    <t>006721628402800</t>
  </si>
  <si>
    <t>SHW21CR2SSC1+280LP</t>
  </si>
  <si>
    <t>HK338605</t>
  </si>
  <si>
    <t>301851009487800</t>
  </si>
  <si>
    <t>HSR20-637LKM(GK) RAIL</t>
  </si>
  <si>
    <t>TRIANGLE PACKAGE MACHINERY COMPANY</t>
  </si>
  <si>
    <t>018</t>
  </si>
  <si>
    <t>HK338973</t>
  </si>
  <si>
    <t>113702197469600</t>
  </si>
  <si>
    <t>2SRS12WMUUC1+200LM</t>
  </si>
  <si>
    <t>HK339271</t>
  </si>
  <si>
    <t>654875720024430</t>
  </si>
  <si>
    <t>TY20 COVER 2443L</t>
  </si>
  <si>
    <t>HK339469</t>
  </si>
  <si>
    <t>106951011912500</t>
  </si>
  <si>
    <t>SHW17CA3SSM+380LM</t>
  </si>
  <si>
    <t>SUB-MICRON ENGINEERING</t>
  </si>
  <si>
    <t>HK339746</t>
  </si>
  <si>
    <t>013912523010000</t>
  </si>
  <si>
    <t>2SRS12GMUU+1000LM</t>
  </si>
  <si>
    <t>HK301974</t>
  </si>
  <si>
    <t>102351005908100</t>
  </si>
  <si>
    <t>SHS30V2SSC1E+1216LTS-II</t>
  </si>
  <si>
    <t>ORBIT MACHINING COMPANY</t>
  </si>
  <si>
    <t>max 788(788+428)</t>
  </si>
  <si>
    <t>HK338627</t>
  </si>
  <si>
    <t>100561007450400</t>
  </si>
  <si>
    <t>SSR25XW1ZZHHC1E+400LK</t>
  </si>
  <si>
    <t>BOBST NORTH AMERICA</t>
  </si>
  <si>
    <t>25X</t>
  </si>
  <si>
    <t>HK339891</t>
  </si>
  <si>
    <t>206127411009000</t>
  </si>
  <si>
    <t>HRW27CA1UU(GK) BLOCK</t>
  </si>
  <si>
    <t>HK318066</t>
  </si>
  <si>
    <t>113751017749000</t>
  </si>
  <si>
    <t>2SRS12WMUU+230LMS</t>
  </si>
  <si>
    <t>HK325416</t>
  </si>
  <si>
    <t>HK325417</t>
  </si>
  <si>
    <t>HK325418</t>
  </si>
  <si>
    <t>202A25A22200000</t>
  </si>
  <si>
    <t>HSR25C1SSC1(GK) BLOCK</t>
  </si>
  <si>
    <t>HK325419</t>
  </si>
  <si>
    <t>HK325420</t>
  </si>
  <si>
    <t>HK328721</t>
  </si>
  <si>
    <t>113975015369900</t>
  </si>
  <si>
    <t>SRS12NUU+1100LM</t>
  </si>
  <si>
    <t>EPILOG LASER CORPORATION</t>
  </si>
  <si>
    <t>N</t>
  </si>
  <si>
    <t>HK331128</t>
  </si>
  <si>
    <t>002315523108200</t>
  </si>
  <si>
    <t>SHS15R2UU+820L-II</t>
  </si>
  <si>
    <t>HK331129</t>
  </si>
  <si>
    <t>HK333138</t>
  </si>
  <si>
    <t>HK333139</t>
  </si>
  <si>
    <t>HK333487</t>
  </si>
  <si>
    <t>176051021422800</t>
  </si>
  <si>
    <t>GL20N-106-HV-B05-D-C-B-N-Y-A214228</t>
  </si>
  <si>
    <t>HK334248</t>
  </si>
  <si>
    <t>086135131002000</t>
  </si>
  <si>
    <t>KR3306A-0200-0-01A0</t>
  </si>
  <si>
    <t>HK335133</t>
  </si>
  <si>
    <t>100561014658000</t>
  </si>
  <si>
    <t>SSR15XW2QZSS+280LY-II</t>
  </si>
  <si>
    <t>HK335460</t>
  </si>
  <si>
    <t>000516113001600</t>
  </si>
  <si>
    <t>SSR15XW1UU+160LY</t>
  </si>
  <si>
    <t>HK337249</t>
  </si>
  <si>
    <t>HK337790</t>
  </si>
  <si>
    <t>102302240004300</t>
  </si>
  <si>
    <t>SHS15V2SS+220LK</t>
  </si>
  <si>
    <t>HK337981</t>
    <phoneticPr fontId="4" type="noConversion"/>
  </si>
  <si>
    <t>102302193500500</t>
  </si>
  <si>
    <t>SHS20V1QZZZC1+160L</t>
  </si>
  <si>
    <t>HK337980</t>
  </si>
  <si>
    <t>102302212868900</t>
  </si>
  <si>
    <t>SHS20V1QZZZ+200L-II</t>
  </si>
  <si>
    <t>HK338000</t>
  </si>
  <si>
    <t>102302280236400</t>
  </si>
  <si>
    <t>SHS20V1QZZZ+140L</t>
  </si>
  <si>
    <t>HK338408</t>
  </si>
  <si>
    <t>102302400431500</t>
  </si>
  <si>
    <t>SHS20C3QZUU+1720L</t>
  </si>
  <si>
    <t>HK338654</t>
  </si>
  <si>
    <t>653110000022000</t>
  </si>
  <si>
    <t>SENSOR RAIL 2200L</t>
  </si>
  <si>
    <t>HK339183</t>
  </si>
  <si>
    <t>102302224675200</t>
  </si>
  <si>
    <t>SHS15R1QZSS+100L</t>
  </si>
  <si>
    <t>DOUGLAS MACHINE INC</t>
  </si>
  <si>
    <t>HK339274</t>
  </si>
  <si>
    <t>002315316101100</t>
  </si>
  <si>
    <t>SHS15V1SS+110L-II</t>
  </si>
  <si>
    <t>HK328545</t>
  </si>
  <si>
    <t>HK326145</t>
  </si>
  <si>
    <t>102302396338800</t>
  </si>
  <si>
    <t>SHS30R1QZSS+340L-II</t>
  </si>
  <si>
    <t>HK332926</t>
  </si>
  <si>
    <t>302451020033000</t>
  </si>
  <si>
    <t>SHS45-3448LT(GK) RAIL</t>
  </si>
  <si>
    <t>max 1776.5(1671.5+1776.5)</t>
  </si>
  <si>
    <t>HK332963</t>
  </si>
  <si>
    <t>302351021286000</t>
  </si>
  <si>
    <t>MOTION IND - TRACY (CA78)</t>
  </si>
  <si>
    <t>HK334928</t>
  </si>
  <si>
    <t>176051020184100</t>
  </si>
  <si>
    <t>GL20N-046-HV-B05R2-X9-C-N-N-Y-A201841</t>
  </si>
  <si>
    <t>GREATECH INTEGRATION</t>
  </si>
  <si>
    <t>HK336555</t>
  </si>
  <si>
    <t>102302274110700</t>
  </si>
  <si>
    <t>SHS15V1SS+242LK</t>
  </si>
  <si>
    <t>HK337488</t>
    <phoneticPr fontId="4" type="noConversion"/>
  </si>
  <si>
    <t>301E51019632000</t>
  </si>
  <si>
    <t>HSR20LC1QZSSHHC1 BLOCK</t>
  </si>
  <si>
    <t>DAKOTA AUTOMATION, INC.</t>
  </si>
  <si>
    <t>HK337490</t>
  </si>
  <si>
    <t>301E51019632300</t>
  </si>
  <si>
    <t>HSR25C1QZSS BLOCK</t>
  </si>
  <si>
    <t>HK337472</t>
  </si>
  <si>
    <t>202445575936850</t>
  </si>
  <si>
    <t>SHS45-3685L(GK) RAIL</t>
  </si>
  <si>
    <t>CANADIAN BEARINGS - MISSISSAUGA</t>
  </si>
  <si>
    <t>HK337518</t>
  </si>
  <si>
    <t>301E51019803400</t>
  </si>
  <si>
    <t>HSR20LC1QZSSC1 BLOCK</t>
  </si>
  <si>
    <t>HK337519</t>
  </si>
  <si>
    <t>HK337523</t>
  </si>
  <si>
    <t>102351011185800</t>
  </si>
  <si>
    <t>SHS15V1QZSSHH+160L</t>
  </si>
  <si>
    <t>HK337522</t>
  </si>
  <si>
    <t>301E51020200200</t>
  </si>
  <si>
    <t>HSR25C1QZSSHH BLOCK</t>
  </si>
  <si>
    <t>HK337520</t>
  </si>
  <si>
    <t>301E51022258900</t>
  </si>
  <si>
    <t>HSR20LC1QZSSHH BLOCK</t>
  </si>
  <si>
    <t>HK337521</t>
  </si>
  <si>
    <t>HK337939</t>
  </si>
  <si>
    <t>102302404220400</t>
  </si>
  <si>
    <t>SHS25R1QZSS+380L-II</t>
  </si>
  <si>
    <t>HK338313</t>
  </si>
  <si>
    <t>HK338664</t>
  </si>
  <si>
    <t>006735426019600</t>
  </si>
  <si>
    <t>SHW35CA2SS+1960L</t>
  </si>
  <si>
    <t>HK338634</t>
  </si>
  <si>
    <t>102302328919700</t>
  </si>
  <si>
    <t>SHS15V2UUC1+520L</t>
  </si>
  <si>
    <t>HK338874</t>
  </si>
  <si>
    <t>202E45222000000</t>
  </si>
  <si>
    <t>SHS45V1SS(GK) BLOCK</t>
  </si>
  <si>
    <t>HK338896</t>
  </si>
  <si>
    <t>102351023163100</t>
  </si>
  <si>
    <t>SHS20V1QZZZ+190L-II</t>
  </si>
  <si>
    <t>HK339133</t>
  </si>
  <si>
    <t>HK336955</t>
  </si>
  <si>
    <t>102351012215100</t>
  </si>
  <si>
    <t>SHS35V2QZZZC1+520L</t>
  </si>
  <si>
    <t>BTM CORPORATION</t>
  </si>
  <si>
    <t>HK327976</t>
    <phoneticPr fontId="4" type="noConversion"/>
  </si>
  <si>
    <t>HK317049</t>
  </si>
  <si>
    <t>HK339931</t>
  </si>
  <si>
    <t>HK311308</t>
  </si>
  <si>
    <t>HK315470</t>
  </si>
  <si>
    <t>113951011265600</t>
  </si>
  <si>
    <t>2SRS12M+571LM</t>
  </si>
  <si>
    <t>HAMILTON COMPANY</t>
  </si>
  <si>
    <t>HK322755</t>
  </si>
  <si>
    <t>HK325427</t>
  </si>
  <si>
    <t>202A25B22000000</t>
  </si>
  <si>
    <t>HSR25R1SS(GK) BLOCK</t>
  </si>
  <si>
    <t>HK325428</t>
  </si>
  <si>
    <t>HK333140</t>
  </si>
  <si>
    <t>HK333141</t>
  </si>
  <si>
    <t>HK334871</t>
  </si>
  <si>
    <t>176051012799100</t>
  </si>
  <si>
    <t>GL15N-046-SV-B16-B-N-N-N-Y</t>
  </si>
  <si>
    <t>SV</t>
  </si>
  <si>
    <t>HK335640</t>
  </si>
  <si>
    <t>100502131824400</t>
  </si>
  <si>
    <t>SSR15XW1SSC1+110LY</t>
  </si>
  <si>
    <t>HK337142</t>
  </si>
  <si>
    <t>000516235402200</t>
  </si>
  <si>
    <t>SSR15XV3UUC1+220LYP</t>
  </si>
  <si>
    <t>HK338290</t>
  </si>
  <si>
    <t>201755300912600</t>
  </si>
  <si>
    <t>HSR55-1260L(GK) RAIL</t>
  </si>
  <si>
    <t>HK338539</t>
  </si>
  <si>
    <t>HK338621</t>
  </si>
  <si>
    <t>102351019970600</t>
  </si>
  <si>
    <t>SHS20V3SSC1S+460L</t>
  </si>
  <si>
    <t>HK338694</t>
  </si>
  <si>
    <t>219A02510000000</t>
  </si>
  <si>
    <t>SEAL KIT SHS25QZS</t>
  </si>
  <si>
    <t>19A</t>
  </si>
  <si>
    <t>SHS-SK</t>
  </si>
  <si>
    <t>106351023382600</t>
  </si>
  <si>
    <t>HRW35CR2UUM+1372LM</t>
  </si>
  <si>
    <t>HK338742</t>
    <phoneticPr fontId="4" type="noConversion"/>
  </si>
  <si>
    <t>100502417577000</t>
  </si>
  <si>
    <t>SSR30XW1ZZ+240L-II</t>
  </si>
  <si>
    <t>30X</t>
  </si>
  <si>
    <t>HK338753</t>
  </si>
  <si>
    <t>101E02416893200</t>
  </si>
  <si>
    <t>HSR25C2SS+2400L</t>
  </si>
  <si>
    <t>HK339103</t>
  </si>
  <si>
    <t>002315526006400</t>
  </si>
  <si>
    <t>SHS15R2SS+640L</t>
  </si>
  <si>
    <t>HK339157</t>
  </si>
  <si>
    <t>002320426111800</t>
  </si>
  <si>
    <t>SHS20LV2SS+1180L-II</t>
  </si>
  <si>
    <t>HK339727</t>
  </si>
  <si>
    <t>113751014067500</t>
  </si>
  <si>
    <t>2SRS15WMUC1/15WMC1+1240LM</t>
  </si>
  <si>
    <t>GAGEMAKER INCORPORATED</t>
  </si>
  <si>
    <t>HK315378</t>
  </si>
  <si>
    <t>HK307670</t>
  </si>
  <si>
    <t>HK307669</t>
  </si>
  <si>
    <t>HK307752</t>
  </si>
  <si>
    <t>HK316349</t>
  </si>
  <si>
    <t>002330226030800</t>
  </si>
  <si>
    <t>SHS30LC2SS+3080L</t>
  </si>
  <si>
    <t>CUMBERLAND MACHINE</t>
  </si>
  <si>
    <t>HK323360</t>
    <phoneticPr fontId="4" type="noConversion"/>
  </si>
  <si>
    <t>302451018928300</t>
  </si>
  <si>
    <t>SHS65-8170LT(GK) RAIL</t>
  </si>
  <si>
    <t>max 2810(2660+2700+2810)</t>
  </si>
  <si>
    <t>HK325429</t>
  </si>
  <si>
    <t>HK325430</t>
  </si>
  <si>
    <t>HK325431</t>
  </si>
  <si>
    <t>HK330544</t>
  </si>
  <si>
    <t>301551011076300</t>
  </si>
  <si>
    <t>HSR15R1SSE(GK) BLOCK</t>
  </si>
  <si>
    <t>HK330555</t>
  </si>
  <si>
    <t>HK331130</t>
  </si>
  <si>
    <t>HK331131</t>
  </si>
  <si>
    <t>HK332010</t>
  </si>
  <si>
    <t>102351014493400</t>
  </si>
  <si>
    <t>SHS25V2KK+400LK</t>
  </si>
  <si>
    <t>ADVANCED MOTION &amp; CONTROLS LTD</t>
  </si>
  <si>
    <t>HK332928</t>
    <phoneticPr fontId="4" type="noConversion"/>
  </si>
  <si>
    <t>101E51023009100</t>
  </si>
  <si>
    <t>HSR35LC8KK+16500LT-II</t>
  </si>
  <si>
    <t>max 2960(2370+2960*4+2290)</t>
  </si>
  <si>
    <t>HK333144</t>
  </si>
  <si>
    <t>202325344009000</t>
  </si>
  <si>
    <t>SHS25V1ZZ(GK) BLOCK</t>
  </si>
  <si>
    <t>HK333142</t>
  </si>
  <si>
    <t>HK333143</t>
  </si>
  <si>
    <t>HK333588</t>
  </si>
  <si>
    <t>102351020342200</t>
  </si>
  <si>
    <t>SHS15C1KKHHFM+1540LKF</t>
  </si>
  <si>
    <t>AKRON BEARING COMPANY</t>
  </si>
  <si>
    <t>HK334377</t>
  </si>
  <si>
    <t>101E51022069500</t>
  </si>
  <si>
    <t>HSR45C6SSFME+7290LTF</t>
  </si>
  <si>
    <t>HK334378</t>
  </si>
  <si>
    <t>HK334379</t>
  </si>
  <si>
    <t>HK334714</t>
  </si>
  <si>
    <t>100151021692600</t>
  </si>
  <si>
    <t>SR15V1UUC1E+130L(LUBE-106913)</t>
  </si>
  <si>
    <t>001</t>
  </si>
  <si>
    <t>HK334872</t>
  </si>
  <si>
    <t>176051013746500</t>
  </si>
  <si>
    <t>GL20N-124-SV-B05RL-B-N-N-N-Y-A137465</t>
  </si>
  <si>
    <t>HK335008</t>
  </si>
  <si>
    <t>002315513107000</t>
  </si>
  <si>
    <t>SHS15R1UU+700L-II</t>
  </si>
  <si>
    <t>HK335745</t>
  </si>
  <si>
    <t>HK337250</t>
  </si>
  <si>
    <t>HK337474</t>
  </si>
  <si>
    <t>301751023360800</t>
  </si>
  <si>
    <t>HSR20-180LF RAIL</t>
  </si>
  <si>
    <t>WEILER ENGINEERING</t>
  </si>
  <si>
    <t>HK337963</t>
  </si>
  <si>
    <t>102351018034000</t>
  </si>
  <si>
    <t>SHS15LV1SS+664LK</t>
  </si>
  <si>
    <t>HK337984</t>
  </si>
  <si>
    <t>102302150019800</t>
  </si>
  <si>
    <t>SHS20V2QZZZ+280L-II</t>
  </si>
  <si>
    <t>HK337983</t>
  </si>
  <si>
    <t>102302169822400</t>
  </si>
  <si>
    <t>SHS20V2QZZZ+280L</t>
  </si>
  <si>
    <t>HK337982</t>
  </si>
  <si>
    <t>102302265705600</t>
  </si>
  <si>
    <t>SHS20V2QZZZ+260L-II</t>
  </si>
  <si>
    <t>HK338053</t>
  </si>
  <si>
    <t>102302299830000</t>
  </si>
  <si>
    <t>SHS25V1ZZ+400L</t>
  </si>
  <si>
    <t>TRANTEK AUTOMATION CORP</t>
  </si>
  <si>
    <t>HK337949</t>
  </si>
  <si>
    <t>102351021756300</t>
  </si>
  <si>
    <t>SHS45C2SSC0+675LP-II</t>
  </si>
  <si>
    <t>HK338458</t>
  </si>
  <si>
    <t>102302395232200</t>
  </si>
  <si>
    <t>SHS15V1SS+95LK</t>
  </si>
  <si>
    <t>HK338744</t>
  </si>
  <si>
    <t>102302140281300</t>
  </si>
  <si>
    <t>SHS15C1QZSS+340L</t>
  </si>
  <si>
    <t>ULTRA ELECTRONIC FORENSIC TECH</t>
  </si>
  <si>
    <t>HK338875</t>
  </si>
  <si>
    <t>HK338942</t>
  </si>
  <si>
    <t>306751000665200</t>
  </si>
  <si>
    <t>SHW35CR1SS(GK) BLOCK</t>
  </si>
  <si>
    <t>FORI AUTOMATION</t>
  </si>
  <si>
    <t>HK339089</t>
  </si>
  <si>
    <t>HK339143</t>
  </si>
  <si>
    <t>102302145125900</t>
  </si>
  <si>
    <t>SHS15V4SS+320L</t>
  </si>
  <si>
    <t>HK339285</t>
  </si>
  <si>
    <t>102302115735900</t>
  </si>
  <si>
    <t>SHS20C2QZUU+520L</t>
  </si>
  <si>
    <t>HK339286</t>
  </si>
  <si>
    <t>HK339334</t>
  </si>
  <si>
    <t>201620222009000</t>
  </si>
  <si>
    <t>HSR20LR1SSM(GK) BLOCK</t>
  </si>
  <si>
    <t>HK339370</t>
  </si>
  <si>
    <t>200215200910000</t>
  </si>
  <si>
    <t>SR15-1000L(GK) RAIL</t>
  </si>
  <si>
    <t>HK339667</t>
  </si>
  <si>
    <t>006721628403800</t>
  </si>
  <si>
    <t>SHW21CR2SSC1+380LP</t>
  </si>
  <si>
    <t>HK336815</t>
  </si>
  <si>
    <t>202E25622200000</t>
  </si>
  <si>
    <t>SHS25LR1SSC1(GK) BLOCK</t>
  </si>
  <si>
    <t>HK301010</t>
  </si>
  <si>
    <t>102351006755400</t>
  </si>
  <si>
    <t>SHS15R2C1+194LP-II</t>
  </si>
  <si>
    <t>HK308966</t>
  </si>
  <si>
    <t>HK325432</t>
  </si>
  <si>
    <t>HK325433</t>
  </si>
  <si>
    <t>HK325434</t>
  </si>
  <si>
    <t>202A25B22200000</t>
  </si>
  <si>
    <t>HSR25R1SSC1(GK) BLOCK</t>
  </si>
  <si>
    <t>HK325435</t>
  </si>
  <si>
    <t>HK325436</t>
  </si>
  <si>
    <t>HK325437</t>
  </si>
  <si>
    <t>HK325438</t>
  </si>
  <si>
    <t>HK326904</t>
    <phoneticPr fontId="4" type="noConversion"/>
  </si>
  <si>
    <t>10230069094C000</t>
  </si>
  <si>
    <t>SHS55LV2ZZCSMS+2480L(D)</t>
  </si>
  <si>
    <t>HK332179</t>
  </si>
  <si>
    <t>102351021722900</t>
  </si>
  <si>
    <t>SHS45C3SS/C2SSHE+15120LTS</t>
  </si>
  <si>
    <t>max 6930(6930+1260+6930)</t>
  </si>
  <si>
    <t>HK334380</t>
  </si>
  <si>
    <t>HK334381</t>
  </si>
  <si>
    <t>HK334382</t>
  </si>
  <si>
    <t>HK334590</t>
  </si>
  <si>
    <t>202325133009000</t>
  </si>
  <si>
    <t>SHS25C1DD(GK) BLOCK</t>
  </si>
  <si>
    <t>IBT INDUSTRIAL SOLUTIONS</t>
  </si>
  <si>
    <t>HK335145</t>
  </si>
  <si>
    <t>000130127102800</t>
  </si>
  <si>
    <t>SR30W2SSC0+280L-II</t>
  </si>
  <si>
    <t>HK335193</t>
  </si>
  <si>
    <t>176051008881600</t>
  </si>
  <si>
    <t>GL20N-106-HVQ-B20Q-Z-C-N-N-Y</t>
  </si>
  <si>
    <t>HVQ</t>
  </si>
  <si>
    <t>HK335171</t>
    <phoneticPr fontId="4" type="noConversion"/>
  </si>
  <si>
    <t>100351023315000</t>
  </si>
  <si>
    <t>SR15W1SSM+115LM</t>
  </si>
  <si>
    <t>003</t>
  </si>
  <si>
    <t>HK335681</t>
  </si>
  <si>
    <t>102302192089002</t>
  </si>
  <si>
    <t>SHS45LV2SSHC0E+1410LP-II</t>
  </si>
  <si>
    <t>MAZAK CORPORATION</t>
  </si>
  <si>
    <t>HK337005</t>
  </si>
  <si>
    <t>202D25000030000</t>
  </si>
  <si>
    <t>SR25-3000LY(GK) RAIL</t>
  </si>
  <si>
    <t>PRO-LINE AUTOMATION SYSTEMS</t>
  </si>
  <si>
    <t>02D</t>
  </si>
  <si>
    <t>HK337693</t>
  </si>
  <si>
    <t>086136131004000</t>
  </si>
  <si>
    <t>KR3310A-0400-0-01A0</t>
  </si>
  <si>
    <t>HK338412</t>
  </si>
  <si>
    <t>HK339251</t>
  </si>
  <si>
    <t>301E51020120600</t>
  </si>
  <si>
    <t>HSR25C1DDHH BLOCK</t>
  </si>
  <si>
    <t>INVIO AUTOMATION</t>
  </si>
  <si>
    <t>HK339328</t>
  </si>
  <si>
    <t>301851023234100</t>
  </si>
  <si>
    <t>HSR20-1480LM(GK) RAIL-SM</t>
  </si>
  <si>
    <t>HK339329</t>
  </si>
  <si>
    <t>301851023234200</t>
  </si>
  <si>
    <t>HSR25-2020LM(GK) RAIL-SM</t>
  </si>
  <si>
    <t>HK339330</t>
  </si>
  <si>
    <t>301851023235400</t>
  </si>
  <si>
    <t>HSR15-1240LM(GK) RAIL-SM</t>
  </si>
  <si>
    <t>HK339495</t>
  </si>
  <si>
    <t>002315326010000</t>
  </si>
  <si>
    <t>SHS15V2SS+1000L</t>
  </si>
  <si>
    <t>THERMO CRS</t>
  </si>
  <si>
    <t>HK339512</t>
  </si>
  <si>
    <t>002315126104600</t>
  </si>
  <si>
    <t>SHS15C2SS+460L-II</t>
  </si>
  <si>
    <t>HK339858</t>
    <phoneticPr fontId="4" type="noConversion"/>
  </si>
  <si>
    <t>113902148727300</t>
  </si>
  <si>
    <t>SRS12GMUUC1+60LM</t>
  </si>
  <si>
    <t>HK301975</t>
  </si>
  <si>
    <t>HK310729</t>
  </si>
  <si>
    <t>002315326004000</t>
  </si>
  <si>
    <t>SHS15V2SS+400L</t>
  </si>
  <si>
    <t>HK310734</t>
    <phoneticPr fontId="4" type="noConversion"/>
  </si>
  <si>
    <t>100102044093900</t>
  </si>
  <si>
    <t>SR15V2SS+145L</t>
  </si>
  <si>
    <t>HK331256</t>
  </si>
  <si>
    <t>113751017434200</t>
  </si>
  <si>
    <t>3SRS12WM+245LHM</t>
  </si>
  <si>
    <t>HK326606</t>
  </si>
  <si>
    <t>HK315459</t>
  </si>
  <si>
    <t>100151002165000</t>
  </si>
  <si>
    <t>SR30V4SSC0+550L</t>
  </si>
  <si>
    <t>HK325439</t>
  </si>
  <si>
    <t>HK325440</t>
  </si>
  <si>
    <t>HK325441</t>
  </si>
  <si>
    <t>HK325442</t>
  </si>
  <si>
    <t>HK325443</t>
  </si>
  <si>
    <t>HK325444</t>
  </si>
  <si>
    <t>HK330545</t>
  </si>
  <si>
    <t>HK332059</t>
  </si>
  <si>
    <t>300451023235200</t>
  </si>
  <si>
    <t>SR25-2020LYM(GK) RAIL-SM</t>
  </si>
  <si>
    <t>004</t>
  </si>
  <si>
    <t>HK332060</t>
  </si>
  <si>
    <t>300451023235300</t>
  </si>
  <si>
    <t>SR30-2520LM(GK) RAIL-SM</t>
  </si>
  <si>
    <t>HK334575</t>
    <phoneticPr fontId="4" type="noConversion"/>
  </si>
  <si>
    <t>000120426401600</t>
  </si>
  <si>
    <t>SR20SB2SS+160LP</t>
  </si>
  <si>
    <t>SB</t>
  </si>
  <si>
    <t>HK335174</t>
  </si>
  <si>
    <t>176051009829000</t>
  </si>
  <si>
    <t>GL15N-034-HV-B05-B-N-N-N-Y</t>
  </si>
  <si>
    <t>HK335398</t>
  </si>
  <si>
    <t>302302132383200</t>
  </si>
  <si>
    <t>SHS25LC1QZSS BLOCK</t>
  </si>
  <si>
    <t>HK335744</t>
  </si>
  <si>
    <t>HK335804</t>
  </si>
  <si>
    <t>75210001108A030</t>
  </si>
  <si>
    <t>KR15 INT-FLNG F15-C003</t>
  </si>
  <si>
    <t>HK337164</t>
  </si>
  <si>
    <t>000526126007600</t>
  </si>
  <si>
    <t>SSR25XW2SS+760LY</t>
  </si>
  <si>
    <t>IZUMI INTERNATIONAL (SC)</t>
  </si>
  <si>
    <t>HK337251</t>
  </si>
  <si>
    <t>HK337376</t>
  </si>
  <si>
    <t>100575015011600</t>
  </si>
  <si>
    <t>SSR15XW1SS+120LK</t>
  </si>
  <si>
    <t>HK338282</t>
  </si>
  <si>
    <t>HK338353</t>
  </si>
  <si>
    <t>302451001953000</t>
  </si>
  <si>
    <t>SHS45-3675LE(GK) RAIL</t>
  </si>
  <si>
    <t>HK338442</t>
  </si>
  <si>
    <t>102361015099000</t>
  </si>
  <si>
    <t>SHS15LV2KKHH+700LK</t>
  </si>
  <si>
    <t>HK338562</t>
  </si>
  <si>
    <t>013712013002300</t>
  </si>
  <si>
    <t>SRS12WMUU+230LM</t>
  </si>
  <si>
    <t>HK338521</t>
  </si>
  <si>
    <t>002320325408800</t>
  </si>
  <si>
    <t>SHS20V2UUC1+880LP</t>
  </si>
  <si>
    <t>HK338997</t>
  </si>
  <si>
    <t>102302122811700</t>
  </si>
  <si>
    <t>SHS20C2SS+350L</t>
  </si>
  <si>
    <t>CRESWELL INDUSTRIAL SUPPLY,INC</t>
  </si>
  <si>
    <t>HK339045</t>
  </si>
  <si>
    <t>106751023399700</t>
  </si>
  <si>
    <t>SHW35CR1SS+250L-II</t>
  </si>
  <si>
    <t>HK339597</t>
  </si>
  <si>
    <t>HK339630</t>
  </si>
  <si>
    <t>101E51020362700</t>
  </si>
  <si>
    <t>HSR20LC1SSC1+380LK</t>
  </si>
  <si>
    <t>HK339696</t>
  </si>
  <si>
    <t>302451010791100</t>
  </si>
  <si>
    <t>SHS25-1218.2LE(GK) RAIL</t>
  </si>
  <si>
    <t>HK339697</t>
  </si>
  <si>
    <t>302451010791300</t>
  </si>
  <si>
    <t>SHS25-608.6LE(GK) RAIL</t>
  </si>
  <si>
    <t>HK328546</t>
  </si>
  <si>
    <t>HK339856</t>
  </si>
  <si>
    <t>HK323730</t>
  </si>
  <si>
    <t>10230069095C000</t>
  </si>
  <si>
    <t>SHS55LV2ZZCSMS+2674L(D)</t>
  </si>
  <si>
    <t>HK323741</t>
  </si>
  <si>
    <t>HK323742</t>
  </si>
  <si>
    <t>HK330401</t>
  </si>
  <si>
    <t>HK331871</t>
  </si>
  <si>
    <t>HK333628</t>
  </si>
  <si>
    <t>HK335175</t>
  </si>
  <si>
    <t>176051023277200</t>
  </si>
  <si>
    <t>GL15N-058-SW-B05-B-N-N-N-Y</t>
  </si>
  <si>
    <t>HK335811</t>
  </si>
  <si>
    <t>HK337942</t>
  </si>
  <si>
    <t>000626126010000</t>
  </si>
  <si>
    <t>SSR25XW2SSM+1000LYM</t>
  </si>
  <si>
    <t>HK337933</t>
  </si>
  <si>
    <t>000516126002200</t>
  </si>
  <si>
    <t>SSR15XW2SS+220LY</t>
  </si>
  <si>
    <t>HK338118</t>
    <phoneticPr fontId="4" type="noConversion"/>
  </si>
  <si>
    <t>000526113005200</t>
  </si>
  <si>
    <t>SSR25XW1UU+520LY</t>
  </si>
  <si>
    <t>HK338168</t>
  </si>
  <si>
    <t>100551023084000</t>
  </si>
  <si>
    <t>SSR15XW2SS+3000LYP</t>
  </si>
  <si>
    <t>PURVIS (TX)</t>
  </si>
  <si>
    <t>HK338213</t>
  </si>
  <si>
    <t>100575001640100</t>
  </si>
  <si>
    <t>SSR15XW1SS+1000L</t>
  </si>
  <si>
    <t>HK338262</t>
    <phoneticPr fontId="4" type="noConversion"/>
  </si>
  <si>
    <t>100561024780200</t>
  </si>
  <si>
    <t>SSR15XW1QZSSC1+640LY</t>
  </si>
  <si>
    <t>HK338564</t>
  </si>
  <si>
    <t>101551012955200</t>
  </si>
  <si>
    <t>HSR45LR3DDC0S+1475LPE-II</t>
  </si>
  <si>
    <t>ACME MANUFACTURING COMPANY</t>
  </si>
  <si>
    <t>HK338822</t>
    <phoneticPr fontId="4" type="noConversion"/>
  </si>
  <si>
    <t>301751012434100</t>
  </si>
  <si>
    <t>HSR35-4064LT(GK) RAIL</t>
  </si>
  <si>
    <t>LINCOLN ELECTRIC COMPANY OF CANADA</t>
  </si>
  <si>
    <t>HK338971</t>
  </si>
  <si>
    <t>302351006454000</t>
  </si>
  <si>
    <t>SHS45V1SSE(GK) BLOCK</t>
  </si>
  <si>
    <t>HUSKY TECHNOLOGIES</t>
  </si>
  <si>
    <t>HK339460</t>
  </si>
  <si>
    <t>002345126121450</t>
  </si>
  <si>
    <t>SHS45C2SS+2145L-II</t>
  </si>
  <si>
    <t>ACCURATE BEARING COMPANY</t>
  </si>
  <si>
    <t>HK339523</t>
  </si>
  <si>
    <t>102351010740000</t>
  </si>
  <si>
    <t>SHS15V2ZZC1+280L</t>
  </si>
  <si>
    <t>HK339695</t>
  </si>
  <si>
    <t>102351010328700</t>
  </si>
  <si>
    <t>SHS15LV2ZZC1+520L</t>
  </si>
  <si>
    <t>HK339691</t>
  </si>
  <si>
    <t>002315326103400</t>
  </si>
  <si>
    <t>SHS15V2SS+340L-II</t>
  </si>
  <si>
    <t>HK339759</t>
  </si>
  <si>
    <t>102302100682700</t>
  </si>
  <si>
    <t>SHS15LV1UU+110L</t>
  </si>
  <si>
    <t>BEARINGS SPECIALTY CO INC</t>
  </si>
  <si>
    <t>HK339786</t>
  </si>
  <si>
    <t>013912023004700</t>
  </si>
  <si>
    <t>2SRS12MUU+470LM</t>
  </si>
  <si>
    <t>HK339787</t>
  </si>
  <si>
    <t>HK339788</t>
  </si>
  <si>
    <t>HK339789</t>
  </si>
  <si>
    <t>HK339790</t>
  </si>
  <si>
    <t>HK339791</t>
  </si>
  <si>
    <t>HK339792</t>
  </si>
  <si>
    <t>HK295561</t>
  </si>
  <si>
    <t>102351012018600</t>
  </si>
  <si>
    <t>SHS30LV2QZSSC0E+1120L</t>
  </si>
  <si>
    <t>HK301641</t>
  </si>
  <si>
    <t>102351022856900</t>
  </si>
  <si>
    <t>SHS15C4SS+440L</t>
  </si>
  <si>
    <t>HK315500</t>
  </si>
  <si>
    <t>102351006621401</t>
  </si>
  <si>
    <t>SHS35C3ZZC0E+1000LP-II</t>
  </si>
  <si>
    <t>HK324022</t>
  </si>
  <si>
    <t>002330216002800</t>
  </si>
  <si>
    <t>SHS30LC1SS+280L</t>
  </si>
  <si>
    <t>HK326316</t>
  </si>
  <si>
    <t>102351004317800</t>
  </si>
  <si>
    <t>SHS30V2KK+600L</t>
  </si>
  <si>
    <t>BDI</t>
  </si>
  <si>
    <t>HK327916</t>
  </si>
  <si>
    <t>106151018357600</t>
  </si>
  <si>
    <t>HRW21CA2UUC1E+580L</t>
  </si>
  <si>
    <t>HK329917</t>
    <phoneticPr fontId="4" type="noConversion"/>
  </si>
  <si>
    <t>100151003930700</t>
  </si>
  <si>
    <t>SR30W2SSC1FM/V2SSC1FM+2280LF</t>
  </si>
  <si>
    <t>VISKASE CORPORATION</t>
  </si>
  <si>
    <t>HK334376</t>
  </si>
  <si>
    <t>102351022761300</t>
  </si>
  <si>
    <t>SHS15V2SSE+700L(B)</t>
  </si>
  <si>
    <t>LUMAFIELD</t>
  </si>
  <si>
    <t>HK334471</t>
  </si>
  <si>
    <t>HK335120</t>
  </si>
  <si>
    <t>302451006395700</t>
  </si>
  <si>
    <t>SHS45-3730LK(GK) RAIL</t>
  </si>
  <si>
    <t>HK335410</t>
  </si>
  <si>
    <t>176051009861600</t>
  </si>
  <si>
    <t>GL20N-142-SWQ-B20Q-Z-C-C4-N-Y</t>
  </si>
  <si>
    <t>SWQ</t>
  </si>
  <si>
    <t>HK335837</t>
  </si>
  <si>
    <t>100151017606200</t>
  </si>
  <si>
    <t>SR25W1SSE+192LY</t>
  </si>
  <si>
    <t>HK335857</t>
  </si>
  <si>
    <t>086122131000600</t>
  </si>
  <si>
    <t>KR2602A-0060-0-01A0</t>
  </si>
  <si>
    <t>HK337705</t>
    <phoneticPr fontId="4" type="noConversion"/>
  </si>
  <si>
    <t>HK337639</t>
  </si>
  <si>
    <t>101502405211300</t>
  </si>
  <si>
    <t>HSR25R2QZDDHHC0S+520L-II</t>
  </si>
  <si>
    <t>HK338606</t>
  </si>
  <si>
    <t>002325613101600</t>
  </si>
  <si>
    <t>SHS25LR1UU+160L-II</t>
  </si>
  <si>
    <t>KYB MANUFACTURING NORTH AMER</t>
  </si>
  <si>
    <t>HK338695</t>
  </si>
  <si>
    <t>219A03001000000</t>
  </si>
  <si>
    <t>SEAL KIT SHS30Z</t>
  </si>
  <si>
    <t>HK338748</t>
  </si>
  <si>
    <t>HK339338</t>
  </si>
  <si>
    <t>106102264275000</t>
  </si>
  <si>
    <t>HRW17CR2UU+296L</t>
  </si>
  <si>
    <t>HK339433</t>
  </si>
  <si>
    <t>001520133109400</t>
  </si>
  <si>
    <t>HSR20R3UU+940L-II</t>
  </si>
  <si>
    <t>MOTION MEXICO S DE RL DE CV</t>
  </si>
  <si>
    <t>HK339434</t>
  </si>
  <si>
    <t>001520133116600</t>
  </si>
  <si>
    <t>HSR20R3UU+1660L-II</t>
  </si>
  <si>
    <t>HK339454</t>
  </si>
  <si>
    <t>101E51020649500</t>
  </si>
  <si>
    <t>HSR30LC2QZKKHH+2680L</t>
  </si>
  <si>
    <t>HK339465</t>
  </si>
  <si>
    <t>301551006307400</t>
  </si>
  <si>
    <t>HSR20LR1QZDDHH BLOCK</t>
  </si>
  <si>
    <t>HK339621</t>
  </si>
  <si>
    <t>001E20123004600</t>
  </si>
  <si>
    <t>HSR20C2UU+460L</t>
  </si>
  <si>
    <t>HK339627</t>
  </si>
  <si>
    <t>001E25126002800</t>
  </si>
  <si>
    <t>HSR25C2SS+280L</t>
  </si>
  <si>
    <t>HK339680</t>
  </si>
  <si>
    <t>206821150903800</t>
  </si>
  <si>
    <t>SHW21-380L(GK) RAIL</t>
  </si>
  <si>
    <t>HK339707</t>
  </si>
  <si>
    <t>001E25116002200</t>
  </si>
  <si>
    <t>HSR25C1SS+220L</t>
  </si>
  <si>
    <t>BEARING SERVICE - DECATUR</t>
  </si>
  <si>
    <t>HK293170</t>
  </si>
  <si>
    <t>HK307513</t>
    <phoneticPr fontId="4" type="noConversion"/>
  </si>
  <si>
    <t>301751015367400</t>
  </si>
  <si>
    <t>HSR65-1450LE(GK) RAIL</t>
  </si>
  <si>
    <t>HK307514</t>
  </si>
  <si>
    <t>HK307511</t>
  </si>
  <si>
    <t>301751015367500</t>
  </si>
  <si>
    <t>HSR65-1275LE(GK) RAIL</t>
  </si>
  <si>
    <t>HK307512</t>
    <phoneticPr fontId="4" type="noConversion"/>
  </si>
  <si>
    <t>HK307672</t>
  </si>
  <si>
    <t>HK307671</t>
  </si>
  <si>
    <t>HK310669</t>
  </si>
  <si>
    <t>184951013889600</t>
  </si>
  <si>
    <t>MS13014-0138896</t>
  </si>
  <si>
    <t>AIRCRAFT CABIN SYSTEMS</t>
  </si>
  <si>
    <t>HK313134</t>
  </si>
  <si>
    <t>169951011780706</t>
  </si>
  <si>
    <t>MPG151-0117807</t>
  </si>
  <si>
    <t>151</t>
  </si>
  <si>
    <t>HK319750</t>
  </si>
  <si>
    <t>102351022759400</t>
  </si>
  <si>
    <t>SHS15LV1KKHHE+400LK</t>
  </si>
  <si>
    <t>CURT JOA INC</t>
  </si>
  <si>
    <t>HK324474</t>
  </si>
  <si>
    <t>105851017940300</t>
  </si>
  <si>
    <t>HDR35C2SSC0E+840LPZ(50-0044)</t>
  </si>
  <si>
    <t>058</t>
  </si>
  <si>
    <t>HDR</t>
  </si>
  <si>
    <t>HK331555</t>
  </si>
  <si>
    <t>301E51020030300</t>
  </si>
  <si>
    <t>HSR25C1QZSSC1 BLOCK</t>
  </si>
  <si>
    <t>HK331740</t>
  </si>
  <si>
    <t>106102105917000</t>
  </si>
  <si>
    <t>HRW21CA1UUCS+230L</t>
  </si>
  <si>
    <t>BECTON DICKINSON AND COMPANY</t>
  </si>
  <si>
    <t>HK333765</t>
  </si>
  <si>
    <t>HK333827</t>
  </si>
  <si>
    <t>176051006050500</t>
  </si>
  <si>
    <t>GL15N-106-HVQ-EH-U1-C-N-N-Y</t>
  </si>
  <si>
    <t>HK334643</t>
  </si>
  <si>
    <t>HK334644</t>
  </si>
  <si>
    <t>HK334901</t>
  </si>
  <si>
    <t>302451004192500</t>
  </si>
  <si>
    <t>SHS45-4851LT(GK) RAIL</t>
  </si>
  <si>
    <t>max 3003(3003+1848)</t>
  </si>
  <si>
    <t>HK335188</t>
  </si>
  <si>
    <t>102351023321800</t>
  </si>
  <si>
    <t>SHS35V1QZUUC1+310L</t>
  </si>
  <si>
    <t>HK335714</t>
  </si>
  <si>
    <t>302302327425800</t>
  </si>
  <si>
    <t>SHS25R1DDHH BLOCK</t>
  </si>
  <si>
    <t>HK335746</t>
  </si>
  <si>
    <t>HK337815</t>
  </si>
  <si>
    <t>202425100950000</t>
  </si>
  <si>
    <t>SHS25-5000L(GK) RAIL</t>
  </si>
  <si>
    <t>JOSEPH MACHINE COMPANY</t>
  </si>
  <si>
    <t>HK338278</t>
  </si>
  <si>
    <t>100551011551200</t>
  </si>
  <si>
    <t>SSR20XW1SS+500L-II</t>
  </si>
  <si>
    <t>HK338426</t>
  </si>
  <si>
    <t>000516113108200</t>
  </si>
  <si>
    <t>SSR15XW1UU+820LY-II</t>
  </si>
  <si>
    <t>HK338455</t>
  </si>
  <si>
    <t>101E51023354800</t>
  </si>
  <si>
    <t>HSR25LC3SSC1+14020LT-II</t>
  </si>
  <si>
    <t>METL-SAW SYSTEM</t>
  </si>
  <si>
    <t>max 2940(2940+2940+2940+2940+2260)</t>
  </si>
  <si>
    <t>HK338503</t>
  </si>
  <si>
    <t>100551012542100</t>
  </si>
  <si>
    <t>SSR15XW2UU+285LY-II</t>
  </si>
  <si>
    <t>BDI - TN/AL/GA/MS</t>
  </si>
  <si>
    <t>HK338890</t>
  </si>
  <si>
    <t>013712535003900</t>
  </si>
  <si>
    <t>3SRS12WGMUUC1+390LM</t>
  </si>
  <si>
    <t>HK338837</t>
  </si>
  <si>
    <t>102302365426800</t>
  </si>
  <si>
    <t>SHS45LV3UUE+3300LT-II(C)</t>
  </si>
  <si>
    <t>STAR AUTOMATION</t>
  </si>
  <si>
    <t>HK339120</t>
  </si>
  <si>
    <t>302451017413600</t>
  </si>
  <si>
    <t>SHS25-1849LE(GK) RAIL</t>
  </si>
  <si>
    <t>HK339250</t>
  </si>
  <si>
    <t>301E51020426000</t>
  </si>
  <si>
    <t>HSR35C1DDHH BLOCK</t>
  </si>
  <si>
    <t>HK339146</t>
  </si>
  <si>
    <t>102302177571300</t>
  </si>
  <si>
    <t>SHS20C1SS+660L</t>
  </si>
  <si>
    <t>HK339624</t>
  </si>
  <si>
    <t>102302177231500</t>
  </si>
  <si>
    <t>SHS20V2QZZZ+340L-II</t>
  </si>
  <si>
    <t>HK339635</t>
  </si>
  <si>
    <t>302351022948700</t>
  </si>
  <si>
    <t>SHS20C1SS(GK) BLOCK</t>
  </si>
  <si>
    <t>HK339657</t>
  </si>
  <si>
    <t>201E25133009000</t>
  </si>
  <si>
    <t>HSR25C1DD(GK) BLOCK</t>
  </si>
  <si>
    <t>HK339686</t>
  </si>
  <si>
    <t>HK339665</t>
  </si>
  <si>
    <t>306751006346700</t>
  </si>
  <si>
    <t>SHW35CAN1SSC0(GK) BLOCK</t>
  </si>
  <si>
    <t>HK339709</t>
  </si>
  <si>
    <t>302361001456900</t>
  </si>
  <si>
    <t>SHS25V1QZZZ BLOCK</t>
  </si>
  <si>
    <t>HK339785</t>
  </si>
  <si>
    <t>302302094806700</t>
  </si>
  <si>
    <t>SHS15C1KKHH BLOCK</t>
  </si>
  <si>
    <t>HK326418</t>
    <phoneticPr fontId="4" type="noConversion"/>
  </si>
  <si>
    <t>HK315380</t>
  </si>
  <si>
    <t>HK315382</t>
  </si>
  <si>
    <t>HK315384</t>
  </si>
  <si>
    <t>HK339805</t>
  </si>
  <si>
    <t>001E25126005200</t>
  </si>
  <si>
    <t>HSR25C2SS+520L</t>
  </si>
  <si>
    <t>HK339847</t>
  </si>
  <si>
    <t>HK325374</t>
  </si>
  <si>
    <t>202D30000030000</t>
  </si>
  <si>
    <t>SR30-3000L(GK) RAIL</t>
  </si>
  <si>
    <t>HK301038</t>
  </si>
  <si>
    <t>HK305307</t>
  </si>
  <si>
    <t>106751021627400</t>
  </si>
  <si>
    <t>SHW21CR2U+430LS</t>
  </si>
  <si>
    <t>HK308967</t>
  </si>
  <si>
    <t>HK321150</t>
  </si>
  <si>
    <t>086122130002100</t>
  </si>
  <si>
    <t>KR2602A-0210-0-00A0</t>
  </si>
  <si>
    <t>HK334679</t>
  </si>
  <si>
    <t>HK334680</t>
  </si>
  <si>
    <t>HK334727</t>
  </si>
  <si>
    <t>202455400930800</t>
  </si>
  <si>
    <t>SHS55-3080L(GK) RAIL</t>
  </si>
  <si>
    <t>HK335594</t>
  </si>
  <si>
    <t>176051008588200</t>
  </si>
  <si>
    <t>GL15N-070-SW-B05-W-C-N-N-Y</t>
  </si>
  <si>
    <t>HK337006</t>
  </si>
  <si>
    <t>HK337187</t>
  </si>
  <si>
    <t>302302132967900</t>
  </si>
  <si>
    <t>SHS25V1QZSS BLOCK</t>
  </si>
  <si>
    <t>HK338156</t>
  </si>
  <si>
    <t>075713420100000</t>
  </si>
  <si>
    <t>TY20-342-N-C-N</t>
  </si>
  <si>
    <t>HK338413</t>
  </si>
  <si>
    <t>HK338320</t>
  </si>
  <si>
    <t>000621226104000</t>
  </si>
  <si>
    <t>SSR20XV2SSM+400LM-II</t>
  </si>
  <si>
    <t>HK338580</t>
  </si>
  <si>
    <t>302451023366100</t>
  </si>
  <si>
    <t>SHS35-3520LT(GK) RAIL</t>
  </si>
  <si>
    <t>HK338754</t>
  </si>
  <si>
    <t>002335226016400</t>
  </si>
  <si>
    <t>SHS35LC2SS+1640L</t>
  </si>
  <si>
    <t>HK338933</t>
  </si>
  <si>
    <t>101E51022397600</t>
  </si>
  <si>
    <t>HSR55C1SS+370L</t>
  </si>
  <si>
    <t>FAUSTEL</t>
  </si>
  <si>
    <t>HK338934</t>
  </si>
  <si>
    <t>HK338935</t>
  </si>
  <si>
    <t>HK338936</t>
  </si>
  <si>
    <t>HK338985</t>
  </si>
  <si>
    <t>101E51023386500</t>
  </si>
  <si>
    <t>HSR45C2SS+1030L</t>
  </si>
  <si>
    <t>HK338986</t>
  </si>
  <si>
    <t>HK338987</t>
  </si>
  <si>
    <t>HK339543</t>
  </si>
  <si>
    <t>013912023002450</t>
  </si>
  <si>
    <t>2SRS12MUU+245LM</t>
  </si>
  <si>
    <t>HK339818</t>
  </si>
  <si>
    <t>013912023002200</t>
  </si>
  <si>
    <t>2SRS12MUU+220LM</t>
  </si>
  <si>
    <t>HK339793</t>
  </si>
  <si>
    <t>HK301976</t>
  </si>
  <si>
    <t>HK334650</t>
  </si>
  <si>
    <t>102351023089200</t>
  </si>
  <si>
    <t>SHS30LV2SSC0S+830LP/50-0197</t>
  </si>
  <si>
    <t>HK320608</t>
  </si>
  <si>
    <t>HK323260</t>
  </si>
  <si>
    <t>HK323261</t>
  </si>
  <si>
    <t>HK323262</t>
  </si>
  <si>
    <t>HK323263</t>
  </si>
  <si>
    <t>HK333353</t>
  </si>
  <si>
    <t>102351012223200</t>
  </si>
  <si>
    <t>SHS35C2SSC0E+4040LPT</t>
  </si>
  <si>
    <t>max 2060(2060+1980)</t>
  </si>
  <si>
    <t>HK334749</t>
    <phoneticPr fontId="4" type="noConversion"/>
  </si>
  <si>
    <t>HUSKY INJECTION MOLDING</t>
  </si>
  <si>
    <t>HK336805</t>
  </si>
  <si>
    <t>HK336806</t>
  </si>
  <si>
    <t>HK336807</t>
  </si>
  <si>
    <t>HK336018</t>
  </si>
  <si>
    <t>75210001107AA40</t>
  </si>
  <si>
    <t>KR15 INT-FLNG F15-T104</t>
  </si>
  <si>
    <t>HK337611</t>
  </si>
  <si>
    <t>000120226012400</t>
  </si>
  <si>
    <t>SR20V2SS+1240L</t>
  </si>
  <si>
    <t>HK338314</t>
    <phoneticPr fontId="4" type="noConversion"/>
  </si>
  <si>
    <t>200420200902800</t>
  </si>
  <si>
    <t>SR20-280LM(GK) RAIL</t>
  </si>
  <si>
    <t>HK338356</t>
  </si>
  <si>
    <t>000521116004600</t>
  </si>
  <si>
    <t>SSR20XW1SS+460L</t>
  </si>
  <si>
    <t>HK338977</t>
  </si>
  <si>
    <t>101E02417624700</t>
  </si>
  <si>
    <t>HSR30C1SS+260L</t>
  </si>
  <si>
    <t>HK338978</t>
  </si>
  <si>
    <t>HK338979</t>
  </si>
  <si>
    <t>HK338980</t>
  </si>
  <si>
    <t>HK339458</t>
  </si>
  <si>
    <t>HK339763</t>
  </si>
  <si>
    <t>002320328406400</t>
  </si>
  <si>
    <t>SHS20V2SSC1+640LP</t>
  </si>
  <si>
    <t>HK328547</t>
  </si>
  <si>
    <t>HK334782</t>
  </si>
  <si>
    <t>102302137429100</t>
  </si>
  <si>
    <t>SHS15C2SS+400LK</t>
  </si>
  <si>
    <t>VALID MANUFACTURING LTD</t>
  </si>
  <si>
    <t>HK298083</t>
  </si>
  <si>
    <t>102351002733900</t>
  </si>
  <si>
    <t>SHS65LC2SSC0+1007L</t>
  </si>
  <si>
    <t>BEARING SERVICE - LIVONIA</t>
  </si>
  <si>
    <t>HK299605</t>
  </si>
  <si>
    <t>100502148723900</t>
  </si>
  <si>
    <t>SSR30XW2KKC1+520LP-II</t>
  </si>
  <si>
    <t>HK302607</t>
  </si>
  <si>
    <t>002330126003600</t>
  </si>
  <si>
    <t>SHS30C2SS+360L</t>
  </si>
  <si>
    <t>ATS SORTIMAT USA, LLC</t>
  </si>
  <si>
    <t>HK302608</t>
  </si>
  <si>
    <t>HK311654</t>
  </si>
  <si>
    <t>102351007446100</t>
  </si>
  <si>
    <t>SHS30LV2SSC1+920LK</t>
  </si>
  <si>
    <t>HK328147</t>
  </si>
  <si>
    <t>202915122009000</t>
  </si>
  <si>
    <t>SHS15C1SSM(GK) BLOCK</t>
  </si>
  <si>
    <t>029</t>
  </si>
  <si>
    <t>HK328149</t>
  </si>
  <si>
    <t>202915322009000</t>
  </si>
  <si>
    <t>SHS15V1SSM(GK) BLOCK</t>
  </si>
  <si>
    <t>HK328148</t>
  </si>
  <si>
    <t>202915522009000</t>
  </si>
  <si>
    <t>SHS15R1SSM(GK) BLOCK</t>
  </si>
  <si>
    <t>HK331407</t>
  </si>
  <si>
    <t>102351017236700</t>
  </si>
  <si>
    <t>SHS55LC2SSFM+8600LTF</t>
  </si>
  <si>
    <t>ARCADIA AEROSPACE INDUSTRIES, LLC</t>
  </si>
  <si>
    <t>max 2980(2980+2880+2740)</t>
  </si>
  <si>
    <t>HK331432</t>
  </si>
  <si>
    <t>002315316001600</t>
  </si>
  <si>
    <t>SHS15V1SS+160L</t>
  </si>
  <si>
    <t>APPLIED MATERIALS</t>
  </si>
  <si>
    <t>HK334645</t>
  </si>
  <si>
    <t>HK334646</t>
  </si>
  <si>
    <t>HK334937</t>
  </si>
  <si>
    <t>HK335279</t>
  </si>
  <si>
    <t>202445225916200</t>
  </si>
  <si>
    <t>SHS45-1620L(GK) RAIL</t>
  </si>
  <si>
    <t>HK337968</t>
  </si>
  <si>
    <t>102302314966600</t>
  </si>
  <si>
    <t>SHS25V2QZZZ+500L</t>
  </si>
  <si>
    <t>HK337986</t>
  </si>
  <si>
    <t>102302175628200</t>
  </si>
  <si>
    <t>SHS25V1QZZZ+220L</t>
  </si>
  <si>
    <t>HK337987</t>
  </si>
  <si>
    <t>102302196258800</t>
  </si>
  <si>
    <t>SHS25R1QZZZ+160L-II</t>
  </si>
  <si>
    <t>HK339301</t>
  </si>
  <si>
    <t>302451003075600</t>
  </si>
  <si>
    <t>SHS35-680LE(GK) RAIL</t>
  </si>
  <si>
    <t>FORI AUTOMATION DE MEXICO</t>
  </si>
  <si>
    <t>HK339235</t>
  </si>
  <si>
    <t>101551012874300</t>
  </si>
  <si>
    <t>HSR45LR1DD+7080LT</t>
  </si>
  <si>
    <t>VALMET INC</t>
  </si>
  <si>
    <t>HK339767</t>
  </si>
  <si>
    <t>301E51021072400</t>
  </si>
  <si>
    <t>HSR35C1ZZHH BLOCK</t>
  </si>
  <si>
    <t>HERMITAGE AUTOMATION CORPORATION</t>
  </si>
  <si>
    <t>HK339930</t>
  </si>
  <si>
    <t>113975037910900</t>
  </si>
  <si>
    <t>SRS9XMUUC1+80LM</t>
  </si>
  <si>
    <t>HK339794</t>
  </si>
  <si>
    <t>201715250905900</t>
  </si>
  <si>
    <t>HSR15-590L(GK) RAIL</t>
  </si>
  <si>
    <t>PRECISION VALVE &amp; AUTOMATION</t>
  </si>
  <si>
    <t>HK299606</t>
  </si>
  <si>
    <t>HK302561</t>
  </si>
  <si>
    <t>002315116001000</t>
  </si>
  <si>
    <t>SHS15C1SS+100L</t>
  </si>
  <si>
    <t>HK302562</t>
  </si>
  <si>
    <t>HK302563</t>
  </si>
  <si>
    <t>HK302597</t>
  </si>
  <si>
    <t>002315126002200</t>
  </si>
  <si>
    <t>SHS15C2SS+220L</t>
  </si>
  <si>
    <t>HK302601</t>
  </si>
  <si>
    <t>HK302605</t>
  </si>
  <si>
    <t>HK302598</t>
  </si>
  <si>
    <t>002315126003400</t>
  </si>
  <si>
    <t>SHS15C2SS+340L</t>
  </si>
  <si>
    <t>HK302602</t>
  </si>
  <si>
    <t>HK302606</t>
  </si>
  <si>
    <t>HK302665</t>
  </si>
  <si>
    <t>002315526002800</t>
  </si>
  <si>
    <t>SHS15R2SS+280L</t>
  </si>
  <si>
    <t>HK302706</t>
  </si>
  <si>
    <t>002320126002800</t>
  </si>
  <si>
    <t>SHS20C2SS+280L</t>
  </si>
  <si>
    <t>HK312707</t>
  </si>
  <si>
    <t>102351020437500</t>
  </si>
  <si>
    <t>SHS30LV2SSC0S+930LP           /          50-10000B</t>
  </si>
  <si>
    <t>HK322841</t>
  </si>
  <si>
    <t>100151020157300</t>
  </si>
  <si>
    <t>SR15W2UUC1+700LUP-II</t>
  </si>
  <si>
    <t>HK322928</t>
  </si>
  <si>
    <t>202415300930000</t>
  </si>
  <si>
    <t>SHS15-3000L(GK) RAIL</t>
  </si>
  <si>
    <t>HK327899</t>
  </si>
  <si>
    <t>HK327900</t>
  </si>
  <si>
    <t>HK332929</t>
  </si>
  <si>
    <t>001555227715000</t>
  </si>
  <si>
    <t>HSR55LR2SSC0+1500LSP-II</t>
  </si>
  <si>
    <t>HK333162</t>
  </si>
  <si>
    <t>HK333160</t>
  </si>
  <si>
    <t>HK333161</t>
  </si>
  <si>
    <t>HK333175</t>
  </si>
  <si>
    <t>202C15322000000</t>
  </si>
  <si>
    <t>SR15TB1SS(GK) BLOCK</t>
  </si>
  <si>
    <t>02C</t>
  </si>
  <si>
    <t>TB</t>
  </si>
  <si>
    <t>HK333176</t>
  </si>
  <si>
    <t>HK333171</t>
    <phoneticPr fontId="4" type="noConversion"/>
  </si>
  <si>
    <t>202355144009000</t>
  </si>
  <si>
    <t>SHS55C1ZZ(GK) BLOCK</t>
  </si>
  <si>
    <t>HK333172</t>
  </si>
  <si>
    <t>HK333173</t>
  </si>
  <si>
    <t>HK333170</t>
  </si>
  <si>
    <t>302451022814100</t>
  </si>
  <si>
    <t>SHS55-7000L(GK) RAIL</t>
  </si>
  <si>
    <t>HK335155</t>
  </si>
  <si>
    <t>100151015453800</t>
  </si>
  <si>
    <t>SR25W1SSE+188LY</t>
  </si>
  <si>
    <t>HK335285</t>
  </si>
  <si>
    <t>176051018965800</t>
  </si>
  <si>
    <t>GL20N-250-SV-EH-U1-N-B-N-Y-A189658</t>
  </si>
  <si>
    <t>HK335858</t>
  </si>
  <si>
    <t>086156140007900</t>
  </si>
  <si>
    <t>KR4610A-0790-0-10A0</t>
  </si>
  <si>
    <t>HK336285</t>
  </si>
  <si>
    <t>102351018821700</t>
  </si>
  <si>
    <t>SHS15R1SSFM+760LF</t>
  </si>
  <si>
    <t>CALVARY AUTOMATION SYSTEMS</t>
  </si>
  <si>
    <t>HK337074</t>
  </si>
  <si>
    <t>101E51021184700</t>
  </si>
  <si>
    <t>HSR25C3SS+1240LF</t>
  </si>
  <si>
    <t>MARQUIP INC</t>
  </si>
  <si>
    <t>HK337698</t>
  </si>
  <si>
    <t>202415200916000</t>
  </si>
  <si>
    <t>SHS15-1600L(GK) RAIL</t>
  </si>
  <si>
    <t>HK337780</t>
  </si>
  <si>
    <t>302351010573200</t>
  </si>
  <si>
    <t>SHS25LC1QZDD BLOCK</t>
  </si>
  <si>
    <t>HK337913</t>
  </si>
  <si>
    <t>006727628403400</t>
  </si>
  <si>
    <t>SHW27CR2SSC1+340LP</t>
  </si>
  <si>
    <t>HK338617</t>
  </si>
  <si>
    <t>100502185076000</t>
  </si>
  <si>
    <t>SSR20XW2QZSS+340L</t>
  </si>
  <si>
    <t>HK338646</t>
  </si>
  <si>
    <t>000120223010600</t>
  </si>
  <si>
    <t>SR20V2UU+1060L</t>
  </si>
  <si>
    <t>HK339064</t>
  </si>
  <si>
    <t>HK339092</t>
  </si>
  <si>
    <t>101E51020637100</t>
  </si>
  <si>
    <t>HSR15C1SSM+200LF</t>
  </si>
  <si>
    <t>LANTECH</t>
  </si>
  <si>
    <t>HK339095</t>
  </si>
  <si>
    <t>300561002386200</t>
  </si>
  <si>
    <t>SSR15XW1SSC1(GK) BLOCK</t>
  </si>
  <si>
    <t>3B SUPPLY</t>
  </si>
  <si>
    <t>HK339090</t>
  </si>
  <si>
    <t>HK338988</t>
  </si>
  <si>
    <t>HK338989</t>
  </si>
  <si>
    <t>HK338990</t>
  </si>
  <si>
    <t>HK338981</t>
  </si>
  <si>
    <t>101E61032253700</t>
  </si>
  <si>
    <t>HSR30C2SS+870L</t>
  </si>
  <si>
    <t>HK338982</t>
  </si>
  <si>
    <t>HK338983</t>
  </si>
  <si>
    <t>HK338984</t>
  </si>
  <si>
    <t>HK339109</t>
  </si>
  <si>
    <t>HK339147</t>
  </si>
  <si>
    <t>002320116001600</t>
  </si>
  <si>
    <t>SHS20C1SS+160L</t>
  </si>
  <si>
    <t>HK339376</t>
  </si>
  <si>
    <t>202425200908200</t>
  </si>
  <si>
    <t>SHS25-820L(GK) RAIL</t>
  </si>
  <si>
    <t>HK339544</t>
  </si>
  <si>
    <t>HK339394</t>
  </si>
  <si>
    <t>101502406555200</t>
  </si>
  <si>
    <t>HSR30R2SSE+840LP-II</t>
  </si>
  <si>
    <t>HK339393</t>
  </si>
  <si>
    <t>101502406555500</t>
  </si>
  <si>
    <t>HSR30R2SSE+680LP-II</t>
  </si>
  <si>
    <t>HK339683</t>
  </si>
  <si>
    <t>HK339739</t>
  </si>
  <si>
    <t>113702112637500</t>
  </si>
  <si>
    <t>SRS12WMUU+320LM</t>
  </si>
  <si>
    <t>HK339819</t>
  </si>
  <si>
    <t>HK339795</t>
  </si>
  <si>
    <t>HK307674</t>
  </si>
  <si>
    <t>HK307673</t>
  </si>
  <si>
    <t>HK311378</t>
  </si>
  <si>
    <t>013715013020000</t>
  </si>
  <si>
    <t>SRS15WMUU+2000LM</t>
  </si>
  <si>
    <t>TOL-O-MATIC INC</t>
  </si>
  <si>
    <t>HK322831</t>
  </si>
  <si>
    <t>102302364119800</t>
  </si>
  <si>
    <t>SHS65V4QZSS+3600LT-II</t>
  </si>
  <si>
    <t>max 3000(3000+600)</t>
  </si>
  <si>
    <t>HK323769</t>
  </si>
  <si>
    <t>300151019573000</t>
  </si>
  <si>
    <t>SR20W1SSFM BLOCK</t>
  </si>
  <si>
    <t>ALUM-A-LIFT INC</t>
  </si>
  <si>
    <t>HK323773</t>
  </si>
  <si>
    <t>HK323897</t>
  </si>
  <si>
    <t>302451006670600</t>
  </si>
  <si>
    <t>SHS55-4050LK(GK) RAIL</t>
  </si>
  <si>
    <t>HK327747</t>
  </si>
  <si>
    <t>106751005545800</t>
  </si>
  <si>
    <t>SHW27CR4C1+2460LT</t>
  </si>
  <si>
    <t>DFF CORPORATION</t>
  </si>
  <si>
    <t>max 1328(1328+1132)</t>
  </si>
  <si>
    <t>HK327998</t>
  </si>
  <si>
    <t>102302135793800</t>
  </si>
  <si>
    <t>SHS30C2ZZ+400L-II</t>
  </si>
  <si>
    <t>HK328150</t>
  </si>
  <si>
    <t>202915222009000</t>
  </si>
  <si>
    <t>SHS15LC1SSM(GK) BLOCK</t>
  </si>
  <si>
    <t>HK328151</t>
  </si>
  <si>
    <t>202915422009000</t>
  </si>
  <si>
    <t>SHS15LV1SSM(GK) BLOCK</t>
  </si>
  <si>
    <t>HK328152</t>
  </si>
  <si>
    <t>202920122009000</t>
  </si>
  <si>
    <t>SHS20C1SSM(GK) BLOCK</t>
  </si>
  <si>
    <t>HK328165</t>
  </si>
  <si>
    <t>200631222009000</t>
  </si>
  <si>
    <t>SSR30XV1SSM(GK) BLOCK</t>
  </si>
  <si>
    <t>HK328154</t>
  </si>
  <si>
    <t>202920222009000</t>
  </si>
  <si>
    <t>SHS20LC1SSM(GK) BLOCK</t>
  </si>
  <si>
    <t>HK328153</t>
  </si>
  <si>
    <t>202920322009000</t>
  </si>
  <si>
    <t>SHS20V1SSM(GK) BLOCK</t>
  </si>
  <si>
    <t>HK328155</t>
  </si>
  <si>
    <t>202920422009000</t>
  </si>
  <si>
    <t>SHS20LV1SSM(GK) BLOCK</t>
  </si>
  <si>
    <t>HK328156</t>
  </si>
  <si>
    <t>202925122009000</t>
  </si>
  <si>
    <t>SHS25C1SSM(GK) BLOCK</t>
  </si>
  <si>
    <t>HK328158</t>
  </si>
  <si>
    <t>202925322009000</t>
  </si>
  <si>
    <t>HK328157</t>
  </si>
  <si>
    <t>202925522009000</t>
  </si>
  <si>
    <t>SHS25R1SSM(GK) BLOCK</t>
  </si>
  <si>
    <t>HK328159</t>
  </si>
  <si>
    <t>202925222009000</t>
  </si>
  <si>
    <t>SHS25LC1SSM(GK) BLOCK</t>
  </si>
  <si>
    <t>HK328160</t>
  </si>
  <si>
    <t>202925422009000</t>
  </si>
  <si>
    <t>SHS25LV1SSM(GK) BLOCK</t>
  </si>
  <si>
    <t>HK328161</t>
  </si>
  <si>
    <t>202925622009000</t>
  </si>
  <si>
    <t>SHS25LR1SSM(GK) BLOCK</t>
  </si>
  <si>
    <t>HK329039</t>
  </si>
  <si>
    <t>HK331290</t>
  </si>
  <si>
    <t>HK334049</t>
  </si>
  <si>
    <t>302451013112100</t>
  </si>
  <si>
    <t>SHS45-1740L(GK) RAIL</t>
  </si>
  <si>
    <t>CATBRIDGE MACHINERY</t>
  </si>
  <si>
    <t>HK334050</t>
  </si>
  <si>
    <t>HK334071</t>
  </si>
  <si>
    <t>102351014185600</t>
  </si>
  <si>
    <t>SHS25LC2KKHHC0+2070LPTK-II</t>
  </si>
  <si>
    <t>MECHATRONIC TECHNIQUES</t>
  </si>
  <si>
    <t>max 1170(900+1170)</t>
  </si>
  <si>
    <t>HK334826</t>
  </si>
  <si>
    <t>302351022203000</t>
  </si>
  <si>
    <t>SHS15R1SSC1(GK) BLOCK</t>
  </si>
  <si>
    <t>STRATASYS</t>
  </si>
  <si>
    <t>HK335747</t>
  </si>
  <si>
    <t>HK335864</t>
  </si>
  <si>
    <t>HK335966</t>
  </si>
  <si>
    <t>106751023344800</t>
  </si>
  <si>
    <t>SHW27CR2SSC1+195LP</t>
  </si>
  <si>
    <t>HK336492</t>
  </si>
  <si>
    <t>106702129806600</t>
  </si>
  <si>
    <t>SHW27CR1QZUU+160L</t>
  </si>
  <si>
    <t>HK336501</t>
  </si>
  <si>
    <t>HK336617</t>
  </si>
  <si>
    <t>176051011644600</t>
  </si>
  <si>
    <t>GL15N-082-SW-B05-W-C-N-N-Y</t>
  </si>
  <si>
    <t>HK336898</t>
  </si>
  <si>
    <t>1849510229543B0</t>
  </si>
  <si>
    <t>GL20N-058-HV-B-Y BASE UNIT ASSY</t>
  </si>
  <si>
    <t>HK336911</t>
  </si>
  <si>
    <t>HK337068</t>
  </si>
  <si>
    <t>102351011195500</t>
  </si>
  <si>
    <t>SHS15V1SSHHE+400L</t>
  </si>
  <si>
    <t>HK337441</t>
  </si>
  <si>
    <t>HK337447</t>
  </si>
  <si>
    <t>106751023364900</t>
  </si>
  <si>
    <t>SHW27CRN1SS+140LP</t>
  </si>
  <si>
    <t>HK337451</t>
  </si>
  <si>
    <t>HK337686</t>
  </si>
  <si>
    <t>75210001105A240</t>
  </si>
  <si>
    <t>GL15/20 INT-FLNG F-T024</t>
  </si>
  <si>
    <t>NORTHWOOD MACHINERY</t>
  </si>
  <si>
    <t>HK337817</t>
  </si>
  <si>
    <t>HK337990</t>
  </si>
  <si>
    <t>102302138706000</t>
  </si>
  <si>
    <t>SHS25R1QZZZ+220L-II</t>
  </si>
  <si>
    <t>HK337991</t>
  </si>
  <si>
    <t>102302180609600</t>
  </si>
  <si>
    <t>SHS25V1QZZZ+280L-II</t>
  </si>
  <si>
    <t>HK337989</t>
  </si>
  <si>
    <t>102302238628600</t>
  </si>
  <si>
    <t>SHS25R1QZZZ+180L-II</t>
  </si>
  <si>
    <t>HK338312</t>
  </si>
  <si>
    <t>000135125104400</t>
  </si>
  <si>
    <t>SR35W2UUC1+440L-II</t>
  </si>
  <si>
    <t>HK338311</t>
  </si>
  <si>
    <t>113951017894000</t>
  </si>
  <si>
    <t>SRS12MUUC1+40LMS</t>
  </si>
  <si>
    <t>HK338324</t>
  </si>
  <si>
    <t>100151002853100</t>
  </si>
  <si>
    <t>SR25W1SS+176LY</t>
  </si>
  <si>
    <t>HK338474</t>
  </si>
  <si>
    <t>302451003177300</t>
  </si>
  <si>
    <t>SHS35-920LE(GK) RAIL</t>
  </si>
  <si>
    <t>GONZALEZ PRODUCTION SYSTEMS</t>
  </si>
  <si>
    <t>HK338475</t>
  </si>
  <si>
    <t>HK338518</t>
  </si>
  <si>
    <t>HK338622</t>
  </si>
  <si>
    <t>100651011000000</t>
  </si>
  <si>
    <t>ONTO INNOVATION</t>
  </si>
  <si>
    <t>HK338897</t>
  </si>
  <si>
    <t>102302363401300</t>
  </si>
  <si>
    <t>SHS35C1SSC0+400LP</t>
  </si>
  <si>
    <t>HK338992</t>
  </si>
  <si>
    <t>000521223002200</t>
  </si>
  <si>
    <t>SSR20XV2UU+220L</t>
  </si>
  <si>
    <t>HK338993</t>
  </si>
  <si>
    <t>000521223002800</t>
  </si>
  <si>
    <t>SSR20XV2UU+280L</t>
  </si>
  <si>
    <t>HK339084</t>
  </si>
  <si>
    <t>100561005929300</t>
  </si>
  <si>
    <t>SSR25XW2KKHH+760LY</t>
  </si>
  <si>
    <t>HK338965</t>
  </si>
  <si>
    <t>101E51023385600</t>
  </si>
  <si>
    <t>HSR25C2QZZZC1+340LE</t>
  </si>
  <si>
    <t>HK339190</t>
  </si>
  <si>
    <t>100502156960600</t>
  </si>
  <si>
    <t>SSR20XW2KK+340L-II</t>
  </si>
  <si>
    <t>HK333208</t>
  </si>
  <si>
    <t>202E30122200000</t>
  </si>
  <si>
    <t>SHS30C1SSC1(GK) BLOCK</t>
  </si>
  <si>
    <t>HK333203</t>
  </si>
  <si>
    <t>202E30122000000</t>
  </si>
  <si>
    <t>SHS30C1SS(GK) BLOCK</t>
  </si>
  <si>
    <t>HK313010</t>
  </si>
  <si>
    <t>HK330794</t>
  </si>
  <si>
    <t>101E51019933500</t>
  </si>
  <si>
    <t>HSR35C2SSC0S+1445LP(50-0088)</t>
  </si>
  <si>
    <t>HK333593</t>
  </si>
  <si>
    <t>202420300901200</t>
  </si>
  <si>
    <t>SHS20-120L(GK) RAIL</t>
  </si>
  <si>
    <t>CARDINAL MACHINE COMPANY</t>
  </si>
  <si>
    <t>HK333595</t>
  </si>
  <si>
    <t>HK336661</t>
  </si>
  <si>
    <t>302351016037200</t>
  </si>
  <si>
    <t>SHS35LV1QZSSHHE BLOCK</t>
  </si>
  <si>
    <t>HK337177</t>
  </si>
  <si>
    <t>184951022918600</t>
  </si>
  <si>
    <t>GL15N-SW/HV TABLE UNIT ASSY</t>
  </si>
  <si>
    <t>HK337263</t>
  </si>
  <si>
    <t>101551014406800</t>
  </si>
  <si>
    <t>HSR25LR2ZZFME+3580LF</t>
  </si>
  <si>
    <t>HK337843</t>
  </si>
  <si>
    <t>186151015544600</t>
  </si>
  <si>
    <t>KR2001A-0130-P0-01A0</t>
  </si>
  <si>
    <t>L3 TECHNOLOGIES, INC - KEO</t>
  </si>
  <si>
    <t>HK337901</t>
  </si>
  <si>
    <t>100651019496600</t>
  </si>
  <si>
    <t>SSR15XW2C1MS+740LSPM-II</t>
  </si>
  <si>
    <t>HK338182</t>
  </si>
  <si>
    <t>HK338920</t>
  </si>
  <si>
    <t>HK338921</t>
  </si>
  <si>
    <t>101E51023396000</t>
  </si>
  <si>
    <t>HSR35LC8KK+1830L-II</t>
  </si>
  <si>
    <t>HK339545</t>
  </si>
  <si>
    <t>HK339570</t>
  </si>
  <si>
    <t>000621113002200</t>
  </si>
  <si>
    <t>SSR20XW1UUM+220LM</t>
  </si>
  <si>
    <t>HK339593</t>
  </si>
  <si>
    <t>102351018849900</t>
  </si>
  <si>
    <t>SHS35LC2QZZZ+3200L</t>
  </si>
  <si>
    <t>HK339784</t>
  </si>
  <si>
    <t>302351002453900</t>
  </si>
  <si>
    <t>SHS35LV1QZSSC1E BLOCK</t>
  </si>
  <si>
    <t>HK339810</t>
  </si>
  <si>
    <t>HK339811</t>
  </si>
  <si>
    <t>HK339812</t>
  </si>
  <si>
    <t>HK339813</t>
  </si>
  <si>
    <t>HK339814</t>
  </si>
  <si>
    <t>HK339815</t>
  </si>
  <si>
    <t>HK339816</t>
  </si>
  <si>
    <t>HK339817</t>
  </si>
  <si>
    <t>HK339820</t>
  </si>
  <si>
    <t>HK339797</t>
  </si>
  <si>
    <t>HK301977</t>
  </si>
  <si>
    <t>HK312561</t>
  </si>
  <si>
    <t>102351022212200</t>
  </si>
  <si>
    <t>SHS30C6SSE+7160LT</t>
  </si>
  <si>
    <t>max 2520(2360+2520+2280)</t>
  </si>
  <si>
    <t>HK313861</t>
  </si>
  <si>
    <t>202465350921700</t>
  </si>
  <si>
    <t>SHS65-2170L(GK) RAIL</t>
  </si>
  <si>
    <t>HK318644</t>
  </si>
  <si>
    <t>102351011788100</t>
  </si>
  <si>
    <t>SHS65LV1KKHH+400L</t>
  </si>
  <si>
    <t>HK331140</t>
  </si>
  <si>
    <t>HK331141</t>
  </si>
  <si>
    <t>HK337514</t>
  </si>
  <si>
    <t>176051005640700</t>
  </si>
  <si>
    <t>GL15N-034-SV-B05-U-C-N-N-Y</t>
  </si>
  <si>
    <t>HK337844</t>
  </si>
  <si>
    <t>HK338319</t>
  </si>
  <si>
    <t>300161031664600</t>
  </si>
  <si>
    <t>SR20W1KKS(GK) BLOCK</t>
  </si>
  <si>
    <t>HK338609</t>
  </si>
  <si>
    <t>000130116021200</t>
  </si>
  <si>
    <t>SR30W1SS+2120L</t>
  </si>
  <si>
    <t>HK338611</t>
  </si>
  <si>
    <t>000130216022800</t>
  </si>
  <si>
    <t>SR30V1SS+2280L</t>
  </si>
  <si>
    <t>HK338608</t>
  </si>
  <si>
    <t>000130226022800</t>
  </si>
  <si>
    <t>SR30V2SS+2280L</t>
  </si>
  <si>
    <t>HK339633</t>
  </si>
  <si>
    <t>202425325901250</t>
  </si>
  <si>
    <t>SHS25-125L(GK) RAIL</t>
  </si>
  <si>
    <t>ATLAS COPCO ASSEMBLY SYSTEM</t>
  </si>
  <si>
    <t>HK339708</t>
  </si>
  <si>
    <t>000516113002200</t>
  </si>
  <si>
    <t>SSR15XW1UU+220LY</t>
  </si>
  <si>
    <t>HK321323</t>
  </si>
  <si>
    <t>201725150902050</t>
  </si>
  <si>
    <t>HSR25-205L(GK) RAIL</t>
  </si>
  <si>
    <t>HOMAG MACHINERY</t>
  </si>
  <si>
    <t>HK328548</t>
  </si>
  <si>
    <t>HK315087</t>
  </si>
  <si>
    <t>169951016788505</t>
  </si>
  <si>
    <t>MPG179S-0167885</t>
  </si>
  <si>
    <t>179S</t>
  </si>
  <si>
    <t>HK328654</t>
  </si>
  <si>
    <t>202365155009000</t>
  </si>
  <si>
    <t>SHS65C1KK(GK) BLOCK</t>
  </si>
  <si>
    <t>HK333351</t>
  </si>
  <si>
    <t>202365322009000</t>
  </si>
  <si>
    <t>SHS65V1SS(GK) BLOCK</t>
  </si>
  <si>
    <t>HK334681</t>
  </si>
  <si>
    <t>HK335940</t>
  </si>
  <si>
    <t>102351021124600</t>
  </si>
  <si>
    <t>SHS55LC2SS+1129L</t>
  </si>
  <si>
    <t>NEFF PRESS</t>
  </si>
  <si>
    <t>HK337683</t>
  </si>
  <si>
    <t>176051015834400</t>
  </si>
  <si>
    <t>GL20N-046-HV-B05Q-V-C-N-N-Y</t>
  </si>
  <si>
    <t>EX-GUARD IND</t>
  </si>
  <si>
    <t>HK337994</t>
  </si>
  <si>
    <t>102302175628400</t>
  </si>
  <si>
    <t>SHS25V1QZZZ+340L</t>
  </si>
  <si>
    <t>HK337992</t>
  </si>
  <si>
    <t>102302255190300</t>
  </si>
  <si>
    <t>SHS25R1QZZZC1+160L</t>
  </si>
  <si>
    <t>HK337993</t>
  </si>
  <si>
    <t>102302383195600</t>
  </si>
  <si>
    <t>SHS25R2QZZZ+280L-II</t>
  </si>
  <si>
    <t>HK338215</t>
  </si>
  <si>
    <t>75210001639A140</t>
  </si>
  <si>
    <t>KR45/46/SKR46 INT-FLNG F46-TA014</t>
  </si>
  <si>
    <t>HK338540</t>
  </si>
  <si>
    <t>HK339131</t>
  </si>
  <si>
    <t>086122131402100</t>
  </si>
  <si>
    <t>KR2602A-0210-P0-01A0</t>
  </si>
  <si>
    <t>HK339304</t>
  </si>
  <si>
    <t>HK339567</t>
  </si>
  <si>
    <t>000526125121400</t>
  </si>
  <si>
    <t>SSR25XW2UUC1+2140LY-II</t>
  </si>
  <si>
    <t>HK339694</t>
  </si>
  <si>
    <t>202325344209000</t>
  </si>
  <si>
    <t>SHS25V1ZZC1(GK) BLOCK</t>
  </si>
  <si>
    <t>HK295560</t>
  </si>
  <si>
    <t>HK299615</t>
  </si>
  <si>
    <t>202465350918700</t>
  </si>
  <si>
    <t>SHS65-1870L(GK) RAIL</t>
  </si>
  <si>
    <t>HK299658</t>
  </si>
  <si>
    <t>HK315375</t>
  </si>
  <si>
    <t>HK324475</t>
  </si>
  <si>
    <t>HK327055</t>
  </si>
  <si>
    <t>102351000137700</t>
  </si>
  <si>
    <t>SHS30LV2QZKKHHC0+600LP-II</t>
  </si>
  <si>
    <t>HK327901</t>
  </si>
  <si>
    <t>HK327902</t>
  </si>
  <si>
    <t>HK327917</t>
  </si>
  <si>
    <t>HK328559</t>
  </si>
  <si>
    <t>HK335680</t>
  </si>
  <si>
    <t>002325121504600</t>
  </si>
  <si>
    <t>SHS25C2C0+460LP-II</t>
  </si>
  <si>
    <t>KAMAN AUTOMATION INC</t>
  </si>
  <si>
    <t>HK335828</t>
  </si>
  <si>
    <t>302351020237100</t>
  </si>
  <si>
    <t>SHS35LV1SSHHE BLOCK</t>
  </si>
  <si>
    <t>HK335832</t>
  </si>
  <si>
    <t>HK336943</t>
  </si>
  <si>
    <t>HK338070</t>
  </si>
  <si>
    <t>HK337869</t>
  </si>
  <si>
    <t>176051023133000</t>
  </si>
  <si>
    <t>GL20N-160-HV-B20QR2-X16-C-C4-N-Y-A231330</t>
  </si>
  <si>
    <t>HK338547</t>
  </si>
  <si>
    <t>201755600930000</t>
  </si>
  <si>
    <t>HSR55-3000L(GK) RAIL</t>
  </si>
  <si>
    <t>HK338548</t>
  </si>
  <si>
    <t>HK338554</t>
  </si>
  <si>
    <t>302302133854400</t>
  </si>
  <si>
    <t>SHS20C1QZSS BLOCK</t>
  </si>
  <si>
    <t>HK338945</t>
  </si>
  <si>
    <t>102351020083700</t>
  </si>
  <si>
    <t>SHS25R2SS+1800LH</t>
  </si>
  <si>
    <t>HK339578</t>
  </si>
  <si>
    <t>200215135902670</t>
  </si>
  <si>
    <t>SR15-267L(GK) RAIL</t>
  </si>
  <si>
    <t>BDI - WESTLAKE</t>
  </si>
  <si>
    <t>HK307676</t>
  </si>
  <si>
    <t>HK307675</t>
  </si>
  <si>
    <t>HK309147</t>
  </si>
  <si>
    <t>IPECO</t>
  </si>
  <si>
    <t>HK312531</t>
  </si>
  <si>
    <t>113951015586100</t>
  </si>
  <si>
    <t>2SRS12MUUC1+290LM</t>
  </si>
  <si>
    <t>HK313950</t>
  </si>
  <si>
    <t>301751011357300</t>
  </si>
  <si>
    <t>HSR55-1440LE(GK) RAIL</t>
  </si>
  <si>
    <t>HK315536</t>
  </si>
  <si>
    <t>113951015586000</t>
  </si>
  <si>
    <t>2SRS12MUUC1+240LM</t>
  </si>
  <si>
    <t>HK319250</t>
  </si>
  <si>
    <t>102351021863300</t>
  </si>
  <si>
    <t>SHS15V1CSE+1378LK</t>
  </si>
  <si>
    <t>FESTO CORPORATION</t>
  </si>
  <si>
    <t>HK326753</t>
    <phoneticPr fontId="4" type="noConversion"/>
  </si>
  <si>
    <t>100551016796700</t>
  </si>
  <si>
    <t>SSR25XW2SS+1120LY</t>
  </si>
  <si>
    <t>HK329886</t>
  </si>
  <si>
    <t>102302082884400</t>
  </si>
  <si>
    <t>SHS30C2QZUU+600L</t>
  </si>
  <si>
    <t>HK330292</t>
  </si>
  <si>
    <t>102361011393300</t>
  </si>
  <si>
    <t>SHS30C1SSC1/1SSHC1E+600L</t>
  </si>
  <si>
    <t>HK329880</t>
  </si>
  <si>
    <t>102302150348300</t>
  </si>
  <si>
    <t>SHS30V2QZUU+1000L</t>
  </si>
  <si>
    <t>HK330667</t>
  </si>
  <si>
    <t>302302170375900</t>
  </si>
  <si>
    <t>SHS25LC1QZZZ BLOCK</t>
  </si>
  <si>
    <t>PASLIN COMPANY</t>
  </si>
  <si>
    <t>HK331142</t>
  </si>
  <si>
    <t>HK331143</t>
  </si>
  <si>
    <t>HK332015</t>
  </si>
  <si>
    <t>302451011661100</t>
  </si>
  <si>
    <t>SHS55-1500LE(GK) RAIL</t>
  </si>
  <si>
    <t>HK333210</t>
  </si>
  <si>
    <t>HK333211</t>
  </si>
  <si>
    <t>HK333206</t>
  </si>
  <si>
    <t>HK333746</t>
  </si>
  <si>
    <t>100102072045800</t>
  </si>
  <si>
    <t>SR15W1SS+170L</t>
  </si>
  <si>
    <t>HK334441</t>
  </si>
  <si>
    <t>100151012531400</t>
  </si>
  <si>
    <t>SR15SB2SSC1+220L-II</t>
  </si>
  <si>
    <t>FIVES MACHINING SYSTEMS INC</t>
  </si>
  <si>
    <t>HK334465</t>
  </si>
  <si>
    <t>102351021144800</t>
  </si>
  <si>
    <t>SHS35C2SSFM+1725LF</t>
  </si>
  <si>
    <t>HK335748</t>
  </si>
  <si>
    <t>HK335947</t>
  </si>
  <si>
    <t>HK336808</t>
  </si>
  <si>
    <t>HK337287</t>
  </si>
  <si>
    <t>002325126004600</t>
  </si>
  <si>
    <t>SHS25C2SS+460L</t>
  </si>
  <si>
    <t>HK337294</t>
  </si>
  <si>
    <t>302451018903200</t>
  </si>
  <si>
    <t>SHS45-4855LT(GK) RAIL</t>
  </si>
  <si>
    <t>max 2437.5(2437.5+2417.5)</t>
  </si>
  <si>
    <t>HK337407</t>
  </si>
  <si>
    <t>002325116010200</t>
  </si>
  <si>
    <t>SHS25C1SS+1020L</t>
  </si>
  <si>
    <t>HK337699</t>
  </si>
  <si>
    <t>HK337903</t>
  </si>
  <si>
    <t>HK337996</t>
  </si>
  <si>
    <t>102302186951700</t>
  </si>
  <si>
    <t>SHS25V1QZZZ+160L-II</t>
  </si>
  <si>
    <t>HK337995</t>
  </si>
  <si>
    <t>102302199459500</t>
  </si>
  <si>
    <t>SHS25V1QZZZ+160L</t>
  </si>
  <si>
    <t>HK338042</t>
  </si>
  <si>
    <t>176051016319300</t>
  </si>
  <si>
    <t>GL20N-082-HV-B10-Z-C-C4-N-Y</t>
  </si>
  <si>
    <t>HK338437</t>
  </si>
  <si>
    <t>000526113002800</t>
  </si>
  <si>
    <t>SSR25XW1UU+280LY</t>
  </si>
  <si>
    <t>HK338846</t>
  </si>
  <si>
    <t>100151002853000</t>
  </si>
  <si>
    <t>SR25W1SS+190LY</t>
  </si>
  <si>
    <t>HK338879</t>
  </si>
  <si>
    <t>HK339199</t>
  </si>
  <si>
    <t>201755400909200</t>
  </si>
  <si>
    <t>HSR55-920L(GK) RAIL</t>
  </si>
  <si>
    <t>HK339546</t>
  </si>
  <si>
    <t>HK339643</t>
  </si>
  <si>
    <t>000526223102200</t>
  </si>
  <si>
    <t>SSR25XV2UU+220LY-II</t>
  </si>
  <si>
    <t>HK339730</t>
  </si>
  <si>
    <t>100602396498800</t>
  </si>
  <si>
    <t>SSR20XV2M+147LM</t>
  </si>
  <si>
    <t>HK339821</t>
  </si>
  <si>
    <t>HK339804</t>
  </si>
  <si>
    <t>HK301040</t>
  </si>
  <si>
    <t>HK328280</t>
  </si>
  <si>
    <t>102351007248500</t>
  </si>
  <si>
    <t>SHS45C2SSC1FM+1200LF</t>
  </si>
  <si>
    <t>R A JONES AND COMPANY</t>
  </si>
  <si>
    <t>HK332478</t>
  </si>
  <si>
    <t>102302350183500</t>
  </si>
  <si>
    <t>SHS20C2QZSS+254L-II</t>
  </si>
  <si>
    <t>HK336999</t>
  </si>
  <si>
    <t>HK337191</t>
  </si>
  <si>
    <t>302461016749100</t>
  </si>
  <si>
    <t>SHS25-2560LK(GK) RAIL</t>
  </si>
  <si>
    <t>MOTION AI - BRAAS NORTH CAROLINA</t>
  </si>
  <si>
    <t>HK337528</t>
  </si>
  <si>
    <t>302461016755300</t>
  </si>
  <si>
    <t>SHS35-2520L(GK)K RAIL</t>
  </si>
  <si>
    <t>HK339270</t>
  </si>
  <si>
    <t>3849US000000761</t>
  </si>
  <si>
    <t>TY20 COVER REPLACEMENT ASSEMBLY</t>
  </si>
  <si>
    <t>OTHER</t>
  </si>
  <si>
    <t>TY20</t>
  </si>
  <si>
    <t>HK321901</t>
  </si>
  <si>
    <t>HK327562</t>
  </si>
  <si>
    <t>102351020359500</t>
  </si>
  <si>
    <t>SHS25V2SS+3740L</t>
  </si>
  <si>
    <t>HK330464</t>
  </si>
  <si>
    <t>102351000800000</t>
  </si>
  <si>
    <t>SHS30C2QZSSC1+380L</t>
  </si>
  <si>
    <t>HK331894</t>
  </si>
  <si>
    <t>102351019919900</t>
  </si>
  <si>
    <t>SHS25C2QZDD+8100LT</t>
  </si>
  <si>
    <t>max 4500(3600+4500)</t>
  </si>
  <si>
    <t>HK333212</t>
  </si>
  <si>
    <t>HK333213</t>
  </si>
  <si>
    <t>HK333214</t>
  </si>
  <si>
    <t>HK333207</t>
  </si>
  <si>
    <t>HK334522</t>
  </si>
  <si>
    <t>301851023234300</t>
  </si>
  <si>
    <t>HSR30-2520LM(GK) RAIL-SM</t>
  </si>
  <si>
    <t>HK334523</t>
  </si>
  <si>
    <t>301851023234400</t>
  </si>
  <si>
    <t>HSR35-2520LM(GK) RAIL-SM</t>
  </si>
  <si>
    <t>HK335105</t>
  </si>
  <si>
    <t>HK336295</t>
  </si>
  <si>
    <t>102302311592200</t>
  </si>
  <si>
    <t>SHS25LV6ZZ+6940LT-II</t>
  </si>
  <si>
    <t>max 2400(2270+2400+2270)</t>
  </si>
  <si>
    <t>HK336809</t>
  </si>
  <si>
    <t>HK337038</t>
  </si>
  <si>
    <t>HK338759</t>
  </si>
  <si>
    <t>75210001631A010</t>
  </si>
  <si>
    <t>KR/SKR20 INT-FLNG F20-CA001</t>
  </si>
  <si>
    <t>HK339012</t>
  </si>
  <si>
    <t>100102052122200</t>
  </si>
  <si>
    <t>SR25W1SS+380LY</t>
  </si>
  <si>
    <t>EASTMAN MACHINE CO.</t>
  </si>
  <si>
    <t>HK339547</t>
  </si>
  <si>
    <t>HK339822</t>
  </si>
  <si>
    <t>HK339806</t>
  </si>
  <si>
    <t>HK315845</t>
  </si>
  <si>
    <t>113951006557400</t>
  </si>
  <si>
    <t>SRS12MQZSS+145LM</t>
  </si>
  <si>
    <t>HK333462</t>
  </si>
  <si>
    <t>HK283258</t>
  </si>
  <si>
    <t>302451007834800</t>
  </si>
  <si>
    <t>HK315241</t>
  </si>
  <si>
    <t>HK323709</t>
  </si>
  <si>
    <t>002330116002800</t>
  </si>
  <si>
    <t>SHS30C1SS+280L</t>
  </si>
  <si>
    <t>HK323707</t>
  </si>
  <si>
    <t>102302157532100</t>
  </si>
  <si>
    <t>SHS30V2ZZ+520L</t>
  </si>
  <si>
    <t>HK323706</t>
  </si>
  <si>
    <t>102302321755400</t>
  </si>
  <si>
    <t>SHS30C1ZZC0+360LP</t>
  </si>
  <si>
    <t>HK333646</t>
  </si>
  <si>
    <t>102351023304400</t>
  </si>
  <si>
    <t>SHS30R1QZSS+310L-II</t>
  </si>
  <si>
    <t>HK334228</t>
  </si>
  <si>
    <t>102351023263700</t>
  </si>
  <si>
    <t>SHS55LC2QZUUHHFM+2340LF</t>
  </si>
  <si>
    <t>HK334604</t>
  </si>
  <si>
    <t>HK335327</t>
  </si>
  <si>
    <t>202330155209000</t>
  </si>
  <si>
    <t>SHS30C1KKC1(GK) BLOCK</t>
  </si>
  <si>
    <t>HK338231</t>
  </si>
  <si>
    <t>75210001099A040</t>
  </si>
  <si>
    <t>KR26 INT-FLNG F26-T004</t>
  </si>
  <si>
    <t>26</t>
  </si>
  <si>
    <t>HK339066</t>
  </si>
  <si>
    <t>HK339188</t>
  </si>
  <si>
    <t>302351020134800</t>
  </si>
  <si>
    <t>SHS15C1SSFM BLOCK</t>
  </si>
  <si>
    <t>HK301085</t>
  </si>
  <si>
    <t>102351018824100</t>
  </si>
  <si>
    <t>SHS65LC2QZSSC0+820L-II</t>
  </si>
  <si>
    <t>HK319411</t>
  </si>
  <si>
    <t>184951010896202</t>
  </si>
  <si>
    <t>MS11004-0108962</t>
  </si>
  <si>
    <t>HK322757</t>
  </si>
  <si>
    <t>HK323029</t>
  </si>
  <si>
    <t>113751020963700</t>
  </si>
  <si>
    <t>SRS15WMUU+945LM</t>
  </si>
  <si>
    <t>NYPRO HEALTHCARE BAJA INC</t>
  </si>
  <si>
    <t>HK324635</t>
  </si>
  <si>
    <t>101E51020049500</t>
  </si>
  <si>
    <t>HSR45C2SSC0S+2459LP(50-9806)</t>
  </si>
  <si>
    <t>HK327903</t>
  </si>
  <si>
    <t>HK327904</t>
  </si>
  <si>
    <t>HK328072</t>
  </si>
  <si>
    <t>HK332911</t>
  </si>
  <si>
    <t>HK333198</t>
    <phoneticPr fontId="4" type="noConversion"/>
  </si>
  <si>
    <t>201765350920200</t>
  </si>
  <si>
    <t>HSR65-2020L(GK) RAIL</t>
  </si>
  <si>
    <t>HK333199</t>
  </si>
  <si>
    <t>201765350926200</t>
  </si>
  <si>
    <t>HSR65-2620L(GK) RAIL</t>
  </si>
  <si>
    <t>HK333200</t>
  </si>
  <si>
    <t>201E65322009000</t>
  </si>
  <si>
    <t>HSR65XC1SS(GK) BLOCK</t>
  </si>
  <si>
    <t>XC</t>
  </si>
  <si>
    <t>HK333215</t>
  </si>
  <si>
    <t>HK333216</t>
  </si>
  <si>
    <t>HK333217</t>
  </si>
  <si>
    <t>202365322209000</t>
  </si>
  <si>
    <t>SHS65V1SSC1(GK) BLOCK</t>
  </si>
  <si>
    <t>HK333202</t>
  </si>
  <si>
    <t>302302121292000</t>
  </si>
  <si>
    <t>SHS30C1QZSS BLOCK</t>
  </si>
  <si>
    <t>HK333516</t>
  </si>
  <si>
    <t>HK334747</t>
  </si>
  <si>
    <t>113751018240200</t>
  </si>
  <si>
    <t>SRS12WMC1+350LM</t>
  </si>
  <si>
    <t>LI-COR INC</t>
  </si>
  <si>
    <t>HK334731</t>
  </si>
  <si>
    <t>101502099557000</t>
  </si>
  <si>
    <t>HSR55LR3RRE+5700LT-II</t>
  </si>
  <si>
    <t>max 2850(2850+2850)</t>
  </si>
  <si>
    <t>HK335642</t>
  </si>
  <si>
    <t>113951020310900</t>
  </si>
  <si>
    <t>2SRS12MUU+195LM</t>
  </si>
  <si>
    <t>HK337372</t>
  </si>
  <si>
    <t>102351020356400</t>
  </si>
  <si>
    <t>SHS25C2SSHHE+700L-II</t>
  </si>
  <si>
    <t>OCEANEERING INTERNATIONAL</t>
  </si>
  <si>
    <t>HK338555</t>
  </si>
  <si>
    <t>HK338657</t>
  </si>
  <si>
    <t>HK338881</t>
  </si>
  <si>
    <t>HK338995</t>
  </si>
  <si>
    <t>001E30116006000</t>
  </si>
  <si>
    <t>HSR30C1SS+600L</t>
  </si>
  <si>
    <t>HK303251</t>
  </si>
  <si>
    <t>100651021423500</t>
  </si>
  <si>
    <t>SSR15XW1SSM/V1SSM+515LYM/1085014-041/REV;A</t>
  </si>
  <si>
    <t>HK307566</t>
  </si>
  <si>
    <t>102302213877600</t>
  </si>
  <si>
    <t>SHS25C2QZZZ+820L</t>
  </si>
  <si>
    <t>VALIANT MACHINE &amp; TOOL INC.</t>
  </si>
  <si>
    <t>HK307567</t>
  </si>
  <si>
    <t>HK307568</t>
  </si>
  <si>
    <t>HK307571</t>
  </si>
  <si>
    <t>HK307678</t>
  </si>
  <si>
    <t>HK307677</t>
  </si>
  <si>
    <t>HK311550</t>
  </si>
  <si>
    <t>184951010882801</t>
  </si>
  <si>
    <t>MS11005-0108828</t>
  </si>
  <si>
    <t>HK320552</t>
  </si>
  <si>
    <t>113951022574401</t>
  </si>
  <si>
    <t>2SRS9XMUU+524LM/1216941-011/REV:A</t>
  </si>
  <si>
    <t>HK327446</t>
  </si>
  <si>
    <t>HK327749</t>
  </si>
  <si>
    <t>HK329605</t>
  </si>
  <si>
    <t>184951011721501</t>
  </si>
  <si>
    <t>KR3306A+150L0-000X(T)(B)</t>
  </si>
  <si>
    <t>FOXSEMICON INTEGRATED TECHNOLOGY</t>
  </si>
  <si>
    <t>HK330940</t>
  </si>
  <si>
    <t>202365411009000</t>
  </si>
  <si>
    <t>SHS65LV1UU(GK) BLOCK</t>
  </si>
  <si>
    <t>HK332919</t>
  </si>
  <si>
    <t>HK332960</t>
  </si>
  <si>
    <t>102302394286900</t>
  </si>
  <si>
    <t>SHS30LR1QZSSC1+800LH-II</t>
  </si>
  <si>
    <t>HK332982</t>
  </si>
  <si>
    <t>HK333483</t>
  </si>
  <si>
    <t>102302128087800</t>
  </si>
  <si>
    <t>SHS30C2QZSS+1160L</t>
  </si>
  <si>
    <t>HK333461</t>
  </si>
  <si>
    <t>ORBIT MACHINING COMPANY LLC</t>
  </si>
  <si>
    <t>HK333517</t>
  </si>
  <si>
    <t>HK334269</t>
  </si>
  <si>
    <t>101E02415441700</t>
  </si>
  <si>
    <t>HSR30C2QZZZ+650L-II</t>
  </si>
  <si>
    <t>HK335749</t>
  </si>
  <si>
    <t>HK336622</t>
  </si>
  <si>
    <t>202C25122200000</t>
  </si>
  <si>
    <t>SR25W1SSC1(GK) BLOCK</t>
  </si>
  <si>
    <t>HK336810</t>
  </si>
  <si>
    <t>HK336978</t>
  </si>
  <si>
    <t>HK337355</t>
  </si>
  <si>
    <t>101E51021549400</t>
  </si>
  <si>
    <t>HSR45C2SSC0S+1568LP(50-0142)(B)</t>
  </si>
  <si>
    <t>HK337707</t>
  </si>
  <si>
    <t>HK337774</t>
  </si>
  <si>
    <t>302302148143300</t>
  </si>
  <si>
    <t>SHS25V1QZDD BLOCK</t>
  </si>
  <si>
    <t>HK337775</t>
  </si>
  <si>
    <t>HK338072</t>
  </si>
  <si>
    <t>200125111009000</t>
  </si>
  <si>
    <t>SR25W1UU(GK) BLOCK</t>
  </si>
  <si>
    <t>HK338082</t>
  </si>
  <si>
    <t>302361003928200</t>
  </si>
  <si>
    <t>SHS35LV1QZZZ BLOCK</t>
  </si>
  <si>
    <t>HK337902</t>
  </si>
  <si>
    <t>102302400823200</t>
  </si>
  <si>
    <t>SHS55LR2DDC1+4760LT-II</t>
  </si>
  <si>
    <t>max 2380(2380+2380)</t>
  </si>
  <si>
    <t>HK338534</t>
  </si>
  <si>
    <t>102351001564600</t>
  </si>
  <si>
    <t>SHS45LC3SS+1830LF</t>
  </si>
  <si>
    <t>HK338551</t>
  </si>
  <si>
    <t>HK338619</t>
  </si>
  <si>
    <t>201E55244009000</t>
  </si>
  <si>
    <t>HSR55LC1ZZ(GK) BLOCK</t>
  </si>
  <si>
    <t>HK338520</t>
  </si>
  <si>
    <t>201755300917400</t>
  </si>
  <si>
    <t>HSR55-1740L(GK) RAIL</t>
  </si>
  <si>
    <t>HK338498</t>
  </si>
  <si>
    <t>102302415995100</t>
  </si>
  <si>
    <t>SHS30LV3QZUU+3000LE-II</t>
  </si>
  <si>
    <t>HK338499</t>
  </si>
  <si>
    <t>102302415995200</t>
  </si>
  <si>
    <t>SHS30LV3QZUU+2360LE-II</t>
  </si>
  <si>
    <t>HK339167</t>
  </si>
  <si>
    <t>301551023387900</t>
  </si>
  <si>
    <t>HSR55LR1ZZM(GK) BLOCK</t>
  </si>
  <si>
    <t>HK339538</t>
  </si>
  <si>
    <t>HK339620</t>
  </si>
  <si>
    <t>000120123005200</t>
  </si>
  <si>
    <t>SR20W2UU+520L</t>
  </si>
  <si>
    <t>HK339607</t>
  </si>
  <si>
    <t>102351022178400</t>
  </si>
  <si>
    <t>SHS35C2QZSSC1+4840LT-II</t>
  </si>
  <si>
    <t>HK339755</t>
  </si>
  <si>
    <t>100151008145700</t>
  </si>
  <si>
    <t>SR20W1KKE+160L</t>
  </si>
  <si>
    <t>HK310730</t>
  </si>
  <si>
    <t>HK310735</t>
  </si>
  <si>
    <t>HK291665</t>
    <phoneticPr fontId="4" type="noConversion"/>
  </si>
  <si>
    <t>HK301019</t>
  </si>
  <si>
    <t>100551011194500</t>
  </si>
  <si>
    <t>SSR15XW2C1M+740LSPM-II</t>
  </si>
  <si>
    <t>HK315377</t>
  </si>
  <si>
    <t>HK329415</t>
  </si>
  <si>
    <t>169951020950103</t>
  </si>
  <si>
    <t>MPG151A-0209501</t>
  </si>
  <si>
    <t>151A</t>
  </si>
  <si>
    <t>HK330842</t>
  </si>
  <si>
    <t>102351009831100</t>
  </si>
  <si>
    <t>SHS30R2C1FM+1240LPF-II</t>
  </si>
  <si>
    <t>HK332912</t>
  </si>
  <si>
    <t>HK334500</t>
  </si>
  <si>
    <t>000125113102800</t>
  </si>
  <si>
    <t>SR25W1UU+280LY-II</t>
  </si>
  <si>
    <t>BEARING HQ (IL,IA)</t>
  </si>
  <si>
    <t>HK334549</t>
  </si>
  <si>
    <t>113751016201900</t>
  </si>
  <si>
    <t>2SRS15WGMUU+310LM</t>
  </si>
  <si>
    <t>HK337700</t>
  </si>
  <si>
    <t>HK338541</t>
  </si>
  <si>
    <t>HK338711</t>
  </si>
  <si>
    <t>302351023341800</t>
  </si>
  <si>
    <t>SHS45LV1QZSSC1FM BLOCK</t>
  </si>
  <si>
    <t>PRESTON-EASTIN</t>
  </si>
  <si>
    <t>HK338709</t>
  </si>
  <si>
    <t>302451023341700</t>
  </si>
  <si>
    <t>SHS45-12975LTF RAIL</t>
  </si>
  <si>
    <t>HK338855</t>
  </si>
  <si>
    <t>302451023381200</t>
  </si>
  <si>
    <t>SHS45-2005LFE RAIL</t>
  </si>
  <si>
    <t>HK338923</t>
  </si>
  <si>
    <t>101E51023393300</t>
  </si>
  <si>
    <t>HSR55LC8KK+2100L-II</t>
  </si>
  <si>
    <t>HK339144</t>
  </si>
  <si>
    <t>101551010833100</t>
  </si>
  <si>
    <t>HSR25LR2C1FME+1900LTF</t>
  </si>
  <si>
    <t>EPIQ ADVANCED DYNAMICS CORPORATION</t>
  </si>
  <si>
    <t>max 1010(1010+890)</t>
  </si>
  <si>
    <t>HK339539</t>
  </si>
  <si>
    <t>HK339548</t>
  </si>
  <si>
    <t>HK339613</t>
  </si>
  <si>
    <t>013715023010300</t>
  </si>
  <si>
    <t>2SRS15WMUU+1030LM</t>
  </si>
  <si>
    <t>HK339612</t>
  </si>
  <si>
    <t>101E51020288900</t>
  </si>
  <si>
    <t>HSR45LC3DDC0E+1805LH-II</t>
  </si>
  <si>
    <t>HK339669</t>
  </si>
  <si>
    <t>102361006944100</t>
  </si>
  <si>
    <t>SHS35LC2KKHHC1+4320LTK</t>
  </si>
  <si>
    <t>max 2160(2160+2160)</t>
  </si>
  <si>
    <t>HK339823</t>
  </si>
  <si>
    <t>HK339808</t>
  </si>
  <si>
    <t>HK339836</t>
  </si>
  <si>
    <t>102361028578100</t>
  </si>
  <si>
    <t>SHS30LC2QZZZHH+4320L</t>
  </si>
  <si>
    <t>HK301978</t>
  </si>
  <si>
    <t>HK331003</t>
  </si>
  <si>
    <t>102351019023700</t>
  </si>
  <si>
    <t>SHS30LC2QZUU+2000L</t>
  </si>
  <si>
    <t>HK332579</t>
  </si>
  <si>
    <t>002330126008400</t>
  </si>
  <si>
    <t>SHS30C2SS+840L</t>
  </si>
  <si>
    <t>HK332563</t>
  </si>
  <si>
    <t>102351015288000</t>
  </si>
  <si>
    <t>SHS30V1SSC0+130LP</t>
  </si>
  <si>
    <t>HK332920</t>
  </si>
  <si>
    <t>HK333651</t>
  </si>
  <si>
    <t>113951013490500</t>
  </si>
  <si>
    <t>SRS9XMQZSS+630LM</t>
  </si>
  <si>
    <t>HK336811</t>
  </si>
  <si>
    <t>HK337039</t>
  </si>
  <si>
    <t>HK338630</t>
  </si>
  <si>
    <t>HK338784</t>
  </si>
  <si>
    <t>HK338943</t>
  </si>
  <si>
    <t>75210001639A001</t>
  </si>
  <si>
    <t>KR45/46/SKR46 INT-FLNG F46-TA000</t>
  </si>
  <si>
    <t>HK339348</t>
  </si>
  <si>
    <t>302451009061700</t>
  </si>
  <si>
    <t>SHS35-370LE(GK) RAIL</t>
  </si>
  <si>
    <t>HK339467</t>
  </si>
  <si>
    <t>102351017972900</t>
  </si>
  <si>
    <t>SHS20LV1SSC1FM+510LPF</t>
  </si>
  <si>
    <t>HK333463</t>
  </si>
  <si>
    <t>HK338918</t>
  </si>
  <si>
    <t>176051012197300</t>
  </si>
  <si>
    <t>GL20N-250-HV-EH-V1-N-N-N-Y</t>
  </si>
  <si>
    <t>HK339003</t>
  </si>
  <si>
    <t>176051023272600</t>
  </si>
  <si>
    <t>GL20N-250-HV-EH-V1-N-N-N-Y-A232726</t>
  </si>
  <si>
    <t>HK318523</t>
    <phoneticPr fontId="4" type="noConversion"/>
  </si>
  <si>
    <t>101651022810300</t>
  </si>
  <si>
    <t>HSR20R2ME+450LM</t>
  </si>
  <si>
    <t>TESLA TORONTO AUTOMATION ULC</t>
  </si>
  <si>
    <t>HK328133</t>
  </si>
  <si>
    <t>HK329715</t>
  </si>
  <si>
    <t>HK330587</t>
  </si>
  <si>
    <t>101E51021392400</t>
  </si>
  <si>
    <t>HSR45C4SSC0S+2400LPT/93-50-9011A</t>
  </si>
  <si>
    <t>max 1200(1200+1200)</t>
  </si>
  <si>
    <t>HK331562</t>
  </si>
  <si>
    <t>102302153043300</t>
  </si>
  <si>
    <t>SHS30R1DD+360L</t>
  </si>
  <si>
    <t>TOYOTA TSUSHO AMERICA INC</t>
  </si>
  <si>
    <t>HK332914</t>
  </si>
  <si>
    <t>HK335236</t>
  </si>
  <si>
    <t>300451023321200</t>
  </si>
  <si>
    <t>SR35-2520LM(GK) RAIL-SM</t>
  </si>
  <si>
    <t>HK338233</t>
  </si>
  <si>
    <t>HK338515</t>
  </si>
  <si>
    <t>HK338556</t>
  </si>
  <si>
    <t>HK338998</t>
  </si>
  <si>
    <t>102302145221900</t>
  </si>
  <si>
    <t>SHS25C2SS+1550L</t>
  </si>
  <si>
    <t>HK339549</t>
  </si>
  <si>
    <t>HK339809</t>
  </si>
  <si>
    <t>HK300115</t>
  </si>
  <si>
    <t>113951013604001</t>
  </si>
  <si>
    <t>2SRS9XMUU+255LM</t>
  </si>
  <si>
    <t>MESO SCALE DIAGNOSTICS,LLC</t>
  </si>
  <si>
    <t>HK311434</t>
  </si>
  <si>
    <t>HK315649</t>
  </si>
  <si>
    <t>HK319412</t>
  </si>
  <si>
    <t>HK322963</t>
  </si>
  <si>
    <t>HK322964</t>
  </si>
  <si>
    <t>HK327750</t>
  </si>
  <si>
    <t>HK327905</t>
  </si>
  <si>
    <t>HK327906</t>
  </si>
  <si>
    <t>HK327918</t>
  </si>
  <si>
    <t>HK332055</t>
  </si>
  <si>
    <t>303051023234500</t>
  </si>
  <si>
    <t>SHS15-1240LM(GK) RAIL-SM</t>
  </si>
  <si>
    <t>030</t>
  </si>
  <si>
    <t>HK332056</t>
  </si>
  <si>
    <t>303051023234600</t>
  </si>
  <si>
    <t>SHS20-1480LM(GK) RAIL-SM</t>
  </si>
  <si>
    <t>HK332057</t>
  </si>
  <si>
    <t>303051023234700</t>
  </si>
  <si>
    <t>SHS25-2020LM(GK) RAIL-SM</t>
  </si>
  <si>
    <t>HK333346</t>
  </si>
  <si>
    <t>102351018660400</t>
  </si>
  <si>
    <t>SHS15LV1C1M+555LF</t>
  </si>
  <si>
    <t>TELEDYNE CETAC TECHNOLOGIES</t>
  </si>
  <si>
    <t>HK335582</t>
  </si>
  <si>
    <t>HK337781</t>
  </si>
  <si>
    <t>HK338782</t>
    <phoneticPr fontId="4" type="noConversion"/>
  </si>
  <si>
    <t>101E51023365900</t>
  </si>
  <si>
    <t>HSR25C2SSFME+2500LFE</t>
  </si>
  <si>
    <t>MOOG</t>
  </si>
  <si>
    <t>HK338783</t>
  </si>
  <si>
    <t>HK339192</t>
  </si>
  <si>
    <t>113951020274900</t>
  </si>
  <si>
    <t>SRS12MSS+270LM</t>
  </si>
  <si>
    <t>HK321014</t>
  </si>
  <si>
    <t>100101000149400</t>
  </si>
  <si>
    <t>SR25W2UUC1E+1380LYP-II</t>
  </si>
  <si>
    <t>HK307682</t>
  </si>
  <si>
    <t>HK307683</t>
  </si>
  <si>
    <t>HK326672</t>
  </si>
  <si>
    <t>102351018052200</t>
  </si>
  <si>
    <t>SHS65LC2SS+915LP</t>
  </si>
  <si>
    <t>HK328134</t>
  </si>
  <si>
    <t>HK331899</t>
  </si>
  <si>
    <t>102302269502900</t>
  </si>
  <si>
    <t>SHS30V1SSC0+140LP</t>
  </si>
  <si>
    <t>HK331895</t>
  </si>
  <si>
    <t>102302340085500</t>
  </si>
  <si>
    <t>SHS30LV1SSC0+400LP</t>
  </si>
  <si>
    <t>HK331922</t>
  </si>
  <si>
    <t>HK331960</t>
  </si>
  <si>
    <t>102302345649900</t>
  </si>
  <si>
    <t>SHS30LV1SSC0+400L</t>
  </si>
  <si>
    <t>HK332078</t>
  </si>
  <si>
    <t>HK332915</t>
  </si>
  <si>
    <t>HK333420</t>
  </si>
  <si>
    <t>302402117232400</t>
  </si>
  <si>
    <t>SHS15-220LK RAIL</t>
  </si>
  <si>
    <t>KORBER MEDIPAK SYSTEMS NA INC</t>
  </si>
  <si>
    <t>HK333419</t>
  </si>
  <si>
    <t>302461001521700</t>
  </si>
  <si>
    <t>SHS15-160LK(GK) RAIL</t>
  </si>
  <si>
    <t>HK334614</t>
  </si>
  <si>
    <t>113951015586600</t>
  </si>
  <si>
    <t>2SRS12MUUC1+590LM</t>
  </si>
  <si>
    <t>HK335018</t>
  </si>
  <si>
    <t>HK335019</t>
  </si>
  <si>
    <t>HK335020</t>
  </si>
  <si>
    <t>HK335021</t>
  </si>
  <si>
    <t>HK335026</t>
  </si>
  <si>
    <t>113751014289200</t>
  </si>
  <si>
    <t>SRS12WGMUUC1+150LM</t>
  </si>
  <si>
    <t>HK335012</t>
  </si>
  <si>
    <t>113951016441500</t>
  </si>
  <si>
    <t>2SRS9XMUU+375LM</t>
  </si>
  <si>
    <t>HK335013</t>
  </si>
  <si>
    <t>HK335014</t>
  </si>
  <si>
    <t>HK335015</t>
  </si>
  <si>
    <t>HK335016</t>
  </si>
  <si>
    <t>HK335017</t>
  </si>
  <si>
    <t>HK335781</t>
  </si>
  <si>
    <t>113975042089700</t>
  </si>
  <si>
    <t>SRS9XMUU+42LM</t>
  </si>
  <si>
    <t>HK335963</t>
  </si>
  <si>
    <t>HK336812</t>
  </si>
  <si>
    <t>HK336872</t>
  </si>
  <si>
    <t>102351023319900</t>
  </si>
  <si>
    <t>SHS55C3ZZ+8490LT</t>
  </si>
  <si>
    <t>max 2280(2280+2280+2280+1650)</t>
  </si>
  <si>
    <t>HK337621</t>
  </si>
  <si>
    <t>HK338073</t>
  </si>
  <si>
    <t>HK337904</t>
  </si>
  <si>
    <t>102302400823100</t>
  </si>
  <si>
    <t>SHS55LR2DDC1+7260LT-II</t>
  </si>
  <si>
    <t>max 2490(2370+2400+2490)</t>
  </si>
  <si>
    <t>HK338105</t>
  </si>
  <si>
    <t>105851022112500</t>
  </si>
  <si>
    <t>HDR35C2ZZC0E+1170LPZ(50-0139)(A)</t>
  </si>
  <si>
    <t>HK338883</t>
  </si>
  <si>
    <t>HK339307</t>
  </si>
  <si>
    <t>HK339308</t>
  </si>
  <si>
    <t>HK339309</t>
  </si>
  <si>
    <t>HK339149</t>
  </si>
  <si>
    <t>102351023247700</t>
  </si>
  <si>
    <t>SHS35LR1SS+560L</t>
  </si>
  <si>
    <t>HK339150</t>
  </si>
  <si>
    <t>102351023247800</t>
  </si>
  <si>
    <t>SHS35LR2SS+1520L</t>
  </si>
  <si>
    <t>HK339277</t>
  </si>
  <si>
    <t>101E51023262300</t>
  </si>
  <si>
    <t>HSR45LC7SSFM+7468LTF</t>
  </si>
  <si>
    <t>HK339461</t>
  </si>
  <si>
    <t>100551018786900</t>
  </si>
  <si>
    <t>SSR25XW1UUFM+340LYF</t>
  </si>
  <si>
    <t>CINCINNATI BELTING &amp; TRANS</t>
  </si>
  <si>
    <t>HK339524</t>
  </si>
  <si>
    <t>HK301041</t>
  </si>
  <si>
    <t>HK301061</t>
  </si>
  <si>
    <t>HK318486</t>
  </si>
  <si>
    <t>202465600910200</t>
  </si>
  <si>
    <t>SHS65-1020L(GK) RAIL</t>
  </si>
  <si>
    <t>HK323021</t>
  </si>
  <si>
    <t>HK331940</t>
  </si>
  <si>
    <t>102302174979800</t>
  </si>
  <si>
    <t>SHS30LC2QZSS+440L</t>
  </si>
  <si>
    <t>HK333373</t>
  </si>
  <si>
    <t>HK334333</t>
  </si>
  <si>
    <t>HK334327</t>
  </si>
  <si>
    <t>000130228005200</t>
  </si>
  <si>
    <t>SR30V2SSC1+520L</t>
  </si>
  <si>
    <t>TELESIS TECHNOLOGIES INC.</t>
  </si>
  <si>
    <t>HK338183</t>
  </si>
  <si>
    <t>HK338854</t>
  </si>
  <si>
    <t>100151011625100</t>
  </si>
  <si>
    <t>SR35TB2SSC1/SB2SSC1+1470L-II</t>
  </si>
  <si>
    <t>MILACRON INC.</t>
  </si>
  <si>
    <t>HK338919</t>
  </si>
  <si>
    <t>201735200908400</t>
  </si>
  <si>
    <t>HSR35-840L(GK) RAIL</t>
  </si>
  <si>
    <t>HK339550</t>
  </si>
  <si>
    <t>HK339796</t>
  </si>
  <si>
    <t>302351004071300</t>
  </si>
  <si>
    <t>SHS45LC1SSFM BLOCK</t>
  </si>
  <si>
    <t>HK301979</t>
  </si>
  <si>
    <t>HK296348</t>
  </si>
  <si>
    <t>100151015371100</t>
  </si>
  <si>
    <t>SR30W4SS+760L-III</t>
  </si>
  <si>
    <t>HK308724</t>
  </si>
  <si>
    <t>113951019246800</t>
  </si>
  <si>
    <t>SRS9XGMUUCS+320LM</t>
  </si>
  <si>
    <t>MICRO VU</t>
  </si>
  <si>
    <t>HK308908</t>
  </si>
  <si>
    <t>113951019247500</t>
  </si>
  <si>
    <t>SRS9XMCS+740LM</t>
  </si>
  <si>
    <t>HK319345</t>
  </si>
  <si>
    <t>102351015893800</t>
  </si>
  <si>
    <t>SHS35C2SS+1454L</t>
  </si>
  <si>
    <t>HK323872</t>
  </si>
  <si>
    <t>HK326264</t>
  </si>
  <si>
    <t>113902362436700</t>
  </si>
  <si>
    <t>SRS12NUU+800LM</t>
  </si>
  <si>
    <t>HK330851</t>
  </si>
  <si>
    <t>HK330852</t>
  </si>
  <si>
    <t>HK330871</t>
  </si>
  <si>
    <t>HK332916</t>
  </si>
  <si>
    <t>HK332910</t>
  </si>
  <si>
    <t>302461008143200</t>
  </si>
  <si>
    <t>SHS35-5600LT(GK) RAIL</t>
  </si>
  <si>
    <t>max 2800(2800+2800)</t>
  </si>
  <si>
    <t>HK333644</t>
  </si>
  <si>
    <t>113902218053500</t>
  </si>
  <si>
    <t>2SRS12MUU+370LM</t>
  </si>
  <si>
    <t>HK336813</t>
  </si>
  <si>
    <t>HK336875</t>
  </si>
  <si>
    <t>302451007838100</t>
  </si>
  <si>
    <t>SHS35-1000LFE RAIL</t>
  </si>
  <si>
    <t>HK337819</t>
  </si>
  <si>
    <t>HK337820</t>
  </si>
  <si>
    <t>HK337927</t>
  </si>
  <si>
    <t>302302111621800</t>
  </si>
  <si>
    <t>SHS25C1QZUU BLOCK</t>
  </si>
  <si>
    <t>HK338533</t>
  </si>
  <si>
    <t>102351001545300</t>
  </si>
  <si>
    <t>SHS20C2SS+350LKF</t>
  </si>
  <si>
    <t>HK339525</t>
  </si>
  <si>
    <t>75210001634A010</t>
  </si>
  <si>
    <t>KR/SKR26 INT-FLNG F26-CA001</t>
  </si>
  <si>
    <t>HK339733</t>
  </si>
  <si>
    <t>102302126260700</t>
  </si>
  <si>
    <t>SHS35LC1SS+300L</t>
  </si>
  <si>
    <t>HK333464</t>
  </si>
  <si>
    <t>HK302623</t>
  </si>
  <si>
    <t>HK328189</t>
  </si>
  <si>
    <t>HK328191</t>
  </si>
  <si>
    <t>HK328190</t>
  </si>
  <si>
    <t>HK334311</t>
  </si>
  <si>
    <t>102351004600800</t>
  </si>
  <si>
    <t>SHS30C2QZZZ+1240L</t>
  </si>
  <si>
    <t>BDI CANADA INC</t>
  </si>
  <si>
    <t>HK336607</t>
  </si>
  <si>
    <t>002325126005200</t>
  </si>
  <si>
    <t>SHS25C2SS+520L</t>
  </si>
  <si>
    <t>HK337058</t>
  </si>
  <si>
    <t>305951022383601</t>
  </si>
  <si>
    <t>HDR35-4798LZT(GK) RAIL</t>
  </si>
  <si>
    <t>THK AMERICA, INC.</t>
  </si>
  <si>
    <t>059</t>
  </si>
  <si>
    <t>max 2940(2940+1858)</t>
  </si>
  <si>
    <t>HK337701</t>
  </si>
  <si>
    <t>HK337776</t>
  </si>
  <si>
    <t>HK338234</t>
  </si>
  <si>
    <t>75210001639A010</t>
  </si>
  <si>
    <t>KR45/46/SKR46 INT-FLNG F46-TA001</t>
  </si>
  <si>
    <t>HK338557</t>
  </si>
  <si>
    <t>HK339749</t>
  </si>
  <si>
    <t>HK292122</t>
  </si>
  <si>
    <t>HK307745</t>
  </si>
  <si>
    <t>113902116914400</t>
  </si>
  <si>
    <t>SRS12MUU+75LM</t>
  </si>
  <si>
    <t>HK315379</t>
  </si>
  <si>
    <t>HK332438</t>
  </si>
  <si>
    <t>102351023204600</t>
  </si>
  <si>
    <t>SHS30C2ZZHH+1400L-II</t>
  </si>
  <si>
    <t>HK333218</t>
  </si>
  <si>
    <t>HK333650</t>
  </si>
  <si>
    <t>HK336762</t>
  </si>
  <si>
    <t>HK336851</t>
  </si>
  <si>
    <t>HK336852</t>
  </si>
  <si>
    <t>HK336854</t>
  </si>
  <si>
    <t>HK336855</t>
  </si>
  <si>
    <t>HK336856</t>
  </si>
  <si>
    <t>HK336857</t>
  </si>
  <si>
    <t>HK336847</t>
  </si>
  <si>
    <t>202455600930000</t>
  </si>
  <si>
    <t>SHS55-3000L(GK) RAIL</t>
  </si>
  <si>
    <t>HK336845</t>
  </si>
  <si>
    <t>202E35322200000</t>
  </si>
  <si>
    <t>SHS35R1SSC1(GK) BLOCK</t>
  </si>
  <si>
    <t>HK336848</t>
  </si>
  <si>
    <t>202355122009000</t>
  </si>
  <si>
    <t>SHS55C1SS(GK) BLOCK</t>
  </si>
  <si>
    <t>HK336849</t>
  </si>
  <si>
    <t>HK336850</t>
  </si>
  <si>
    <t>HK336853</t>
  </si>
  <si>
    <t>202355322209000</t>
  </si>
  <si>
    <t>SHS55V1SSC1(GK) BLOCK</t>
  </si>
  <si>
    <t>HK338662</t>
  </si>
  <si>
    <t>HK339337</t>
  </si>
  <si>
    <t>013915023003500</t>
  </si>
  <si>
    <t>2SRS15MUU+350LM</t>
  </si>
  <si>
    <t>HK339551</t>
  </si>
  <si>
    <t>HK339560</t>
  </si>
  <si>
    <t>100502070612300</t>
  </si>
  <si>
    <t>SSR15XW1SS+140LY</t>
  </si>
  <si>
    <t>HK339559</t>
  </si>
  <si>
    <t>100551011722400</t>
  </si>
  <si>
    <t>SSR15XW2SSC1+800LYP</t>
  </si>
  <si>
    <t>HK302397</t>
  </si>
  <si>
    <t>100351005278700</t>
  </si>
  <si>
    <t>SR25W3C1ME+830LYPM-II</t>
  </si>
  <si>
    <t>HK307684</t>
  </si>
  <si>
    <t>HK307685</t>
  </si>
  <si>
    <t>HK322728</t>
  </si>
  <si>
    <t>113951015300001</t>
  </si>
  <si>
    <t>2SRS9XGMUUCS+325LM-II</t>
  </si>
  <si>
    <t>HK327812</t>
  </si>
  <si>
    <t>202365344009000</t>
  </si>
  <si>
    <t>SHS65V1ZZ(GK) BLOCK</t>
  </si>
  <si>
    <t>HK328192</t>
  </si>
  <si>
    <t>HK328193</t>
  </si>
  <si>
    <t>HK328194</t>
  </si>
  <si>
    <t>HK328207</t>
  </si>
  <si>
    <t>HK328196</t>
  </si>
  <si>
    <t>HK328195</t>
  </si>
  <si>
    <t>HK328197</t>
  </si>
  <si>
    <t>HK328198</t>
  </si>
  <si>
    <t>HK328200</t>
  </si>
  <si>
    <t>HK328199</t>
  </si>
  <si>
    <t>HK328201</t>
  </si>
  <si>
    <t>HK328202</t>
  </si>
  <si>
    <t>HK328203</t>
  </si>
  <si>
    <t>HK331688</t>
  </si>
  <si>
    <t>HK332749</t>
  </si>
  <si>
    <t>113951021603400</t>
  </si>
  <si>
    <t>2SRS9XGMUU+115LM (YASKAWA USP03134-1)</t>
  </si>
  <si>
    <t>YASKAWA ELECTRIC AMERICA INC</t>
  </si>
  <si>
    <t>HK334078</t>
  </si>
  <si>
    <t>113951015300301</t>
  </si>
  <si>
    <t>2SRS9XGMUUCS+475LM-II</t>
  </si>
  <si>
    <t>HK334902</t>
  </si>
  <si>
    <t>HK335099</t>
  </si>
  <si>
    <t>HK335100</t>
  </si>
  <si>
    <t>HK335225</t>
  </si>
  <si>
    <t>102302260580200</t>
  </si>
  <si>
    <t>SHS30V2QZSSHH+760L-II</t>
  </si>
  <si>
    <t>HK335282</t>
  </si>
  <si>
    <t>002330128006000</t>
  </si>
  <si>
    <t>SHS30C2SSC1+600L</t>
  </si>
  <si>
    <t>NORTHEAST INDUSTRIAL TECH.</t>
  </si>
  <si>
    <t>HK335303</t>
  </si>
  <si>
    <t>102361000463800</t>
  </si>
  <si>
    <t>SHS30C2SSC1+560L</t>
  </si>
  <si>
    <t>HK335665</t>
  </si>
  <si>
    <t>102302100697200</t>
  </si>
  <si>
    <t>SHS25V1ZZ+220L</t>
  </si>
  <si>
    <t>HK335669</t>
  </si>
  <si>
    <t>002325126104600</t>
  </si>
  <si>
    <t>SHS25C2SS+460L-II</t>
  </si>
  <si>
    <t>HK335668</t>
  </si>
  <si>
    <t>102302135584300</t>
  </si>
  <si>
    <t>SHS25C1ZZ+180L-II</t>
  </si>
  <si>
    <t>HK335670</t>
  </si>
  <si>
    <t>102302187510300</t>
  </si>
  <si>
    <t>SHS30V2ZZ+600L</t>
  </si>
  <si>
    <t>HK335671</t>
  </si>
  <si>
    <t>101502417008600</t>
  </si>
  <si>
    <t>HSR30R1ZZ+260L-II</t>
  </si>
  <si>
    <t>HK336623</t>
  </si>
  <si>
    <t>HK336814</t>
  </si>
  <si>
    <t>HK336901</t>
  </si>
  <si>
    <t>219A03011000000</t>
  </si>
  <si>
    <t>SEAL KIT SHS30QZZ</t>
  </si>
  <si>
    <t>HK337584</t>
  </si>
  <si>
    <t>301E51019912300</t>
  </si>
  <si>
    <t>HSR35C1QZSS BLOCK</t>
  </si>
  <si>
    <t>HK337622</t>
  </si>
  <si>
    <t>HK338048</t>
  </si>
  <si>
    <t>201720200901000</t>
  </si>
  <si>
    <t>HSR20-100L(GK) RAIL</t>
  </si>
  <si>
    <t>HK338884</t>
  </si>
  <si>
    <t>HK339528</t>
  </si>
  <si>
    <t>75210002805A030</t>
  </si>
  <si>
    <t>ES4 INT-FLNG F-C003</t>
  </si>
  <si>
    <t>HK339623</t>
  </si>
  <si>
    <t>HK339801</t>
  </si>
  <si>
    <t>HK339802</t>
  </si>
  <si>
    <t>HK320571</t>
  </si>
  <si>
    <t>113951022215400</t>
  </si>
  <si>
    <t>2SRS9XMUU+550LM</t>
  </si>
  <si>
    <t>HK324360</t>
  </si>
  <si>
    <t>HK329040</t>
  </si>
  <si>
    <t>HK338922</t>
  </si>
  <si>
    <t>101E51023384500</t>
  </si>
  <si>
    <t>HSR55LC8KK+16500LT-II</t>
  </si>
  <si>
    <t>HK339552</t>
  </si>
  <si>
    <t>HK317895</t>
  </si>
  <si>
    <t>HK297423</t>
  </si>
  <si>
    <t>000115126016000</t>
  </si>
  <si>
    <t>SR15W2SS+1600L</t>
  </si>
  <si>
    <t>FLEXTRONICS INTL EUROPE B.V.</t>
  </si>
  <si>
    <t>HK309004</t>
  </si>
  <si>
    <t>102351011110100</t>
  </si>
  <si>
    <t>SHS15LV1SSHHE+400LK</t>
  </si>
  <si>
    <t>HK309028</t>
  </si>
  <si>
    <t>HK318524</t>
  </si>
  <si>
    <t>HK321989</t>
  </si>
  <si>
    <t>013912026001200</t>
  </si>
  <si>
    <t>2SRS12MSS+120LM</t>
  </si>
  <si>
    <t>HK321997</t>
  </si>
  <si>
    <t>102302154010900</t>
  </si>
  <si>
    <t>SHS15V2QZSS+420L</t>
  </si>
  <si>
    <t>HK321998</t>
  </si>
  <si>
    <t>HK322045</t>
  </si>
  <si>
    <t>002320126005200</t>
  </si>
  <si>
    <t>SHS20C2SS+520L</t>
  </si>
  <si>
    <t>HK322060</t>
  </si>
  <si>
    <t>HK322047</t>
  </si>
  <si>
    <t>002320126010000</t>
  </si>
  <si>
    <t>SHS20C2SS+1000L</t>
  </si>
  <si>
    <t>HK322074</t>
  </si>
  <si>
    <t>HK322048</t>
  </si>
  <si>
    <t>102302116961400</t>
  </si>
  <si>
    <t>SHS20C2SS+300L</t>
  </si>
  <si>
    <t>HK322049</t>
  </si>
  <si>
    <t>HK322076</t>
  </si>
  <si>
    <t>HK322079</t>
  </si>
  <si>
    <t>HK322067</t>
  </si>
  <si>
    <t>102302124795200</t>
  </si>
  <si>
    <t>SHS15C2SS+300L</t>
  </si>
  <si>
    <t>HK322050</t>
  </si>
  <si>
    <t>102302111720200</t>
  </si>
  <si>
    <t>SHS20C2SS+1500L</t>
  </si>
  <si>
    <t>HK322080</t>
  </si>
  <si>
    <t>HK322071</t>
  </si>
  <si>
    <t>102361018175000</t>
  </si>
  <si>
    <t>SHS15C2SS+275L</t>
  </si>
  <si>
    <t>HK322130</t>
  </si>
  <si>
    <t>002315126002800</t>
  </si>
  <si>
    <t>SHS15C2SS+280L</t>
  </si>
  <si>
    <t>HK322134</t>
  </si>
  <si>
    <t>HK326068</t>
  </si>
  <si>
    <t>101E51021077700</t>
  </si>
  <si>
    <t>HSR45C2SSC0S+1778LP(50-9010)(B)</t>
  </si>
  <si>
    <t>HK327620</t>
  </si>
  <si>
    <t>HK327693</t>
  </si>
  <si>
    <t>001E25126010000</t>
  </si>
  <si>
    <t>HSR25C2SS+1000L</t>
  </si>
  <si>
    <t>HK331859</t>
  </si>
  <si>
    <t>102351018491000</t>
  </si>
  <si>
    <t>SHS25V2+2761L</t>
  </si>
  <si>
    <t>PHILIPS MEDICAL SYSTEMS</t>
  </si>
  <si>
    <t>HK332061</t>
  </si>
  <si>
    <t>HK332062</t>
  </si>
  <si>
    <t>HK332063</t>
  </si>
  <si>
    <t>HK332922</t>
  </si>
  <si>
    <t>HK333638</t>
  </si>
  <si>
    <t>206827300907800</t>
  </si>
  <si>
    <t>SHW27-780L(GK) RAIL</t>
  </si>
  <si>
    <t>HK335138</t>
  </si>
  <si>
    <t>HK337570</t>
  </si>
  <si>
    <t>302351004682800</t>
  </si>
  <si>
    <t>SHS25C1SSFM BLOCK</t>
  </si>
  <si>
    <t>HK339243</t>
  </si>
  <si>
    <t>102351011624400</t>
  </si>
  <si>
    <t>SHS20V2UUC1FM+340LF-II(ARMOLOY)</t>
  </si>
  <si>
    <t>HK339798</t>
  </si>
  <si>
    <t>302451021456400</t>
  </si>
  <si>
    <t>SHS45-3145LF RAIL</t>
  </si>
  <si>
    <t>HK301980</t>
  </si>
  <si>
    <t>HK331853</t>
  </si>
  <si>
    <t>301751011357400</t>
  </si>
  <si>
    <t>HSR55-1500LE(GK) RAIL</t>
  </si>
  <si>
    <t>HK333465</t>
  </si>
  <si>
    <t>HK309148</t>
  </si>
  <si>
    <t>HK318108</t>
  </si>
  <si>
    <t>HK332405</t>
  </si>
  <si>
    <t>102361010523800</t>
  </si>
  <si>
    <t>SHS30C1SS+130L</t>
  </si>
  <si>
    <t>HK335773</t>
  </si>
  <si>
    <t>102302110974300</t>
  </si>
  <si>
    <t>SHS30LC2SSC0+320L</t>
  </si>
  <si>
    <t>HK337848</t>
  </si>
  <si>
    <t>HK337849</t>
  </si>
  <si>
    <t>HK300533</t>
  </si>
  <si>
    <t>301E51019371100</t>
  </si>
  <si>
    <t>HSR55C1ZZE(GK) BLOCK</t>
  </si>
  <si>
    <t>HK308828</t>
  </si>
  <si>
    <t>100551018309300</t>
  </si>
  <si>
    <t>SSR15XW2FM+4920LYTFE</t>
  </si>
  <si>
    <t>ULTRA CLEAN TECHNOLOGY</t>
  </si>
  <si>
    <t>max 2460(2460+2460)</t>
  </si>
  <si>
    <t>HK322685</t>
  </si>
  <si>
    <t>100561032567100</t>
  </si>
  <si>
    <t>SSR15XV2UU+880LK</t>
  </si>
  <si>
    <t>TRUMPF INC</t>
  </si>
  <si>
    <t>HK327907</t>
  </si>
  <si>
    <t>HK327908</t>
  </si>
  <si>
    <t>HK327919</t>
  </si>
  <si>
    <t>HK331360</t>
  </si>
  <si>
    <t>HK337499</t>
  </si>
  <si>
    <t>HK338542</t>
  </si>
  <si>
    <t>HK338658</t>
  </si>
  <si>
    <t>HK339159</t>
  </si>
  <si>
    <t>200220200914200</t>
  </si>
  <si>
    <t>SR20-1420L(GK) RAIL</t>
  </si>
  <si>
    <t>HK307519</t>
  </si>
  <si>
    <t>HK307520</t>
  </si>
  <si>
    <t>HK307522</t>
  </si>
  <si>
    <t>HK307524</t>
  </si>
  <si>
    <t>302451008131600</t>
  </si>
  <si>
    <t>SHS65-3400LE(GK) RAIL</t>
  </si>
  <si>
    <t>HK307686</t>
  </si>
  <si>
    <t>HK307687</t>
  </si>
  <si>
    <t>HK307736</t>
  </si>
  <si>
    <t>113951015586300</t>
  </si>
  <si>
    <t>2SRS12MUUC1+390LM</t>
  </si>
  <si>
    <t>HK312886</t>
  </si>
  <si>
    <t>113951015586500</t>
  </si>
  <si>
    <t>2SRS12MUUC1+490LM</t>
  </si>
  <si>
    <t>HK317139</t>
  </si>
  <si>
    <t>113951015299801</t>
  </si>
  <si>
    <t>2SRS9XGMUUCS+225LM-II</t>
  </si>
  <si>
    <t>HK328712</t>
  </si>
  <si>
    <t>102351021863400</t>
  </si>
  <si>
    <t>SHS20V2CSE+1378L</t>
  </si>
  <si>
    <t>HK329414</t>
  </si>
  <si>
    <t>HK333415</t>
  </si>
  <si>
    <t>HK334713</t>
  </si>
  <si>
    <t>HK334914</t>
  </si>
  <si>
    <t>302351008056400</t>
  </si>
  <si>
    <t>SHS20V1SSC1E(GK) BLOCK</t>
  </si>
  <si>
    <t>TRUMPF GMBH &amp; CO KG</t>
  </si>
  <si>
    <t>HK336581</t>
  </si>
  <si>
    <t>BURR OAK TOOL &amp; GAGE</t>
  </si>
  <si>
    <t>HK337000</t>
  </si>
  <si>
    <t>HK337362</t>
  </si>
  <si>
    <t>102302100127500</t>
  </si>
  <si>
    <t>SHS30V2SS+800L</t>
  </si>
  <si>
    <t>HK337599</t>
  </si>
  <si>
    <t>113951022977100</t>
  </si>
  <si>
    <t>2SRS9XMUU+588LM</t>
  </si>
  <si>
    <t>HK338800</t>
  </si>
  <si>
    <t>HK338885</t>
  </si>
  <si>
    <t>HK338893</t>
  </si>
  <si>
    <t>HK339553</t>
  </si>
  <si>
    <t>HK290670</t>
  </si>
  <si>
    <t>102351018167300</t>
  </si>
  <si>
    <t>SHS15V2SSC1FM+548LF-II</t>
  </si>
  <si>
    <t>HK297344</t>
  </si>
  <si>
    <t>HK307359</t>
  </si>
  <si>
    <t>102351017005900</t>
  </si>
  <si>
    <t>SHS15V2CS+370LPF</t>
  </si>
  <si>
    <t>HK317890</t>
  </si>
  <si>
    <t>113951014399500</t>
  </si>
  <si>
    <t>SRS9XMUU+75LM</t>
  </si>
  <si>
    <t>SANMINA CORPORATION</t>
  </si>
  <si>
    <t>HK330359</t>
  </si>
  <si>
    <t>102351016269700</t>
  </si>
  <si>
    <t>SHS65C2KK+1930L</t>
  </si>
  <si>
    <t>HK334558</t>
  </si>
  <si>
    <t>302402306897400</t>
  </si>
  <si>
    <t>SHS35-3360LT(GK) RAIL</t>
  </si>
  <si>
    <t>max 1680(1680+1680)</t>
  </si>
  <si>
    <t>HK334559</t>
  </si>
  <si>
    <t>HK334560</t>
  </si>
  <si>
    <t>HK335489</t>
  </si>
  <si>
    <t>202355355009000</t>
  </si>
  <si>
    <t>SHS55V1KK(GK) BLOCK</t>
  </si>
  <si>
    <t>MERRILL ENGINEERING &amp; INTEGRATION</t>
  </si>
  <si>
    <t>HK335490</t>
  </si>
  <si>
    <t>HK335491</t>
  </si>
  <si>
    <t>HK335512</t>
  </si>
  <si>
    <t>302461000192200</t>
  </si>
  <si>
    <t>SHS55-9000LT(GK) RAIL</t>
  </si>
  <si>
    <t>max 3000(3000+3000+3000)</t>
  </si>
  <si>
    <t>HK335513</t>
  </si>
  <si>
    <t>HK335514</t>
  </si>
  <si>
    <t>302461004321800</t>
  </si>
  <si>
    <t>SHS55-15000LT(GK) RAIL</t>
  </si>
  <si>
    <t>max 3000(3000+3000+3000+3000+3000)</t>
  </si>
  <si>
    <t>HK336904</t>
  </si>
  <si>
    <t>HK336974</t>
  </si>
  <si>
    <t>HK337807</t>
  </si>
  <si>
    <t>102302107780800</t>
  </si>
  <si>
    <t>SHS30LC2ZZC0+920L</t>
  </si>
  <si>
    <t>HK338393</t>
  </si>
  <si>
    <t>HK339716</t>
  </si>
  <si>
    <t>302461012771600</t>
  </si>
  <si>
    <t>SHS30-675LS(GK) RAIL</t>
  </si>
  <si>
    <t>KORBER TISSUE</t>
  </si>
  <si>
    <t>HK338697</t>
  </si>
  <si>
    <t>302451018330600</t>
  </si>
  <si>
    <t>SHS35-3020L(GK) RAIL FOR CUT-SM</t>
  </si>
  <si>
    <t>HK339554</t>
  </si>
  <si>
    <t>HK328647</t>
  </si>
  <si>
    <t>HK328027</t>
  </si>
  <si>
    <t>HK328578</t>
  </si>
  <si>
    <t>101651023199500</t>
  </si>
  <si>
    <t>HSR15R2SSM+473LTM</t>
  </si>
  <si>
    <t>max 268(205+268)</t>
  </si>
  <si>
    <t>HK328579</t>
  </si>
  <si>
    <t>HK330588</t>
  </si>
  <si>
    <t>HK338298</t>
  </si>
  <si>
    <t>HK309060</t>
  </si>
  <si>
    <t>HK313024</t>
  </si>
  <si>
    <t>202315311009000</t>
  </si>
  <si>
    <t>SHS15V1UU(GK) BLOCK</t>
  </si>
  <si>
    <t>HK315381</t>
  </si>
  <si>
    <t>HK315835</t>
  </si>
  <si>
    <t>HK318930</t>
  </si>
  <si>
    <t>001E25116004600</t>
  </si>
  <si>
    <t>HSR25C1SS+460L</t>
  </si>
  <si>
    <t>HK319442</t>
  </si>
  <si>
    <t>HK319413</t>
  </si>
  <si>
    <t>HK321902</t>
  </si>
  <si>
    <t>HK322008</t>
  </si>
  <si>
    <t>HK337782</t>
  </si>
  <si>
    <t>HK279804</t>
  </si>
  <si>
    <t>HK306581</t>
  </si>
  <si>
    <t>202465310929120</t>
  </si>
  <si>
    <t>SHS65-2912L(GK) RAIL</t>
  </si>
  <si>
    <t>HK306595</t>
  </si>
  <si>
    <t>HK306583</t>
  </si>
  <si>
    <t>HK315903</t>
  </si>
  <si>
    <t>HK321056</t>
  </si>
  <si>
    <t>300551018033900</t>
  </si>
  <si>
    <t>SSR30XW1UUC1(GK) BLOCK</t>
  </si>
  <si>
    <t>HK327751</t>
  </si>
  <si>
    <t>HK328394</t>
  </si>
  <si>
    <t>101E51020049700</t>
  </si>
  <si>
    <t>HSR45C2SSC0S+1200LP(50-9011)</t>
  </si>
  <si>
    <t>HK328642</t>
  </si>
  <si>
    <t>HK329681</t>
  </si>
  <si>
    <t>HK329680</t>
  </si>
  <si>
    <t>113951015300401</t>
  </si>
  <si>
    <t>2SRS9XGMUUCS+575LM-II</t>
  </si>
  <si>
    <t>HK330334</t>
  </si>
  <si>
    <t>302351008056300</t>
  </si>
  <si>
    <t>SHS20C1KKS(GK) BLOCK</t>
  </si>
  <si>
    <t>105851017940400</t>
  </si>
  <si>
    <t>HDR35C2SSC0E+1100LPZ(50-0043)</t>
  </si>
  <si>
    <t>HK330939</t>
  </si>
  <si>
    <t>002365413105200</t>
  </si>
  <si>
    <t>SHS65LV1UU+520L-II</t>
  </si>
  <si>
    <t>HK332108</t>
  </si>
  <si>
    <t>HK335033</t>
  </si>
  <si>
    <t>HK335034</t>
  </si>
  <si>
    <t>HK335035</t>
  </si>
  <si>
    <t>HK335036</t>
  </si>
  <si>
    <t>HK335041</t>
  </si>
  <si>
    <t>HK335027</t>
  </si>
  <si>
    <t>HK335028</t>
  </si>
  <si>
    <t>HK335029</t>
  </si>
  <si>
    <t>HK335030</t>
  </si>
  <si>
    <t>HK335031</t>
  </si>
  <si>
    <t>HK335032</t>
  </si>
  <si>
    <t>HK336624</t>
  </si>
  <si>
    <t>HK337297</t>
  </si>
  <si>
    <t>100502316698700</t>
  </si>
  <si>
    <t>SSR15XV2UUC1+400LP</t>
  </si>
  <si>
    <t>HK337578</t>
  </si>
  <si>
    <t>302351015586900</t>
  </si>
  <si>
    <t>SHS15LV1UU(GK) BLOCK</t>
  </si>
  <si>
    <t>HK338887</t>
  </si>
  <si>
    <t>HK338917</t>
  </si>
  <si>
    <t>100151018393800</t>
  </si>
  <si>
    <t>SR25W2SSC1FM+1900LYF</t>
  </si>
  <si>
    <t>HK339310</t>
  </si>
  <si>
    <t>HK339311</t>
  </si>
  <si>
    <t>HK339312</t>
  </si>
  <si>
    <t>HK339313</t>
  </si>
  <si>
    <t>HK339315</t>
  </si>
  <si>
    <t>113751014294300</t>
  </si>
  <si>
    <t>SRS12WGMUU+508LM</t>
  </si>
  <si>
    <t>HK339314</t>
  </si>
  <si>
    <t>200220200905200</t>
  </si>
  <si>
    <t>SR20-520L(GK) RAIL</t>
  </si>
  <si>
    <t>HK339148</t>
  </si>
  <si>
    <t>302451023246900</t>
  </si>
  <si>
    <t>SHS35-5040LT(GK) RAIL</t>
  </si>
  <si>
    <t>HK339698</t>
  </si>
  <si>
    <t>102361006557600</t>
  </si>
  <si>
    <t>SHS25C2SS+250L-II</t>
  </si>
  <si>
    <t>HK339857</t>
  </si>
  <si>
    <t>002325116102800</t>
  </si>
  <si>
    <t>SHS25C1SS+280L-II</t>
  </si>
  <si>
    <t>HK339873</t>
  </si>
  <si>
    <t>101E51022475600</t>
  </si>
  <si>
    <t>HSR45C3SSC0S+6055LPT(50-0032)</t>
  </si>
  <si>
    <t>HK334611</t>
  </si>
  <si>
    <t>302351013223300</t>
  </si>
  <si>
    <t>SHS55V1SSE(GK) BLOCK</t>
  </si>
  <si>
    <t>HK335929</t>
  </si>
  <si>
    <t>101E51023202400</t>
  </si>
  <si>
    <t>HSR15C2SSC1E+245L-II</t>
  </si>
  <si>
    <t>HK335926</t>
  </si>
  <si>
    <t>HK335927</t>
  </si>
  <si>
    <t>HK338396</t>
  </si>
  <si>
    <t>HK338625</t>
  </si>
  <si>
    <t>302351001780300</t>
  </si>
  <si>
    <t>SHS65V1KKHHE BLOCK</t>
  </si>
  <si>
    <t>HK338903</t>
  </si>
  <si>
    <t>202330155009000</t>
  </si>
  <si>
    <t>SHS30C1KK(GK) BLOCK</t>
  </si>
  <si>
    <t>LINCOLN ELECTRIC AUTOMATION</t>
  </si>
  <si>
    <t>HK339555</t>
  </si>
  <si>
    <t>HK339892</t>
  </si>
  <si>
    <t>106151010948000</t>
  </si>
  <si>
    <t>HRW17CA1UU+64L</t>
  </si>
  <si>
    <t>PCMC</t>
  </si>
  <si>
    <t>HK321716</t>
  </si>
  <si>
    <t>100151019033000</t>
  </si>
  <si>
    <t>SR35TB2SS+760L</t>
  </si>
  <si>
    <t>HK322229</t>
  </si>
  <si>
    <t>HK327694</t>
  </si>
  <si>
    <t>HK329571</t>
  </si>
  <si>
    <t>102351000887900</t>
  </si>
  <si>
    <t>SHS30LC1QZSSE+600L</t>
  </si>
  <si>
    <t>HK333468</t>
  </si>
  <si>
    <t>HK335682</t>
  </si>
  <si>
    <t>HK338173</t>
  </si>
  <si>
    <t>101551018200900</t>
  </si>
  <si>
    <t>HSR25R2CSM+460L-II</t>
  </si>
  <si>
    <t>IMAGE DIAGNOSTICS</t>
  </si>
  <si>
    <t>HK338663</t>
  </si>
  <si>
    <t>002330316026000</t>
  </si>
  <si>
    <t>SHS30V1SS+2600L</t>
  </si>
  <si>
    <t>HK339191</t>
  </si>
  <si>
    <t>102351016992100</t>
  </si>
  <si>
    <t>SHS45C3ZZFM+1410LF</t>
  </si>
  <si>
    <t>AUTOMATIC LIQUID PACKAGING SOLUTION</t>
  </si>
  <si>
    <t>HK328648</t>
  </si>
  <si>
    <t>HK308752</t>
  </si>
  <si>
    <t>302451001989700</t>
  </si>
  <si>
    <t>SHS55-1200LE(GK) RAIL</t>
  </si>
  <si>
    <t>HK315596</t>
  </si>
  <si>
    <t>002315116006400</t>
  </si>
  <si>
    <t>SHS15C1SS+640L</t>
  </si>
  <si>
    <t>HK335648</t>
  </si>
  <si>
    <t>HK336971</t>
  </si>
  <si>
    <t>HK336970</t>
  </si>
  <si>
    <t>HK337357</t>
  </si>
  <si>
    <t>HK337777</t>
  </si>
  <si>
    <t>HK339557</t>
  </si>
  <si>
    <t>HK301045</t>
  </si>
  <si>
    <t>HK315383</t>
  </si>
  <si>
    <t>HK319446</t>
  </si>
  <si>
    <t>HK327752</t>
  </si>
  <si>
    <t>HK327909</t>
  </si>
  <si>
    <t>HK327910</t>
  </si>
  <si>
    <t>HK327920</t>
  </si>
  <si>
    <t>HK337821</t>
  </si>
  <si>
    <t>HK337823</t>
  </si>
  <si>
    <t>HK339170</t>
  </si>
  <si>
    <t>302302159611300</t>
  </si>
  <si>
    <t>SHS30LC1QZSS BLOCK</t>
  </si>
  <si>
    <t>COLDWATER MACHINE COMPANY, LLC</t>
  </si>
  <si>
    <t>HK299116</t>
  </si>
  <si>
    <t>102351018166900</t>
  </si>
  <si>
    <t>SHS25V2SSC1FM+2524LF-II</t>
  </si>
  <si>
    <t>HK322848</t>
  </si>
  <si>
    <t>HK327959</t>
  </si>
  <si>
    <t>101E51022450500</t>
  </si>
  <si>
    <t>HSR15C2SS+260L</t>
  </si>
  <si>
    <t>TA INSTRUMENTS - WATERS LLC</t>
  </si>
  <si>
    <t>HK328411</t>
  </si>
  <si>
    <t>HK328413</t>
  </si>
  <si>
    <t>HK328649</t>
  </si>
  <si>
    <t>HK328650</t>
  </si>
  <si>
    <t>HK330793</t>
  </si>
  <si>
    <t>101E51020049600</t>
  </si>
  <si>
    <t>HSR45C2SSC0S+3195LP(50-9971)</t>
  </si>
  <si>
    <t>HK331881</t>
  </si>
  <si>
    <t>100551019195400</t>
  </si>
  <si>
    <t>SSR15XW2C1+1240LP</t>
  </si>
  <si>
    <t>HK332538</t>
  </si>
  <si>
    <t>HK333554</t>
  </si>
  <si>
    <t>100561033813600</t>
  </si>
  <si>
    <t>SSR15XW2SS+1100LK</t>
  </si>
  <si>
    <t>HK334905</t>
  </si>
  <si>
    <t>302451006770500</t>
  </si>
  <si>
    <t>max 2646(2646+2205)</t>
  </si>
  <si>
    <t>HK335223</t>
  </si>
  <si>
    <t>HK337465</t>
  </si>
  <si>
    <t>101E51019928600</t>
  </si>
  <si>
    <t>HSR35C2SSC0E+1320LP(50-3400)</t>
  </si>
  <si>
    <t>HK337562</t>
  </si>
  <si>
    <t>105851017940200</t>
  </si>
  <si>
    <t>HDR35C2SSC0E+680LPZ(50-0047)</t>
  </si>
  <si>
    <t>HK339141</t>
  </si>
  <si>
    <t>HK339331</t>
  </si>
  <si>
    <t>200616122009000</t>
  </si>
  <si>
    <t>SSR15XW1SSM(GK) BLOCK</t>
  </si>
  <si>
    <t>HK339333</t>
  </si>
  <si>
    <t>HK339332</t>
  </si>
  <si>
    <t>HK339350</t>
  </si>
  <si>
    <t>301751018331200</t>
  </si>
  <si>
    <t>HSR35-3020L(GK) RAIL FOR CUT-SM</t>
  </si>
  <si>
    <t>HK339352</t>
  </si>
  <si>
    <t>302451018330500</t>
  </si>
  <si>
    <t>SHS30-3020L(GK) RAIL FOR CUT-SM</t>
  </si>
  <si>
    <t>HK339351</t>
  </si>
  <si>
    <t>302451022890700</t>
  </si>
  <si>
    <t>SHS25-3000L(GK) RAIL FOR CUT-SM</t>
  </si>
  <si>
    <t>HK339411</t>
  </si>
  <si>
    <t>102351009096500</t>
  </si>
  <si>
    <t>SHS35LV1QZSSC0E/1QZSSHC0E+1720L-II</t>
  </si>
  <si>
    <t>HK339335</t>
  </si>
  <si>
    <t>300251023236800</t>
  </si>
  <si>
    <t>SR20-3000LK(GK) RAIL-SM</t>
  </si>
  <si>
    <t>HK339336</t>
  </si>
  <si>
    <t>302451023236200</t>
  </si>
  <si>
    <t>SHS15-3000LK(GK) RAIL-SM</t>
  </si>
  <si>
    <t>HK339699</t>
  </si>
  <si>
    <t>102302108170000</t>
  </si>
  <si>
    <t>SHS35C2QZSS+760L-II</t>
  </si>
  <si>
    <t>HK339747</t>
  </si>
  <si>
    <t>102351018357200</t>
  </si>
  <si>
    <t>SHS35LC6SS+3840L</t>
  </si>
  <si>
    <t>HK297342</t>
  </si>
  <si>
    <t>HK301031</t>
  </si>
  <si>
    <t>HK308728</t>
  </si>
  <si>
    <t>HK315072</t>
  </si>
  <si>
    <t>HK318526</t>
  </si>
  <si>
    <t>HK318528</t>
  </si>
  <si>
    <t>HK322034</t>
  </si>
  <si>
    <t>HK322036</t>
  </si>
  <si>
    <t>HK322037</t>
  </si>
  <si>
    <t>HK322038</t>
  </si>
  <si>
    <t>HK322039</t>
  </si>
  <si>
    <t>HK322129</t>
  </si>
  <si>
    <t>HK322149</t>
  </si>
  <si>
    <t>HK322139</t>
  </si>
  <si>
    <t>HK322141</t>
  </si>
  <si>
    <t>HK322144</t>
  </si>
  <si>
    <t>HK322142</t>
  </si>
  <si>
    <t>HK322143</t>
  </si>
  <si>
    <t>HK322851</t>
  </si>
  <si>
    <t>HK322844</t>
  </si>
  <si>
    <t>300551016637400</t>
  </si>
  <si>
    <t>HK326144</t>
  </si>
  <si>
    <t>HK326424</t>
  </si>
  <si>
    <t>HK328212</t>
  </si>
  <si>
    <t>HK328390</t>
  </si>
  <si>
    <t>101E51019928500</t>
  </si>
  <si>
    <t>HSR35C2SSC0E+1000LP(50-3300)</t>
  </si>
  <si>
    <t>HK331666</t>
  </si>
  <si>
    <t>102351023135000</t>
  </si>
  <si>
    <t>SHS65LC2SS+1210L</t>
  </si>
  <si>
    <t>HK332123</t>
  </si>
  <si>
    <t>HK332389</t>
  </si>
  <si>
    <t>302451022509800</t>
  </si>
  <si>
    <t>SHS65-14004LT(GK)(A) RAIL</t>
  </si>
  <si>
    <t>max 2020(1010+2020*4+1638*3)</t>
  </si>
  <si>
    <t>HK334896</t>
  </si>
  <si>
    <t>301551006792200</t>
  </si>
  <si>
    <t>HSR45LR1SSHH BLOCK</t>
  </si>
  <si>
    <t>HK334903</t>
  </si>
  <si>
    <t>HK334898</t>
  </si>
  <si>
    <t>302451007076900</t>
  </si>
  <si>
    <t>SHS35-3430LT(GK) RAIL</t>
  </si>
  <si>
    <t>max 2980(225+2980+225)</t>
  </si>
  <si>
    <t>HK337162</t>
  </si>
  <si>
    <t>HK337184</t>
  </si>
  <si>
    <t>002365428026200</t>
  </si>
  <si>
    <t>SHS65LV2SSC1+2620L</t>
  </si>
  <si>
    <t>HK337788</t>
  </si>
  <si>
    <t>002330537606800</t>
  </si>
  <si>
    <t>SHS30R3SSC0+680LSP</t>
  </si>
  <si>
    <t>HK337900</t>
  </si>
  <si>
    <t>HK338136</t>
  </si>
  <si>
    <t>HK339498</t>
  </si>
  <si>
    <t>301E51019371000</t>
  </si>
  <si>
    <t>HSR55LC1ZZE(GK) BLOCK</t>
  </si>
  <si>
    <t>HK339499</t>
  </si>
  <si>
    <t>HK339608</t>
  </si>
  <si>
    <t>102351021778200</t>
  </si>
  <si>
    <t>SHS30C2QZSSC1+920LH</t>
  </si>
  <si>
    <t>HK339704</t>
  </si>
  <si>
    <t>102302142986400</t>
  </si>
  <si>
    <t>SHS30LC2ZZC1+920L-II</t>
  </si>
  <si>
    <t>HK339701</t>
  </si>
  <si>
    <t>302351009559600</t>
  </si>
  <si>
    <t>SHS30V1SSE(GK) BLOCK</t>
  </si>
  <si>
    <t>HK301035</t>
  </si>
  <si>
    <t>HK323757</t>
  </si>
  <si>
    <t>HK331263</t>
  </si>
  <si>
    <t>HK331741</t>
  </si>
  <si>
    <t>HK336625</t>
  </si>
  <si>
    <t>HK337400</t>
  </si>
  <si>
    <t>HK337424</t>
  </si>
  <si>
    <t>300151022128600</t>
  </si>
  <si>
    <t>SR35W1SSFM BLOCK</t>
  </si>
  <si>
    <t>HK338135</t>
  </si>
  <si>
    <t>HK307688</t>
  </si>
  <si>
    <t>HK307690</t>
  </si>
  <si>
    <t>HK307689</t>
  </si>
  <si>
    <t>HK307691</t>
  </si>
  <si>
    <t>HK322756</t>
  </si>
  <si>
    <t>HK332178</t>
  </si>
  <si>
    <t>HK332287</t>
  </si>
  <si>
    <t>HK332612</t>
  </si>
  <si>
    <t>HK335235</t>
  </si>
  <si>
    <t>HK337497</t>
  </si>
  <si>
    <t>HK337542</t>
  </si>
  <si>
    <t>102302345559500</t>
  </si>
  <si>
    <t>SHS65LC1QZSSC0+990L</t>
  </si>
  <si>
    <t>HK337651</t>
  </si>
  <si>
    <t>HK337691</t>
  </si>
  <si>
    <t>HK337718</t>
  </si>
  <si>
    <t>HK338398</t>
  </si>
  <si>
    <t>HK339193</t>
  </si>
  <si>
    <t>HK339670</t>
  </si>
  <si>
    <t>102302076580300</t>
  </si>
  <si>
    <t>SHS35C2QZSS+840L-II</t>
  </si>
  <si>
    <t>HK339734</t>
  </si>
  <si>
    <t>101E51020050400</t>
  </si>
  <si>
    <t>HSR45C3SSC0S+2145LP(50-6012)</t>
  </si>
  <si>
    <t>HK311346</t>
  </si>
  <si>
    <t>201725200940000</t>
  </si>
  <si>
    <t>HSR25-4000L(GK) RAIL</t>
  </si>
  <si>
    <t>HK301981</t>
  </si>
  <si>
    <t>HK309346</t>
  </si>
  <si>
    <t>HK335591</t>
  </si>
  <si>
    <t>102351020616600</t>
  </si>
  <si>
    <t>SHS30C2SSC0FM+600LHF</t>
  </si>
  <si>
    <t>HK335584</t>
  </si>
  <si>
    <t>102351023324700</t>
  </si>
  <si>
    <t>SHS30C2SSFM+2360LF</t>
  </si>
  <si>
    <t>HK337196</t>
  </si>
  <si>
    <t>HK338106</t>
  </si>
  <si>
    <t>HK338607</t>
  </si>
  <si>
    <t>100551005610700</t>
  </si>
  <si>
    <t>SSR20XW2QZSSHH+580L</t>
  </si>
  <si>
    <t>HK295450</t>
  </si>
  <si>
    <t>013912523001450</t>
  </si>
  <si>
    <t>2SRS12GMUU+145LM</t>
  </si>
  <si>
    <t>HK295457</t>
  </si>
  <si>
    <t>HK295448</t>
  </si>
  <si>
    <t>113951016256000</t>
  </si>
  <si>
    <t>2SRS12GMUU+269LM</t>
  </si>
  <si>
    <t>HK315385</t>
  </si>
  <si>
    <t>HK327621</t>
  </si>
  <si>
    <t>HK327695</t>
  </si>
  <si>
    <t>HK337402</t>
  </si>
  <si>
    <t>HK338325</t>
  </si>
  <si>
    <t>HK307692</t>
  </si>
  <si>
    <t>HK307694</t>
  </si>
  <si>
    <t>HK307696</t>
  </si>
  <si>
    <t>HK307693</t>
  </si>
  <si>
    <t>HK307695</t>
  </si>
  <si>
    <t>HK307697</t>
  </si>
  <si>
    <t>HK338399</t>
  </si>
  <si>
    <t>HK338527</t>
  </si>
  <si>
    <t>102302134809200</t>
  </si>
  <si>
    <t>SHS65LC2ZZ+1700L</t>
  </si>
  <si>
    <t>HK339617</t>
  </si>
  <si>
    <t>HK310434</t>
  </si>
  <si>
    <t>HK322795</t>
  </si>
  <si>
    <t>HK324424</t>
  </si>
  <si>
    <t>HK326686</t>
  </si>
  <si>
    <t>184951010617801</t>
  </si>
  <si>
    <t>MS05001-B-0045790</t>
  </si>
  <si>
    <t>HK327911</t>
  </si>
  <si>
    <t>HK327912</t>
  </si>
  <si>
    <t>HK330791</t>
  </si>
  <si>
    <t>HK337188</t>
  </si>
  <si>
    <t>HK306531</t>
  </si>
  <si>
    <t>HK323020</t>
  </si>
  <si>
    <t>HK334076</t>
  </si>
  <si>
    <t>100102077452500</t>
  </si>
  <si>
    <t>SR25W2UUC1E+610LYP-II</t>
  </si>
  <si>
    <t>HK334102</t>
  </si>
  <si>
    <t>HK334906</t>
  </si>
  <si>
    <t>HK338825</t>
  </si>
  <si>
    <t>013912516001700</t>
  </si>
  <si>
    <t>SRS12GMSS+170LM</t>
  </si>
  <si>
    <t>HK301982</t>
  </si>
  <si>
    <t>HK308219</t>
  </si>
  <si>
    <t>HK310582</t>
  </si>
  <si>
    <t>HK334062</t>
  </si>
  <si>
    <t>002365210106700</t>
  </si>
  <si>
    <t>SHS65LC1+670L-II</t>
  </si>
  <si>
    <t>HK335880</t>
  </si>
  <si>
    <t>DAYTON PROGRESS CORPORATION</t>
  </si>
  <si>
    <t>HK337811</t>
  </si>
  <si>
    <t>102351023003100</t>
  </si>
  <si>
    <t>SHS20V2SS+3560L</t>
  </si>
  <si>
    <t>HK338015</t>
  </si>
  <si>
    <t>002335438055600</t>
  </si>
  <si>
    <t>SHS35LV3SSC1+5560L</t>
  </si>
  <si>
    <t>HK338549</t>
  </si>
  <si>
    <t>HK338550</t>
  </si>
  <si>
    <t>HK338949</t>
  </si>
  <si>
    <t>HK329416</t>
  </si>
  <si>
    <t>HK332370</t>
  </si>
  <si>
    <t>201820200902200</t>
  </si>
  <si>
    <t>HSR20-220LM(GK) RAIL</t>
  </si>
  <si>
    <t>BARTELT PACKAGING LLC</t>
  </si>
  <si>
    <t>HK337404</t>
  </si>
  <si>
    <t>HK301983</t>
  </si>
  <si>
    <t>HK311560</t>
  </si>
  <si>
    <t>102351008496300</t>
  </si>
  <si>
    <t>SHS65LV2SS+2170L</t>
  </si>
  <si>
    <t>HK338409</t>
  </si>
  <si>
    <t>HK338400</t>
  </si>
  <si>
    <t>HK339182</t>
  </si>
  <si>
    <t>HK299118</t>
  </si>
  <si>
    <t>102351018167000</t>
  </si>
  <si>
    <t>SHS25V1SSC1FM+708LF-IV</t>
  </si>
  <si>
    <t>HK309149</t>
  </si>
  <si>
    <t>HK318583</t>
  </si>
  <si>
    <t>102302123893500</t>
  </si>
  <si>
    <t>SHS15LV1QZSS+220L</t>
  </si>
  <si>
    <t>MICHIGAN AUTOMOTIVE COMPRESSOR</t>
  </si>
  <si>
    <t>HK333285</t>
  </si>
  <si>
    <t>HK333804</t>
  </si>
  <si>
    <t>113951001375600</t>
  </si>
  <si>
    <t>HK337783</t>
  </si>
  <si>
    <t>HK338480</t>
  </si>
  <si>
    <t>100651021423901</t>
  </si>
  <si>
    <t>SSR15XW1SSM/V1SSM+467LYM/1075678-051/REV;C</t>
  </si>
  <si>
    <t>HK338587</t>
  </si>
  <si>
    <t>113751012487800</t>
  </si>
  <si>
    <t>2SRS15WMUU+1243LM</t>
  </si>
  <si>
    <t>HK339636</t>
  </si>
  <si>
    <t>102351015577500</t>
  </si>
  <si>
    <t>SHS20C1SSC1+559LP</t>
  </si>
  <si>
    <t>TESTING MACHINES, INC</t>
  </si>
  <si>
    <t>HK299119</t>
  </si>
  <si>
    <t>HK315711</t>
  </si>
  <si>
    <t>HK315706</t>
  </si>
  <si>
    <t>HK319098</t>
  </si>
  <si>
    <t>002330626011600</t>
  </si>
  <si>
    <t>SHS30LR2SS+1160L</t>
  </si>
  <si>
    <t>HK332109</t>
  </si>
  <si>
    <t>HK333821</t>
  </si>
  <si>
    <t>HK336292</t>
  </si>
  <si>
    <t>HK336572</t>
  </si>
  <si>
    <t>HK336626</t>
  </si>
  <si>
    <t>HK337059</t>
  </si>
  <si>
    <t>HK337057</t>
  </si>
  <si>
    <t>305951022690201</t>
  </si>
  <si>
    <t>HDR35-8398LZT(GK) RAIL</t>
  </si>
  <si>
    <t>max 3660(3660+2880+1858)</t>
  </si>
  <si>
    <t>HK337429</t>
  </si>
  <si>
    <t>HK337468</t>
  </si>
  <si>
    <t>HK338816</t>
  </si>
  <si>
    <t>HK338813</t>
  </si>
  <si>
    <t>102351009831200</t>
  </si>
  <si>
    <t>SHS30R2C1FM+760LPF-II</t>
  </si>
  <si>
    <t>HK339136</t>
  </si>
  <si>
    <t>300551015605700</t>
  </si>
  <si>
    <t>SSR25XW1SSC1(GK) BLOCK</t>
  </si>
  <si>
    <t>HK339320</t>
  </si>
  <si>
    <t>002315513105800</t>
  </si>
  <si>
    <t>SHS15R1UU+580L-II</t>
  </si>
  <si>
    <t>HK339321</t>
  </si>
  <si>
    <t>HK339322</t>
  </si>
  <si>
    <t>HK339323</t>
  </si>
  <si>
    <t>HK339324</t>
  </si>
  <si>
    <t>HK339325</t>
  </si>
  <si>
    <t>HK339327</t>
  </si>
  <si>
    <t>HK339316</t>
  </si>
  <si>
    <t>HK339317</t>
  </si>
  <si>
    <t>HK339318</t>
  </si>
  <si>
    <t>HK339319</t>
  </si>
  <si>
    <t>HK339326</t>
  </si>
  <si>
    <t>HK300138</t>
  </si>
  <si>
    <t>HK312537</t>
  </si>
  <si>
    <t>102351022042500</t>
  </si>
  <si>
    <t>SHS65LV3SS+2330L-II</t>
  </si>
  <si>
    <t>BDI - TX/OK</t>
  </si>
  <si>
    <t>HK312696</t>
  </si>
  <si>
    <t>HK334704</t>
  </si>
  <si>
    <t>013912013004200</t>
  </si>
  <si>
    <t>SRS12MUU+420LM</t>
  </si>
  <si>
    <t>FUSION3 DESIGN, LLC</t>
  </si>
  <si>
    <t>HK334705</t>
  </si>
  <si>
    <t>HK297343</t>
  </si>
  <si>
    <t>HK318142</t>
  </si>
  <si>
    <t>HK327697</t>
  </si>
  <si>
    <t>HK333279</t>
  </si>
  <si>
    <t>HK334538</t>
  </si>
  <si>
    <t>HK338441</t>
  </si>
  <si>
    <t>HK338705</t>
  </si>
  <si>
    <t>HK339884</t>
  </si>
  <si>
    <t>102351018541000</t>
  </si>
  <si>
    <t>SHS65LV2KK+2065L</t>
  </si>
  <si>
    <t>HK337409</t>
  </si>
  <si>
    <t>HK300451</t>
  </si>
  <si>
    <t>HK334907</t>
  </si>
  <si>
    <t>HK338411</t>
  </si>
  <si>
    <t>HK338401</t>
  </si>
  <si>
    <t>HK313949</t>
  </si>
  <si>
    <t>HK327921</t>
  </si>
  <si>
    <t>HK327913</t>
  </si>
  <si>
    <t>HK327914</t>
  </si>
  <si>
    <t>HK327922</t>
  </si>
  <si>
    <t>HK328388</t>
  </si>
  <si>
    <t>HK330663</t>
  </si>
  <si>
    <t>HK337466</t>
  </si>
  <si>
    <t>HK339236</t>
  </si>
  <si>
    <t>102302165155400</t>
  </si>
  <si>
    <t>SHS15V2QZSS+760L-II</t>
  </si>
  <si>
    <t>HK299117</t>
  </si>
  <si>
    <t>HK322052</t>
  </si>
  <si>
    <t>HK329081</t>
  </si>
  <si>
    <t>302451000949500</t>
  </si>
  <si>
    <t>SHS65-1200LE(GK) RAIL</t>
  </si>
  <si>
    <t>HK335652</t>
  </si>
  <si>
    <t>113951005902400</t>
  </si>
  <si>
    <t>2SRS12MUUC1+690LM(AFE-CA)</t>
  </si>
  <si>
    <t>HK338049</t>
  </si>
  <si>
    <t>001E15216001600</t>
  </si>
  <si>
    <t>HSR15LC1SS+160L</t>
  </si>
  <si>
    <t>HK338052</t>
  </si>
  <si>
    <t>HK339276</t>
  </si>
  <si>
    <t>176051021825500</t>
  </si>
  <si>
    <t>GL20N-046-HV-B05R2-B14-N-C1-N-Y</t>
  </si>
  <si>
    <t>BERTELKAMP AUTOMATION</t>
  </si>
  <si>
    <t>HK337410</t>
  </si>
  <si>
    <t>HK312701</t>
  </si>
  <si>
    <t>HK327622</t>
  </si>
  <si>
    <t>HK331550</t>
  </si>
  <si>
    <t>HK334897</t>
  </si>
  <si>
    <t>HK334904</t>
  </si>
  <si>
    <t>HK334899</t>
  </si>
  <si>
    <t>HK337360</t>
  </si>
  <si>
    <t>102351016411800</t>
  </si>
  <si>
    <t>SHS25C2UUC1+1040LP-II</t>
  </si>
  <si>
    <t>HK337361</t>
  </si>
  <si>
    <t>102351016697700</t>
  </si>
  <si>
    <t>SHS25C2UUC1+1300LP-III</t>
  </si>
  <si>
    <t>HK337405</t>
  </si>
  <si>
    <t>HK339674</t>
  </si>
  <si>
    <t>HK300452</t>
  </si>
  <si>
    <t>HK321397</t>
  </si>
  <si>
    <t>113951016164500</t>
  </si>
  <si>
    <t>2SRS9XMUU+350LM</t>
  </si>
  <si>
    <t>HK322029</t>
  </si>
  <si>
    <t>113951013537500</t>
  </si>
  <si>
    <t>2SRS9XMSSC1+480LM</t>
  </si>
  <si>
    <t>CBM INDUSTRIES</t>
  </si>
  <si>
    <t>HK325957</t>
  </si>
  <si>
    <t>HK326197</t>
  </si>
  <si>
    <t>HK327337</t>
  </si>
  <si>
    <t>HK332557</t>
  </si>
  <si>
    <t>HK336628</t>
  </si>
  <si>
    <t>HK337351</t>
  </si>
  <si>
    <t>102351012966000</t>
  </si>
  <si>
    <t>SHS20C2UUC1+920LP-II</t>
  </si>
  <si>
    <t>HK337359</t>
  </si>
  <si>
    <t>HK339194</t>
  </si>
  <si>
    <t>HK321151</t>
  </si>
  <si>
    <t>HK313951</t>
  </si>
  <si>
    <t>HK322056</t>
  </si>
  <si>
    <t>HK322058</t>
  </si>
  <si>
    <t>HK331742</t>
  </si>
  <si>
    <t>HK339736</t>
  </si>
  <si>
    <t>101E51020049800</t>
  </si>
  <si>
    <t>HSR45C2SSC0S+1270LP(50-0045A)</t>
  </si>
  <si>
    <t>HK315910</t>
  </si>
  <si>
    <t>HK338414</t>
  </si>
  <si>
    <t>HK338402</t>
  </si>
  <si>
    <t>HK297341</t>
  </si>
  <si>
    <t>HK317896</t>
  </si>
  <si>
    <t>HK327698</t>
  </si>
  <si>
    <t>HK337563</t>
  </si>
  <si>
    <t>HK318139</t>
  </si>
  <si>
    <t>100351002268800</t>
  </si>
  <si>
    <t>SR25W2C1ME+630LYPM-II(B)</t>
  </si>
  <si>
    <t>HK322059</t>
  </si>
  <si>
    <t>HK322061</t>
  </si>
  <si>
    <t>HK338488</t>
  </si>
  <si>
    <t>113951015586700</t>
  </si>
  <si>
    <t>2SRS12MUUC1+690LM</t>
  </si>
  <si>
    <t>HK338679</t>
  </si>
  <si>
    <t>HK307526</t>
  </si>
  <si>
    <t>HK330330</t>
  </si>
  <si>
    <t>HK338418</t>
  </si>
  <si>
    <t>HK338403</t>
  </si>
  <si>
    <t>HK323247</t>
  </si>
  <si>
    <t>HK326538</t>
  </si>
  <si>
    <t>HK339735</t>
  </si>
  <si>
    <t>HK321461</t>
  </si>
  <si>
    <t>HK322062</t>
  </si>
  <si>
    <t>HK322063</t>
  </si>
  <si>
    <t>HK322729</t>
  </si>
  <si>
    <t>HK327623</t>
  </si>
  <si>
    <t>HK336629</t>
  </si>
  <si>
    <t>HK337406</t>
  </si>
  <si>
    <t>HK337272</t>
  </si>
  <si>
    <t>002355226007800</t>
  </si>
  <si>
    <t>SHS55LC2SS+780L</t>
  </si>
  <si>
    <t>HK338387</t>
  </si>
  <si>
    <t>HK338388</t>
  </si>
  <si>
    <t>HK338817</t>
  </si>
  <si>
    <t>HK338814</t>
  </si>
  <si>
    <t>HK327741</t>
  </si>
  <si>
    <t>100551001393500</t>
  </si>
  <si>
    <t>SSR15XW2C1+900LYF(B)</t>
  </si>
  <si>
    <t>DYNEX TECHNOLOGIES</t>
  </si>
  <si>
    <t>HK330843</t>
  </si>
  <si>
    <t>013910026001550</t>
  </si>
  <si>
    <t>2SRS9XMSS+155LM</t>
  </si>
  <si>
    <t>HK330994</t>
  </si>
  <si>
    <t>HK330992</t>
  </si>
  <si>
    <t>002330126014800</t>
  </si>
  <si>
    <t>SHS30C2SS+1480L</t>
  </si>
  <si>
    <t>HK337105</t>
  </si>
  <si>
    <t>HK337028</t>
  </si>
  <si>
    <t>HK338420</t>
  </si>
  <si>
    <t>HK338404</t>
  </si>
  <si>
    <t>HK338405</t>
  </si>
  <si>
    <t>HK333642</t>
  </si>
  <si>
    <t>HK333656</t>
  </si>
  <si>
    <t>184951009907601</t>
  </si>
  <si>
    <t>MS10007-0099076</t>
  </si>
  <si>
    <t>HK315709</t>
  </si>
  <si>
    <t>113951015299901</t>
  </si>
  <si>
    <t>2SRS9XGMUUCS+275LM-II</t>
  </si>
  <si>
    <t>HK322064</t>
  </si>
  <si>
    <t>HK322065</t>
  </si>
  <si>
    <t>HK328382</t>
  </si>
  <si>
    <t>HK328412</t>
  </si>
  <si>
    <t>HK328416</t>
  </si>
  <si>
    <t>100151006426500</t>
  </si>
  <si>
    <t>SR15V2SS+269.9L</t>
  </si>
  <si>
    <t>HK328409</t>
  </si>
  <si>
    <t>HK328417</t>
  </si>
  <si>
    <t>HK332618</t>
  </si>
  <si>
    <t>302451000949600</t>
  </si>
  <si>
    <t>SHS65-1350LE(GK) RAIL</t>
  </si>
  <si>
    <t>HK337198</t>
  </si>
  <si>
    <t>100551012691100</t>
  </si>
  <si>
    <t>SSR15XW2UUC1+690LY-II</t>
  </si>
  <si>
    <t>HK337467</t>
  </si>
  <si>
    <t>HK337469</t>
  </si>
  <si>
    <t>HK337623</t>
  </si>
  <si>
    <t>HK337670</t>
  </si>
  <si>
    <t>HK338389</t>
  </si>
  <si>
    <t>HK338390</t>
  </si>
  <si>
    <t>HK338924</t>
  </si>
  <si>
    <t>201755500913000</t>
  </si>
  <si>
    <t>HSR55-1300L(GK) RAIL</t>
  </si>
  <si>
    <t>HK339803</t>
  </si>
  <si>
    <t>HK330989</t>
  </si>
  <si>
    <t>002325126005800</t>
  </si>
  <si>
    <t>SHS25C2SS+580L</t>
  </si>
  <si>
    <t>HK338947</t>
  </si>
  <si>
    <t>HK327624</t>
  </si>
  <si>
    <t>HK335593</t>
  </si>
  <si>
    <t>HK336658</t>
  </si>
  <si>
    <t>101551016835600</t>
  </si>
  <si>
    <t>HSR25R6SSHHE+4440LT</t>
  </si>
  <si>
    <t>max 2220(2220+2220)</t>
  </si>
  <si>
    <t>HK330664</t>
  </si>
  <si>
    <t>HK336020</t>
  </si>
  <si>
    <t>186151019018400</t>
  </si>
  <si>
    <t>KR2001A-0130-P0-00A0</t>
  </si>
  <si>
    <t>C TECHNOLOGIES INC</t>
  </si>
  <si>
    <t>HK338421</t>
  </si>
  <si>
    <t>HK328275</t>
  </si>
  <si>
    <t>200416200904000</t>
  </si>
  <si>
    <t>SR15-400LYM(GK) RAIL</t>
  </si>
  <si>
    <t>OSSID CORPORATION</t>
  </si>
  <si>
    <t>HK328414</t>
  </si>
  <si>
    <t>HK333531</t>
  </si>
  <si>
    <t>HK322066</t>
  </si>
  <si>
    <t>HK322068</t>
  </si>
  <si>
    <t>HK330404</t>
  </si>
  <si>
    <t>101551001917300</t>
  </si>
  <si>
    <t>HSR25LR1SSFM+640LF</t>
  </si>
  <si>
    <t>HK336630</t>
  </si>
  <si>
    <t>HK337411</t>
  </si>
  <si>
    <t>HK337430</t>
  </si>
  <si>
    <t>HK337425</t>
  </si>
  <si>
    <t>HK337624</t>
  </si>
  <si>
    <t>HK338391</t>
  </si>
  <si>
    <t>HK338392</t>
  </si>
  <si>
    <t>HK337412</t>
  </si>
  <si>
    <t>HK339195</t>
  </si>
  <si>
    <t>HK333657</t>
  </si>
  <si>
    <t>HK335725</t>
  </si>
  <si>
    <t>HK338130</t>
  </si>
  <si>
    <t>HK338422</t>
  </si>
  <si>
    <t>HK338406</t>
  </si>
  <si>
    <t>HK339122</t>
  </si>
  <si>
    <t>7562510087613A1</t>
  </si>
  <si>
    <t>CABLE 54810103 Z-AXIS (WL GORE)</t>
  </si>
  <si>
    <t>562</t>
  </si>
  <si>
    <t>HK317048</t>
  </si>
  <si>
    <t>HK327069</t>
  </si>
  <si>
    <t>HK338075</t>
  </si>
  <si>
    <t>HK338181</t>
  </si>
  <si>
    <t>HK339737</t>
  </si>
  <si>
    <t>HK319538</t>
  </si>
  <si>
    <t>HK322069</t>
  </si>
  <si>
    <t>HK322070</t>
  </si>
  <si>
    <t>HK322849</t>
  </si>
  <si>
    <t>HK322852</t>
  </si>
  <si>
    <t>HK322845</t>
  </si>
  <si>
    <t>HK337414</t>
  </si>
  <si>
    <t>HK337625</t>
  </si>
  <si>
    <t>HK327625</t>
  </si>
  <si>
    <t>HK327699</t>
  </si>
  <si>
    <t>HK320898</t>
  </si>
  <si>
    <t>HK334539</t>
  </si>
  <si>
    <t>HK327070</t>
  </si>
  <si>
    <t>HK336644</t>
  </si>
  <si>
    <t>HK339402</t>
  </si>
  <si>
    <t>013910013309150</t>
  </si>
  <si>
    <t>SRS9XMUU+915LHM-II</t>
  </si>
  <si>
    <t>UNIVERSAL INSTRUMENTS</t>
  </si>
  <si>
    <t>HK339403</t>
  </si>
  <si>
    <t>101E51023323800</t>
  </si>
  <si>
    <t>HSR35C2UUE+920L</t>
  </si>
  <si>
    <t>HK337596</t>
  </si>
  <si>
    <t>102351020527200</t>
  </si>
  <si>
    <t>SHS15V2SSFM+760LF</t>
  </si>
  <si>
    <t>HK337597</t>
  </si>
  <si>
    <t>HK338818</t>
  </si>
  <si>
    <t>HK338815</t>
  </si>
  <si>
    <t>HK327071</t>
  </si>
  <si>
    <t>HK336616</t>
  </si>
  <si>
    <t>HK315911</t>
  </si>
  <si>
    <t>HK323941</t>
  </si>
  <si>
    <t>HK327700</t>
  </si>
  <si>
    <t>HK339738</t>
  </si>
  <si>
    <t>HK313215</t>
  </si>
  <si>
    <t>115151021305800</t>
  </si>
  <si>
    <t>HCR15A4C1FME+60/300RH2TF</t>
  </si>
  <si>
    <t>HCR</t>
  </si>
  <si>
    <t>15/300R</t>
  </si>
  <si>
    <t>HK327626</t>
  </si>
  <si>
    <t>HK327072</t>
  </si>
  <si>
    <t>HK336632</t>
  </si>
  <si>
    <t>HK338820</t>
  </si>
  <si>
    <t>113751014547100</t>
  </si>
  <si>
    <t>2SRS12WGMUU+190LM</t>
  </si>
  <si>
    <t>HK337254</t>
  </si>
  <si>
    <t>HK339196</t>
  </si>
  <si>
    <t>HK327074</t>
  </si>
  <si>
    <t>HK331015</t>
  </si>
  <si>
    <t>HK331014</t>
  </si>
  <si>
    <t>HK331743</t>
  </si>
  <si>
    <t>HK334414</t>
  </si>
  <si>
    <t>HK327627</t>
  </si>
  <si>
    <t>HK327701</t>
  </si>
  <si>
    <t>HK338722</t>
  </si>
  <si>
    <t>000120226002200</t>
  </si>
  <si>
    <t>SR20V2SS+220L</t>
  </si>
  <si>
    <t>HK328109</t>
  </si>
  <si>
    <t>HK331017</t>
  </si>
  <si>
    <t>HK331016</t>
  </si>
  <si>
    <t>HK333645</t>
  </si>
  <si>
    <t>HK331558</t>
  </si>
  <si>
    <t>106302248435500</t>
  </si>
  <si>
    <t>HRW17CR2UUM+240LM</t>
  </si>
  <si>
    <t>HK331018</t>
  </si>
  <si>
    <t>HK331074</t>
  </si>
  <si>
    <t>HK335790</t>
  </si>
  <si>
    <t>HK338137</t>
  </si>
  <si>
    <t>302351008056600</t>
  </si>
  <si>
    <t>SHS30C1SSC1E(GK) BLOCK</t>
  </si>
  <si>
    <t>HK327704</t>
  </si>
  <si>
    <t>HK315785</t>
  </si>
  <si>
    <t>HK328110</t>
  </si>
  <si>
    <t>HK328383</t>
  </si>
  <si>
    <t>HK328410</t>
  </si>
  <si>
    <t>HK328418</t>
  </si>
  <si>
    <t>HK331076</t>
  </si>
  <si>
    <t>HK331075</t>
  </si>
  <si>
    <t>HK337626</t>
  </si>
  <si>
    <t>HK336027</t>
  </si>
  <si>
    <t>102351020403400</t>
  </si>
  <si>
    <t>SHS35LV2SSC1+2271L</t>
  </si>
  <si>
    <t>HK327628</t>
  </si>
  <si>
    <t>HK331019</t>
  </si>
  <si>
    <t>HK331077</t>
  </si>
  <si>
    <t>HK338950</t>
  </si>
  <si>
    <t>HK337627</t>
  </si>
  <si>
    <t>HK327742</t>
  </si>
  <si>
    <t>HK337704</t>
  </si>
  <si>
    <t>HK335109</t>
  </si>
  <si>
    <t>HK335112</t>
  </si>
  <si>
    <t>HK322730</t>
  </si>
  <si>
    <t>HK337628</t>
  </si>
  <si>
    <t>HK339848</t>
  </si>
  <si>
    <t>HK327629</t>
  </si>
  <si>
    <t>HK327705</t>
  </si>
  <si>
    <t>HK335114</t>
  </si>
  <si>
    <t>HK335163</t>
  </si>
  <si>
    <t>HK337604</t>
  </si>
  <si>
    <t>HK337610</t>
  </si>
  <si>
    <t>102351022060101</t>
  </si>
  <si>
    <t>SHS15V2SSHFME+570LF/185-0011-097</t>
  </si>
  <si>
    <t>HK337605</t>
  </si>
  <si>
    <t>HK329635</t>
  </si>
  <si>
    <t>HK335164</t>
  </si>
  <si>
    <t>HK335165</t>
  </si>
  <si>
    <t>HK336293</t>
  </si>
  <si>
    <t>HK339849</t>
  </si>
  <si>
    <t>HK335166</t>
  </si>
  <si>
    <t>HK335167</t>
  </si>
  <si>
    <t>HK335938</t>
  </si>
  <si>
    <t>HK335168</t>
  </si>
  <si>
    <t>HK335169</t>
  </si>
  <si>
    <t>HK315598</t>
  </si>
  <si>
    <t>HK334415</t>
  </si>
  <si>
    <t>HK337629</t>
  </si>
  <si>
    <t>HK338704</t>
  </si>
  <si>
    <t>HK337630</t>
  </si>
  <si>
    <t>HK338034</t>
  </si>
  <si>
    <t>HK329026</t>
  </si>
  <si>
    <t>HK338035</t>
  </si>
  <si>
    <t>HK338036</t>
  </si>
  <si>
    <t>HK338037</t>
  </si>
  <si>
    <t>HK339868</t>
  </si>
  <si>
    <t>202A25C22000000</t>
  </si>
  <si>
    <t>HSR25LC1SS(GK) BLOCK</t>
  </si>
  <si>
    <t>HK339869</t>
  </si>
  <si>
    <t>HK337318</t>
  </si>
  <si>
    <t>HK338307</t>
  </si>
  <si>
    <t>184951010617601</t>
  </si>
  <si>
    <t>MS03036-02-0012124</t>
  </si>
  <si>
    <t>CMKSKY</t>
  </si>
  <si>
    <t>CMIKNK</t>
  </si>
  <si>
    <t>GL &amp; TY</t>
  </si>
  <si>
    <t>Rec. Date</t>
  </si>
  <si>
    <t>Reply</t>
  </si>
  <si>
    <t>Item Number</t>
  </si>
  <si>
    <t>Item Description</t>
  </si>
  <si>
    <t>Qty</t>
  </si>
  <si>
    <t>Customer</t>
  </si>
  <si>
    <t>Total Price</t>
  </si>
  <si>
    <t>Notes</t>
  </si>
  <si>
    <t>Stamp</t>
  </si>
  <si>
    <t>Flange at Burton. Base in Mazak. Shaft in lathe finish straightening. Remaining components complete.</t>
  </si>
  <si>
    <t>Shaft in cylinder grinding. Remaining components complete.</t>
  </si>
  <si>
    <t>Components complete. Awaiting assembly.</t>
  </si>
  <si>
    <t>Shaft in lathe shaft grinding. Remaining components complete.</t>
  </si>
  <si>
    <t>Motor attachment plate in Burton. Shaft in lathe shaft grinding. Remaining components complete.</t>
  </si>
  <si>
    <t>Shaft in lathe shaft grinding. Block &amp; rail complete. Remaining components not started.</t>
  </si>
  <si>
    <t>Shaft &amp; table complete. Base &amp; nut bracket in Mazak. Remaining components not started.</t>
  </si>
  <si>
    <t>Block &amp; rail complete. Shaft in cylinder grinding.</t>
  </si>
  <si>
    <t>Cover released, awaiting machining. Table &amp; base, awaiting Mazak.</t>
  </si>
  <si>
    <t>Shaft complete. Remaining components complete.</t>
  </si>
  <si>
    <t>Components available. Not started.</t>
  </si>
  <si>
    <t>Motor attach. plate at Burton. Shaft in lathe shaft grinding. Remaining components not started.</t>
  </si>
  <si>
    <t>Shaft complete. Remaining components not started. Missing several components. No new ETA for. component.</t>
  </si>
  <si>
    <t>Sensor rail complete. Awaiting assembly.</t>
  </si>
  <si>
    <t xml:space="preserve">Sensor rail and cover complete. Awaiting assembly. </t>
  </si>
  <si>
    <t xml:space="preserve">Sensor rail complete. Cover released and awaiting machining. Awaiting assembly. </t>
  </si>
  <si>
    <t>Sensor rail released, awaiting machining.</t>
  </si>
  <si>
    <t>Waiting on KR46 HOUSING A. Part ETA 9/4.</t>
  </si>
  <si>
    <t>Motor Attachment</t>
  </si>
  <si>
    <t>Waiting on SRS7WMUU+152LMS(B) &amp; BNK0802-3RRG2+125LC7. Part ETA 9/5.</t>
  </si>
  <si>
    <t>Running Beam &amp; Spare Part</t>
  </si>
  <si>
    <t xml:space="preserve">Components available. Not started. </t>
  </si>
  <si>
    <t>Input &amp; Output</t>
  </si>
  <si>
    <t>Condor</t>
  </si>
  <si>
    <t>ME</t>
  </si>
  <si>
    <t>Plate, inner/outer at Burton.</t>
  </si>
  <si>
    <t>Flange</t>
  </si>
  <si>
    <t>At Burton.</t>
  </si>
  <si>
    <t>Material available. Not started.</t>
  </si>
  <si>
    <t>Miscellaneous</t>
  </si>
  <si>
    <t>Material ETA 9/4.</t>
  </si>
  <si>
    <t>Total</t>
  </si>
  <si>
    <t>Plan</t>
  </si>
  <si>
    <t>HK339877</t>
    <phoneticPr fontId="4" type="noConversion"/>
  </si>
  <si>
    <t>HK338304</t>
    <phoneticPr fontId="4" type="noConversion"/>
  </si>
  <si>
    <t>HK338306</t>
    <phoneticPr fontId="4" type="noConversion"/>
  </si>
  <si>
    <t>HK337471</t>
    <phoneticPr fontId="4" type="noConversion"/>
  </si>
  <si>
    <t>HK339106</t>
    <phoneticPr fontId="4" type="noConversion"/>
  </si>
  <si>
    <t>HK338613</t>
    <phoneticPr fontId="4" type="noConversion"/>
  </si>
  <si>
    <t>HK324476</t>
    <phoneticPr fontId="4" type="noConversion"/>
  </si>
  <si>
    <t>HK330790</t>
    <phoneticPr fontId="4" type="noConversion"/>
  </si>
  <si>
    <t>HK330896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</si>
</sst>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¥&quot;* #,##0.00_);_(&quot;¥&quot;* \(#,##0.00\);_(&quot;¥&quot;* &quot;-&quot;??_);_(@_)"/>
    <numFmt numFmtId="165" formatCode="_(* #,##0_);_(* \(#,##0\);_(* &quot;-&quot;??_);_(@_)"/>
    <numFmt numFmtId="166" formatCode="m/d;@"/>
    <numFmt numFmtId="167" formatCode="_(&quot;$&quot;* #,##0_);_(&quot;$&quot;* \(#,##0\);_(&quot;$&quot;* &quot;-&quot;??_);_(@_)"/>
  </numFmts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theme="3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3333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DashDotDot">
        <color rgb="FF0000FF"/>
      </left>
      <right style="mediumDashDotDot">
        <color rgb="FF0000FF"/>
      </right>
      <top style="mediumDashDotDot">
        <color rgb="FF0000F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DashDotDot">
        <color rgb="FF0000F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DotDot">
        <color rgb="FF0000FF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164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>
      <alignment vertical="center"/>
    </xf>
    <xf numFmtId="0" fontId="2" fillId="0" borderId="0" xfId="1"/>
    <xf numFmtId="1" fontId="2" fillId="0" borderId="0" xfId="1" applyNumberFormat="1"/>
    <xf numFmtId="38" fontId="2" fillId="0" borderId="0" xfId="1" applyNumberFormat="1"/>
    <xf numFmtId="44" fontId="2" fillId="0" borderId="0" xfId="1" applyNumberFormat="1"/>
    <xf numFmtId="38" fontId="0" fillId="0" borderId="0" xfId="3" applyFont="1" applyAlignment="1"/>
    <xf numFmtId="38" fontId="0" fillId="0" borderId="0" xfId="4" applyNumberFormat="1" applyFont="1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2" fontId="5" fillId="0" borderId="0" xfId="5" applyNumberFormat="1" applyFont="1" applyAlignment="1">
      <alignment horizontal="center" vertical="center"/>
    </xf>
    <xf numFmtId="44" fontId="6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65" fontId="5" fillId="0" borderId="0" xfId="6" applyNumberFormat="1" applyFont="1" applyBorder="1"/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44" fontId="5" fillId="2" borderId="3" xfId="5" applyFont="1" applyFill="1" applyBorder="1" applyAlignment="1">
      <alignment horizontal="center" vertical="center"/>
    </xf>
    <xf numFmtId="14" fontId="9" fillId="2" borderId="3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44" fontId="7" fillId="0" borderId="6" xfId="5" applyFont="1" applyBorder="1" applyAlignment="1">
      <alignment horizontal="center" vertical="center"/>
    </xf>
    <xf numFmtId="14" fontId="5" fillId="4" borderId="6" xfId="1" applyNumberFormat="1" applyFont="1" applyFill="1" applyBorder="1" applyAlignment="1">
      <alignment horizontal="center" vertical="center"/>
    </xf>
    <xf numFmtId="166" fontId="8" fillId="0" borderId="7" xfId="1" applyNumberFormat="1" applyFont="1" applyBorder="1" applyAlignment="1">
      <alignment horizontal="center" vertical="center"/>
    </xf>
    <xf numFmtId="14" fontId="5" fillId="3" borderId="6" xfId="1" applyNumberFormat="1" applyFont="1" applyFill="1" applyBorder="1" applyAlignment="1">
      <alignment horizontal="center" vertical="center"/>
    </xf>
    <xf numFmtId="14" fontId="5" fillId="5" borderId="6" xfId="1" applyNumberFormat="1" applyFont="1" applyFill="1" applyBorder="1" applyAlignment="1">
      <alignment horizontal="center" vertical="center"/>
    </xf>
    <xf numFmtId="14" fontId="10" fillId="4" borderId="6" xfId="1" applyNumberFormat="1" applyFont="1" applyFill="1" applyBorder="1" applyAlignment="1">
      <alignment horizontal="center" vertical="center"/>
    </xf>
    <xf numFmtId="14" fontId="5" fillId="6" borderId="6" xfId="1" applyNumberFormat="1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44" fontId="7" fillId="0" borderId="0" xfId="5" applyFont="1" applyBorder="1" applyAlignment="1">
      <alignment horizontal="center" vertical="center"/>
    </xf>
    <xf numFmtId="166" fontId="8" fillId="0" borderId="0" xfId="1" applyNumberFormat="1" applyFont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44" fontId="5" fillId="0" borderId="0" xfId="5" applyFont="1" applyBorder="1" applyAlignment="1">
      <alignment horizontal="center" vertical="center"/>
    </xf>
    <xf numFmtId="0" fontId="5" fillId="0" borderId="0" xfId="1" applyFont="1"/>
    <xf numFmtId="165" fontId="5" fillId="0" borderId="0" xfId="6" applyNumberFormat="1" applyFont="1" applyFill="1" applyBorder="1"/>
    <xf numFmtId="0" fontId="7" fillId="0" borderId="1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3" fontId="5" fillId="0" borderId="0" xfId="5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44" fontId="7" fillId="0" borderId="3" xfId="5" applyFont="1" applyBorder="1" applyAlignment="1">
      <alignment horizontal="center" vertical="center"/>
    </xf>
    <xf numFmtId="14" fontId="5" fillId="6" borderId="3" xfId="1" applyNumberFormat="1" applyFont="1" applyFill="1" applyBorder="1" applyAlignment="1">
      <alignment horizontal="center" vertical="center"/>
    </xf>
    <xf numFmtId="166" fontId="8" fillId="0" borderId="4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165" fontId="7" fillId="0" borderId="0" xfId="6" applyNumberFormat="1" applyFont="1" applyBorder="1"/>
    <xf numFmtId="0" fontId="7" fillId="0" borderId="0" xfId="1" applyFont="1"/>
    <xf numFmtId="165" fontId="7" fillId="0" borderId="0" xfId="6" applyNumberFormat="1" applyFont="1" applyFill="1" applyBorder="1"/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44" fontId="7" fillId="0" borderId="13" xfId="5" applyFont="1" applyBorder="1" applyAlignment="1">
      <alignment horizontal="center" vertical="center"/>
    </xf>
    <xf numFmtId="0" fontId="5" fillId="6" borderId="13" xfId="1" applyFont="1" applyFill="1" applyBorder="1" applyAlignment="1">
      <alignment horizontal="center" vertical="center"/>
    </xf>
    <xf numFmtId="166" fontId="8" fillId="0" borderId="14" xfId="1" applyNumberFormat="1" applyFont="1" applyBorder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7" fillId="7" borderId="6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/>
    </xf>
    <xf numFmtId="44" fontId="5" fillId="2" borderId="16" xfId="5" applyFont="1" applyFill="1" applyBorder="1" applyAlignment="1">
      <alignment horizontal="center" vertical="center"/>
    </xf>
    <xf numFmtId="14" fontId="9" fillId="2" borderId="16" xfId="1" applyNumberFormat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44" fontId="7" fillId="0" borderId="19" xfId="5" applyFont="1" applyBorder="1" applyAlignment="1">
      <alignment horizontal="center" vertical="center"/>
    </xf>
    <xf numFmtId="0" fontId="5" fillId="6" borderId="19" xfId="1" applyFont="1" applyFill="1" applyBorder="1" applyAlignment="1">
      <alignment horizontal="center" vertical="center"/>
    </xf>
    <xf numFmtId="166" fontId="8" fillId="0" borderId="20" xfId="1" applyNumberFormat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5" fillId="5" borderId="22" xfId="1" applyFont="1" applyFill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9" fontId="5" fillId="2" borderId="2" xfId="4" applyFont="1" applyFill="1" applyBorder="1" applyAlignment="1">
      <alignment horizontal="center" vertical="center"/>
    </xf>
    <xf numFmtId="9" fontId="5" fillId="2" borderId="3" xfId="4" applyFont="1" applyFill="1" applyBorder="1" applyAlignment="1">
      <alignment horizontal="center" vertical="center" wrapText="1"/>
    </xf>
    <xf numFmtId="9" fontId="5" fillId="2" borderId="3" xfId="4" applyFont="1" applyFill="1" applyBorder="1" applyAlignment="1">
      <alignment horizontal="center" vertical="center"/>
    </xf>
    <xf numFmtId="9" fontId="9" fillId="2" borderId="3" xfId="4" applyFont="1" applyFill="1" applyBorder="1" applyAlignment="1">
      <alignment horizontal="center" vertical="center"/>
    </xf>
    <xf numFmtId="9" fontId="8" fillId="2" borderId="4" xfId="4" applyFont="1" applyFill="1" applyBorder="1" applyAlignment="1">
      <alignment horizontal="center" vertical="center"/>
    </xf>
    <xf numFmtId="9" fontId="5" fillId="0" borderId="0" xfId="4" applyFont="1" applyBorder="1"/>
    <xf numFmtId="9" fontId="5" fillId="0" borderId="0" xfId="4" applyFont="1"/>
    <xf numFmtId="0" fontId="6" fillId="0" borderId="24" xfId="1" applyFont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44" fontId="7" fillId="0" borderId="6" xfId="1" applyNumberFormat="1" applyFont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44" fontId="5" fillId="0" borderId="0" xfId="5" applyFont="1" applyAlignment="1">
      <alignment horizontal="center" vertical="center"/>
    </xf>
    <xf numFmtId="44" fontId="7" fillId="0" borderId="13" xfId="1" applyNumberFormat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6" fontId="5" fillId="0" borderId="0" xfId="5" applyNumberFormat="1" applyFont="1" applyAlignment="1">
      <alignment horizontal="center" vertical="center"/>
    </xf>
    <xf numFmtId="44" fontId="0" fillId="0" borderId="0" xfId="5" applyFont="1"/>
    <xf numFmtId="0" fontId="1" fillId="0" borderId="0" xfId="1" applyFont="1"/>
  </cellXfs>
  <cellStyles count="7">
    <cellStyle name="Normal" xfId="0" builtinId="0"/>
    <cellStyle name="パーセント 2" xfId="4" xr:uid="{22340959-B0D7-44C0-A6C0-BC70C2EE4AA4}"/>
    <cellStyle name="桁区切り [0.00] 2" xfId="6" xr:uid="{2322218C-42BA-4B21-8ADF-5B9027312D0B}"/>
    <cellStyle name="桁区切り 2" xfId="3" xr:uid="{A5E539DB-6D9E-4138-B6D7-FE4CA7666039}"/>
    <cellStyle name="標準 2" xfId="1" xr:uid="{7847A6F0-8454-4B21-91D5-FDDB6B601C10}"/>
    <cellStyle name="通貨 [0.00] 2" xfId="2" xr:uid="{751F5799-D425-4ECD-ADD2-1375F3983C45}"/>
    <cellStyle name="通貨 [0.00] 3" xfId="5" xr:uid="{BAB303DA-9688-40A4-B938-A3DFC7050C5C}"/>
  </cellStyles>
  <dxfs count="75">
    <dxf>
      <numFmt numFmtId="34" formatCode="_(&quot;$&quot;* #,##0.00_);_(&quot;$&quot;* \(#,##0.00\);_(&quot;$&quot;* &quot;-&quot;??_);_(@_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ont>
        <b/>
        <i val="0"/>
        <color theme="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ill>
        <patternFill>
          <bgColor theme="3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2" tint="-0.24994659260841701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rgb="FF00B050"/>
        </patternFill>
      </fill>
    </dxf>
    <dxf>
      <font>
        <color rgb="FFFF66FF"/>
      </font>
    </dxf>
    <dxf>
      <font>
        <color theme="0"/>
      </font>
      <fill>
        <patternFill>
          <bgColor rgb="FF0000FF"/>
        </patternFill>
      </fill>
    </dxf>
    <dxf>
      <fill>
        <patternFill>
          <bgColor theme="4" tint="0.39994506668294322"/>
        </patternFill>
      </fill>
    </dxf>
    <dxf>
      <font>
        <b val="0"/>
        <i val="0"/>
        <color theme="0"/>
      </font>
      <fill>
        <patternFill>
          <bgColor rgb="FF0000FF"/>
        </patternFill>
      </fill>
    </dxf>
    <dxf>
      <fill>
        <patternFill>
          <bgColor rgb="FF5091A0"/>
        </patternFill>
      </fill>
    </dxf>
    <dxf>
      <font>
        <color theme="0"/>
      </font>
      <fill>
        <patternFill>
          <bgColor rgb="FF0000FF"/>
        </patternFill>
      </fill>
    </dxf>
    <dxf>
      <font>
        <color rgb="FFFFFF00"/>
      </font>
      <fill>
        <patternFill>
          <bgColor rgb="FF582808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583030</xdr:colOff>
          <xdr:row>9</xdr:row>
          <xdr:rowOff>178469</xdr:rowOff>
        </xdr:to>
        <xdr:pic>
          <xdr:nvPicPr>
            <xdr:cNvPr id="3" name="_pic02">
              <a:extLst>
                <a:ext uri="{FF2B5EF4-FFF2-40B4-BE49-F238E27FC236}">
                  <a16:creationId xmlns:a16="http://schemas.microsoft.com/office/drawing/2014/main" id="{2BE73610-D31B-4297-98D4-0758BC470F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3]Plan02!$A$1:$I$12" spid="_x0000_s2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498430" cy="232159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ersonal%20Storage\Koji%20Hayashi\33.&#36039;&#26448;_&#26376;&#26411;&#26376;&#21021;&#20966;&#29702;\&#29983;&#29987;&#35336;&#30011;_Monthly%20Total%20Target%20Mak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ersonal%20Storage\Koji%20Hayashi\33.&#36039;&#26448;_&#26376;&#26411;&#26376;&#21021;&#20966;&#29702;\&#29983;&#29987;&#35336;&#30011;_Rough%20Target%20Maker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ersonal%20Storage\Koji%20Hayashi\33.&#36039;&#26448;_&#26376;&#26411;&#26376;&#21021;&#20966;&#29702;\&#29983;&#29987;&#35336;&#30011;_&#31435;&#26696;&#25903;&#25588;ver0.2%203.35million%20&#20462;&#27491;.xlsm" TargetMode="External"/><Relationship Id="rId1" Type="http://schemas.openxmlformats.org/officeDocument/2006/relationships/externalLinkPath" Target="file:///N:\Personal%20Storage\Koji%20Hayashi\33.&#36039;&#26448;_&#26376;&#26411;&#26376;&#21021;&#20966;&#29702;\&#29983;&#29987;&#35336;&#30011;_&#31435;&#26696;&#25903;&#25588;ver0.2%203.35million%20&#20462;&#27491;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murakami\Desktop\&#29983;&#29987;&#35336;&#30011;_&#31435;&#26696;&#25903;&#25588;ver0.2%202.5million%20.xlsm" TargetMode="External"/><Relationship Id="rId1" Type="http://schemas.openxmlformats.org/officeDocument/2006/relationships/externalLinkPath" Target="/Users/tmurakami/Desktop/&#29983;&#29987;&#35336;&#30011;_&#31435;&#26696;&#25903;&#25588;ver0.2%202.5million%20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Manufacturing\LM\DOWNLOADFILE\Juchu%20Zan.xls" TargetMode="External"/><Relationship Id="rId1" Type="http://schemas.openxmlformats.org/officeDocument/2006/relationships/externalLinkPath" Target="/Manufacturing/LM/DOWNLOADFILE/Juchu%20Z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n01"/>
      <sheetName val="In02"/>
      <sheetName val="In03"/>
      <sheetName val="Ot01"/>
      <sheetName val="Ot02"/>
      <sheetName val="Mail"/>
      <sheetName val="HowTo"/>
    </sheetNames>
    <sheetDataSet>
      <sheetData sheetId="0"/>
      <sheetData sheetId="1">
        <row r="3">
          <cell r="J3">
            <v>21</v>
          </cell>
        </row>
        <row r="13">
          <cell r="E13">
            <v>44825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HowTo"/>
      <sheetName val="Data"/>
      <sheetName val="InC1"/>
      <sheetName val="InC2"/>
      <sheetName val="OutputC"/>
      <sheetName val="InR1"/>
      <sheetName val="OutputR"/>
      <sheetName val="InB1"/>
      <sheetName val="InB2"/>
      <sheetName val="OutputB"/>
      <sheetName val="OutputP"/>
      <sheetName val="Ontime"/>
    </sheetNames>
    <sheetDataSet>
      <sheetData sheetId="0">
        <row r="27">
          <cell r="I27" t="str">
            <v>N:\Personal Storage\Koji Hayashi\35.資材_Yujiさんフォルダバックアップ_01_27_2022そのうち消します\Yuji Murata\毎月の計画立案</v>
          </cell>
        </row>
      </sheetData>
      <sheetData sheetId="1"/>
      <sheetData sheetId="2">
        <row r="4">
          <cell r="B4" t="str">
            <v>WHEEL CUTTING 1</v>
          </cell>
        </row>
        <row r="5">
          <cell r="B5" t="str">
            <v>INDUCTION HARDENING</v>
          </cell>
        </row>
        <row r="6">
          <cell r="B6" t="str">
            <v>AUTO STRAIGHTENING</v>
          </cell>
        </row>
        <row r="7">
          <cell r="B7" t="str">
            <v>ROUGH STRAIGHTENING ROLL</v>
          </cell>
        </row>
        <row r="8">
          <cell r="B8" t="str">
            <v>ROUGH STRAIGHTENING PRESS</v>
          </cell>
        </row>
        <row r="9">
          <cell r="B9" t="str">
            <v>SEMI/MIDDLE STRAIGHTENING</v>
          </cell>
        </row>
        <row r="10">
          <cell r="B10" t="str">
            <v>RAIL DRILLING</v>
          </cell>
        </row>
      </sheetData>
      <sheetData sheetId="3"/>
      <sheetData sheetId="4">
        <row r="2">
          <cell r="L2">
            <v>44835</v>
          </cell>
        </row>
        <row r="3">
          <cell r="L3" t="str">
            <v>September</v>
          </cell>
        </row>
        <row r="4">
          <cell r="L4" t="str">
            <v>October</v>
          </cell>
        </row>
        <row r="9">
          <cell r="L9">
            <v>21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ata"/>
      <sheetName val="HowTo"/>
      <sheetName val="Plan01"/>
      <sheetName val="JuchuZan"/>
      <sheetName val="Sheet1"/>
      <sheetName val="Plan02"/>
      <sheetName val="Plan03"/>
      <sheetName val="Plan04"/>
      <sheetName val="Rail"/>
      <sheetName val="Block"/>
      <sheetName val="Swip"/>
      <sheetName val="Binv"/>
      <sheetName val="Bwip"/>
      <sheetName val="BAsy"/>
      <sheetName val="RInv"/>
      <sheetName val="Rwip"/>
      <sheetName val="Ontime"/>
      <sheetName val="History"/>
      <sheetName val="RCut"/>
    </sheetNames>
    <sheetDataSet>
      <sheetData sheetId="0">
        <row r="4">
          <cell r="D4" t="b">
            <v>1</v>
          </cell>
          <cell r="F4">
            <v>45162</v>
          </cell>
        </row>
        <row r="6">
          <cell r="D6" t="b">
            <v>1</v>
          </cell>
        </row>
        <row r="9">
          <cell r="D9" t="b">
            <v>1</v>
          </cell>
        </row>
        <row r="13">
          <cell r="D13" t="b">
            <v>1</v>
          </cell>
        </row>
        <row r="16">
          <cell r="D16" t="b">
            <v>1</v>
          </cell>
        </row>
        <row r="18">
          <cell r="D18" t="b">
            <v>1</v>
          </cell>
        </row>
        <row r="20">
          <cell r="D20" t="b">
            <v>1</v>
          </cell>
        </row>
        <row r="22">
          <cell r="D22" t="b">
            <v>1</v>
          </cell>
        </row>
        <row r="24">
          <cell r="D24" t="b">
            <v>1</v>
          </cell>
        </row>
        <row r="26">
          <cell r="D26" t="b">
            <v>1</v>
          </cell>
        </row>
        <row r="29">
          <cell r="D29" t="b">
            <v>1</v>
          </cell>
        </row>
        <row r="35">
          <cell r="D35" t="b">
            <v>1</v>
          </cell>
        </row>
        <row r="39">
          <cell r="D39" t="b">
            <v>1</v>
          </cell>
        </row>
        <row r="42">
          <cell r="D42" t="b">
            <v>1</v>
          </cell>
        </row>
        <row r="45">
          <cell r="D45" t="b">
            <v>1</v>
          </cell>
        </row>
        <row r="47">
          <cell r="D47" t="b">
            <v>1</v>
          </cell>
        </row>
        <row r="49">
          <cell r="D49" t="b">
            <v>1</v>
          </cell>
        </row>
        <row r="51">
          <cell r="D51" t="b">
            <v>1</v>
          </cell>
        </row>
        <row r="53">
          <cell r="D53" t="b">
            <v>1</v>
          </cell>
        </row>
        <row r="55">
          <cell r="D55" t="b">
            <v>1</v>
          </cell>
        </row>
        <row r="58">
          <cell r="D58" t="b">
            <v>1</v>
          </cell>
        </row>
        <row r="60">
          <cell r="D60" t="b">
            <v>1</v>
          </cell>
        </row>
        <row r="62">
          <cell r="D62" t="b">
            <v>1</v>
          </cell>
        </row>
        <row r="64">
          <cell r="D64" t="b">
            <v>1</v>
          </cell>
        </row>
        <row r="66">
          <cell r="D66" t="b">
            <v>1</v>
          </cell>
        </row>
        <row r="68">
          <cell r="D68" t="b">
            <v>1</v>
          </cell>
        </row>
        <row r="72">
          <cell r="D72" t="b">
            <v>0</v>
          </cell>
        </row>
        <row r="74">
          <cell r="D74" t="b">
            <v>0</v>
          </cell>
        </row>
      </sheetData>
      <sheetData sheetId="1">
        <row r="3">
          <cell r="D3">
            <v>45162</v>
          </cell>
        </row>
        <row r="4">
          <cell r="I4" t="str">
            <v>N:\Personal Storage\Koji Hayashi\40.改善関連\Row Data\Juchu Zan (MApics Tool Version).csv</v>
          </cell>
          <cell r="K4" t="str">
            <v>HSR</v>
          </cell>
          <cell r="M4" t="str">
            <v>001</v>
          </cell>
          <cell r="N4" t="str">
            <v>-</v>
          </cell>
          <cell r="S4" t="str">
            <v>DRAWN</v>
          </cell>
          <cell r="T4" t="str">
            <v>XX01</v>
          </cell>
          <cell r="V4" t="str">
            <v>DRAWN</v>
          </cell>
          <cell r="W4" t="str">
            <v>XX01</v>
          </cell>
          <cell r="Y4" t="str">
            <v>HSR</v>
          </cell>
          <cell r="Z4" t="str">
            <v>15</v>
          </cell>
          <cell r="AA4" t="str">
            <v>A</v>
          </cell>
          <cell r="AB4">
            <v>41</v>
          </cell>
          <cell r="AC4">
            <v>42.5</v>
          </cell>
        </row>
        <row r="5">
          <cell r="K5" t="str">
            <v>SHS</v>
          </cell>
          <cell r="M5" t="str">
            <v>002</v>
          </cell>
          <cell r="N5" t="str">
            <v>-</v>
          </cell>
          <cell r="S5" t="str">
            <v>HALF BLOCK 2</v>
          </cell>
          <cell r="T5" t="str">
            <v>XX02</v>
          </cell>
          <cell r="V5" t="str">
            <v>LENGTH CUT</v>
          </cell>
          <cell r="W5" t="str">
            <v>XX02</v>
          </cell>
          <cell r="Y5" t="str">
            <v>HSR</v>
          </cell>
          <cell r="Z5" t="str">
            <v>15</v>
          </cell>
          <cell r="AA5" t="str">
            <v>B</v>
          </cell>
          <cell r="AB5">
            <v>41</v>
          </cell>
          <cell r="AC5">
            <v>42.5</v>
          </cell>
        </row>
        <row r="6">
          <cell r="D6">
            <v>17</v>
          </cell>
          <cell r="K6" t="str">
            <v>SR</v>
          </cell>
          <cell r="M6" t="str">
            <v>003</v>
          </cell>
          <cell r="N6" t="str">
            <v>M</v>
          </cell>
          <cell r="S6" t="str">
            <v>LENGTH CUT</v>
          </cell>
          <cell r="T6" t="str">
            <v>XX02</v>
          </cell>
          <cell r="V6" t="str">
            <v>STRAIGHTENED</v>
          </cell>
          <cell r="W6" t="str">
            <v>XX04</v>
          </cell>
          <cell r="Y6" t="str">
            <v>HSR</v>
          </cell>
          <cell r="Z6" t="str">
            <v>15</v>
          </cell>
          <cell r="AA6" t="str">
            <v>C</v>
          </cell>
          <cell r="AB6">
            <v>41</v>
          </cell>
          <cell r="AC6">
            <v>42.5</v>
          </cell>
        </row>
        <row r="7">
          <cell r="D7">
            <v>6</v>
          </cell>
          <cell r="I7" t="str">
            <v>N:\Personal Storage\Koji Hayashi\40.改善関連\Row Data\Set WIP For Master Report.csv</v>
          </cell>
          <cell r="K7" t="str">
            <v>SSR</v>
          </cell>
          <cell r="M7" t="str">
            <v>004</v>
          </cell>
          <cell r="N7" t="str">
            <v>M</v>
          </cell>
          <cell r="S7" t="str">
            <v>BROACHED</v>
          </cell>
          <cell r="T7" t="str">
            <v>XX02</v>
          </cell>
          <cell r="V7" t="str">
            <v>HOLED</v>
          </cell>
          <cell r="W7" t="str">
            <v>XX05</v>
          </cell>
          <cell r="Y7" t="str">
            <v>HSR</v>
          </cell>
          <cell r="Z7" t="str">
            <v>15</v>
          </cell>
          <cell r="AA7" t="str">
            <v>R</v>
          </cell>
          <cell r="AB7">
            <v>41</v>
          </cell>
          <cell r="AC7">
            <v>42.5</v>
          </cell>
        </row>
        <row r="8">
          <cell r="I8" t="str">
            <v>N:\Personal Storage\Koji Hayashi\40.改善関連\Row Data\Block Inventory For Master Report.csv</v>
          </cell>
          <cell r="K8" t="str">
            <v>HRW</v>
          </cell>
          <cell r="M8" t="str">
            <v>005</v>
          </cell>
          <cell r="N8" t="str">
            <v>-</v>
          </cell>
          <cell r="S8" t="str">
            <v>BROCHED</v>
          </cell>
          <cell r="T8" t="str">
            <v>XX02</v>
          </cell>
          <cell r="V8" t="str">
            <v>HALF RAIL 3</v>
          </cell>
          <cell r="W8" t="str">
            <v>XX06</v>
          </cell>
          <cell r="Y8" t="str">
            <v>HSR</v>
          </cell>
          <cell r="Z8" t="str">
            <v>15</v>
          </cell>
          <cell r="AA8" t="str">
            <v>LC</v>
          </cell>
          <cell r="AB8">
            <v>59</v>
          </cell>
          <cell r="AC8">
            <v>60.5</v>
          </cell>
        </row>
        <row r="9">
          <cell r="I9" t="str">
            <v>N:\Personal Storage\Koji Hayashi\40.改善関連\Row Data\Block WIP For Master Report.csv</v>
          </cell>
          <cell r="K9" t="str">
            <v>SHW</v>
          </cell>
          <cell r="M9" t="str">
            <v>006</v>
          </cell>
          <cell r="N9" t="str">
            <v>M</v>
          </cell>
          <cell r="S9" t="str">
            <v>HOLED</v>
          </cell>
          <cell r="T9" t="str">
            <v>XX03</v>
          </cell>
          <cell r="V9" t="str">
            <v>HARDENED</v>
          </cell>
          <cell r="W9" t="str">
            <v>XX03</v>
          </cell>
          <cell r="Y9" t="str">
            <v>HSR</v>
          </cell>
          <cell r="Z9" t="str">
            <v>15</v>
          </cell>
          <cell r="AA9" t="str">
            <v>LR</v>
          </cell>
          <cell r="AB9">
            <v>59</v>
          </cell>
          <cell r="AC9">
            <v>60.5</v>
          </cell>
        </row>
        <row r="10">
          <cell r="I10" t="str">
            <v>N:\Personal Storage\Koji Hayashi\40.改善関連\Row Data\Rail Inventory For Master Report.csv</v>
          </cell>
          <cell r="K10" t="str">
            <v>SRS</v>
          </cell>
          <cell r="M10" t="str">
            <v>011</v>
          </cell>
          <cell r="N10" t="str">
            <v>-</v>
          </cell>
          <cell r="S10" t="str">
            <v>HALF BLOCK 3</v>
          </cell>
          <cell r="T10" t="str">
            <v>XX04</v>
          </cell>
          <cell r="V10" t="str">
            <v>HALF RAIL 4</v>
          </cell>
          <cell r="W10" t="str">
            <v>XX07</v>
          </cell>
          <cell r="Y10" t="str">
            <v>HSR</v>
          </cell>
          <cell r="Z10" t="str">
            <v>20</v>
          </cell>
          <cell r="AA10" t="str">
            <v>A</v>
          </cell>
          <cell r="AB10">
            <v>52.8</v>
          </cell>
          <cell r="AC10">
            <v>54.3</v>
          </cell>
        </row>
        <row r="11">
          <cell r="I11" t="str">
            <v>N:\Personal Storage\Koji Hayashi\40.改善関連\Row Data\Rail WIP For Master Report.csv</v>
          </cell>
          <cell r="K11" t="str">
            <v>SRS-W</v>
          </cell>
          <cell r="M11" t="str">
            <v>012</v>
          </cell>
          <cell r="N11" t="str">
            <v>M</v>
          </cell>
          <cell r="S11" t="str">
            <v>HARDENED</v>
          </cell>
          <cell r="T11" t="str">
            <v>XX04</v>
          </cell>
          <cell r="V11" t="str">
            <v>GROUND</v>
          </cell>
          <cell r="W11" t="str">
            <v>XX08</v>
          </cell>
          <cell r="Y11" t="str">
            <v>HSR</v>
          </cell>
          <cell r="Z11" t="str">
            <v>20</v>
          </cell>
          <cell r="AA11" t="str">
            <v>B</v>
          </cell>
          <cell r="AB11">
            <v>52.8</v>
          </cell>
          <cell r="AC11">
            <v>54.3</v>
          </cell>
        </row>
        <row r="12">
          <cell r="D12">
            <v>2700000</v>
          </cell>
          <cell r="K12" t="str">
            <v>HDR</v>
          </cell>
          <cell r="M12" t="str">
            <v>013</v>
          </cell>
          <cell r="N12" t="str">
            <v>-</v>
          </cell>
          <cell r="S12" t="str">
            <v>HALF BLOCK 4</v>
          </cell>
          <cell r="T12" t="str">
            <v>XX05</v>
          </cell>
          <cell r="V12" t="str">
            <v>Other</v>
          </cell>
          <cell r="W12" t="str">
            <v>XXXX</v>
          </cell>
          <cell r="Y12" t="str">
            <v>HSR</v>
          </cell>
          <cell r="Z12" t="str">
            <v>20</v>
          </cell>
          <cell r="AA12" t="str">
            <v>C</v>
          </cell>
          <cell r="AB12">
            <v>52.8</v>
          </cell>
          <cell r="AC12">
            <v>54.3</v>
          </cell>
        </row>
        <row r="13">
          <cell r="D13">
            <v>650000</v>
          </cell>
          <cell r="K13" t="str">
            <v>Other</v>
          </cell>
          <cell r="M13" t="str">
            <v>014</v>
          </cell>
          <cell r="N13" t="str">
            <v>M</v>
          </cell>
          <cell r="S13" t="str">
            <v>INSERT</v>
          </cell>
          <cell r="T13" t="str">
            <v>XX05</v>
          </cell>
          <cell r="Y13" t="str">
            <v>HSR</v>
          </cell>
          <cell r="Z13" t="str">
            <v>20</v>
          </cell>
          <cell r="AA13" t="str">
            <v>R</v>
          </cell>
          <cell r="AB13">
            <v>52.8</v>
          </cell>
          <cell r="AC13">
            <v>54.3</v>
          </cell>
        </row>
        <row r="14">
          <cell r="D14">
            <v>3350000</v>
          </cell>
          <cell r="M14" t="str">
            <v>015</v>
          </cell>
          <cell r="N14" t="str">
            <v>-</v>
          </cell>
          <cell r="S14" t="str">
            <v>GROUND</v>
          </cell>
          <cell r="T14" t="str">
            <v>XX05</v>
          </cell>
          <cell r="Y14" t="str">
            <v>HSR</v>
          </cell>
          <cell r="Z14" t="str">
            <v>20</v>
          </cell>
          <cell r="AA14" t="str">
            <v>LA</v>
          </cell>
          <cell r="AB14">
            <v>68.8</v>
          </cell>
          <cell r="AC14">
            <v>70.3</v>
          </cell>
        </row>
        <row r="15">
          <cell r="D15">
            <v>1492</v>
          </cell>
          <cell r="M15" t="str">
            <v>016</v>
          </cell>
          <cell r="N15" t="str">
            <v>M</v>
          </cell>
          <cell r="S15" t="str">
            <v>Other</v>
          </cell>
          <cell r="T15" t="str">
            <v>XXXX</v>
          </cell>
          <cell r="Y15" t="str">
            <v>HSR</v>
          </cell>
          <cell r="Z15" t="str">
            <v>20</v>
          </cell>
          <cell r="AA15" t="str">
            <v>LB</v>
          </cell>
          <cell r="AB15">
            <v>68.8</v>
          </cell>
          <cell r="AC15">
            <v>70.3</v>
          </cell>
        </row>
        <row r="16">
          <cell r="D16"/>
          <cell r="M16" t="str">
            <v>017</v>
          </cell>
          <cell r="N16" t="str">
            <v>-</v>
          </cell>
          <cell r="S16" t="str">
            <v>ARMOLOY</v>
          </cell>
          <cell r="T16" t="str">
            <v>XXXX</v>
          </cell>
          <cell r="Y16" t="str">
            <v>HSR</v>
          </cell>
          <cell r="Z16" t="str">
            <v>20</v>
          </cell>
          <cell r="AA16" t="str">
            <v>LC</v>
          </cell>
          <cell r="AB16">
            <v>68.8</v>
          </cell>
          <cell r="AC16">
            <v>70.3</v>
          </cell>
        </row>
        <row r="17">
          <cell r="D17"/>
          <cell r="M17" t="str">
            <v>018</v>
          </cell>
          <cell r="N17" t="str">
            <v>M</v>
          </cell>
          <cell r="S17" t="str">
            <v>BI-PROTEC</v>
          </cell>
          <cell r="T17" t="str">
            <v>XXXX</v>
          </cell>
          <cell r="Y17" t="str">
            <v>HSR</v>
          </cell>
          <cell r="Z17" t="str">
            <v>20</v>
          </cell>
          <cell r="AA17" t="str">
            <v>LR</v>
          </cell>
          <cell r="AB17">
            <v>68.8</v>
          </cell>
          <cell r="AC17">
            <v>70.3</v>
          </cell>
        </row>
        <row r="18">
          <cell r="D18">
            <v>648</v>
          </cell>
          <cell r="M18" t="str">
            <v>01E</v>
          </cell>
          <cell r="N18" t="str">
            <v>-</v>
          </cell>
          <cell r="S18" t="str">
            <v>TDNC</v>
          </cell>
          <cell r="T18" t="str">
            <v>XXXX</v>
          </cell>
          <cell r="Y18" t="str">
            <v>HSR</v>
          </cell>
          <cell r="Z18" t="str">
            <v>25</v>
          </cell>
          <cell r="AA18" t="str">
            <v>A</v>
          </cell>
          <cell r="AB18">
            <v>61.5</v>
          </cell>
          <cell r="AC18">
            <v>63</v>
          </cell>
        </row>
        <row r="19">
          <cell r="D19"/>
          <cell r="M19" t="str">
            <v>01F</v>
          </cell>
          <cell r="N19" t="str">
            <v>M</v>
          </cell>
          <cell r="S19" t="str">
            <v>R-BC</v>
          </cell>
          <cell r="T19" t="str">
            <v>XXXX</v>
          </cell>
          <cell r="Y19" t="str">
            <v>HSR</v>
          </cell>
          <cell r="Z19" t="str">
            <v>25</v>
          </cell>
          <cell r="AA19" t="str">
            <v>B</v>
          </cell>
          <cell r="AB19">
            <v>61.5</v>
          </cell>
          <cell r="AC19">
            <v>63</v>
          </cell>
        </row>
        <row r="20">
          <cell r="D20"/>
          <cell r="M20" t="str">
            <v>023</v>
          </cell>
          <cell r="N20" t="str">
            <v>-</v>
          </cell>
          <cell r="S20" t="str">
            <v>MOTION</v>
          </cell>
          <cell r="T20" t="str">
            <v>XXXX</v>
          </cell>
          <cell r="Y20" t="str">
            <v>HSR</v>
          </cell>
          <cell r="Z20" t="str">
            <v>25</v>
          </cell>
          <cell r="AA20" t="str">
            <v>C</v>
          </cell>
          <cell r="AB20">
            <v>61.5</v>
          </cell>
          <cell r="AC20">
            <v>63</v>
          </cell>
        </row>
        <row r="21">
          <cell r="D21">
            <v>20</v>
          </cell>
          <cell r="M21" t="str">
            <v>024</v>
          </cell>
          <cell r="N21" t="str">
            <v>-</v>
          </cell>
          <cell r="Y21" t="str">
            <v>HSR</v>
          </cell>
          <cell r="Z21" t="str">
            <v>25</v>
          </cell>
          <cell r="AA21" t="str">
            <v>R</v>
          </cell>
          <cell r="AB21">
            <v>61.5</v>
          </cell>
          <cell r="AC21">
            <v>63</v>
          </cell>
        </row>
        <row r="22">
          <cell r="D22" t="b">
            <v>1</v>
          </cell>
          <cell r="M22" t="str">
            <v>02A</v>
          </cell>
          <cell r="N22" t="str">
            <v>-</v>
          </cell>
          <cell r="Y22" t="str">
            <v>HSR</v>
          </cell>
          <cell r="Z22" t="str">
            <v>25</v>
          </cell>
          <cell r="AA22" t="str">
            <v>LA</v>
          </cell>
          <cell r="AB22">
            <v>80.599999999999994</v>
          </cell>
          <cell r="AC22">
            <v>82.1</v>
          </cell>
        </row>
        <row r="23">
          <cell r="M23" t="str">
            <v>02B</v>
          </cell>
          <cell r="N23" t="str">
            <v>-</v>
          </cell>
          <cell r="Y23" t="str">
            <v>HSR</v>
          </cell>
          <cell r="Z23" t="str">
            <v>25</v>
          </cell>
          <cell r="AA23" t="str">
            <v>LB</v>
          </cell>
          <cell r="AB23">
            <v>80.599999999999994</v>
          </cell>
          <cell r="AC23">
            <v>82.1</v>
          </cell>
        </row>
        <row r="24">
          <cell r="D24">
            <v>29840</v>
          </cell>
          <cell r="M24" t="str">
            <v>02C</v>
          </cell>
          <cell r="N24" t="str">
            <v>-</v>
          </cell>
          <cell r="Y24" t="str">
            <v>HSR</v>
          </cell>
          <cell r="Z24" t="str">
            <v>25</v>
          </cell>
          <cell r="AA24" t="str">
            <v>LC</v>
          </cell>
          <cell r="AB24">
            <v>80.599999999999994</v>
          </cell>
          <cell r="AC24">
            <v>82.1</v>
          </cell>
        </row>
        <row r="25">
          <cell r="M25" t="str">
            <v>02D</v>
          </cell>
          <cell r="N25" t="str">
            <v>-</v>
          </cell>
          <cell r="Y25" t="str">
            <v>HSR</v>
          </cell>
          <cell r="Z25" t="str">
            <v>25</v>
          </cell>
          <cell r="AA25" t="str">
            <v>LR</v>
          </cell>
          <cell r="AB25">
            <v>80.599999999999994</v>
          </cell>
          <cell r="AC25">
            <v>82.1</v>
          </cell>
        </row>
        <row r="26">
          <cell r="M26" t="str">
            <v>02E</v>
          </cell>
          <cell r="N26" t="str">
            <v>-</v>
          </cell>
          <cell r="Y26" t="str">
            <v>HSR</v>
          </cell>
          <cell r="Z26" t="str">
            <v>30</v>
          </cell>
          <cell r="AA26" t="str">
            <v>A</v>
          </cell>
          <cell r="AB26">
            <v>72.400000000000006</v>
          </cell>
          <cell r="AC26">
            <v>73.900000000000006</v>
          </cell>
        </row>
        <row r="27">
          <cell r="D27">
            <v>12960</v>
          </cell>
          <cell r="M27" t="str">
            <v>02F</v>
          </cell>
          <cell r="N27" t="str">
            <v>-</v>
          </cell>
          <cell r="Y27" t="str">
            <v>HSR</v>
          </cell>
          <cell r="Z27" t="str">
            <v>30</v>
          </cell>
          <cell r="AA27" t="str">
            <v>B</v>
          </cell>
          <cell r="AB27">
            <v>72.400000000000006</v>
          </cell>
          <cell r="AC27">
            <v>73.900000000000006</v>
          </cell>
        </row>
        <row r="28">
          <cell r="M28" t="str">
            <v>02G</v>
          </cell>
          <cell r="N28" t="str">
            <v>-</v>
          </cell>
          <cell r="Y28" t="str">
            <v>HSR</v>
          </cell>
          <cell r="Z28" t="str">
            <v>30</v>
          </cell>
          <cell r="AA28" t="str">
            <v>C</v>
          </cell>
          <cell r="AB28">
            <v>72.400000000000006</v>
          </cell>
          <cell r="AC28">
            <v>73.900000000000006</v>
          </cell>
        </row>
        <row r="29">
          <cell r="M29" t="str">
            <v>057</v>
          </cell>
          <cell r="N29" t="str">
            <v>-</v>
          </cell>
          <cell r="Y29" t="str">
            <v>HSR</v>
          </cell>
          <cell r="Z29" t="str">
            <v>30</v>
          </cell>
          <cell r="AA29" t="str">
            <v>R</v>
          </cell>
          <cell r="AB29">
            <v>72.400000000000006</v>
          </cell>
          <cell r="AC29">
            <v>73.900000000000006</v>
          </cell>
        </row>
        <row r="30">
          <cell r="D30">
            <v>30</v>
          </cell>
          <cell r="M30" t="str">
            <v>058</v>
          </cell>
          <cell r="N30" t="str">
            <v>-</v>
          </cell>
          <cell r="Y30" t="str">
            <v>HSR</v>
          </cell>
          <cell r="Z30" t="str">
            <v>30</v>
          </cell>
          <cell r="AA30" t="str">
            <v>LA</v>
          </cell>
          <cell r="AB30">
            <v>95</v>
          </cell>
          <cell r="AC30">
            <v>96.5</v>
          </cell>
        </row>
        <row r="31">
          <cell r="D31">
            <v>20230930</v>
          </cell>
          <cell r="M31" t="str">
            <v>059</v>
          </cell>
          <cell r="N31" t="str">
            <v>-</v>
          </cell>
          <cell r="Y31" t="str">
            <v>HSR</v>
          </cell>
          <cell r="Z31" t="str">
            <v>30</v>
          </cell>
          <cell r="AA31" t="str">
            <v>LB</v>
          </cell>
          <cell r="AB31">
            <v>95</v>
          </cell>
          <cell r="AC31">
            <v>96.5</v>
          </cell>
        </row>
        <row r="32">
          <cell r="D32">
            <v>2359724.29</v>
          </cell>
          <cell r="M32" t="str">
            <v>061</v>
          </cell>
          <cell r="N32" t="str">
            <v>-</v>
          </cell>
          <cell r="Y32" t="str">
            <v>HSR</v>
          </cell>
          <cell r="Z32" t="str">
            <v>30</v>
          </cell>
          <cell r="AA32" t="str">
            <v>LC</v>
          </cell>
          <cell r="AB32">
            <v>95</v>
          </cell>
          <cell r="AC32">
            <v>96.5</v>
          </cell>
        </row>
        <row r="33">
          <cell r="D33">
            <v>1520107.07</v>
          </cell>
          <cell r="M33" t="str">
            <v>062</v>
          </cell>
          <cell r="N33" t="str">
            <v>-</v>
          </cell>
          <cell r="Y33" t="str">
            <v>HSR</v>
          </cell>
          <cell r="Z33" t="str">
            <v>30</v>
          </cell>
          <cell r="AA33" t="str">
            <v>LR</v>
          </cell>
          <cell r="AB33">
            <v>95</v>
          </cell>
          <cell r="AC33">
            <v>96.5</v>
          </cell>
        </row>
        <row r="34">
          <cell r="D34">
            <v>3031.5880000000002</v>
          </cell>
          <cell r="M34" t="str">
            <v>063</v>
          </cell>
          <cell r="N34" t="str">
            <v>M</v>
          </cell>
          <cell r="Y34" t="str">
            <v>HSR</v>
          </cell>
          <cell r="Z34" t="str">
            <v>35</v>
          </cell>
          <cell r="AA34" t="str">
            <v>A</v>
          </cell>
          <cell r="AB34">
            <v>82.4</v>
          </cell>
          <cell r="AC34">
            <v>83.9</v>
          </cell>
        </row>
        <row r="35">
          <cell r="D35">
            <v>29699</v>
          </cell>
          <cell r="M35" t="str">
            <v>064</v>
          </cell>
          <cell r="N35" t="str">
            <v>M</v>
          </cell>
          <cell r="Y35" t="str">
            <v>HSR</v>
          </cell>
          <cell r="Z35" t="str">
            <v>35</v>
          </cell>
          <cell r="AA35" t="str">
            <v>B</v>
          </cell>
          <cell r="AB35">
            <v>82.4</v>
          </cell>
          <cell r="AC35">
            <v>83.9</v>
          </cell>
        </row>
        <row r="36">
          <cell r="D36">
            <v>141</v>
          </cell>
          <cell r="M36" t="str">
            <v>067</v>
          </cell>
          <cell r="N36" t="str">
            <v>-</v>
          </cell>
          <cell r="Y36" t="str">
            <v>HSR</v>
          </cell>
          <cell r="Z36" t="str">
            <v>35</v>
          </cell>
          <cell r="AA36" t="str">
            <v>C</v>
          </cell>
          <cell r="AB36">
            <v>82.4</v>
          </cell>
          <cell r="AC36">
            <v>83.9</v>
          </cell>
        </row>
        <row r="37">
          <cell r="D37"/>
          <cell r="M37" t="str">
            <v>068</v>
          </cell>
          <cell r="N37" t="str">
            <v>-</v>
          </cell>
          <cell r="Y37" t="str">
            <v>HSR</v>
          </cell>
          <cell r="Z37" t="str">
            <v>35</v>
          </cell>
          <cell r="AA37" t="str">
            <v>C</v>
          </cell>
          <cell r="AB37">
            <v>82.4</v>
          </cell>
          <cell r="AC37">
            <v>83.9</v>
          </cell>
        </row>
        <row r="38">
          <cell r="I38" t="str">
            <v>N:\Personal Storage\Koji Hayashi\33.資材_月末月初処理\10.月次保存データ\2023_09\Sep Plan.xlsx</v>
          </cell>
          <cell r="M38" t="str">
            <v>069</v>
          </cell>
          <cell r="N38" t="str">
            <v>M</v>
          </cell>
          <cell r="Y38" t="str">
            <v>HSR</v>
          </cell>
          <cell r="Z38" t="str">
            <v>35</v>
          </cell>
          <cell r="AA38" t="str">
            <v>R</v>
          </cell>
          <cell r="AB38">
            <v>82.4</v>
          </cell>
          <cell r="AC38">
            <v>83.9</v>
          </cell>
        </row>
        <row r="39">
          <cell r="M39" t="str">
            <v>070</v>
          </cell>
          <cell r="N39" t="str">
            <v>M</v>
          </cell>
          <cell r="Y39" t="str">
            <v>HSR</v>
          </cell>
          <cell r="Z39" t="str">
            <v>35</v>
          </cell>
          <cell r="AA39" t="str">
            <v>LA</v>
          </cell>
          <cell r="AB39">
            <v>108</v>
          </cell>
          <cell r="AC39">
            <v>109.5</v>
          </cell>
        </row>
        <row r="40">
          <cell r="I40" t="str">
            <v>N:\Personal Storage\Koji Hayashi\33.資材_月末月初処理\10.月次保存データ\2023_09\Sep Process 23.xlsx</v>
          </cell>
          <cell r="M40" t="str">
            <v>137</v>
          </cell>
          <cell r="N40" t="str">
            <v>M</v>
          </cell>
          <cell r="Y40" t="str">
            <v>HSR</v>
          </cell>
          <cell r="Z40" t="str">
            <v>35</v>
          </cell>
          <cell r="AA40" t="str">
            <v>LB</v>
          </cell>
          <cell r="AB40">
            <v>108</v>
          </cell>
          <cell r="AC40">
            <v>109.5</v>
          </cell>
        </row>
        <row r="41">
          <cell r="M41" t="str">
            <v>138</v>
          </cell>
          <cell r="N41" t="str">
            <v>M</v>
          </cell>
          <cell r="Y41" t="str">
            <v>HSR</v>
          </cell>
          <cell r="Z41" t="str">
            <v>35</v>
          </cell>
          <cell r="AA41" t="str">
            <v>LC</v>
          </cell>
          <cell r="AB41">
            <v>108</v>
          </cell>
          <cell r="AC41">
            <v>109.5</v>
          </cell>
        </row>
        <row r="42">
          <cell r="I42" t="str">
            <v>N:\Personal Storage\Koji Hayashi\33.資材_月末月初処理\10.月次保存データ\2023_09\Rough Plan Sep 23.xlsx</v>
          </cell>
          <cell r="M42" t="str">
            <v>139</v>
          </cell>
          <cell r="N42" t="str">
            <v>M</v>
          </cell>
          <cell r="Y42" t="str">
            <v>HSR</v>
          </cell>
          <cell r="Z42" t="str">
            <v>35</v>
          </cell>
          <cell r="AA42" t="str">
            <v>LR</v>
          </cell>
          <cell r="AB42">
            <v>108</v>
          </cell>
          <cell r="AC42">
            <v>109.5</v>
          </cell>
        </row>
        <row r="43">
          <cell r="M43" t="str">
            <v>140</v>
          </cell>
          <cell r="N43" t="str">
            <v>M</v>
          </cell>
          <cell r="Y43" t="str">
            <v>SHS</v>
          </cell>
          <cell r="Z43" t="str">
            <v>15</v>
          </cell>
          <cell r="AA43" t="str">
            <v>C</v>
          </cell>
          <cell r="AB43">
            <v>50</v>
          </cell>
          <cell r="AC43">
            <v>51.5</v>
          </cell>
        </row>
        <row r="44">
          <cell r="M44" t="str">
            <v>151</v>
          </cell>
          <cell r="N44" t="str">
            <v>M</v>
          </cell>
          <cell r="Y44" t="str">
            <v>SHS</v>
          </cell>
          <cell r="Z44" t="str">
            <v>15</v>
          </cell>
          <cell r="AA44" t="str">
            <v>V</v>
          </cell>
          <cell r="AB44">
            <v>50</v>
          </cell>
          <cell r="AC44">
            <v>51.5</v>
          </cell>
        </row>
        <row r="45">
          <cell r="M45" t="str">
            <v>163</v>
          </cell>
          <cell r="N45" t="str">
            <v>-</v>
          </cell>
          <cell r="Y45" t="str">
            <v>SHS</v>
          </cell>
          <cell r="Z45" t="str">
            <v>15</v>
          </cell>
          <cell r="AA45" t="str">
            <v>R</v>
          </cell>
          <cell r="AB45">
            <v>50</v>
          </cell>
          <cell r="AC45">
            <v>51.5</v>
          </cell>
        </row>
        <row r="46">
          <cell r="M46"/>
          <cell r="N46"/>
          <cell r="Y46" t="str">
            <v>SHS</v>
          </cell>
          <cell r="Z46" t="str">
            <v>15</v>
          </cell>
          <cell r="AA46" t="str">
            <v>LC</v>
          </cell>
          <cell r="AB46">
            <v>65</v>
          </cell>
          <cell r="AC46">
            <v>66.5</v>
          </cell>
        </row>
        <row r="47">
          <cell r="Y47" t="str">
            <v>SHS</v>
          </cell>
          <cell r="Z47" t="str">
            <v>15</v>
          </cell>
          <cell r="AA47" t="str">
            <v>LV</v>
          </cell>
          <cell r="AB47">
            <v>64.400000000000006</v>
          </cell>
          <cell r="AC47">
            <v>65.900000000000006</v>
          </cell>
        </row>
        <row r="48">
          <cell r="Y48" t="str">
            <v>SHS</v>
          </cell>
          <cell r="Z48" t="str">
            <v>20</v>
          </cell>
          <cell r="AA48" t="str">
            <v>C</v>
          </cell>
          <cell r="AB48">
            <v>61</v>
          </cell>
          <cell r="AC48">
            <v>62.5</v>
          </cell>
        </row>
        <row r="49">
          <cell r="Y49" t="str">
            <v>SHS</v>
          </cell>
          <cell r="Z49" t="str">
            <v>20</v>
          </cell>
          <cell r="AA49" t="str">
            <v>V</v>
          </cell>
          <cell r="AB49">
            <v>61</v>
          </cell>
          <cell r="AC49">
            <v>62.5</v>
          </cell>
        </row>
        <row r="50">
          <cell r="Y50" t="str">
            <v>SHS</v>
          </cell>
          <cell r="Z50" t="str">
            <v>20</v>
          </cell>
          <cell r="AA50" t="str">
            <v>LC</v>
          </cell>
          <cell r="AB50">
            <v>80</v>
          </cell>
          <cell r="AC50">
            <v>81.5</v>
          </cell>
        </row>
        <row r="51">
          <cell r="Y51" t="str">
            <v>SHS</v>
          </cell>
          <cell r="Z51" t="str">
            <v>20</v>
          </cell>
          <cell r="AA51" t="str">
            <v>LV</v>
          </cell>
          <cell r="AB51">
            <v>80</v>
          </cell>
          <cell r="AC51">
            <v>81.5</v>
          </cell>
        </row>
        <row r="52">
          <cell r="Y52" t="str">
            <v>SHS</v>
          </cell>
          <cell r="Z52" t="str">
            <v>25</v>
          </cell>
          <cell r="AA52" t="str">
            <v>C</v>
          </cell>
          <cell r="AB52">
            <v>73</v>
          </cell>
          <cell r="AC52">
            <v>74.5</v>
          </cell>
        </row>
        <row r="53">
          <cell r="Y53" t="str">
            <v>SHS</v>
          </cell>
          <cell r="Z53" t="str">
            <v>25</v>
          </cell>
          <cell r="AA53" t="str">
            <v>V</v>
          </cell>
          <cell r="AB53">
            <v>73</v>
          </cell>
          <cell r="AC53">
            <v>74.5</v>
          </cell>
        </row>
        <row r="54">
          <cell r="Y54" t="str">
            <v>SHS</v>
          </cell>
          <cell r="Z54" t="str">
            <v>25</v>
          </cell>
          <cell r="AA54" t="str">
            <v>R</v>
          </cell>
          <cell r="AB54">
            <v>73</v>
          </cell>
          <cell r="AC54">
            <v>74.5</v>
          </cell>
        </row>
        <row r="55">
          <cell r="Y55" t="str">
            <v>SHS</v>
          </cell>
          <cell r="Z55" t="str">
            <v>25</v>
          </cell>
          <cell r="AA55" t="str">
            <v>LC</v>
          </cell>
          <cell r="AB55">
            <v>90</v>
          </cell>
          <cell r="AC55">
            <v>91.5</v>
          </cell>
        </row>
        <row r="56">
          <cell r="Y56" t="str">
            <v>SHS</v>
          </cell>
          <cell r="Z56" t="str">
            <v>25</v>
          </cell>
          <cell r="AA56" t="str">
            <v>LV</v>
          </cell>
          <cell r="AB56">
            <v>90</v>
          </cell>
          <cell r="AC56">
            <v>91.5</v>
          </cell>
        </row>
        <row r="57">
          <cell r="Y57" t="str">
            <v>SHS</v>
          </cell>
          <cell r="Z57" t="str">
            <v>25</v>
          </cell>
          <cell r="AA57" t="str">
            <v>LR</v>
          </cell>
          <cell r="AB57">
            <v>90</v>
          </cell>
          <cell r="AC57">
            <v>91.5</v>
          </cell>
        </row>
        <row r="58">
          <cell r="Y58" t="str">
            <v>SHS</v>
          </cell>
          <cell r="Z58" t="str">
            <v>30</v>
          </cell>
          <cell r="AA58" t="str">
            <v>C</v>
          </cell>
          <cell r="AB58">
            <v>82</v>
          </cell>
          <cell r="AC58">
            <v>83.5</v>
          </cell>
        </row>
        <row r="59">
          <cell r="Y59" t="str">
            <v>SHS</v>
          </cell>
          <cell r="Z59" t="str">
            <v>30</v>
          </cell>
          <cell r="AA59" t="str">
            <v>V</v>
          </cell>
          <cell r="AB59">
            <v>82</v>
          </cell>
          <cell r="AC59">
            <v>83.5</v>
          </cell>
        </row>
        <row r="60">
          <cell r="Y60" t="str">
            <v>SHS</v>
          </cell>
          <cell r="Z60" t="str">
            <v>30</v>
          </cell>
          <cell r="AA60" t="str">
            <v>V</v>
          </cell>
          <cell r="AB60">
            <v>82</v>
          </cell>
          <cell r="AC60">
            <v>83.5</v>
          </cell>
        </row>
        <row r="61">
          <cell r="Y61" t="str">
            <v>SHS</v>
          </cell>
          <cell r="Z61" t="str">
            <v>30</v>
          </cell>
          <cell r="AA61" t="str">
            <v>R</v>
          </cell>
          <cell r="AB61">
            <v>82</v>
          </cell>
          <cell r="AC61">
            <v>83.5</v>
          </cell>
        </row>
        <row r="62">
          <cell r="Y62" t="str">
            <v>SHS</v>
          </cell>
          <cell r="Z62" t="str">
            <v>30</v>
          </cell>
          <cell r="AA62" t="str">
            <v>LC</v>
          </cell>
          <cell r="AB62">
            <v>107</v>
          </cell>
          <cell r="AC62">
            <v>108.5</v>
          </cell>
        </row>
        <row r="63">
          <cell r="Y63" t="str">
            <v>SHS</v>
          </cell>
          <cell r="Z63" t="str">
            <v>30</v>
          </cell>
          <cell r="AA63" t="str">
            <v>LV</v>
          </cell>
          <cell r="AB63">
            <v>107</v>
          </cell>
          <cell r="AC63">
            <v>108.5</v>
          </cell>
        </row>
        <row r="64">
          <cell r="Y64" t="str">
            <v>SHS</v>
          </cell>
          <cell r="Z64" t="str">
            <v>30</v>
          </cell>
          <cell r="AA64" t="str">
            <v>LV</v>
          </cell>
          <cell r="AB64">
            <v>107</v>
          </cell>
          <cell r="AC64">
            <v>108.5</v>
          </cell>
        </row>
        <row r="65">
          <cell r="Y65" t="str">
            <v>SHS</v>
          </cell>
          <cell r="Z65" t="str">
            <v>30</v>
          </cell>
          <cell r="AA65" t="str">
            <v>LR</v>
          </cell>
          <cell r="AB65">
            <v>107</v>
          </cell>
          <cell r="AC65">
            <v>108.5</v>
          </cell>
        </row>
        <row r="66">
          <cell r="Y66" t="str">
            <v>SHS</v>
          </cell>
          <cell r="Z66" t="str">
            <v>35</v>
          </cell>
          <cell r="AA66" t="str">
            <v>C</v>
          </cell>
          <cell r="AB66">
            <v>95</v>
          </cell>
          <cell r="AC66">
            <v>96.5</v>
          </cell>
        </row>
        <row r="67">
          <cell r="Y67" t="str">
            <v>SHS</v>
          </cell>
          <cell r="Z67" t="str">
            <v>35</v>
          </cell>
          <cell r="AA67" t="str">
            <v>V</v>
          </cell>
          <cell r="AB67">
            <v>95</v>
          </cell>
          <cell r="AC67">
            <v>96.5</v>
          </cell>
        </row>
        <row r="68">
          <cell r="Y68" t="str">
            <v>SHS</v>
          </cell>
          <cell r="Z68" t="str">
            <v>35</v>
          </cell>
          <cell r="AA68" t="str">
            <v>R</v>
          </cell>
          <cell r="AB68">
            <v>95</v>
          </cell>
          <cell r="AC68">
            <v>96.5</v>
          </cell>
        </row>
      </sheetData>
      <sheetData sheetId="2"/>
      <sheetData sheetId="3"/>
      <sheetData sheetId="4"/>
      <sheetData sheetId="5">
        <row r="2">
          <cell r="B2" t="str">
            <v>SPECIAL BLOCK MACHINING 1</v>
          </cell>
          <cell r="H2" t="str">
            <v>HK293148</v>
          </cell>
        </row>
        <row r="3">
          <cell r="B3" t="str">
            <v>SPECIAL BLOCK MACHINING 1</v>
          </cell>
          <cell r="H3" t="str">
            <v>HK293170</v>
          </cell>
        </row>
        <row r="4">
          <cell r="B4" t="str">
            <v>SPECIAL BLOCK MACHINING 1</v>
          </cell>
          <cell r="H4" t="str">
            <v>HK307752</v>
          </cell>
        </row>
        <row r="5">
          <cell r="B5" t="str">
            <v>SPECIAL BLOCK MACHINING 1</v>
          </cell>
          <cell r="H5" t="str">
            <v>HK322007</v>
          </cell>
        </row>
        <row r="6">
          <cell r="B6" t="str">
            <v>SPECIAL BLOCK MACHINING 1</v>
          </cell>
          <cell r="H6" t="str">
            <v>HK322007</v>
          </cell>
        </row>
        <row r="7">
          <cell r="B7" t="str">
            <v>SPECIAL BLOCK MACHINING 1</v>
          </cell>
          <cell r="H7" t="str">
            <v>HK322007</v>
          </cell>
        </row>
        <row r="8">
          <cell r="B8" t="str">
            <v>SPECIAL BLOCK MACHINING 1</v>
          </cell>
          <cell r="H8" t="str">
            <v>HK322007</v>
          </cell>
        </row>
        <row r="9">
          <cell r="B9" t="str">
            <v>CARBURIZING</v>
          </cell>
          <cell r="H9" t="str">
            <v>HK293148</v>
          </cell>
        </row>
        <row r="10">
          <cell r="B10" t="str">
            <v>CARBURIZING</v>
          </cell>
          <cell r="H10" t="str">
            <v>HK293148</v>
          </cell>
        </row>
        <row r="11">
          <cell r="B11" t="str">
            <v>="SPECIAL "D" CARBURIZING"</v>
          </cell>
          <cell r="H11" t="str">
            <v>HK293170</v>
          </cell>
        </row>
        <row r="12">
          <cell r="B12" t="str">
            <v>="SPECIAL "D" CARBURIZING"</v>
          </cell>
          <cell r="H12" t="str">
            <v>HK293170</v>
          </cell>
        </row>
        <row r="13">
          <cell r="B13" t="str">
            <v>="SPECIAL "D" CARBURIZING"</v>
          </cell>
          <cell r="H13" t="str">
            <v>HK293170</v>
          </cell>
        </row>
        <row r="14">
          <cell r="B14" t="str">
            <v>="SPECIAL "D" CARBURIZING"</v>
          </cell>
          <cell r="H14" t="str">
            <v>HK293170</v>
          </cell>
        </row>
        <row r="15">
          <cell r="B15" t="str">
            <v>="SPECIAL "D" CARBURIZING"</v>
          </cell>
          <cell r="H15" t="str">
            <v>HK293170</v>
          </cell>
        </row>
        <row r="16">
          <cell r="B16" t="str">
            <v>="SPECIAL "D" CARBURIZING"</v>
          </cell>
          <cell r="H16" t="str">
            <v>HK293170</v>
          </cell>
        </row>
        <row r="17">
          <cell r="B17" t="str">
            <v>="SPECIAL "D" CARBURIZING"</v>
          </cell>
          <cell r="H17" t="str">
            <v>HK293170</v>
          </cell>
        </row>
        <row r="18">
          <cell r="B18" t="str">
            <v>="SPECIAL "D" CARBURIZING"</v>
          </cell>
          <cell r="H18" t="str">
            <v>HK307752</v>
          </cell>
        </row>
        <row r="19">
          <cell r="B19" t="str">
            <v>="SPECIAL "D" CARBURIZING"</v>
          </cell>
          <cell r="H19" t="str">
            <v>HK307752</v>
          </cell>
        </row>
        <row r="20">
          <cell r="B20" t="str">
            <v>="SPECIAL "D" CARBURIZING"</v>
          </cell>
          <cell r="H20" t="str">
            <v>HK307752</v>
          </cell>
        </row>
        <row r="21">
          <cell r="B21" t="str">
            <v>="SPECIAL "D" CARBURIZING"</v>
          </cell>
          <cell r="H21" t="str">
            <v>HK307752</v>
          </cell>
        </row>
        <row r="22">
          <cell r="B22" t="str">
            <v>="SPECIAL "D" CARBURIZING"</v>
          </cell>
          <cell r="H22" t="str">
            <v>HK307752</v>
          </cell>
        </row>
        <row r="23">
          <cell r="B23" t="str">
            <v>="SPECIAL "D" CARBURIZING"</v>
          </cell>
          <cell r="H23" t="str">
            <v>HK307752</v>
          </cell>
        </row>
        <row r="24">
          <cell r="B24" t="str">
            <v>="SPECIAL "D" CARBURIZING"</v>
          </cell>
          <cell r="H24" t="str">
            <v>HK307752</v>
          </cell>
        </row>
        <row r="25">
          <cell r="B25" t="str">
            <v>="SPECIAL "D" CARBURIZING"</v>
          </cell>
          <cell r="H25" t="str">
            <v>HK322007</v>
          </cell>
        </row>
        <row r="26">
          <cell r="B26" t="str">
            <v>="SPECIAL "D" CARBURIZING"</v>
          </cell>
          <cell r="H26" t="str">
            <v>HK322007</v>
          </cell>
        </row>
        <row r="27">
          <cell r="B27" t="str">
            <v>="SPECIAL "D" CARBURIZING"</v>
          </cell>
          <cell r="H27" t="str">
            <v>HK322007</v>
          </cell>
        </row>
        <row r="28">
          <cell r="B28" t="str">
            <v>="SPECIAL "D" CARBURIZING"</v>
          </cell>
          <cell r="H28" t="str">
            <v>HK322007</v>
          </cell>
        </row>
        <row r="29">
          <cell r="B29" t="str">
            <v>SPECIAL BLOCK MACHINING 2</v>
          </cell>
          <cell r="H29" t="str">
            <v>HK338621</v>
          </cell>
        </row>
        <row r="30">
          <cell r="B30" t="str">
            <v>SPECIAL BLOCK MACHINING 2</v>
          </cell>
          <cell r="H30" t="str">
            <v>HK338621</v>
          </cell>
        </row>
        <row r="31">
          <cell r="B31" t="str">
            <v>VACUUM QUENCHING</v>
          </cell>
          <cell r="H31" t="str">
            <v>HK311307</v>
          </cell>
        </row>
        <row r="32">
          <cell r="B32" t="str">
            <v>VACUUM QUENCHING</v>
          </cell>
          <cell r="H32" t="str">
            <v>HK311308</v>
          </cell>
        </row>
        <row r="33">
          <cell r="B33" t="str">
            <v>VACUUM QUENCHING</v>
          </cell>
          <cell r="H33" t="str">
            <v>HK318066</v>
          </cell>
        </row>
        <row r="34">
          <cell r="B34" t="str">
            <v>VACUUM QUENCHING</v>
          </cell>
          <cell r="H34" t="str">
            <v>HK318066</v>
          </cell>
        </row>
        <row r="35">
          <cell r="B35" t="str">
            <v>VACUUM QUENCHING</v>
          </cell>
          <cell r="H35" t="str">
            <v>HK318066</v>
          </cell>
        </row>
        <row r="36">
          <cell r="B36" t="str">
            <v>VACUUM QUENCHING</v>
          </cell>
          <cell r="H36" t="str">
            <v>HK318066</v>
          </cell>
        </row>
        <row r="37">
          <cell r="B37" t="str">
            <v>VACUUM QUENCHING</v>
          </cell>
          <cell r="H37" t="str">
            <v>HK322754</v>
          </cell>
        </row>
        <row r="38">
          <cell r="B38" t="str">
            <v>VACUUM QUENCHING</v>
          </cell>
          <cell r="H38" t="str">
            <v>HK322754</v>
          </cell>
        </row>
        <row r="39">
          <cell r="B39" t="str">
            <v>VACUUM QUENCHING</v>
          </cell>
          <cell r="H39" t="str">
            <v>HK322754</v>
          </cell>
        </row>
        <row r="40">
          <cell r="B40" t="str">
            <v>VACUUM QUENCHING</v>
          </cell>
          <cell r="H40" t="str">
            <v>HK322755</v>
          </cell>
        </row>
        <row r="41">
          <cell r="B41" t="str">
            <v>VACUUM QUENCHING</v>
          </cell>
          <cell r="H41" t="str">
            <v>HK322755</v>
          </cell>
        </row>
        <row r="42">
          <cell r="B42" t="str">
            <v>VACUUM QUENCHING</v>
          </cell>
          <cell r="H42" t="str">
            <v>HK322755</v>
          </cell>
        </row>
        <row r="43">
          <cell r="B43" t="str">
            <v>VACUUM QUENCHING</v>
          </cell>
          <cell r="H43" t="str">
            <v>HK322755</v>
          </cell>
        </row>
        <row r="44">
          <cell r="B44" t="str">
            <v>VACUUM QUENCHING</v>
          </cell>
          <cell r="H44" t="str">
            <v>HK322755</v>
          </cell>
        </row>
        <row r="45">
          <cell r="B45" t="str">
            <v>INDUCTION HARDENING</v>
          </cell>
          <cell r="H45" t="str">
            <v>HK291665</v>
          </cell>
        </row>
        <row r="46">
          <cell r="B46" t="str">
            <v>INDUCTION HARDENING</v>
          </cell>
          <cell r="H46" t="str">
            <v>HK291665</v>
          </cell>
        </row>
        <row r="47">
          <cell r="B47" t="str">
            <v>INDUCTION HARDENING</v>
          </cell>
          <cell r="H47" t="str">
            <v>HK291665</v>
          </cell>
        </row>
        <row r="48">
          <cell r="B48" t="str">
            <v>INDUCTION HARDENING</v>
          </cell>
          <cell r="H48" t="str">
            <v>HK291665</v>
          </cell>
        </row>
        <row r="49">
          <cell r="B49" t="str">
            <v>INDUCTION HARDENING</v>
          </cell>
          <cell r="H49" t="str">
            <v>HK291665</v>
          </cell>
        </row>
        <row r="50">
          <cell r="B50" t="str">
            <v>INDUCTION HARDENING</v>
          </cell>
          <cell r="H50" t="str">
            <v>HK291665</v>
          </cell>
        </row>
        <row r="51">
          <cell r="B51" t="str">
            <v>INDUCTION HARDENING</v>
          </cell>
          <cell r="H51" t="str">
            <v>HK291665</v>
          </cell>
        </row>
        <row r="52">
          <cell r="B52" t="str">
            <v>INDUCTION HARDENING</v>
          </cell>
          <cell r="H52" t="str">
            <v>HK291665</v>
          </cell>
        </row>
        <row r="53">
          <cell r="B53" t="str">
            <v>INDUCTION HARDENING</v>
          </cell>
          <cell r="H53" t="str">
            <v>HK291665</v>
          </cell>
        </row>
        <row r="54">
          <cell r="B54" t="str">
            <v>INDUCTION HARDENING</v>
          </cell>
          <cell r="H54" t="str">
            <v>HK291665</v>
          </cell>
        </row>
        <row r="55">
          <cell r="B55" t="str">
            <v>INDUCTION HARDENING</v>
          </cell>
          <cell r="H55" t="str">
            <v>HK291665</v>
          </cell>
        </row>
        <row r="56">
          <cell r="B56" t="str">
            <v>INDUCTION HARDENING</v>
          </cell>
          <cell r="H56" t="str">
            <v>HK291665</v>
          </cell>
        </row>
        <row r="57">
          <cell r="B57" t="str">
            <v>INDUCTION HARDENING</v>
          </cell>
          <cell r="H57" t="str">
            <v>HK291665</v>
          </cell>
        </row>
        <row r="58">
          <cell r="B58" t="str">
            <v>INDUCTION HARDENING</v>
          </cell>
          <cell r="H58" t="str">
            <v>HK291665</v>
          </cell>
        </row>
        <row r="59">
          <cell r="B59" t="str">
            <v>INDUCTION HARDENING</v>
          </cell>
          <cell r="H59" t="str">
            <v>HK291665</v>
          </cell>
        </row>
        <row r="60">
          <cell r="B60" t="str">
            <v>INDUCTION HARDENING</v>
          </cell>
          <cell r="H60" t="str">
            <v>HK291665</v>
          </cell>
        </row>
        <row r="61">
          <cell r="B61" t="str">
            <v>INDUCTION HARDENING</v>
          </cell>
          <cell r="H61" t="str">
            <v>HK291665</v>
          </cell>
        </row>
        <row r="62">
          <cell r="B62" t="str">
            <v>INDUCTION HARDENING</v>
          </cell>
          <cell r="H62" t="str">
            <v>HK291665</v>
          </cell>
        </row>
        <row r="63">
          <cell r="B63" t="str">
            <v>INDUCTION HARDENING</v>
          </cell>
          <cell r="H63" t="str">
            <v>HK291665</v>
          </cell>
        </row>
        <row r="64">
          <cell r="B64" t="str">
            <v>INDUCTION HARDENING</v>
          </cell>
          <cell r="H64" t="str">
            <v>HK328072</v>
          </cell>
        </row>
        <row r="65">
          <cell r="B65" t="str">
            <v>INDUCTION HARDENING</v>
          </cell>
          <cell r="H65" t="str">
            <v>HK328072</v>
          </cell>
        </row>
        <row r="66">
          <cell r="B66" t="str">
            <v>INDUCTION HARDENING</v>
          </cell>
          <cell r="H66" t="str">
            <v>HK329715</v>
          </cell>
        </row>
        <row r="67">
          <cell r="B67" t="str">
            <v>INDUCTION HARDENING</v>
          </cell>
          <cell r="H67" t="str">
            <v>HK329715</v>
          </cell>
        </row>
        <row r="68">
          <cell r="B68" t="str">
            <v>INDUCTION HARDENING</v>
          </cell>
          <cell r="H68" t="str">
            <v>HK332015</v>
          </cell>
        </row>
        <row r="69">
          <cell r="B69" t="str">
            <v>INDUCTION HARDENING</v>
          </cell>
          <cell r="H69" t="str">
            <v>HK332015</v>
          </cell>
        </row>
        <row r="70">
          <cell r="B70" t="str">
            <v>INDUCTION HARDENING</v>
          </cell>
          <cell r="H70" t="str">
            <v>HK332015</v>
          </cell>
        </row>
        <row r="71">
          <cell r="B71" t="str">
            <v>INDUCTION HARDENING</v>
          </cell>
          <cell r="H71" t="str">
            <v>HK332015</v>
          </cell>
        </row>
        <row r="72">
          <cell r="B72" t="str">
            <v>INDUCTION HARDENING</v>
          </cell>
          <cell r="H72" t="str">
            <v>HK332015</v>
          </cell>
        </row>
        <row r="73">
          <cell r="B73" t="str">
            <v>INDUCTION HARDENING</v>
          </cell>
          <cell r="H73" t="str">
            <v>HK332015</v>
          </cell>
        </row>
        <row r="74">
          <cell r="B74" t="str">
            <v>INDUCTION HARDENING</v>
          </cell>
          <cell r="H74" t="str">
            <v>HK332078</v>
          </cell>
        </row>
        <row r="75">
          <cell r="B75" t="str">
            <v>INDUCTION HARDENING</v>
          </cell>
          <cell r="H75" t="str">
            <v>HK332078</v>
          </cell>
        </row>
        <row r="76">
          <cell r="B76" t="str">
            <v>INDUCTION HARDENING</v>
          </cell>
          <cell r="H76" t="str">
            <v>HK332078</v>
          </cell>
        </row>
        <row r="77">
          <cell r="B77" t="str">
            <v>INDUCTION HARDENING</v>
          </cell>
          <cell r="H77" t="str">
            <v>HK332078</v>
          </cell>
        </row>
        <row r="78">
          <cell r="B78" t="str">
            <v>INDUCTION HARDENING</v>
          </cell>
          <cell r="H78" t="str">
            <v>HK332078</v>
          </cell>
        </row>
        <row r="79">
          <cell r="B79" t="str">
            <v>INDUCTION HARDENING</v>
          </cell>
          <cell r="H79" t="str">
            <v>HK332078</v>
          </cell>
        </row>
        <row r="80">
          <cell r="B80" t="str">
            <v>INDUCTION HARDENING</v>
          </cell>
          <cell r="H80" t="str">
            <v>HK332078</v>
          </cell>
        </row>
        <row r="81">
          <cell r="B81" t="str">
            <v>INDUCTION HARDENING</v>
          </cell>
          <cell r="H81" t="str">
            <v>HK332078</v>
          </cell>
        </row>
        <row r="82">
          <cell r="B82" t="str">
            <v>INDUCTION HARDENING</v>
          </cell>
          <cell r="H82" t="str">
            <v>HK332078</v>
          </cell>
        </row>
        <row r="83">
          <cell r="B83" t="str">
            <v>INDUCTION HARDENING</v>
          </cell>
          <cell r="H83" t="str">
            <v>HK332078</v>
          </cell>
        </row>
        <row r="84">
          <cell r="B84" t="str">
            <v>INDUCTION HARDENING</v>
          </cell>
          <cell r="H84" t="str">
            <v>HK333373</v>
          </cell>
        </row>
        <row r="85">
          <cell r="B85" t="str">
            <v>INDUCTION HARDENING</v>
          </cell>
          <cell r="H85" t="str">
            <v>HK334333</v>
          </cell>
        </row>
        <row r="86">
          <cell r="B86" t="str">
            <v>INDUCTION HARDENING</v>
          </cell>
          <cell r="H86" t="str">
            <v>HK335940</v>
          </cell>
        </row>
        <row r="87">
          <cell r="B87" t="str">
            <v>INDUCTION HARDENING</v>
          </cell>
          <cell r="H87" t="str">
            <v>HK336847</v>
          </cell>
        </row>
        <row r="88">
          <cell r="B88" t="str">
            <v>INDUCTION HARDENING</v>
          </cell>
          <cell r="H88" t="str">
            <v>HK336847</v>
          </cell>
        </row>
        <row r="89">
          <cell r="B89" t="str">
            <v>INDUCTION HARDENING</v>
          </cell>
          <cell r="H89" t="str">
            <v>HK337707</v>
          </cell>
        </row>
        <row r="90">
          <cell r="B90" t="str">
            <v>INDUCTION HARDENING</v>
          </cell>
          <cell r="H90" t="str">
            <v>HK337902</v>
          </cell>
        </row>
        <row r="91">
          <cell r="B91" t="str">
            <v>INDUCTION HARDENING</v>
          </cell>
          <cell r="H91" t="str">
            <v>HK337904</v>
          </cell>
        </row>
        <row r="92">
          <cell r="B92" t="str">
            <v>ROUGH STRAIGHTENING PRESS</v>
          </cell>
          <cell r="H92" t="str">
            <v>HK307511</v>
          </cell>
        </row>
        <row r="93">
          <cell r="B93" t="str">
            <v>ROUGH STRAIGHTENING PRESS</v>
          </cell>
          <cell r="H93" t="str">
            <v>HK307511</v>
          </cell>
        </row>
        <row r="94">
          <cell r="B94" t="str">
            <v>ROUGH STRAIGHTENING PRESS</v>
          </cell>
          <cell r="H94" t="str">
            <v>HK307511</v>
          </cell>
        </row>
        <row r="95">
          <cell r="B95" t="str">
            <v>ROUGH STRAIGHTENING PRESS</v>
          </cell>
          <cell r="H95" t="str">
            <v>HK307511</v>
          </cell>
        </row>
        <row r="96">
          <cell r="B96" t="str">
            <v>ROUGH STRAIGHTENING PRESS</v>
          </cell>
          <cell r="H96" t="str">
            <v>HK307511</v>
          </cell>
        </row>
        <row r="97">
          <cell r="B97" t="str">
            <v>ROUGH STRAIGHTENING PRESS</v>
          </cell>
          <cell r="H97" t="str">
            <v>HK307511</v>
          </cell>
        </row>
        <row r="98">
          <cell r="B98" t="str">
            <v>ROUGH STRAIGHTENING PRESS</v>
          </cell>
          <cell r="H98" t="str">
            <v>HK307511</v>
          </cell>
        </row>
        <row r="99">
          <cell r="B99" t="str">
            <v>ROUGH STRAIGHTENING PRESS</v>
          </cell>
          <cell r="H99" t="str">
            <v>HK307511</v>
          </cell>
        </row>
        <row r="100">
          <cell r="B100" t="str">
            <v>ROUGH STRAIGHTENING PRESS</v>
          </cell>
          <cell r="H100" t="str">
            <v>HK307511</v>
          </cell>
        </row>
        <row r="101">
          <cell r="B101" t="str">
            <v>ROUGH STRAIGHTENING PRESS</v>
          </cell>
          <cell r="H101" t="str">
            <v>HK307511</v>
          </cell>
        </row>
        <row r="102">
          <cell r="B102" t="str">
            <v>ROUGH STRAIGHTENING PRESS</v>
          </cell>
          <cell r="H102" t="str">
            <v>HK307511</v>
          </cell>
        </row>
        <row r="103">
          <cell r="B103" t="str">
            <v>ROUGH STRAIGHTENING PRESS</v>
          </cell>
          <cell r="H103" t="str">
            <v>HK307511</v>
          </cell>
        </row>
        <row r="104">
          <cell r="B104" t="str">
            <v>ROUGH STRAIGHTENING PRESS</v>
          </cell>
          <cell r="H104" t="str">
            <v>HK307512</v>
          </cell>
        </row>
        <row r="105">
          <cell r="B105" t="str">
            <v>ROUGH STRAIGHTENING PRESS</v>
          </cell>
          <cell r="H105" t="str">
            <v>HK307512</v>
          </cell>
        </row>
        <row r="106">
          <cell r="B106" t="str">
            <v>ROUGH STRAIGHTENING PRESS</v>
          </cell>
          <cell r="H106" t="str">
            <v>HK307512</v>
          </cell>
        </row>
        <row r="107">
          <cell r="B107" t="str">
            <v>ROUGH STRAIGHTENING PRESS</v>
          </cell>
          <cell r="H107" t="str">
            <v>HK307512</v>
          </cell>
        </row>
        <row r="108">
          <cell r="B108" t="str">
            <v>ROUGH STRAIGHTENING PRESS</v>
          </cell>
          <cell r="H108" t="str">
            <v>HK307512</v>
          </cell>
        </row>
        <row r="109">
          <cell r="B109" t="str">
            <v>ROUGH STRAIGHTENING PRESS</v>
          </cell>
          <cell r="H109" t="str">
            <v>HK307513</v>
          </cell>
        </row>
        <row r="110">
          <cell r="B110" t="str">
            <v>ROUGH STRAIGHTENING PRESS</v>
          </cell>
          <cell r="H110" t="str">
            <v>HK307513</v>
          </cell>
        </row>
        <row r="111">
          <cell r="B111" t="str">
            <v>ROUGH STRAIGHTENING PRESS</v>
          </cell>
          <cell r="H111" t="str">
            <v>HK307513</v>
          </cell>
        </row>
        <row r="112">
          <cell r="B112" t="str">
            <v>ROUGH STRAIGHTENING PRESS</v>
          </cell>
          <cell r="H112" t="str">
            <v>HK307513</v>
          </cell>
        </row>
        <row r="113">
          <cell r="B113" t="str">
            <v>ROUGH STRAIGHTENING PRESS</v>
          </cell>
          <cell r="H113" t="str">
            <v>HK307513</v>
          </cell>
        </row>
        <row r="114">
          <cell r="B114" t="str">
            <v>ROUGH STRAIGHTENING PRESS</v>
          </cell>
          <cell r="H114" t="str">
            <v>HK307513</v>
          </cell>
        </row>
        <row r="115">
          <cell r="B115" t="str">
            <v>ROUGH STRAIGHTENING PRESS</v>
          </cell>
          <cell r="H115" t="str">
            <v>HK307513</v>
          </cell>
        </row>
        <row r="116">
          <cell r="B116" t="str">
            <v>ROUGH STRAIGHTENING PRESS</v>
          </cell>
          <cell r="H116" t="str">
            <v>HK307513</v>
          </cell>
        </row>
        <row r="117">
          <cell r="B117" t="str">
            <v>ROUGH STRAIGHTENING PRESS</v>
          </cell>
          <cell r="H117" t="str">
            <v>HK307513</v>
          </cell>
        </row>
        <row r="118">
          <cell r="B118" t="str">
            <v>ROUGH STRAIGHTENING PRESS</v>
          </cell>
          <cell r="H118" t="str">
            <v>HK307514</v>
          </cell>
        </row>
        <row r="119">
          <cell r="B119" t="str">
            <v>ROUGH STRAIGHTENING PRESS</v>
          </cell>
          <cell r="H119" t="str">
            <v>HK322831</v>
          </cell>
        </row>
        <row r="120">
          <cell r="B120" t="str">
            <v>ROUGH STRAIGHTENING PRESS</v>
          </cell>
          <cell r="H120" t="str">
            <v>HK323360</v>
          </cell>
        </row>
        <row r="121">
          <cell r="B121" t="str">
            <v>ROUGH STRAIGHTENING PRESS</v>
          </cell>
          <cell r="H121" t="str">
            <v>HK326418</v>
          </cell>
        </row>
        <row r="122">
          <cell r="B122" t="str">
            <v>ROUGH STRAIGHTENING PRESS</v>
          </cell>
          <cell r="H122" t="str">
            <v>HK326418</v>
          </cell>
        </row>
        <row r="123">
          <cell r="B123" t="str">
            <v>ROUGH STRAIGHTENING PRESS</v>
          </cell>
          <cell r="H123" t="str">
            <v>HK326418</v>
          </cell>
        </row>
        <row r="124">
          <cell r="B124" t="str">
            <v>ROUGH STRAIGHTENING PRESS</v>
          </cell>
          <cell r="H124" t="str">
            <v>HK326418</v>
          </cell>
        </row>
        <row r="125">
          <cell r="B125" t="str">
            <v>RAIL DRILLING</v>
          </cell>
          <cell r="H125" t="str">
            <v>HK307511</v>
          </cell>
        </row>
        <row r="126">
          <cell r="B126" t="str">
            <v>RAIL DRILLING</v>
          </cell>
          <cell r="H126" t="str">
            <v>HK307511</v>
          </cell>
        </row>
        <row r="127">
          <cell r="B127" t="str">
            <v>RAIL DRILLING</v>
          </cell>
          <cell r="H127" t="str">
            <v>HK307511</v>
          </cell>
        </row>
        <row r="128">
          <cell r="B128" t="str">
            <v>RAIL DRILLING</v>
          </cell>
          <cell r="H128" t="str">
            <v>HK307511</v>
          </cell>
        </row>
        <row r="129">
          <cell r="B129" t="str">
            <v>RAIL DRILLING</v>
          </cell>
          <cell r="H129" t="str">
            <v>HK307513</v>
          </cell>
        </row>
        <row r="130">
          <cell r="B130" t="str">
            <v>RAIL DRILLING</v>
          </cell>
          <cell r="H130" t="str">
            <v>HK307513</v>
          </cell>
        </row>
        <row r="131">
          <cell r="B131" t="str">
            <v>RAIL DRILLING</v>
          </cell>
          <cell r="H131" t="str">
            <v>HK307513</v>
          </cell>
        </row>
        <row r="132">
          <cell r="B132" t="str">
            <v>RAIL DRILLING</v>
          </cell>
          <cell r="H132" t="str">
            <v>HK323730</v>
          </cell>
        </row>
        <row r="133">
          <cell r="B133" t="str">
            <v>SPECIAL RAIL DRILLING</v>
          </cell>
          <cell r="H133" t="str">
            <v>HK301974</v>
          </cell>
        </row>
        <row r="134">
          <cell r="B134" t="str">
            <v>SPECIAL RAIL DRILLING</v>
          </cell>
          <cell r="H134" t="str">
            <v>HK301974</v>
          </cell>
        </row>
        <row r="135">
          <cell r="B135" t="str">
            <v>SPECIAL RAIL DRILLING</v>
          </cell>
          <cell r="H135" t="str">
            <v>HK301974</v>
          </cell>
        </row>
        <row r="136">
          <cell r="B136" t="str">
            <v>SPECIAL RAIL DRILLING</v>
          </cell>
          <cell r="H136" t="str">
            <v>HK301974</v>
          </cell>
        </row>
        <row r="137">
          <cell r="B137" t="str">
            <v>SPECIAL RAIL DRILLING</v>
          </cell>
          <cell r="H137" t="str">
            <v>HK305307</v>
          </cell>
        </row>
        <row r="138">
          <cell r="B138" t="str">
            <v>SPECIAL RAIL DRILLING</v>
          </cell>
          <cell r="H138" t="str">
            <v>HK305307</v>
          </cell>
        </row>
        <row r="139">
          <cell r="B139" t="str">
            <v>SPECIAL RAIL DRILLING</v>
          </cell>
          <cell r="H139" t="str">
            <v>HK305307</v>
          </cell>
        </row>
        <row r="140">
          <cell r="B140" t="str">
            <v>SPECIAL RAIL DRILLING</v>
          </cell>
          <cell r="H140" t="str">
            <v>HK305307</v>
          </cell>
        </row>
        <row r="141">
          <cell r="B141" t="str">
            <v>SPECIAL RAIL DRILLING</v>
          </cell>
          <cell r="H141" t="str">
            <v>HK338311</v>
          </cell>
        </row>
        <row r="142">
          <cell r="B142" t="str">
            <v>MIDDLE STRAIGHTENING</v>
          </cell>
          <cell r="H142" t="str">
            <v>HK305307</v>
          </cell>
        </row>
        <row r="143">
          <cell r="B143" t="str">
            <v>MIDDLE STRAIGHTENING</v>
          </cell>
          <cell r="H143" t="str">
            <v>HK305307</v>
          </cell>
        </row>
        <row r="144">
          <cell r="B144" t="str">
            <v>MIDDLE STRAIGHTENING</v>
          </cell>
          <cell r="H144" t="str">
            <v>HK305307</v>
          </cell>
        </row>
        <row r="145">
          <cell r="B145" t="str">
            <v>MIDDLE STRAIGHTENING</v>
          </cell>
          <cell r="H145" t="str">
            <v>HK305307</v>
          </cell>
        </row>
        <row r="146">
          <cell r="B146" t="str">
            <v>MIDDLE STRAIGHTENING</v>
          </cell>
          <cell r="H146" t="str">
            <v>HK305307</v>
          </cell>
        </row>
        <row r="147">
          <cell r="B147" t="str">
            <v>MIDDLE STRAIGHTENING</v>
          </cell>
          <cell r="H147" t="str">
            <v>HK305307</v>
          </cell>
        </row>
        <row r="148">
          <cell r="B148" t="str">
            <v>MIDDLE STRAIGHTENING</v>
          </cell>
          <cell r="H148" t="str">
            <v>HK305307</v>
          </cell>
        </row>
        <row r="149">
          <cell r="B149" t="str">
            <v>MIDDLE STRAIGHTENING</v>
          </cell>
          <cell r="H149" t="str">
            <v>HK307513</v>
          </cell>
        </row>
        <row r="150">
          <cell r="B150" t="str">
            <v>MIDDLE STRAIGHTENING</v>
          </cell>
          <cell r="H150" t="str">
            <v>HK307513</v>
          </cell>
        </row>
        <row r="151">
          <cell r="B151" t="str">
            <v>MIDDLE STRAIGHTENING</v>
          </cell>
          <cell r="H151" t="str">
            <v>HK307513</v>
          </cell>
        </row>
        <row r="152">
          <cell r="B152" t="str">
            <v>MIDDLE STRAIGHTENING</v>
          </cell>
          <cell r="H152" t="str">
            <v>HK328072</v>
          </cell>
        </row>
        <row r="153">
          <cell r="B153" t="str">
            <v>MIDDLE STRAIGHTENING</v>
          </cell>
          <cell r="H153" t="str">
            <v>HK330401</v>
          </cell>
        </row>
        <row r="154">
          <cell r="B154" t="str">
            <v>MIDDLE STRAIGHTENING</v>
          </cell>
          <cell r="H154" t="str">
            <v>HK332448</v>
          </cell>
        </row>
        <row r="155">
          <cell r="B155" t="str">
            <v>MIDDLE STRAIGHTENING</v>
          </cell>
          <cell r="H155" t="str">
            <v>HK332929</v>
          </cell>
        </row>
        <row r="156">
          <cell r="B156" t="str">
            <v>MIDDLE STRAIGHTENING</v>
          </cell>
          <cell r="H156" t="str">
            <v>HK334727</v>
          </cell>
        </row>
        <row r="157">
          <cell r="B157" t="str">
            <v>WHEEL CUTTING HALF 3</v>
          </cell>
          <cell r="H157" t="str">
            <v>HK322007</v>
          </cell>
        </row>
        <row r="158">
          <cell r="B158" t="str">
            <v>WHEEL CUTTING HALF 3</v>
          </cell>
          <cell r="H158" t="str">
            <v>HK322007</v>
          </cell>
        </row>
        <row r="159">
          <cell r="B159" t="str">
            <v>WHEEL CUTTING HALF 3</v>
          </cell>
          <cell r="H159" t="str">
            <v>HK327621</v>
          </cell>
        </row>
        <row r="160">
          <cell r="B160" t="str">
            <v>WHEEL CUTTING HALF 3</v>
          </cell>
          <cell r="H160" t="str">
            <v>HK327621</v>
          </cell>
        </row>
        <row r="161">
          <cell r="B161" t="str">
            <v>WHEEL CUTTING HALF 3</v>
          </cell>
          <cell r="H161" t="str">
            <v>HK327621</v>
          </cell>
        </row>
        <row r="162">
          <cell r="B162" t="str">
            <v>WHEEL CUTTING HALF 3</v>
          </cell>
          <cell r="H162" t="str">
            <v>HK332926</v>
          </cell>
        </row>
        <row r="163">
          <cell r="B163" t="str">
            <v>WHEEL CUTTING HALF 3</v>
          </cell>
          <cell r="H163" t="str">
            <v>HK335120</v>
          </cell>
        </row>
        <row r="164">
          <cell r="B164" t="str">
            <v>WHEEL CUTTING HALF 3</v>
          </cell>
          <cell r="H164" t="str">
            <v>HK337251</v>
          </cell>
        </row>
        <row r="165">
          <cell r="B165" t="str">
            <v>WHEEL CUTTING HALF 3</v>
          </cell>
          <cell r="H165" t="str">
            <v>HK338105</v>
          </cell>
        </row>
        <row r="166">
          <cell r="B166" t="str">
            <v>WHEEL CUTTING HALF 3</v>
          </cell>
          <cell r="H166" t="str">
            <v>HK338105</v>
          </cell>
        </row>
        <row r="167">
          <cell r="B167" t="str">
            <v>WHEEL CUTTING HALF 3</v>
          </cell>
          <cell r="H167" t="str">
            <v>HK338105</v>
          </cell>
        </row>
        <row r="168">
          <cell r="B168" t="str">
            <v>WHEEL CUTTING HALF 3</v>
          </cell>
          <cell r="H168" t="str">
            <v>HK338105</v>
          </cell>
        </row>
        <row r="169">
          <cell r="B169" t="str">
            <v>WHEEL CUTTING HALF 3</v>
          </cell>
          <cell r="H169" t="str">
            <v>HK338105</v>
          </cell>
        </row>
        <row r="170">
          <cell r="B170" t="str">
            <v>WHEEL CUTTING HALF 3</v>
          </cell>
          <cell r="H170" t="str">
            <v>HK338709</v>
          </cell>
        </row>
        <row r="171">
          <cell r="B171" t="str">
            <v>WHEEL CUTTING HALF 3</v>
          </cell>
          <cell r="H171" t="str">
            <v>HK338748</v>
          </cell>
        </row>
        <row r="172">
          <cell r="B172" t="str">
            <v>WHEEL CUTTING HALF 3</v>
          </cell>
          <cell r="H172" t="str">
            <v>HK339120</v>
          </cell>
        </row>
        <row r="173">
          <cell r="B173" t="str">
            <v>WHEEL CUTTING HALF 3</v>
          </cell>
          <cell r="H173" t="str">
            <v>HK339630</v>
          </cell>
        </row>
        <row r="174">
          <cell r="B174" t="str">
            <v>ROTARY GRINDING</v>
          </cell>
          <cell r="H174" t="str">
            <v>HK284086</v>
          </cell>
        </row>
        <row r="175">
          <cell r="B175" t="str">
            <v>ROTARY GRINDING</v>
          </cell>
          <cell r="H175" t="str">
            <v>HK295456</v>
          </cell>
        </row>
        <row r="176">
          <cell r="B176" t="str">
            <v>ROTARY GRINDING</v>
          </cell>
          <cell r="H176" t="str">
            <v>HK295456</v>
          </cell>
        </row>
        <row r="177">
          <cell r="B177" t="str">
            <v>ROTARY GRINDING</v>
          </cell>
          <cell r="H177" t="str">
            <v>HK310729</v>
          </cell>
        </row>
        <row r="178">
          <cell r="B178" t="str">
            <v>ROTARY GRINDING</v>
          </cell>
          <cell r="H178" t="str">
            <v>HK318523</v>
          </cell>
        </row>
        <row r="179">
          <cell r="B179" t="str">
            <v>ROTARY GRINDING</v>
          </cell>
          <cell r="H179" t="str">
            <v>HK318523</v>
          </cell>
        </row>
        <row r="180">
          <cell r="B180" t="str">
            <v>ROTARY GRINDING</v>
          </cell>
          <cell r="H180" t="str">
            <v>HK322877</v>
          </cell>
        </row>
        <row r="181">
          <cell r="B181" t="str">
            <v>ROTARY GRINDING</v>
          </cell>
          <cell r="H181" t="str">
            <v>HK326753</v>
          </cell>
        </row>
        <row r="182">
          <cell r="B182" t="str">
            <v>ROTARY GRINDING</v>
          </cell>
          <cell r="H182" t="str">
            <v>HK327621</v>
          </cell>
        </row>
        <row r="183">
          <cell r="B183" t="str">
            <v>ROTARY GRINDING</v>
          </cell>
          <cell r="H183" t="str">
            <v>HK327621</v>
          </cell>
        </row>
        <row r="184">
          <cell r="B184" t="str">
            <v>ROTARY GRINDING</v>
          </cell>
          <cell r="H184" t="str">
            <v>HK327621</v>
          </cell>
        </row>
        <row r="185">
          <cell r="B185" t="str">
            <v>ROTARY GRINDING</v>
          </cell>
          <cell r="H185" t="str">
            <v>HK327778</v>
          </cell>
        </row>
        <row r="186">
          <cell r="B186" t="str">
            <v>ROTARY GRINDING</v>
          </cell>
          <cell r="H186" t="str">
            <v>HK327932</v>
          </cell>
        </row>
        <row r="187">
          <cell r="B187" t="str">
            <v>ROTARY GRINDING</v>
          </cell>
          <cell r="H187" t="str">
            <v>HK327976</v>
          </cell>
        </row>
        <row r="188">
          <cell r="B188" t="str">
            <v>ROTARY GRINDING</v>
          </cell>
          <cell r="H188" t="str">
            <v>HK327976</v>
          </cell>
        </row>
        <row r="189">
          <cell r="B189" t="str">
            <v>ROTARY GRINDING</v>
          </cell>
          <cell r="H189" t="str">
            <v>HK327976</v>
          </cell>
        </row>
        <row r="190">
          <cell r="B190" t="str">
            <v>ROTARY GRINDING</v>
          </cell>
          <cell r="H190" t="str">
            <v>HK327976</v>
          </cell>
        </row>
        <row r="191">
          <cell r="B191" t="str">
            <v>ROTARY GRINDING</v>
          </cell>
          <cell r="H191" t="str">
            <v>HK327976</v>
          </cell>
        </row>
        <row r="192">
          <cell r="B192" t="str">
            <v>ROTARY GRINDING</v>
          </cell>
          <cell r="H192" t="str">
            <v>HK327976</v>
          </cell>
        </row>
        <row r="193">
          <cell r="B193" t="str">
            <v>ROTARY GRINDING</v>
          </cell>
          <cell r="H193" t="str">
            <v>HK328072</v>
          </cell>
        </row>
        <row r="194">
          <cell r="B194" t="str">
            <v>ROTARY GRINDING</v>
          </cell>
          <cell r="H194" t="str">
            <v>HK332179</v>
          </cell>
        </row>
        <row r="195">
          <cell r="B195" t="str">
            <v>ROTARY GRINDING</v>
          </cell>
          <cell r="H195" t="str">
            <v>HK337005</v>
          </cell>
        </row>
        <row r="196">
          <cell r="B196" t="str">
            <v>ROTARY GRINDING</v>
          </cell>
          <cell r="H196" t="str">
            <v>HK337006</v>
          </cell>
        </row>
        <row r="197">
          <cell r="B197" t="str">
            <v>ROTARY GRINDING</v>
          </cell>
          <cell r="H197" t="str">
            <v>HK337250</v>
          </cell>
        </row>
        <row r="198">
          <cell r="B198" t="str">
            <v>ROTARY GRINDING</v>
          </cell>
          <cell r="H198" t="str">
            <v>HK339012</v>
          </cell>
        </row>
        <row r="199">
          <cell r="B199" t="str">
            <v>ROTARY GRINDING</v>
          </cell>
          <cell r="H199" t="str">
            <v>HK339370</v>
          </cell>
        </row>
        <row r="200">
          <cell r="B200" t="str">
            <v>ROTARY GRINDING</v>
          </cell>
          <cell r="H200" t="str">
            <v>HK339461</v>
          </cell>
        </row>
        <row r="201">
          <cell r="B201" t="str">
            <v>RAIL SURFACE GRINDING</v>
          </cell>
          <cell r="H201" t="str">
            <v>HK301045</v>
          </cell>
        </row>
        <row r="202">
          <cell r="B202" t="str">
            <v>RAIL SURFACE GRINDING</v>
          </cell>
          <cell r="H202" t="str">
            <v>HK301045</v>
          </cell>
        </row>
        <row r="203">
          <cell r="B203" t="str">
            <v>RAIL SURFACE GRINDING</v>
          </cell>
          <cell r="H203" t="str">
            <v>HK322841</v>
          </cell>
        </row>
        <row r="204">
          <cell r="B204" t="str">
            <v>RAIL SURFACE GRINDING</v>
          </cell>
          <cell r="H204" t="str">
            <v>HK337901</v>
          </cell>
        </row>
        <row r="205">
          <cell r="B205" t="str">
            <v>RAIL SURFACE GRINDING</v>
          </cell>
          <cell r="H205" t="str">
            <v>HK337903</v>
          </cell>
        </row>
        <row r="206">
          <cell r="B206" t="str">
            <v>RAIL SURFACE GRINDING</v>
          </cell>
          <cell r="H206" t="str">
            <v>HK337903</v>
          </cell>
        </row>
        <row r="207">
          <cell r="B207" t="str">
            <v>RAIL SURFACE GRINDING</v>
          </cell>
          <cell r="H207" t="str">
            <v>HK338393</v>
          </cell>
        </row>
        <row r="208">
          <cell r="B208" t="str">
            <v>RAIL SURFACE GRINDING</v>
          </cell>
          <cell r="H208" t="str">
            <v>HK338622</v>
          </cell>
        </row>
        <row r="209">
          <cell r="B209" t="str">
            <v>RAIL SURFACE/GROOVE GRINDING</v>
          </cell>
          <cell r="H209" t="str">
            <v>HK323707</v>
          </cell>
        </row>
        <row r="210">
          <cell r="B210" t="str">
            <v>RAIL SURFACE/GROOVE GRINDING</v>
          </cell>
          <cell r="H210" t="str">
            <v>HK323814</v>
          </cell>
        </row>
        <row r="211">
          <cell r="B211" t="str">
            <v>RAIL SURFACE/GROOVE GRINDING</v>
          </cell>
          <cell r="H211" t="str">
            <v>HK324475</v>
          </cell>
        </row>
        <row r="212">
          <cell r="B212" t="str">
            <v>RAIL SURFACE/GROOVE GRINDING</v>
          </cell>
          <cell r="H212" t="str">
            <v>HK324475</v>
          </cell>
        </row>
        <row r="213">
          <cell r="B213" t="str">
            <v>RAIL SURFACE/GROOVE GRINDING</v>
          </cell>
          <cell r="H213" t="str">
            <v>HK326316</v>
          </cell>
        </row>
        <row r="214">
          <cell r="B214" t="str">
            <v>RAIL SURFACE/GROOVE GRINDING</v>
          </cell>
          <cell r="H214" t="str">
            <v>HK327901</v>
          </cell>
        </row>
        <row r="215">
          <cell r="B215" t="str">
            <v>RAIL SURFACE/GROOVE GRINDING</v>
          </cell>
          <cell r="H215" t="str">
            <v>HK327959</v>
          </cell>
        </row>
        <row r="216">
          <cell r="B216" t="str">
            <v>RAIL SURFACE/GROOVE GRINDING</v>
          </cell>
          <cell r="H216" t="str">
            <v>HK327959</v>
          </cell>
        </row>
        <row r="217">
          <cell r="B217" t="str">
            <v>RAIL SURFACE/GROOVE GRINDING</v>
          </cell>
          <cell r="H217" t="str">
            <v>HK327959</v>
          </cell>
        </row>
        <row r="218">
          <cell r="B218" t="str">
            <v>RAIL SURFACE/GROOVE GRINDING</v>
          </cell>
          <cell r="H218" t="str">
            <v>HK327959</v>
          </cell>
        </row>
        <row r="219">
          <cell r="B219" t="str">
            <v>RAIL SURFACE/GROOVE GRINDING</v>
          </cell>
          <cell r="H219" t="str">
            <v>HK327959</v>
          </cell>
        </row>
        <row r="220">
          <cell r="B220" t="str">
            <v>RAIL SURFACE/GROOVE GRINDING</v>
          </cell>
          <cell r="H220" t="str">
            <v>HK327959</v>
          </cell>
        </row>
        <row r="221">
          <cell r="B221" t="str">
            <v>RAIL SURFACE/GROOVE GRINDING</v>
          </cell>
          <cell r="H221" t="str">
            <v>HK327959</v>
          </cell>
        </row>
        <row r="222">
          <cell r="B222" t="str">
            <v>RAIL SURFACE/GROOVE GRINDING</v>
          </cell>
          <cell r="H222" t="str">
            <v>HK328712</v>
          </cell>
        </row>
        <row r="223">
          <cell r="B223" t="str">
            <v>RAIL SURFACE/GROOVE GRINDING</v>
          </cell>
          <cell r="H223" t="str">
            <v>HK331129</v>
          </cell>
        </row>
        <row r="224">
          <cell r="B224" t="str">
            <v>RAIL SURFACE/GROOVE GRINDING</v>
          </cell>
          <cell r="H224" t="str">
            <v>HK331290</v>
          </cell>
        </row>
        <row r="225">
          <cell r="B225" t="str">
            <v>RAIL SURFACE/GROOVE GRINDING</v>
          </cell>
          <cell r="H225" t="str">
            <v>HK332910</v>
          </cell>
        </row>
        <row r="226">
          <cell r="B226" t="str">
            <v>RAIL SURFACE/GROOVE GRINDING</v>
          </cell>
          <cell r="H226" t="str">
            <v>HK335279</v>
          </cell>
        </row>
        <row r="227">
          <cell r="B227" t="str">
            <v>RAIL SURFACE/GROOVE GRINDING</v>
          </cell>
          <cell r="H227" t="str">
            <v>HK335670</v>
          </cell>
        </row>
        <row r="228">
          <cell r="B228" t="str">
            <v>RAIL SURFACE/GROOVE GRINDING</v>
          </cell>
          <cell r="H228" t="str">
            <v>HK335681</v>
          </cell>
        </row>
        <row r="229">
          <cell r="B229" t="str">
            <v>RAIL SURFACE/GROOVE GRINDING</v>
          </cell>
          <cell r="H229" t="str">
            <v>HK336898</v>
          </cell>
        </row>
        <row r="230">
          <cell r="B230" t="str">
            <v>RAIL SURFACE/GROOVE GRINDING</v>
          </cell>
          <cell r="H230" t="str">
            <v>HK337191</v>
          </cell>
        </row>
        <row r="231">
          <cell r="B231" t="str">
            <v>RAIL SURFACE/GROOVE GRINDING</v>
          </cell>
          <cell r="H231" t="str">
            <v>HK337191</v>
          </cell>
        </row>
        <row r="232">
          <cell r="B232" t="str">
            <v>RAIL SURFACE/GROOVE GRINDING</v>
          </cell>
          <cell r="H232" t="str">
            <v>HK337698</v>
          </cell>
        </row>
        <row r="233">
          <cell r="B233" t="str">
            <v>RAIL SURFACE/GROOVE GRINDING</v>
          </cell>
          <cell r="H233" t="str">
            <v>HK337815</v>
          </cell>
        </row>
        <row r="234">
          <cell r="B234" t="str">
            <v>RAIL SURFACE/GROOVE GRINDING</v>
          </cell>
          <cell r="H234" t="str">
            <v>HK338533</v>
          </cell>
        </row>
        <row r="235">
          <cell r="B235" t="str">
            <v>RAIL SURFACE/GROOVE GRINDING</v>
          </cell>
          <cell r="H235" t="str">
            <v>HK338533</v>
          </cell>
        </row>
        <row r="236">
          <cell r="B236" t="str">
            <v>RAIL SURFACE/GROOVE GRINDING</v>
          </cell>
          <cell r="H236" t="str">
            <v>HK338580</v>
          </cell>
        </row>
        <row r="237">
          <cell r="B237" t="str">
            <v>RAIL SURFACE/GROOVE GRINDING</v>
          </cell>
          <cell r="H237" t="str">
            <v>HK338697</v>
          </cell>
        </row>
        <row r="238">
          <cell r="B238" t="str">
            <v>RAIL SURFACE/GROOVE GRINDING</v>
          </cell>
          <cell r="H238" t="str">
            <v>HK338744</v>
          </cell>
        </row>
        <row r="239">
          <cell r="B239" t="str">
            <v>RAIL SURFACE/GROOVE GRINDING</v>
          </cell>
          <cell r="H239" t="str">
            <v>HK338822</v>
          </cell>
        </row>
        <row r="240">
          <cell r="B240" t="str">
            <v>RAIL SURFACE/GROOVE GRINDING</v>
          </cell>
          <cell r="H240" t="str">
            <v>HK338919</v>
          </cell>
        </row>
        <row r="241">
          <cell r="B241" t="str">
            <v>RAIL SURFACE/GROOVE GRINDING</v>
          </cell>
          <cell r="H241" t="str">
            <v>HK338919</v>
          </cell>
        </row>
        <row r="242">
          <cell r="B242" t="str">
            <v>RAIL SURFACE/GROOVE GRINDING</v>
          </cell>
          <cell r="H242" t="str">
            <v>HK338919</v>
          </cell>
        </row>
        <row r="243">
          <cell r="B243" t="str">
            <v>RAIL SURFACE/GROOVE GRINDING</v>
          </cell>
          <cell r="H243" t="str">
            <v>HK338919</v>
          </cell>
        </row>
        <row r="244">
          <cell r="B244" t="str">
            <v>RAIL SURFACE/GROOVE GRINDING</v>
          </cell>
          <cell r="H244" t="str">
            <v>HK338919</v>
          </cell>
        </row>
        <row r="245">
          <cell r="B245" t="str">
            <v>RAIL SURFACE/GROOVE GRINDING</v>
          </cell>
          <cell r="H245" t="str">
            <v>HK338919</v>
          </cell>
        </row>
        <row r="246">
          <cell r="B246" t="str">
            <v>RAIL SURFACE/GROOVE GRINDING</v>
          </cell>
          <cell r="H246" t="str">
            <v>HK338919</v>
          </cell>
        </row>
        <row r="247">
          <cell r="B247" t="str">
            <v>RAIL SURFACE/GROOVE GRINDING</v>
          </cell>
          <cell r="H247" t="str">
            <v>HK338919</v>
          </cell>
        </row>
        <row r="248">
          <cell r="B248" t="str">
            <v>RAIL SURFACE/GROOVE GRINDING</v>
          </cell>
          <cell r="H248" t="str">
            <v>HK338919</v>
          </cell>
        </row>
        <row r="249">
          <cell r="B249" t="str">
            <v>RAIL SURFACE/GROOVE GRINDING</v>
          </cell>
          <cell r="H249" t="str">
            <v>HK338919</v>
          </cell>
        </row>
        <row r="250">
          <cell r="B250" t="str">
            <v>RAIL SURFACE/GROOVE GRINDING</v>
          </cell>
          <cell r="H250" t="str">
            <v>HK338919</v>
          </cell>
        </row>
        <row r="251">
          <cell r="B251" t="str">
            <v>RAIL SURFACE/GROOVE GRINDING</v>
          </cell>
          <cell r="H251" t="str">
            <v>HK338919</v>
          </cell>
        </row>
        <row r="252">
          <cell r="B252" t="str">
            <v>RAIL SURFACE/GROOVE GRINDING</v>
          </cell>
          <cell r="H252" t="str">
            <v>HK339301</v>
          </cell>
        </row>
        <row r="253">
          <cell r="B253" t="str">
            <v>RAIL SURFACE/GROOVE GRINDING</v>
          </cell>
          <cell r="H253" t="str">
            <v>HK339351</v>
          </cell>
        </row>
        <row r="254">
          <cell r="B254" t="str">
            <v>RAIL SURFACE/GROOVE GRINDING</v>
          </cell>
          <cell r="H254" t="str">
            <v>HK339351</v>
          </cell>
        </row>
        <row r="255">
          <cell r="B255" t="str">
            <v>RAIL SURFACE/GROOVE GRINDING</v>
          </cell>
          <cell r="H255" t="str">
            <v>HK339352</v>
          </cell>
        </row>
        <row r="256">
          <cell r="B256" t="str">
            <v>RAIL SURFACE/GROOVE GRINDING</v>
          </cell>
          <cell r="H256" t="str">
            <v>HK339460</v>
          </cell>
        </row>
        <row r="257">
          <cell r="B257" t="str">
            <v>RAIL SURFACE/GROOVE GRINDING</v>
          </cell>
          <cell r="H257" t="str">
            <v>HK339467</v>
          </cell>
        </row>
        <row r="258">
          <cell r="B258" t="str">
            <v>RAIL SURFACE/GROOVE GRINDING</v>
          </cell>
          <cell r="H258" t="str">
            <v>HK339512</v>
          </cell>
        </row>
        <row r="259">
          <cell r="B259" t="str">
            <v>RAIL GROOVE GRINDING</v>
          </cell>
          <cell r="H259" t="str">
            <v>HK305307</v>
          </cell>
        </row>
        <row r="260">
          <cell r="B260" t="str">
            <v>RAIL GROOVE GRINDING</v>
          </cell>
          <cell r="H260" t="str">
            <v>HK305307</v>
          </cell>
        </row>
        <row r="261">
          <cell r="B261" t="str">
            <v>RAIL GROOVE GRINDING</v>
          </cell>
          <cell r="H261" t="str">
            <v>HK305307</v>
          </cell>
        </row>
        <row r="262">
          <cell r="B262" t="str">
            <v>RAIL GROOVE GRINDING</v>
          </cell>
          <cell r="H262" t="str">
            <v>HK305307</v>
          </cell>
        </row>
        <row r="263">
          <cell r="B263" t="str">
            <v>RAIL GROOVE GRINDING</v>
          </cell>
          <cell r="H263" t="str">
            <v>HK305307</v>
          </cell>
        </row>
        <row r="264">
          <cell r="B264" t="str">
            <v>RAIL GROOVE GRINDING</v>
          </cell>
          <cell r="H264" t="str">
            <v>HK322877</v>
          </cell>
        </row>
        <row r="265">
          <cell r="B265" t="str">
            <v>RAIL GROOVE GRINDING</v>
          </cell>
          <cell r="H265" t="str">
            <v>HK322877</v>
          </cell>
        </row>
        <row r="266">
          <cell r="B266" t="str">
            <v>RAIL GROOVE GRINDING</v>
          </cell>
          <cell r="H266" t="str">
            <v>HK323741</v>
          </cell>
        </row>
        <row r="267">
          <cell r="B267" t="str">
            <v>RAIL GROOVE GRINDING</v>
          </cell>
          <cell r="H267" t="str">
            <v>HK327693</v>
          </cell>
        </row>
        <row r="268">
          <cell r="B268" t="str">
            <v>RAIL GROOVE GRINDING</v>
          </cell>
          <cell r="H268" t="str">
            <v>HK327694</v>
          </cell>
        </row>
        <row r="269">
          <cell r="B269" t="str">
            <v>RAIL GROOVE GRINDING</v>
          </cell>
          <cell r="H269" t="str">
            <v>HK327694</v>
          </cell>
        </row>
        <row r="270">
          <cell r="B270" t="str">
            <v>RAIL GROOVE GRINDING</v>
          </cell>
          <cell r="H270" t="str">
            <v>HK327976</v>
          </cell>
        </row>
        <row r="271">
          <cell r="B271" t="str">
            <v>RAIL GROOVE GRINDING</v>
          </cell>
          <cell r="H271" t="str">
            <v>HK327977</v>
          </cell>
        </row>
        <row r="272">
          <cell r="B272" t="str">
            <v>RAIL GROOVE GRINDING</v>
          </cell>
          <cell r="H272" t="str">
            <v>HK327977</v>
          </cell>
        </row>
        <row r="273">
          <cell r="B273" t="str">
            <v>RAIL GROOVE GRINDING</v>
          </cell>
          <cell r="H273" t="str">
            <v>HK327977</v>
          </cell>
        </row>
        <row r="274">
          <cell r="B274" t="str">
            <v>RAIL GROOVE GRINDING</v>
          </cell>
          <cell r="H274" t="str">
            <v>HK327977</v>
          </cell>
        </row>
        <row r="275">
          <cell r="B275" t="str">
            <v>RAIL GROOVE GRINDING</v>
          </cell>
          <cell r="H275" t="str">
            <v>HK331871</v>
          </cell>
        </row>
        <row r="276">
          <cell r="B276" t="str">
            <v>RAIL GROOVE GRINDING</v>
          </cell>
          <cell r="H276" t="str">
            <v>HK337006</v>
          </cell>
        </row>
        <row r="277">
          <cell r="B277" t="str">
            <v>RAIL GROOVE GRINDING</v>
          </cell>
          <cell r="H277" t="str">
            <v>HK337639</v>
          </cell>
        </row>
        <row r="278">
          <cell r="B278" t="str">
            <v>RAIL GROOVE GRINDING</v>
          </cell>
          <cell r="H278" t="str">
            <v>HK338173</v>
          </cell>
        </row>
        <row r="279">
          <cell r="B279" t="str">
            <v>RAIL GROOVE GRINDING</v>
          </cell>
          <cell r="H279" t="str">
            <v>HK338173</v>
          </cell>
        </row>
        <row r="280">
          <cell r="B280" t="str">
            <v>RAIL GROOVE GRINDING</v>
          </cell>
          <cell r="H280" t="str">
            <v>HK338627</v>
          </cell>
        </row>
        <row r="281">
          <cell r="B281" t="str">
            <v>RAIL GROOVE GRINDING</v>
          </cell>
          <cell r="H281" t="str">
            <v>HK338753</v>
          </cell>
        </row>
        <row r="282">
          <cell r="B282" t="str">
            <v>RAIL GROOVE GRINDING</v>
          </cell>
          <cell r="H282" t="str">
            <v>HK339329</v>
          </cell>
        </row>
        <row r="283">
          <cell r="B283" t="str">
            <v>FINISH STRAIGHTENING</v>
          </cell>
          <cell r="H283" t="str">
            <v>HK324475</v>
          </cell>
        </row>
        <row r="284">
          <cell r="B284" t="str">
            <v>FINISH STRAIGHTENING</v>
          </cell>
          <cell r="H284" t="str">
            <v>HK324475</v>
          </cell>
        </row>
        <row r="285">
          <cell r="B285" t="str">
            <v>FINISH STRAIGHTENING</v>
          </cell>
          <cell r="H285" t="str">
            <v>HK324475</v>
          </cell>
        </row>
        <row r="286">
          <cell r="B286" t="str">
            <v>FINISH STRAIGHTENING</v>
          </cell>
          <cell r="H286" t="str">
            <v>HK327620</v>
          </cell>
        </row>
        <row r="287">
          <cell r="B287" t="str">
            <v>FINISH STRAIGHTENING</v>
          </cell>
          <cell r="H287" t="str">
            <v>HK327621</v>
          </cell>
        </row>
        <row r="288">
          <cell r="B288" t="str">
            <v>FINISH STRAIGHTENING</v>
          </cell>
          <cell r="H288" t="str">
            <v>HK327900</v>
          </cell>
        </row>
        <row r="289">
          <cell r="B289" t="str">
            <v>FINISH STRAIGHTENING</v>
          </cell>
          <cell r="H289" t="str">
            <v>HK335175</v>
          </cell>
        </row>
        <row r="290">
          <cell r="B290" t="str">
            <v>FINISH STRAIGHTENING</v>
          </cell>
          <cell r="H290" t="str">
            <v>HK337005</v>
          </cell>
        </row>
        <row r="291">
          <cell r="B291" t="str">
            <v>FINISH STRAIGHTENING</v>
          </cell>
          <cell r="H291" t="str">
            <v>HK337006</v>
          </cell>
        </row>
        <row r="292">
          <cell r="B292" t="str">
            <v>FINISH STRAIGHTENING</v>
          </cell>
          <cell r="H292" t="str">
            <v>HK338262</v>
          </cell>
        </row>
        <row r="293">
          <cell r="B293" t="str">
            <v>FINISH STRAIGHTENING</v>
          </cell>
          <cell r="H293" t="str">
            <v>HK338426</v>
          </cell>
        </row>
        <row r="294">
          <cell r="B294" t="str">
            <v>FINISH STRAIGHTENING</v>
          </cell>
          <cell r="H294" t="str">
            <v>HK338605</v>
          </cell>
        </row>
        <row r="295">
          <cell r="B295" t="str">
            <v>FINISH STRAIGHTENING</v>
          </cell>
          <cell r="H295" t="str">
            <v>HK338627</v>
          </cell>
        </row>
        <row r="296">
          <cell r="B296" t="str">
            <v>FINISH STRAIGHTENING</v>
          </cell>
          <cell r="H296" t="str">
            <v>HK339105</v>
          </cell>
        </row>
        <row r="297">
          <cell r="B297" t="str">
            <v>FINISH STRAIGHTENING</v>
          </cell>
          <cell r="H297" t="str">
            <v>HK339330</v>
          </cell>
        </row>
        <row r="298">
          <cell r="B298" t="str">
            <v>FINISH STRAIGHTENING</v>
          </cell>
          <cell r="H298" t="str">
            <v>HK339621</v>
          </cell>
        </row>
        <row r="299">
          <cell r="B299" t="str">
            <v>FINISH STRAIGHTENING 1</v>
          </cell>
          <cell r="H299" t="str">
            <v>HK338168</v>
          </cell>
        </row>
        <row r="300">
          <cell r="B300" t="str">
            <v>WHEEL CUTTING HALF 4</v>
          </cell>
          <cell r="H300" t="str">
            <v>HK297423</v>
          </cell>
        </row>
        <row r="301">
          <cell r="B301" t="str">
            <v>WHEEL CUTTING HALF 4</v>
          </cell>
          <cell r="H301" t="str">
            <v>HK299605</v>
          </cell>
        </row>
        <row r="302">
          <cell r="B302" t="str">
            <v>WHEEL CUTTING HALF 4</v>
          </cell>
          <cell r="H302" t="str">
            <v>HK299606</v>
          </cell>
        </row>
        <row r="303">
          <cell r="B303" t="str">
            <v>WHEEL CUTTING HALF 4</v>
          </cell>
          <cell r="H303" t="str">
            <v>HK302561</v>
          </cell>
        </row>
        <row r="304">
          <cell r="B304" t="str">
            <v>WHEEL CUTTING HALF 4</v>
          </cell>
          <cell r="H304" t="str">
            <v>HK302562</v>
          </cell>
        </row>
        <row r="305">
          <cell r="B305" t="str">
            <v>WHEEL CUTTING HALF 4</v>
          </cell>
          <cell r="H305" t="str">
            <v>HK302563</v>
          </cell>
        </row>
        <row r="306">
          <cell r="B306" t="str">
            <v>WHEEL CUTTING HALF 4</v>
          </cell>
          <cell r="H306" t="str">
            <v>HK302597</v>
          </cell>
        </row>
        <row r="307">
          <cell r="B307" t="str">
            <v>WHEEL CUTTING HALF 4</v>
          </cell>
          <cell r="H307" t="str">
            <v>HK302601</v>
          </cell>
        </row>
        <row r="308">
          <cell r="B308" t="str">
            <v>WHEEL CUTTING HALF 4</v>
          </cell>
          <cell r="H308" t="str">
            <v>HK302605</v>
          </cell>
        </row>
        <row r="309">
          <cell r="B309" t="str">
            <v>WHEEL CUTTING HALF 4</v>
          </cell>
          <cell r="H309" t="str">
            <v>HK302607</v>
          </cell>
        </row>
        <row r="310">
          <cell r="B310" t="str">
            <v>WHEEL CUTTING HALF 4</v>
          </cell>
          <cell r="H310" t="str">
            <v>HK302608</v>
          </cell>
        </row>
        <row r="311">
          <cell r="B311" t="str">
            <v>WHEEL CUTTING HALF 4</v>
          </cell>
          <cell r="H311" t="str">
            <v>HK302706</v>
          </cell>
        </row>
        <row r="312">
          <cell r="B312" t="str">
            <v>WHEEL CUTTING HALF 4</v>
          </cell>
          <cell r="H312" t="str">
            <v>HK305139</v>
          </cell>
        </row>
        <row r="313">
          <cell r="B313" t="str">
            <v>WHEEL CUTTING HALF 4</v>
          </cell>
          <cell r="H313" t="str">
            <v>HK307745</v>
          </cell>
        </row>
        <row r="314">
          <cell r="B314" t="str">
            <v>WHEEL CUTTING HALF 4</v>
          </cell>
          <cell r="H314" t="str">
            <v>HK307745</v>
          </cell>
        </row>
        <row r="315">
          <cell r="B315" t="str">
            <v>WHEEL CUTTING HALF 4</v>
          </cell>
          <cell r="H315" t="str">
            <v>HK307745</v>
          </cell>
        </row>
        <row r="316">
          <cell r="B316" t="str">
            <v>WHEEL CUTTING HALF 4</v>
          </cell>
          <cell r="H316" t="str">
            <v>HK307745</v>
          </cell>
        </row>
        <row r="317">
          <cell r="B317" t="str">
            <v>WHEEL CUTTING HALF 4</v>
          </cell>
          <cell r="H317" t="str">
            <v>HK307745</v>
          </cell>
        </row>
        <row r="318">
          <cell r="B318" t="str">
            <v>WHEEL CUTTING HALF 4</v>
          </cell>
          <cell r="H318" t="str">
            <v>HK307745</v>
          </cell>
        </row>
        <row r="319">
          <cell r="B319" t="str">
            <v>WHEEL CUTTING HALF 4</v>
          </cell>
          <cell r="H319" t="str">
            <v>HK307745</v>
          </cell>
        </row>
        <row r="320">
          <cell r="B320" t="str">
            <v>WHEEL CUTTING HALF 4</v>
          </cell>
          <cell r="H320" t="str">
            <v>HK307745</v>
          </cell>
        </row>
        <row r="321">
          <cell r="B321" t="str">
            <v>WHEEL CUTTING HALF 4</v>
          </cell>
          <cell r="H321" t="str">
            <v>HK307745</v>
          </cell>
        </row>
        <row r="322">
          <cell r="B322" t="str">
            <v>WHEEL CUTTING HALF 4</v>
          </cell>
          <cell r="H322" t="str">
            <v>HK307745</v>
          </cell>
        </row>
        <row r="323">
          <cell r="B323" t="str">
            <v>WHEEL CUTTING HALF 4</v>
          </cell>
          <cell r="H323" t="str">
            <v>HK307745</v>
          </cell>
        </row>
        <row r="324">
          <cell r="B324" t="str">
            <v>WHEEL CUTTING HALF 4</v>
          </cell>
          <cell r="H324" t="str">
            <v>HK307745</v>
          </cell>
        </row>
        <row r="325">
          <cell r="B325" t="str">
            <v>WHEEL CUTTING HALF 4</v>
          </cell>
          <cell r="H325" t="str">
            <v>HK307745</v>
          </cell>
        </row>
        <row r="326">
          <cell r="B326" t="str">
            <v>WHEEL CUTTING HALF 4</v>
          </cell>
          <cell r="H326" t="str">
            <v>HK307745</v>
          </cell>
        </row>
        <row r="327">
          <cell r="B327" t="str">
            <v>WHEEL CUTTING HALF 4</v>
          </cell>
          <cell r="H327" t="str">
            <v>HK307745</v>
          </cell>
        </row>
        <row r="328">
          <cell r="B328" t="str">
            <v>WHEEL CUTTING HALF 4</v>
          </cell>
          <cell r="H328" t="str">
            <v>HK307745</v>
          </cell>
        </row>
        <row r="329">
          <cell r="B329" t="str">
            <v>WHEEL CUTTING HALF 4</v>
          </cell>
          <cell r="H329" t="str">
            <v>HK307745</v>
          </cell>
        </row>
        <row r="330">
          <cell r="B330" t="str">
            <v>WHEEL CUTTING HALF 4</v>
          </cell>
          <cell r="H330" t="str">
            <v>HK310734</v>
          </cell>
        </row>
        <row r="331">
          <cell r="B331" t="str">
            <v>WHEEL CUTTING HALF 4</v>
          </cell>
          <cell r="H331" t="str">
            <v>HK310734</v>
          </cell>
        </row>
        <row r="332">
          <cell r="B332" t="str">
            <v>WHEEL CUTTING HALF 4</v>
          </cell>
          <cell r="H332" t="str">
            <v>HK312531</v>
          </cell>
        </row>
        <row r="333">
          <cell r="B333" t="str">
            <v>WHEEL CUTTING HALF 4</v>
          </cell>
          <cell r="H333" t="str">
            <v>HK312531</v>
          </cell>
        </row>
        <row r="334">
          <cell r="B334" t="str">
            <v>WHEEL CUTTING HALF 4</v>
          </cell>
          <cell r="H334" t="str">
            <v>HK315459</v>
          </cell>
        </row>
        <row r="335">
          <cell r="B335" t="str">
            <v>WHEEL CUTTING HALF 4</v>
          </cell>
          <cell r="H335" t="str">
            <v>HK315649</v>
          </cell>
        </row>
        <row r="336">
          <cell r="B336" t="str">
            <v>WHEEL CUTTING HALF 4</v>
          </cell>
          <cell r="H336" t="str">
            <v>HK315845</v>
          </cell>
        </row>
        <row r="337">
          <cell r="B337" t="str">
            <v>WHEEL CUTTING HALF 4</v>
          </cell>
          <cell r="H337" t="str">
            <v>HK317139</v>
          </cell>
        </row>
        <row r="338">
          <cell r="B338" t="str">
            <v>WHEEL CUTTING HALF 4</v>
          </cell>
          <cell r="H338" t="str">
            <v>HK317890</v>
          </cell>
        </row>
        <row r="339">
          <cell r="B339" t="str">
            <v>WHEEL CUTTING HALF 4</v>
          </cell>
          <cell r="H339" t="str">
            <v>HK317890</v>
          </cell>
        </row>
        <row r="340">
          <cell r="B340" t="str">
            <v>WHEEL CUTTING HALF 4</v>
          </cell>
          <cell r="H340" t="str">
            <v>HK320552</v>
          </cell>
        </row>
        <row r="341">
          <cell r="B341" t="str">
            <v>WHEEL CUTTING HALF 4</v>
          </cell>
          <cell r="H341" t="str">
            <v>HK320552</v>
          </cell>
        </row>
        <row r="342">
          <cell r="B342" t="str">
            <v>WHEEL CUTTING HALF 4</v>
          </cell>
          <cell r="H342" t="str">
            <v>HK320552</v>
          </cell>
        </row>
        <row r="343">
          <cell r="B343" t="str">
            <v>WHEEL CUTTING HALF 4</v>
          </cell>
          <cell r="H343" t="str">
            <v>HK320552</v>
          </cell>
        </row>
        <row r="344">
          <cell r="B344" t="str">
            <v>WHEEL CUTTING HALF 4</v>
          </cell>
          <cell r="H344" t="str">
            <v>HK320552</v>
          </cell>
        </row>
        <row r="345">
          <cell r="B345" t="str">
            <v>WHEEL CUTTING HALF 4</v>
          </cell>
          <cell r="H345" t="str">
            <v>HK320552</v>
          </cell>
        </row>
        <row r="346">
          <cell r="B346" t="str">
            <v>WHEEL CUTTING HALF 4</v>
          </cell>
          <cell r="H346" t="str">
            <v>HK322728</v>
          </cell>
        </row>
        <row r="347">
          <cell r="B347" t="str">
            <v>WHEEL CUTTING HALF 4</v>
          </cell>
          <cell r="H347" t="str">
            <v>HK322728</v>
          </cell>
        </row>
        <row r="348">
          <cell r="B348" t="str">
            <v>WHEEL CUTTING HALF 4</v>
          </cell>
          <cell r="H348" t="str">
            <v>HK322728</v>
          </cell>
        </row>
        <row r="349">
          <cell r="B349" t="str">
            <v>WHEEL CUTTING HALF 4</v>
          </cell>
          <cell r="H349" t="str">
            <v>HK322728</v>
          </cell>
        </row>
        <row r="350">
          <cell r="B350" t="str">
            <v>WHEEL CUTTING HALF 4</v>
          </cell>
          <cell r="H350" t="str">
            <v>HK323029</v>
          </cell>
        </row>
        <row r="351">
          <cell r="B351" t="str">
            <v>WHEEL CUTTING HALF 4</v>
          </cell>
          <cell r="H351" t="str">
            <v>HK323029</v>
          </cell>
        </row>
        <row r="352">
          <cell r="B352" t="str">
            <v>WHEEL CUTTING HALF 4</v>
          </cell>
          <cell r="H352" t="str">
            <v>HK323029</v>
          </cell>
        </row>
        <row r="353">
          <cell r="B353" t="str">
            <v>WHEEL CUTTING HALF 4</v>
          </cell>
          <cell r="H353" t="str">
            <v>HK323029</v>
          </cell>
        </row>
        <row r="354">
          <cell r="B354" t="str">
            <v>WHEEL CUTTING HALF 4</v>
          </cell>
          <cell r="H354" t="str">
            <v>HK323029</v>
          </cell>
        </row>
        <row r="355">
          <cell r="B355" t="str">
            <v>WHEEL CUTTING HALF 4</v>
          </cell>
          <cell r="H355" t="str">
            <v>HK323029</v>
          </cell>
        </row>
        <row r="356">
          <cell r="B356" t="str">
            <v>WHEEL CUTTING HALF 4</v>
          </cell>
          <cell r="H356" t="str">
            <v>HK323029</v>
          </cell>
        </row>
        <row r="357">
          <cell r="B357" t="str">
            <v>WHEEL CUTTING HALF 4</v>
          </cell>
          <cell r="H357" t="str">
            <v>HK324022</v>
          </cell>
        </row>
        <row r="358">
          <cell r="B358" t="str">
            <v>WHEEL CUTTING HALF 4</v>
          </cell>
          <cell r="H358" t="str">
            <v>HK324166</v>
          </cell>
        </row>
        <row r="359">
          <cell r="B359" t="str">
            <v>WHEEL CUTTING HALF 4</v>
          </cell>
          <cell r="H359" t="str">
            <v>HK324168</v>
          </cell>
        </row>
        <row r="360">
          <cell r="B360" t="str">
            <v>WHEEL CUTTING HALF 4</v>
          </cell>
          <cell r="H360" t="str">
            <v>HK327916</v>
          </cell>
        </row>
        <row r="361">
          <cell r="B361" t="str">
            <v>WHEEL CUTTING HALF 4</v>
          </cell>
          <cell r="H361" t="str">
            <v>HK327916</v>
          </cell>
        </row>
        <row r="362">
          <cell r="B362" t="str">
            <v>WHEEL CUTTING HALF 4</v>
          </cell>
          <cell r="H362" t="str">
            <v>HK327998</v>
          </cell>
        </row>
        <row r="363">
          <cell r="B363" t="str">
            <v>WHEEL CUTTING HALF 4</v>
          </cell>
          <cell r="H363" t="str">
            <v>HK328578</v>
          </cell>
        </row>
        <row r="364">
          <cell r="B364" t="str">
            <v>WHEEL CUTTING HALF 4</v>
          </cell>
          <cell r="H364" t="str">
            <v>HK328579</v>
          </cell>
        </row>
        <row r="365">
          <cell r="B365" t="str">
            <v>WHEEL CUTTING HALF 4</v>
          </cell>
          <cell r="H365" t="str">
            <v>HK328721</v>
          </cell>
        </row>
        <row r="366">
          <cell r="B366" t="str">
            <v>WHEEL CUTTING HALF 4</v>
          </cell>
          <cell r="H366" t="str">
            <v>HK328721</v>
          </cell>
        </row>
        <row r="367">
          <cell r="B367" t="str">
            <v>WHEEL CUTTING HALF 4</v>
          </cell>
          <cell r="H367" t="str">
            <v>HK329681</v>
          </cell>
        </row>
        <row r="368">
          <cell r="B368" t="str">
            <v>WHEEL CUTTING HALF 4</v>
          </cell>
          <cell r="H368" t="str">
            <v>HK331256</v>
          </cell>
        </row>
        <row r="369">
          <cell r="B369" t="str">
            <v>WHEEL CUTTING HALF 4</v>
          </cell>
          <cell r="H369" t="str">
            <v>HK331256</v>
          </cell>
        </row>
        <row r="370">
          <cell r="B370" t="str">
            <v>WHEEL CUTTING HALF 4</v>
          </cell>
          <cell r="H370" t="str">
            <v>HK331256</v>
          </cell>
        </row>
        <row r="371">
          <cell r="B371" t="str">
            <v>WHEEL CUTTING HALF 4</v>
          </cell>
          <cell r="H371" t="str">
            <v>HK331740</v>
          </cell>
        </row>
        <row r="372">
          <cell r="B372" t="str">
            <v>WHEEL CUTTING HALF 4</v>
          </cell>
          <cell r="H372" t="str">
            <v>HK332060</v>
          </cell>
        </row>
        <row r="373">
          <cell r="B373" t="str">
            <v>WHEEL CUTTING HALF 4</v>
          </cell>
          <cell r="H373" t="str">
            <v>HK332478</v>
          </cell>
        </row>
        <row r="374">
          <cell r="B374" t="str">
            <v>WHEEL CUTTING HALF 4</v>
          </cell>
          <cell r="H374" t="str">
            <v>HK332749</v>
          </cell>
        </row>
        <row r="375">
          <cell r="B375" t="str">
            <v>WHEEL CUTTING HALF 4</v>
          </cell>
          <cell r="H375" t="str">
            <v>HK333593</v>
          </cell>
        </row>
        <row r="376">
          <cell r="B376" t="str">
            <v>WHEEL CUTTING HALF 4</v>
          </cell>
          <cell r="H376" t="str">
            <v>HK333595</v>
          </cell>
        </row>
        <row r="377">
          <cell r="B377" t="str">
            <v>WHEEL CUTTING HALF 4</v>
          </cell>
          <cell r="H377" t="str">
            <v>HK333644</v>
          </cell>
        </row>
        <row r="378">
          <cell r="B378" t="str">
            <v>WHEEL CUTTING HALF 4</v>
          </cell>
          <cell r="H378" t="str">
            <v>HK333644</v>
          </cell>
        </row>
        <row r="379">
          <cell r="B379" t="str">
            <v>WHEEL CUTTING HALF 4</v>
          </cell>
          <cell r="H379" t="str">
            <v>HK333644</v>
          </cell>
        </row>
        <row r="380">
          <cell r="B380" t="str">
            <v>WHEEL CUTTING HALF 4</v>
          </cell>
          <cell r="H380" t="str">
            <v>HK333650</v>
          </cell>
        </row>
        <row r="381">
          <cell r="B381" t="str">
            <v>WHEEL CUTTING HALF 4</v>
          </cell>
          <cell r="H381" t="str">
            <v>HK334078</v>
          </cell>
        </row>
        <row r="382">
          <cell r="B382" t="str">
            <v>WHEEL CUTTING HALF 4</v>
          </cell>
          <cell r="H382" t="str">
            <v>HK334549</v>
          </cell>
        </row>
        <row r="383">
          <cell r="B383" t="str">
            <v>WHEEL CUTTING HALF 4</v>
          </cell>
          <cell r="H383" t="str">
            <v>HK334704</v>
          </cell>
        </row>
        <row r="384">
          <cell r="B384" t="str">
            <v>WHEEL CUTTING HALF 4</v>
          </cell>
          <cell r="H384" t="str">
            <v>HK335027</v>
          </cell>
        </row>
        <row r="385">
          <cell r="B385" t="str">
            <v>WHEEL CUTTING HALF 4</v>
          </cell>
          <cell r="H385" t="str">
            <v>HK335027</v>
          </cell>
        </row>
        <row r="386">
          <cell r="B386" t="str">
            <v>WHEEL CUTTING HALF 4</v>
          </cell>
          <cell r="H386" t="str">
            <v>HK335027</v>
          </cell>
        </row>
        <row r="387">
          <cell r="B387" t="str">
            <v>WHEEL CUTTING HALF 4</v>
          </cell>
          <cell r="H387" t="str">
            <v>HK335028</v>
          </cell>
        </row>
        <row r="388">
          <cell r="B388" t="str">
            <v>WHEEL CUTTING HALF 4</v>
          </cell>
          <cell r="H388" t="str">
            <v>HK335028</v>
          </cell>
        </row>
        <row r="389">
          <cell r="B389" t="str">
            <v>WHEEL CUTTING HALF 4</v>
          </cell>
          <cell r="H389" t="str">
            <v>HK335028</v>
          </cell>
        </row>
        <row r="390">
          <cell r="B390" t="str">
            <v>WHEEL CUTTING HALF 4</v>
          </cell>
          <cell r="H390" t="str">
            <v>HK335029</v>
          </cell>
        </row>
        <row r="391">
          <cell r="B391" t="str">
            <v>WHEEL CUTTING HALF 4</v>
          </cell>
          <cell r="H391" t="str">
            <v>HK335029</v>
          </cell>
        </row>
        <row r="392">
          <cell r="B392" t="str">
            <v>WHEEL CUTTING HALF 4</v>
          </cell>
          <cell r="H392" t="str">
            <v>HK335029</v>
          </cell>
        </row>
        <row r="393">
          <cell r="B393" t="str">
            <v>WHEEL CUTTING HALF 4</v>
          </cell>
          <cell r="H393" t="str">
            <v>HK335030</v>
          </cell>
        </row>
        <row r="394">
          <cell r="B394" t="str">
            <v>WHEEL CUTTING HALF 4</v>
          </cell>
          <cell r="H394" t="str">
            <v>HK335030</v>
          </cell>
        </row>
        <row r="395">
          <cell r="B395" t="str">
            <v>WHEEL CUTTING HALF 4</v>
          </cell>
          <cell r="H395" t="str">
            <v>HK335030</v>
          </cell>
        </row>
        <row r="396">
          <cell r="B396" t="str">
            <v>WHEEL CUTTING HALF 4</v>
          </cell>
          <cell r="H396" t="str">
            <v>HK335031</v>
          </cell>
        </row>
        <row r="397">
          <cell r="B397" t="str">
            <v>WHEEL CUTTING HALF 4</v>
          </cell>
          <cell r="H397" t="str">
            <v>HK335031</v>
          </cell>
        </row>
        <row r="398">
          <cell r="B398" t="str">
            <v>WHEEL CUTTING HALF 4</v>
          </cell>
          <cell r="H398" t="str">
            <v>HK335032</v>
          </cell>
        </row>
        <row r="399">
          <cell r="B399" t="str">
            <v>WHEEL CUTTING HALF 4</v>
          </cell>
          <cell r="H399" t="str">
            <v>HK335032</v>
          </cell>
        </row>
        <row r="400">
          <cell r="B400" t="str">
            <v>WHEEL CUTTING HALF 4</v>
          </cell>
          <cell r="H400" t="str">
            <v>HK335138</v>
          </cell>
        </row>
        <row r="401">
          <cell r="B401" t="str">
            <v>WHEEL CUTTING HALF 4</v>
          </cell>
          <cell r="H401" t="str">
            <v>HK335145</v>
          </cell>
        </row>
        <row r="402">
          <cell r="B402" t="str">
            <v>WHEEL CUTTING HALF 4</v>
          </cell>
          <cell r="H402" t="str">
            <v>HK335155</v>
          </cell>
        </row>
        <row r="403">
          <cell r="B403" t="str">
            <v>WHEEL CUTTING HALF 4</v>
          </cell>
          <cell r="H403" t="str">
            <v>HK335171</v>
          </cell>
        </row>
        <row r="404">
          <cell r="B404" t="str">
            <v>WHEEL CUTTING HALF 4</v>
          </cell>
          <cell r="H404" t="str">
            <v>HK335642</v>
          </cell>
        </row>
        <row r="405">
          <cell r="B405" t="str">
            <v>WHEEL CUTTING HALF 4</v>
          </cell>
          <cell r="H405" t="str">
            <v>HK335665</v>
          </cell>
        </row>
        <row r="406">
          <cell r="B406" t="str">
            <v>WHEEL CUTTING HALF 4</v>
          </cell>
          <cell r="H406" t="str">
            <v>HK335668</v>
          </cell>
        </row>
        <row r="407">
          <cell r="B407" t="str">
            <v>WHEEL CUTTING HALF 4</v>
          </cell>
          <cell r="H407" t="str">
            <v>HK335682</v>
          </cell>
        </row>
        <row r="408">
          <cell r="B408" t="str">
            <v>WHEEL CUTTING HALF 4</v>
          </cell>
          <cell r="H408" t="str">
            <v>HK335682</v>
          </cell>
        </row>
        <row r="409">
          <cell r="B409" t="str">
            <v>WHEEL CUTTING HALF 4</v>
          </cell>
          <cell r="H409" t="str">
            <v>HK335682</v>
          </cell>
        </row>
        <row r="410">
          <cell r="B410" t="str">
            <v>WHEEL CUTTING HALF 4</v>
          </cell>
          <cell r="H410" t="str">
            <v>HK335837</v>
          </cell>
        </row>
        <row r="411">
          <cell r="B411" t="str">
            <v>WHEEL CUTTING HALF 4</v>
          </cell>
          <cell r="H411" t="str">
            <v>HK335990</v>
          </cell>
        </row>
        <row r="412">
          <cell r="B412" t="str">
            <v>WHEEL CUTTING HALF 4</v>
          </cell>
          <cell r="H412" t="str">
            <v>HK337471</v>
          </cell>
        </row>
        <row r="413">
          <cell r="B413" t="str">
            <v>WHEEL CUTTING HALF 4</v>
          </cell>
          <cell r="H413" t="str">
            <v>HK337638</v>
          </cell>
        </row>
        <row r="414">
          <cell r="B414" t="str">
            <v>WHEEL CUTTING HALF 4</v>
          </cell>
          <cell r="H414" t="str">
            <v>HK337826</v>
          </cell>
        </row>
        <row r="415">
          <cell r="B415" t="str">
            <v>WHEEL CUTTING HALF 4</v>
          </cell>
          <cell r="H415" t="str">
            <v>HK337976</v>
          </cell>
        </row>
        <row r="416">
          <cell r="B416" t="str">
            <v>WHEEL CUTTING HALF 4</v>
          </cell>
          <cell r="H416" t="str">
            <v>HK337977</v>
          </cell>
        </row>
        <row r="417">
          <cell r="B417" t="str">
            <v>WHEEL CUTTING HALF 4</v>
          </cell>
          <cell r="H417" t="str">
            <v>HK337978</v>
          </cell>
        </row>
        <row r="418">
          <cell r="B418" t="str">
            <v>WHEEL CUTTING HALF 4</v>
          </cell>
          <cell r="H418" t="str">
            <v>HK337979</v>
          </cell>
        </row>
        <row r="419">
          <cell r="B419" t="str">
            <v>WHEEL CUTTING HALF 4</v>
          </cell>
          <cell r="H419" t="str">
            <v>HK337980</v>
          </cell>
        </row>
        <row r="420">
          <cell r="B420" t="str">
            <v>WHEEL CUTTING HALF 4</v>
          </cell>
          <cell r="H420" t="str">
            <v>HK337981</v>
          </cell>
        </row>
        <row r="421">
          <cell r="B421" t="str">
            <v>WHEEL CUTTING HALF 4</v>
          </cell>
          <cell r="H421" t="str">
            <v>HK337982</v>
          </cell>
        </row>
        <row r="422">
          <cell r="B422" t="str">
            <v>WHEEL CUTTING HALF 4</v>
          </cell>
          <cell r="H422" t="str">
            <v>HK337983</v>
          </cell>
        </row>
        <row r="423">
          <cell r="B423" t="str">
            <v>WHEEL CUTTING HALF 4</v>
          </cell>
          <cell r="H423" t="str">
            <v>HK337992</v>
          </cell>
        </row>
        <row r="424">
          <cell r="B424" t="str">
            <v>WHEEL CUTTING HALF 4</v>
          </cell>
          <cell r="H424" t="str">
            <v>HK337993</v>
          </cell>
        </row>
        <row r="425">
          <cell r="B425" t="str">
            <v>WHEEL CUTTING HALF 4</v>
          </cell>
          <cell r="H425" t="str">
            <v>HK337995</v>
          </cell>
        </row>
        <row r="426">
          <cell r="B426" t="str">
            <v>WHEEL CUTTING HALF 4</v>
          </cell>
          <cell r="H426" t="str">
            <v>HK337996</v>
          </cell>
        </row>
        <row r="427">
          <cell r="B427" t="str">
            <v>WHEEL CUTTING HALF 4</v>
          </cell>
          <cell r="H427" t="str">
            <v>HK338000</v>
          </cell>
        </row>
        <row r="428">
          <cell r="B428" t="str">
            <v>WHEEL CUTTING HALF 4</v>
          </cell>
          <cell r="H428" t="str">
            <v>HK338124</v>
          </cell>
        </row>
        <row r="429">
          <cell r="B429" t="str">
            <v>WHEEL CUTTING HALF 4</v>
          </cell>
          <cell r="H429" t="str">
            <v>HK338194</v>
          </cell>
        </row>
        <row r="430">
          <cell r="B430" t="str">
            <v>WHEEL CUTTING HALF 4</v>
          </cell>
          <cell r="H430" t="str">
            <v>HK338324</v>
          </cell>
        </row>
        <row r="431">
          <cell r="B431" t="str">
            <v>WHEEL CUTTING HALF 4</v>
          </cell>
          <cell r="H431" t="str">
            <v>HK338412</v>
          </cell>
        </row>
        <row r="432">
          <cell r="B432" t="str">
            <v>WHEEL CUTTING HALF 4</v>
          </cell>
          <cell r="H432" t="str">
            <v>HK338412</v>
          </cell>
        </row>
        <row r="433">
          <cell r="B433" t="str">
            <v>WHEEL CUTTING HALF 4</v>
          </cell>
          <cell r="H433" t="str">
            <v>HK338412</v>
          </cell>
        </row>
        <row r="434">
          <cell r="B434" t="str">
            <v>WHEEL CUTTING HALF 4</v>
          </cell>
          <cell r="H434" t="str">
            <v>HK338412</v>
          </cell>
        </row>
        <row r="435">
          <cell r="B435" t="str">
            <v>WHEEL CUTTING HALF 4</v>
          </cell>
          <cell r="H435" t="str">
            <v>HK338412</v>
          </cell>
        </row>
        <row r="436">
          <cell r="B436" t="str">
            <v>WHEEL CUTTING HALF 4</v>
          </cell>
          <cell r="H436" t="str">
            <v>HK338413</v>
          </cell>
        </row>
        <row r="437">
          <cell r="B437" t="str">
            <v>WHEEL CUTTING HALF 4</v>
          </cell>
          <cell r="H437" t="str">
            <v>HK338413</v>
          </cell>
        </row>
        <row r="438">
          <cell r="B438" t="str">
            <v>WHEEL CUTTING HALF 4</v>
          </cell>
          <cell r="H438" t="str">
            <v>HK338539</v>
          </cell>
        </row>
        <row r="439">
          <cell r="B439" t="str">
            <v>WHEEL CUTTING HALF 4</v>
          </cell>
          <cell r="H439" t="str">
            <v>HK338539</v>
          </cell>
        </row>
        <row r="440">
          <cell r="B440" t="str">
            <v>WHEEL CUTTING HALF 4</v>
          </cell>
          <cell r="H440" t="str">
            <v>HK338540</v>
          </cell>
        </row>
        <row r="441">
          <cell r="B441" t="str">
            <v>WHEEL CUTTING HALF 4</v>
          </cell>
          <cell r="H441" t="str">
            <v>HK338540</v>
          </cell>
        </row>
        <row r="442">
          <cell r="B442" t="str">
            <v>WHEEL CUTTING HALF 4</v>
          </cell>
          <cell r="H442" t="str">
            <v>HK338541</v>
          </cell>
        </row>
        <row r="443">
          <cell r="B443" t="str">
            <v>WHEEL CUTTING HALF 4</v>
          </cell>
          <cell r="H443" t="str">
            <v>HK338541</v>
          </cell>
        </row>
        <row r="444">
          <cell r="B444" t="str">
            <v>WHEEL CUTTING HALF 4</v>
          </cell>
          <cell r="H444" t="str">
            <v>HK338542</v>
          </cell>
        </row>
        <row r="445">
          <cell r="B445" t="str">
            <v>WHEEL CUTTING HALF 4</v>
          </cell>
          <cell r="H445" t="str">
            <v>HK338542</v>
          </cell>
        </row>
        <row r="446">
          <cell r="B446" t="str">
            <v>WHEEL CUTTING HALF 4</v>
          </cell>
          <cell r="H446" t="str">
            <v>HK338606</v>
          </cell>
        </row>
        <row r="447">
          <cell r="B447" t="str">
            <v>WHEEL CUTTING HALF 4</v>
          </cell>
          <cell r="H447" t="str">
            <v>HK338613</v>
          </cell>
        </row>
        <row r="448">
          <cell r="B448" t="str">
            <v>WHEEL CUTTING HALF 4</v>
          </cell>
          <cell r="H448" t="str">
            <v>HK338630</v>
          </cell>
        </row>
        <row r="449">
          <cell r="B449" t="str">
            <v>WHEEL CUTTING HALF 4</v>
          </cell>
          <cell r="H449" t="str">
            <v>HK338630</v>
          </cell>
        </row>
        <row r="450">
          <cell r="B450" t="str">
            <v>WHEEL CUTTING HALF 4</v>
          </cell>
          <cell r="H450" t="str">
            <v>HK338630</v>
          </cell>
        </row>
        <row r="451">
          <cell r="B451" t="str">
            <v>WHEEL CUTTING HALF 4</v>
          </cell>
          <cell r="H451" t="str">
            <v>HK338664</v>
          </cell>
        </row>
        <row r="452">
          <cell r="B452" t="str">
            <v>WHEEL CUTTING HALF 4</v>
          </cell>
          <cell r="H452" t="str">
            <v>HK338893</v>
          </cell>
        </row>
        <row r="453">
          <cell r="B453" t="str">
            <v>WHEEL CUTTING HALF 4</v>
          </cell>
          <cell r="H453" t="str">
            <v>HK338896</v>
          </cell>
        </row>
        <row r="454">
          <cell r="B454" t="str">
            <v>WHEEL CUTTING HALF 4</v>
          </cell>
          <cell r="H454" t="str">
            <v>HK339045</v>
          </cell>
        </row>
        <row r="455">
          <cell r="B455" t="str">
            <v>WHEEL CUTTING HALF 4</v>
          </cell>
          <cell r="H455" t="str">
            <v>HK339063</v>
          </cell>
        </row>
        <row r="456">
          <cell r="B456" t="str">
            <v>WHEEL CUTTING HALF 4</v>
          </cell>
          <cell r="H456" t="str">
            <v>HK339064</v>
          </cell>
        </row>
        <row r="457">
          <cell r="B457" t="str">
            <v>WHEEL CUTTING HALF 4</v>
          </cell>
          <cell r="H457" t="str">
            <v>HK339066</v>
          </cell>
        </row>
        <row r="458">
          <cell r="B458" t="str">
            <v>WHEEL CUTTING HALF 4</v>
          </cell>
          <cell r="H458" t="str">
            <v>HK339101</v>
          </cell>
        </row>
        <row r="459">
          <cell r="B459" t="str">
            <v>WHEEL CUTTING HALF 4</v>
          </cell>
          <cell r="H459" t="str">
            <v>HK339108</v>
          </cell>
        </row>
        <row r="460">
          <cell r="B460" t="str">
            <v>WHEEL CUTTING HALF 4</v>
          </cell>
          <cell r="H460" t="str">
            <v>HK339143</v>
          </cell>
        </row>
        <row r="461">
          <cell r="B461" t="str">
            <v>WHEEL CUTTING HALF 4</v>
          </cell>
          <cell r="H461" t="str">
            <v>HK339147</v>
          </cell>
        </row>
        <row r="462">
          <cell r="B462" t="str">
            <v>WHEEL CUTTING HALF 4</v>
          </cell>
          <cell r="H462" t="str">
            <v>HK339147</v>
          </cell>
        </row>
        <row r="463">
          <cell r="B463" t="str">
            <v>WHEEL CUTTING HALF 4</v>
          </cell>
          <cell r="H463" t="str">
            <v>HK339147</v>
          </cell>
        </row>
        <row r="464">
          <cell r="B464" t="str">
            <v>WHEEL CUTTING HALF 4</v>
          </cell>
          <cell r="H464" t="str">
            <v>HK339147</v>
          </cell>
        </row>
        <row r="465">
          <cell r="B465" t="str">
            <v>WHEEL CUTTING HALF 4</v>
          </cell>
          <cell r="H465" t="str">
            <v>HK339165</v>
          </cell>
        </row>
        <row r="466">
          <cell r="B466" t="str">
            <v>WHEEL CUTTING HALF 4</v>
          </cell>
          <cell r="H466" t="str">
            <v>HK339183</v>
          </cell>
        </row>
        <row r="467">
          <cell r="B467" t="str">
            <v>WHEEL CUTTING HALF 4</v>
          </cell>
          <cell r="H467" t="str">
            <v>HK339192</v>
          </cell>
        </row>
        <row r="468">
          <cell r="B468" t="str">
            <v>WHEEL CUTTING HALF 4</v>
          </cell>
          <cell r="H468" t="str">
            <v>HK339192</v>
          </cell>
        </row>
        <row r="469">
          <cell r="B469" t="str">
            <v>WHEEL CUTTING HALF 4</v>
          </cell>
          <cell r="H469" t="str">
            <v>HK339192</v>
          </cell>
        </row>
        <row r="470">
          <cell r="B470" t="str">
            <v>WHEEL CUTTING HALF 4</v>
          </cell>
          <cell r="H470" t="str">
            <v>HK339274</v>
          </cell>
        </row>
        <row r="471">
          <cell r="B471" t="str">
            <v>WHEEL CUTTING HALF 4</v>
          </cell>
          <cell r="H471" t="str">
            <v>HK339469</v>
          </cell>
        </row>
        <row r="472">
          <cell r="B472" t="str">
            <v>WHEEL CUTTING HALF 4</v>
          </cell>
          <cell r="H472" t="str">
            <v>HK339477</v>
          </cell>
        </row>
        <row r="473">
          <cell r="B473" t="str">
            <v>WHEEL CUTTING HALF 4</v>
          </cell>
          <cell r="H473" t="str">
            <v>HK339523</v>
          </cell>
        </row>
        <row r="474">
          <cell r="B474" t="str">
            <v>WHEEL CUTTING HALF 4</v>
          </cell>
          <cell r="H474" t="str">
            <v>HK339560</v>
          </cell>
        </row>
        <row r="475">
          <cell r="B475" t="str">
            <v>WHEEL CUTTING HALF 4</v>
          </cell>
          <cell r="H475" t="str">
            <v>HK339591</v>
          </cell>
        </row>
        <row r="476">
          <cell r="B476" t="str">
            <v>WHEEL CUTTING HALF 4</v>
          </cell>
          <cell r="H476" t="str">
            <v>HK339592</v>
          </cell>
        </row>
        <row r="477">
          <cell r="B477" t="str">
            <v>WHEEL CUTTING HALF 4</v>
          </cell>
          <cell r="H477" t="str">
            <v>HK339594</v>
          </cell>
        </row>
        <row r="478">
          <cell r="B478" t="str">
            <v>WHEEL CUTTING HALF 4</v>
          </cell>
          <cell r="H478" t="str">
            <v>HK339667</v>
          </cell>
        </row>
        <row r="479">
          <cell r="B479" t="str">
            <v>WHEEL CUTTING HALF 4</v>
          </cell>
          <cell r="H479" t="str">
            <v>HK339680</v>
          </cell>
        </row>
        <row r="480">
          <cell r="B480" t="str">
            <v>WHEEL CUTTING HALF 4</v>
          </cell>
          <cell r="H480" t="str">
            <v>HK339683</v>
          </cell>
        </row>
        <row r="481">
          <cell r="B481" t="str">
            <v>WHEEL CUTTING HALF 4</v>
          </cell>
          <cell r="H481" t="str">
            <v>HK339787</v>
          </cell>
        </row>
        <row r="482">
          <cell r="B482" t="str">
            <v>WHEEL CUTTING HALF 4</v>
          </cell>
          <cell r="H482" t="str">
            <v>HK339788</v>
          </cell>
        </row>
        <row r="483">
          <cell r="B483" t="str">
            <v>WHEEL CUTTING HALF 4</v>
          </cell>
          <cell r="H483" t="str">
            <v>HK339789</v>
          </cell>
        </row>
        <row r="484">
          <cell r="B484" t="str">
            <v>WHEEL CUTTING HALF 4</v>
          </cell>
          <cell r="H484" t="str">
            <v>HK339790</v>
          </cell>
        </row>
        <row r="485">
          <cell r="B485" t="str">
            <v>WHEEL CUTTING HALF 4</v>
          </cell>
          <cell r="H485" t="str">
            <v>HK339791</v>
          </cell>
        </row>
        <row r="486">
          <cell r="B486" t="str">
            <v>WHEEL CUTTING HALF 4</v>
          </cell>
          <cell r="H486" t="str">
            <v>HK339814</v>
          </cell>
        </row>
        <row r="487">
          <cell r="B487" t="str">
            <v>WHEEL CUTTING HALF 4</v>
          </cell>
          <cell r="H487" t="str">
            <v>HK339816</v>
          </cell>
        </row>
        <row r="488">
          <cell r="B488" t="str">
            <v>BLOCK SURFACE &amp; GROOVE G</v>
          </cell>
          <cell r="H488" t="str">
            <v>HK290670</v>
          </cell>
        </row>
        <row r="489">
          <cell r="B489" t="str">
            <v>BLOCK SURFACE &amp; GROOVE G</v>
          </cell>
          <cell r="H489" t="str">
            <v>HK309060</v>
          </cell>
        </row>
        <row r="490">
          <cell r="B490" t="str">
            <v>BLOCK SURFACE &amp; GROOVE G</v>
          </cell>
          <cell r="H490" t="str">
            <v>HK309060</v>
          </cell>
        </row>
        <row r="491">
          <cell r="B491" t="str">
            <v>BLOCK SURFACE &amp; GROOVE G</v>
          </cell>
          <cell r="H491" t="str">
            <v>HK309346</v>
          </cell>
        </row>
        <row r="492">
          <cell r="B492" t="str">
            <v>BLOCK SURFACE &amp; GROOVE G</v>
          </cell>
          <cell r="H492" t="str">
            <v>HK309346</v>
          </cell>
        </row>
        <row r="493">
          <cell r="B493" t="str">
            <v>BLOCK SURFACE &amp; GROOVE G</v>
          </cell>
          <cell r="H493" t="str">
            <v>HK309346</v>
          </cell>
        </row>
        <row r="494">
          <cell r="B494" t="str">
            <v>BLOCK SURFACE &amp; GROOVE G</v>
          </cell>
          <cell r="H494" t="str">
            <v>HK310434</v>
          </cell>
        </row>
        <row r="495">
          <cell r="B495" t="str">
            <v>BLOCK SURFACE &amp; GROOVE G</v>
          </cell>
          <cell r="H495" t="str">
            <v>HK310434</v>
          </cell>
        </row>
        <row r="496">
          <cell r="B496" t="str">
            <v>BLOCK SURFACE &amp; GROOVE G</v>
          </cell>
          <cell r="H496" t="str">
            <v>HK310434</v>
          </cell>
        </row>
        <row r="497">
          <cell r="B497" t="str">
            <v>BLOCK SURFACE &amp; GROOVE G</v>
          </cell>
          <cell r="H497" t="str">
            <v>HK322866</v>
          </cell>
        </row>
        <row r="498">
          <cell r="B498" t="str">
            <v>BLOCK SURFACE &amp; GROOVE G</v>
          </cell>
          <cell r="H498" t="str">
            <v>HK325511</v>
          </cell>
        </row>
        <row r="499">
          <cell r="B499" t="str">
            <v>BLOCK SURFACE &amp; GROOVE G</v>
          </cell>
          <cell r="H499" t="str">
            <v>HK325511</v>
          </cell>
        </row>
        <row r="500">
          <cell r="B500" t="str">
            <v>BLOCK SURFACE &amp; GROOVE G</v>
          </cell>
          <cell r="H500" t="str">
            <v>HK325512</v>
          </cell>
        </row>
        <row r="501">
          <cell r="B501" t="str">
            <v>BLOCK SURFACE &amp; GROOVE G</v>
          </cell>
          <cell r="H501" t="str">
            <v>HK325512</v>
          </cell>
        </row>
        <row r="502">
          <cell r="B502" t="str">
            <v>BLOCK SURFACE &amp; GROOVE G</v>
          </cell>
          <cell r="H502" t="str">
            <v>HK325513</v>
          </cell>
        </row>
        <row r="503">
          <cell r="B503" t="str">
            <v>BLOCK SURFACE &amp; GROOVE G</v>
          </cell>
          <cell r="H503" t="str">
            <v>HK325513</v>
          </cell>
        </row>
        <row r="504">
          <cell r="B504" t="str">
            <v>BLOCK SURFACE &amp; GROOVE G</v>
          </cell>
          <cell r="H504" t="str">
            <v>HK325523</v>
          </cell>
        </row>
        <row r="505">
          <cell r="B505" t="str">
            <v>BLOCK SURFACE &amp; GROOVE G</v>
          </cell>
          <cell r="H505" t="str">
            <v>HK325524</v>
          </cell>
        </row>
        <row r="506">
          <cell r="B506" t="str">
            <v>BLOCK SURFACE &amp; GROOVE G</v>
          </cell>
          <cell r="H506" t="str">
            <v>HK325524</v>
          </cell>
        </row>
        <row r="507">
          <cell r="B507" t="str">
            <v>BLOCK SURFACE &amp; GROOVE G</v>
          </cell>
          <cell r="H507" t="str">
            <v>HK325525</v>
          </cell>
        </row>
        <row r="508">
          <cell r="B508" t="str">
            <v>BLOCK SURFACE &amp; GROOVE G</v>
          </cell>
          <cell r="H508" t="str">
            <v>HK325525</v>
          </cell>
        </row>
        <row r="509">
          <cell r="B509" t="str">
            <v>BLOCK SURFACE &amp; GROOVE G</v>
          </cell>
          <cell r="H509" t="str">
            <v>HK325526</v>
          </cell>
        </row>
        <row r="510">
          <cell r="B510" t="str">
            <v>BLOCK SURFACE &amp; GROOVE G</v>
          </cell>
          <cell r="H510" t="str">
            <v>HK325526</v>
          </cell>
        </row>
        <row r="511">
          <cell r="B511" t="str">
            <v>BLOCK SURFACE &amp; GROOVE G</v>
          </cell>
          <cell r="H511" t="str">
            <v>HK325527</v>
          </cell>
        </row>
        <row r="512">
          <cell r="B512" t="str">
            <v>BLOCK SURFACE &amp; GROOVE G</v>
          </cell>
          <cell r="H512" t="str">
            <v>HK325527</v>
          </cell>
        </row>
        <row r="513">
          <cell r="B513" t="str">
            <v>BLOCK SURFACE &amp; GROOVE G</v>
          </cell>
          <cell r="H513" t="str">
            <v>HK325528</v>
          </cell>
        </row>
        <row r="514">
          <cell r="B514" t="str">
            <v>BLOCK SURFACE &amp; GROOVE G</v>
          </cell>
          <cell r="H514" t="str">
            <v>HK325528</v>
          </cell>
        </row>
        <row r="515">
          <cell r="B515" t="str">
            <v>BLOCK SURFACE &amp; GROOVE G</v>
          </cell>
          <cell r="H515" t="str">
            <v>HK325529</v>
          </cell>
        </row>
        <row r="516">
          <cell r="B516" t="str">
            <v>BLOCK SURFACE &amp; GROOVE G</v>
          </cell>
          <cell r="H516" t="str">
            <v>HK325529</v>
          </cell>
        </row>
        <row r="517">
          <cell r="B517" t="str">
            <v>BLOCK SURFACE &amp; GROOVE G</v>
          </cell>
          <cell r="H517" t="str">
            <v>HK325530</v>
          </cell>
        </row>
        <row r="518">
          <cell r="B518" t="str">
            <v>BLOCK SURFACE &amp; GROOVE G</v>
          </cell>
          <cell r="H518" t="str">
            <v>HK325530</v>
          </cell>
        </row>
        <row r="519">
          <cell r="B519" t="str">
            <v>BLOCK SURFACE &amp; GROOVE G</v>
          </cell>
          <cell r="H519" t="str">
            <v>HK325531</v>
          </cell>
        </row>
        <row r="520">
          <cell r="B520" t="str">
            <v>BLOCK SURFACE &amp; GROOVE G</v>
          </cell>
          <cell r="H520" t="str">
            <v>HK325541</v>
          </cell>
        </row>
        <row r="521">
          <cell r="B521" t="str">
            <v>BLOCK SURFACE &amp; GROOVE G</v>
          </cell>
          <cell r="H521" t="str">
            <v>HK325543</v>
          </cell>
        </row>
        <row r="522">
          <cell r="B522" t="str">
            <v>BLOCK SURFACE &amp; GROOVE G</v>
          </cell>
          <cell r="H522" t="str">
            <v>HK325544</v>
          </cell>
        </row>
        <row r="523">
          <cell r="B523" t="str">
            <v>BLOCK SURFACE &amp; GROOVE G</v>
          </cell>
          <cell r="H523" t="str">
            <v>HK325545</v>
          </cell>
        </row>
        <row r="524">
          <cell r="B524" t="str">
            <v>BLOCK SURFACE &amp; GROOVE G</v>
          </cell>
          <cell r="H524" t="str">
            <v>HK325546</v>
          </cell>
        </row>
        <row r="525">
          <cell r="B525" t="str">
            <v>BLOCK SURFACE &amp; GROOVE G</v>
          </cell>
          <cell r="H525" t="str">
            <v>HK325677</v>
          </cell>
        </row>
        <row r="526">
          <cell r="B526" t="str">
            <v>BLOCK SURFACE &amp; GROOVE G</v>
          </cell>
          <cell r="H526" t="str">
            <v>HK326904</v>
          </cell>
        </row>
        <row r="527">
          <cell r="B527" t="str">
            <v>BLOCK SURFACE &amp; GROOVE G</v>
          </cell>
          <cell r="H527" t="str">
            <v>HK330401</v>
          </cell>
        </row>
        <row r="528">
          <cell r="B528" t="str">
            <v>BLOCK SURFACE &amp; GROOVE G</v>
          </cell>
          <cell r="H528" t="str">
            <v>HK330555</v>
          </cell>
        </row>
        <row r="529">
          <cell r="B529" t="str">
            <v>BLOCK SURFACE &amp; GROOVE G</v>
          </cell>
          <cell r="H529" t="str">
            <v>HK330794</v>
          </cell>
        </row>
        <row r="530">
          <cell r="B530" t="str">
            <v>BLOCK SURFACE &amp; GROOVE G</v>
          </cell>
          <cell r="H530" t="str">
            <v>HK330794</v>
          </cell>
        </row>
        <row r="531">
          <cell r="B531" t="str">
            <v>BLOCK SURFACE &amp; GROOVE G</v>
          </cell>
          <cell r="H531" t="str">
            <v>HK330794</v>
          </cell>
        </row>
        <row r="532">
          <cell r="B532" t="str">
            <v>BLOCK SURFACE &amp; GROOVE G</v>
          </cell>
          <cell r="H532" t="str">
            <v>HK330794</v>
          </cell>
        </row>
        <row r="533">
          <cell r="B533" t="str">
            <v>BLOCK SURFACE &amp; GROOVE G</v>
          </cell>
          <cell r="H533" t="str">
            <v>HK330794</v>
          </cell>
        </row>
        <row r="534">
          <cell r="B534" t="str">
            <v>BLOCK SURFACE &amp; GROOVE G</v>
          </cell>
          <cell r="H534" t="str">
            <v>HK331871</v>
          </cell>
        </row>
        <row r="535">
          <cell r="B535" t="str">
            <v>BLOCK SURFACE &amp; GROOVE G</v>
          </cell>
          <cell r="H535" t="str">
            <v>HK332929</v>
          </cell>
        </row>
        <row r="536">
          <cell r="B536" t="str">
            <v>BLOCK SURFACE &amp; GROOVE G</v>
          </cell>
          <cell r="H536" t="str">
            <v>HK333160</v>
          </cell>
        </row>
        <row r="537">
          <cell r="B537" t="str">
            <v>BLOCK SURFACE &amp; GROOVE G</v>
          </cell>
          <cell r="H537" t="str">
            <v>HK333161</v>
          </cell>
        </row>
        <row r="538">
          <cell r="B538" t="str">
            <v>BLOCK SURFACE &amp; GROOVE G</v>
          </cell>
          <cell r="H538" t="str">
            <v>HK333171</v>
          </cell>
        </row>
        <row r="539">
          <cell r="B539" t="str">
            <v>BLOCK SURFACE &amp; GROOVE G</v>
          </cell>
          <cell r="H539" t="str">
            <v>HK333172</v>
          </cell>
        </row>
        <row r="540">
          <cell r="B540" t="str">
            <v>BLOCK SURFACE &amp; GROOVE G</v>
          </cell>
          <cell r="H540" t="str">
            <v>HK334749</v>
          </cell>
        </row>
        <row r="541">
          <cell r="B541" t="str">
            <v>BLOCK SURFACE &amp; GROOVE G</v>
          </cell>
          <cell r="H541" t="str">
            <v>HK336285</v>
          </cell>
        </row>
        <row r="542">
          <cell r="B542" t="str">
            <v>BLOCK SURFACE &amp; GROOVE G</v>
          </cell>
          <cell r="H542" t="str">
            <v>HK338319</v>
          </cell>
        </row>
        <row r="543">
          <cell r="B543" t="str">
            <v>BLOCK SURFACE &amp; GROOVE G</v>
          </cell>
          <cell r="H543" t="str">
            <v>HK338564</v>
          </cell>
        </row>
        <row r="544">
          <cell r="B544" t="str">
            <v>BLOCK SURFACE &amp; GROOVE G</v>
          </cell>
          <cell r="H544" t="str">
            <v>HK338985</v>
          </cell>
        </row>
        <row r="545">
          <cell r="B545" t="str">
            <v>BLOCK SURFACE &amp; GROOVE G</v>
          </cell>
          <cell r="H545" t="str">
            <v>HK338986</v>
          </cell>
        </row>
        <row r="546">
          <cell r="B546" t="str">
            <v>BLOCK SURFACE &amp; GROOVE G</v>
          </cell>
          <cell r="H546" t="str">
            <v>HK338987</v>
          </cell>
        </row>
        <row r="547">
          <cell r="B547" t="str">
            <v>BLOCK SURFACE &amp; GROOVE G</v>
          </cell>
          <cell r="H547" t="str">
            <v>HK338988</v>
          </cell>
        </row>
        <row r="548">
          <cell r="B548" t="str">
            <v>BLOCK SURFACE &amp; GROOVE G</v>
          </cell>
          <cell r="H548" t="str">
            <v>HK338989</v>
          </cell>
        </row>
        <row r="549">
          <cell r="B549" t="str">
            <v>BLOCK SURFACE &amp; GROOVE G</v>
          </cell>
          <cell r="H549" t="str">
            <v>HK338990</v>
          </cell>
        </row>
        <row r="550">
          <cell r="B550" t="str">
            <v>BLOCK SURFACE &amp; GROOVE G</v>
          </cell>
          <cell r="H550" t="str">
            <v>HK339144</v>
          </cell>
        </row>
        <row r="551">
          <cell r="B551" t="str">
            <v>BLOCK SURFACE &amp; GROOVE G</v>
          </cell>
          <cell r="H551" t="str">
            <v>HK339235</v>
          </cell>
        </row>
        <row r="552">
          <cell r="B552" t="str">
            <v>BLOCK SURFACE &amp; GROOVE G</v>
          </cell>
          <cell r="H552" t="str">
            <v>HK339467</v>
          </cell>
        </row>
        <row r="553">
          <cell r="B553" t="str">
            <v>INJECTION MOLDING</v>
          </cell>
          <cell r="H553" t="str">
            <v>HK325957</v>
          </cell>
        </row>
        <row r="554">
          <cell r="B554" t="str">
            <v>INJECTION MOLDING</v>
          </cell>
          <cell r="H554" t="str">
            <v>HK325957</v>
          </cell>
        </row>
        <row r="555">
          <cell r="B555" t="str">
            <v>INJECTION MOLDING</v>
          </cell>
          <cell r="H555" t="str">
            <v>HK333430</v>
          </cell>
        </row>
        <row r="556">
          <cell r="B556" t="str">
            <v>INJECTION MOLDING</v>
          </cell>
          <cell r="H556" t="str">
            <v>HK335926</v>
          </cell>
        </row>
        <row r="557">
          <cell r="B557" t="str">
            <v>INJECTION MOLDING</v>
          </cell>
          <cell r="H557" t="str">
            <v>HK336962</v>
          </cell>
        </row>
        <row r="558">
          <cell r="B558" t="str">
            <v>INJECTION MOLDING</v>
          </cell>
          <cell r="H558" t="str">
            <v>HK337570</v>
          </cell>
        </row>
        <row r="559">
          <cell r="B559" t="str">
            <v>WASHING &amp; WIPING RAIL</v>
          </cell>
          <cell r="H559" t="str">
            <v>HK295456</v>
          </cell>
        </row>
        <row r="560">
          <cell r="B560" t="str">
            <v>WASHING &amp; WIPING RAIL</v>
          </cell>
          <cell r="H560" t="str">
            <v>HK295561</v>
          </cell>
        </row>
        <row r="561">
          <cell r="B561" t="str">
            <v>WASHING &amp; WIPING RAIL</v>
          </cell>
          <cell r="H561" t="str">
            <v>HK302665</v>
          </cell>
        </row>
        <row r="562">
          <cell r="B562" t="str">
            <v>WASHING &amp; WIPING RAIL</v>
          </cell>
          <cell r="H562" t="str">
            <v>HK310729</v>
          </cell>
        </row>
        <row r="563">
          <cell r="B563" t="str">
            <v>WASHING &amp; WIPING RAIL</v>
          </cell>
          <cell r="H563" t="str">
            <v>HK310729</v>
          </cell>
        </row>
        <row r="564">
          <cell r="B564" t="str">
            <v>WASHING &amp; WIPING RAIL</v>
          </cell>
          <cell r="H564" t="str">
            <v>HK321014</v>
          </cell>
        </row>
        <row r="565">
          <cell r="B565" t="str">
            <v>WASHING &amp; WIPING RAIL</v>
          </cell>
          <cell r="H565" t="str">
            <v>HK321014</v>
          </cell>
        </row>
        <row r="566">
          <cell r="B566" t="str">
            <v>WASHING &amp; WIPING RAIL</v>
          </cell>
          <cell r="H566" t="str">
            <v>HK323730</v>
          </cell>
        </row>
        <row r="567">
          <cell r="B567" t="str">
            <v>WASHING &amp; WIPING RAIL</v>
          </cell>
          <cell r="H567" t="str">
            <v>HK323742</v>
          </cell>
        </row>
        <row r="568">
          <cell r="B568" t="str">
            <v>WASHING &amp; WIPING RAIL</v>
          </cell>
          <cell r="H568" t="str">
            <v>HK323742</v>
          </cell>
        </row>
        <row r="569">
          <cell r="B569" t="str">
            <v>WASHING &amp; WIPING RAIL</v>
          </cell>
          <cell r="H569" t="str">
            <v>HK323742</v>
          </cell>
        </row>
        <row r="570">
          <cell r="B570" t="str">
            <v>WASHING &amp; WIPING RAIL</v>
          </cell>
          <cell r="H570" t="str">
            <v>HK324475</v>
          </cell>
        </row>
        <row r="571">
          <cell r="B571" t="str">
            <v>WASHING &amp; WIPING RAIL</v>
          </cell>
          <cell r="H571" t="str">
            <v>HK326136</v>
          </cell>
        </row>
        <row r="572">
          <cell r="B572" t="str">
            <v>WASHING &amp; WIPING RAIL</v>
          </cell>
          <cell r="H572" t="str">
            <v>HK326753</v>
          </cell>
        </row>
        <row r="573">
          <cell r="B573" t="str">
            <v>WASHING &amp; WIPING RAIL</v>
          </cell>
          <cell r="H573" t="str">
            <v>HK326753</v>
          </cell>
        </row>
        <row r="574">
          <cell r="B574" t="str">
            <v>WASHING &amp; WIPING RAIL</v>
          </cell>
          <cell r="H574" t="str">
            <v>HK326753</v>
          </cell>
        </row>
        <row r="575">
          <cell r="B575" t="str">
            <v>WASHING &amp; WIPING RAIL</v>
          </cell>
          <cell r="H575" t="str">
            <v>HK326904</v>
          </cell>
        </row>
        <row r="576">
          <cell r="B576" t="str">
            <v>WASHING &amp; WIPING RAIL</v>
          </cell>
          <cell r="H576" t="str">
            <v>HK327620</v>
          </cell>
        </row>
        <row r="577">
          <cell r="B577" t="str">
            <v>WASHING &amp; WIPING RAIL</v>
          </cell>
          <cell r="H577" t="str">
            <v>HK327899</v>
          </cell>
        </row>
        <row r="578">
          <cell r="B578" t="str">
            <v>WASHING &amp; WIPING RAIL</v>
          </cell>
          <cell r="H578" t="str">
            <v>HK327901</v>
          </cell>
        </row>
        <row r="579">
          <cell r="B579" t="str">
            <v>WASHING &amp; WIPING RAIL</v>
          </cell>
          <cell r="H579" t="str">
            <v>HK327901</v>
          </cell>
        </row>
        <row r="580">
          <cell r="B580" t="str">
            <v>WASHING &amp; WIPING RAIL</v>
          </cell>
          <cell r="H580" t="str">
            <v>HK327901</v>
          </cell>
        </row>
        <row r="581">
          <cell r="B581" t="str">
            <v>WASHING &amp; WIPING RAIL</v>
          </cell>
          <cell r="H581" t="str">
            <v>HK329766</v>
          </cell>
        </row>
        <row r="582">
          <cell r="B582" t="str">
            <v>WASHING &amp; WIPING RAIL</v>
          </cell>
          <cell r="H582" t="str">
            <v>HK329880</v>
          </cell>
        </row>
        <row r="583">
          <cell r="B583" t="str">
            <v>WASHING &amp; WIPING RAIL</v>
          </cell>
          <cell r="H583" t="str">
            <v>HK330842</v>
          </cell>
        </row>
        <row r="584">
          <cell r="B584" t="str">
            <v>WASHING &amp; WIPING RAIL</v>
          </cell>
          <cell r="H584" t="str">
            <v>HK331128</v>
          </cell>
        </row>
        <row r="585">
          <cell r="B585" t="str">
            <v>WASHING &amp; WIPING RAIL</v>
          </cell>
          <cell r="H585" t="str">
            <v>HK331129</v>
          </cell>
        </row>
        <row r="586">
          <cell r="B586" t="str">
            <v>WASHING &amp; WIPING RAIL</v>
          </cell>
          <cell r="H586" t="str">
            <v>HK331129</v>
          </cell>
        </row>
        <row r="587">
          <cell r="B587" t="str">
            <v>WASHING &amp; WIPING RAIL</v>
          </cell>
          <cell r="H587" t="str">
            <v>HK332010</v>
          </cell>
        </row>
        <row r="588">
          <cell r="B588" t="str">
            <v>WASHING &amp; WIPING RAIL</v>
          </cell>
          <cell r="H588" t="str">
            <v>HK332153</v>
          </cell>
        </row>
        <row r="589">
          <cell r="B589" t="str">
            <v>WASHING &amp; WIPING RAIL</v>
          </cell>
          <cell r="H589" t="str">
            <v>HK332645</v>
          </cell>
        </row>
        <row r="590">
          <cell r="B590" t="str">
            <v>WASHING &amp; WIPING RAIL</v>
          </cell>
          <cell r="H590" t="str">
            <v>HK333003</v>
          </cell>
        </row>
        <row r="591">
          <cell r="B591" t="str">
            <v>WASHING &amp; WIPING RAIL</v>
          </cell>
          <cell r="H591" t="str">
            <v>HK333419</v>
          </cell>
        </row>
        <row r="592">
          <cell r="B592" t="str">
            <v>WASHING &amp; WIPING RAIL</v>
          </cell>
          <cell r="H592" t="str">
            <v>HK333420</v>
          </cell>
        </row>
        <row r="593">
          <cell r="B593" t="str">
            <v>WASHING &amp; WIPING RAIL</v>
          </cell>
          <cell r="H593" t="str">
            <v>HK334705</v>
          </cell>
        </row>
        <row r="594">
          <cell r="B594" t="str">
            <v>WASHING &amp; WIPING RAIL</v>
          </cell>
          <cell r="H594" t="str">
            <v>HK334749</v>
          </cell>
        </row>
        <row r="595">
          <cell r="B595" t="str">
            <v>WASHING &amp; WIPING RAIL</v>
          </cell>
          <cell r="H595" t="str">
            <v>HK335133</v>
          </cell>
        </row>
        <row r="596">
          <cell r="B596" t="str">
            <v>WASHING &amp; WIPING RAIL</v>
          </cell>
          <cell r="H596" t="str">
            <v>HK335460</v>
          </cell>
        </row>
        <row r="597">
          <cell r="B597" t="str">
            <v>WASHING &amp; WIPING RAIL</v>
          </cell>
          <cell r="H597" t="str">
            <v>HK335640</v>
          </cell>
        </row>
        <row r="598">
          <cell r="B598" t="str">
            <v>WASHING &amp; WIPING RAIL</v>
          </cell>
          <cell r="H598" t="str">
            <v>HK336295</v>
          </cell>
        </row>
        <row r="599">
          <cell r="B599" t="str">
            <v>WASHING &amp; WIPING RAIL</v>
          </cell>
          <cell r="H599" t="str">
            <v>HK337164</v>
          </cell>
        </row>
        <row r="600">
          <cell r="B600" t="str">
            <v>WASHING &amp; WIPING RAIL</v>
          </cell>
          <cell r="H600" t="str">
            <v>HK337230</v>
          </cell>
        </row>
        <row r="601">
          <cell r="B601" t="str">
            <v>WASHING &amp; WIPING RAIL</v>
          </cell>
          <cell r="H601" t="str">
            <v>HK337362</v>
          </cell>
        </row>
        <row r="602">
          <cell r="B602" t="str">
            <v>WASHING &amp; WIPING RAIL</v>
          </cell>
          <cell r="H602" t="str">
            <v>HK337376</v>
          </cell>
        </row>
        <row r="603">
          <cell r="B603" t="str">
            <v>WASHING &amp; WIPING RAIL</v>
          </cell>
          <cell r="H603" t="str">
            <v>HK337428</v>
          </cell>
        </row>
        <row r="604">
          <cell r="B604" t="str">
            <v>WASHING &amp; WIPING RAIL</v>
          </cell>
          <cell r="H604" t="str">
            <v>HK337523</v>
          </cell>
        </row>
        <row r="605">
          <cell r="B605" t="str">
            <v>WASHING &amp; WIPING RAIL</v>
          </cell>
          <cell r="H605" t="str">
            <v>HK337933</v>
          </cell>
        </row>
        <row r="606">
          <cell r="B606" t="str">
            <v>WASHING &amp; WIPING RAIL</v>
          </cell>
          <cell r="H606" t="str">
            <v>HK337939</v>
          </cell>
        </row>
        <row r="607">
          <cell r="B607" t="str">
            <v>WASHING &amp; WIPING RAIL</v>
          </cell>
          <cell r="H607" t="str">
            <v>HK337942</v>
          </cell>
        </row>
        <row r="608">
          <cell r="B608" t="str">
            <v>WASHING &amp; WIPING RAIL</v>
          </cell>
          <cell r="H608" t="str">
            <v>HK337968</v>
          </cell>
        </row>
        <row r="609">
          <cell r="B609" t="str">
            <v>WASHING &amp; WIPING RAIL</v>
          </cell>
          <cell r="H609" t="str">
            <v>HK337987</v>
          </cell>
        </row>
        <row r="610">
          <cell r="B610" t="str">
            <v>WASHING &amp; WIPING RAIL</v>
          </cell>
          <cell r="H610" t="str">
            <v>HK337989</v>
          </cell>
        </row>
        <row r="611">
          <cell r="B611" t="str">
            <v>WASHING &amp; WIPING RAIL</v>
          </cell>
          <cell r="H611" t="str">
            <v>HK337990</v>
          </cell>
        </row>
        <row r="612">
          <cell r="B612" t="str">
            <v>WASHING &amp; WIPING RAIL</v>
          </cell>
          <cell r="H612" t="str">
            <v>HK337991</v>
          </cell>
        </row>
        <row r="613">
          <cell r="B613" t="str">
            <v>WASHING &amp; WIPING RAIL</v>
          </cell>
          <cell r="H613" t="str">
            <v>HK338053</v>
          </cell>
        </row>
        <row r="614">
          <cell r="B614" t="str">
            <v>WASHING &amp; WIPING RAIL</v>
          </cell>
          <cell r="H614" t="str">
            <v>HK338118</v>
          </cell>
        </row>
        <row r="615">
          <cell r="B615" t="str">
            <v>WASHING &amp; WIPING RAIL</v>
          </cell>
          <cell r="H615" t="str">
            <v>HK338213</v>
          </cell>
        </row>
        <row r="616">
          <cell r="B616" t="str">
            <v>WASHING &amp; WIPING RAIL</v>
          </cell>
          <cell r="H616" t="str">
            <v>HK338248</v>
          </cell>
        </row>
        <row r="617">
          <cell r="B617" t="str">
            <v>WASHING &amp; WIPING RAIL</v>
          </cell>
          <cell r="H617" t="str">
            <v>HK338408</v>
          </cell>
        </row>
        <row r="618">
          <cell r="B618" t="str">
            <v>WASHING &amp; WIPING RAIL</v>
          </cell>
          <cell r="H618" t="str">
            <v>HK338415</v>
          </cell>
        </row>
        <row r="619">
          <cell r="B619" t="str">
            <v>WASHING &amp; WIPING RAIL</v>
          </cell>
          <cell r="H619" t="str">
            <v>HK338466</v>
          </cell>
        </row>
        <row r="620">
          <cell r="B620" t="str">
            <v>WASHING &amp; WIPING RAIL</v>
          </cell>
          <cell r="H620" t="str">
            <v>HK338503</v>
          </cell>
        </row>
        <row r="621">
          <cell r="B621" t="str">
            <v>WASHING &amp; WIPING RAIL</v>
          </cell>
          <cell r="H621" t="str">
            <v>HK338526</v>
          </cell>
        </row>
        <row r="622">
          <cell r="B622" t="str">
            <v>WASHING &amp; WIPING RAIL</v>
          </cell>
          <cell r="H622" t="str">
            <v>HK338621</v>
          </cell>
        </row>
        <row r="623">
          <cell r="B623" t="str">
            <v>WASHING &amp; WIPING RAIL</v>
          </cell>
          <cell r="H623" t="str">
            <v>HK338621</v>
          </cell>
        </row>
        <row r="624">
          <cell r="B624" t="str">
            <v>WASHING &amp; WIPING RAIL</v>
          </cell>
          <cell r="H624" t="str">
            <v>HK338782</v>
          </cell>
        </row>
        <row r="625">
          <cell r="B625" t="str">
            <v>WASHING &amp; WIPING RAIL</v>
          </cell>
          <cell r="H625" t="str">
            <v>HK338783</v>
          </cell>
        </row>
        <row r="626">
          <cell r="B626" t="str">
            <v>WASHING &amp; WIPING RAIL</v>
          </cell>
          <cell r="H626" t="str">
            <v>HK338919</v>
          </cell>
        </row>
        <row r="627">
          <cell r="B627" t="str">
            <v>WASHING &amp; WIPING RAIL</v>
          </cell>
          <cell r="H627" t="str">
            <v>HK338985</v>
          </cell>
        </row>
        <row r="628">
          <cell r="B628" t="str">
            <v>WASHING &amp; WIPING RAIL</v>
          </cell>
          <cell r="H628" t="str">
            <v>HK338986</v>
          </cell>
        </row>
        <row r="629">
          <cell r="B629" t="str">
            <v>WASHING &amp; WIPING RAIL</v>
          </cell>
          <cell r="H629" t="str">
            <v>HK338987</v>
          </cell>
        </row>
        <row r="630">
          <cell r="B630" t="str">
            <v>WASHING &amp; WIPING RAIL</v>
          </cell>
          <cell r="H630" t="str">
            <v>HK338988</v>
          </cell>
        </row>
        <row r="631">
          <cell r="B631" t="str">
            <v>WASHING &amp; WIPING RAIL</v>
          </cell>
          <cell r="H631" t="str">
            <v>HK338989</v>
          </cell>
        </row>
        <row r="632">
          <cell r="B632" t="str">
            <v>WASHING &amp; WIPING RAIL</v>
          </cell>
          <cell r="H632" t="str">
            <v>HK338990</v>
          </cell>
        </row>
        <row r="633">
          <cell r="B633" t="str">
            <v>WASHING &amp; WIPING RAIL</v>
          </cell>
          <cell r="H633" t="str">
            <v>HK338997</v>
          </cell>
        </row>
        <row r="634">
          <cell r="B634" t="str">
            <v>WASHING &amp; WIPING RAIL</v>
          </cell>
          <cell r="H634" t="str">
            <v>HK339084</v>
          </cell>
        </row>
        <row r="635">
          <cell r="B635" t="str">
            <v>WASHING &amp; WIPING RAIL</v>
          </cell>
          <cell r="H635" t="str">
            <v>HK339144</v>
          </cell>
        </row>
        <row r="636">
          <cell r="B636" t="str">
            <v>WASHING &amp; WIPING RAIL</v>
          </cell>
          <cell r="H636" t="str">
            <v>HK339146</v>
          </cell>
        </row>
        <row r="637">
          <cell r="B637" t="str">
            <v>WASHING &amp; WIPING RAIL</v>
          </cell>
          <cell r="H637" t="str">
            <v>HK339146</v>
          </cell>
        </row>
        <row r="638">
          <cell r="B638" t="str">
            <v>WASHING &amp; WIPING RAIL</v>
          </cell>
          <cell r="H638" t="str">
            <v>HK339285</v>
          </cell>
        </row>
        <row r="639">
          <cell r="B639" t="str">
            <v>WASHING &amp; WIPING RAIL</v>
          </cell>
          <cell r="H639" t="str">
            <v>HK339286</v>
          </cell>
        </row>
        <row r="640">
          <cell r="B640" t="str">
            <v>WASHING &amp; WIPING RAIL</v>
          </cell>
          <cell r="H640" t="str">
            <v>HK339352</v>
          </cell>
        </row>
        <row r="641">
          <cell r="B641" t="str">
            <v>WASHING BLOCK</v>
          </cell>
          <cell r="H641" t="str">
            <v>HK298083</v>
          </cell>
        </row>
        <row r="642">
          <cell r="B642" t="str">
            <v>WASHING BLOCK</v>
          </cell>
          <cell r="H642" t="str">
            <v>HK321014</v>
          </cell>
        </row>
        <row r="643">
          <cell r="B643" t="str">
            <v>WASHING BLOCK</v>
          </cell>
          <cell r="H643" t="str">
            <v>HK321014</v>
          </cell>
        </row>
        <row r="644">
          <cell r="B644" t="str">
            <v>WASHING BLOCK</v>
          </cell>
          <cell r="H644" t="str">
            <v>HK325542</v>
          </cell>
        </row>
        <row r="645">
          <cell r="B645" t="str">
            <v>WASHING BLOCK</v>
          </cell>
          <cell r="H645" t="str">
            <v>HK327620</v>
          </cell>
        </row>
        <row r="646">
          <cell r="B646" t="str">
            <v>WASHING BLOCK</v>
          </cell>
          <cell r="H646" t="str">
            <v>HK330842</v>
          </cell>
        </row>
        <row r="647">
          <cell r="B647" t="str">
            <v>WASHING BLOCK</v>
          </cell>
          <cell r="H647" t="str">
            <v>HK333162</v>
          </cell>
        </row>
        <row r="648">
          <cell r="B648" t="str">
            <v>WASHING BLOCK</v>
          </cell>
          <cell r="H648" t="str">
            <v>HK337230</v>
          </cell>
        </row>
        <row r="649">
          <cell r="B649" t="str">
            <v>WASHING BLOCK</v>
          </cell>
          <cell r="H649" t="str">
            <v>HK338281</v>
          </cell>
        </row>
        <row r="650">
          <cell r="B650" t="str">
            <v>WASHING BLOCK</v>
          </cell>
          <cell r="H650" t="str">
            <v>HK338282</v>
          </cell>
        </row>
        <row r="651">
          <cell r="B651" t="str">
            <v>WASHING BLOCK</v>
          </cell>
          <cell r="H651" t="str">
            <v>HK338466</v>
          </cell>
        </row>
        <row r="652">
          <cell r="B652" t="str">
            <v>WASHING BLOCK</v>
          </cell>
          <cell r="H652" t="str">
            <v>HK338782</v>
          </cell>
        </row>
        <row r="653">
          <cell r="B653" t="str">
            <v>WASHING BLOCK</v>
          </cell>
          <cell r="H653" t="str">
            <v>HK338783</v>
          </cell>
        </row>
        <row r="654">
          <cell r="B654" t="str">
            <v>WASHING BLOCK</v>
          </cell>
          <cell r="H654" t="str">
            <v>HK338933</v>
          </cell>
        </row>
        <row r="655">
          <cell r="B655" t="str">
            <v>WASHING BLOCK</v>
          </cell>
          <cell r="H655" t="str">
            <v>HK338934</v>
          </cell>
        </row>
        <row r="656">
          <cell r="B656" t="str">
            <v>WASHING BLOCK</v>
          </cell>
          <cell r="H656" t="str">
            <v>HK338935</v>
          </cell>
        </row>
        <row r="657">
          <cell r="B657" t="str">
            <v>WASHING BLOCK</v>
          </cell>
          <cell r="H657" t="str">
            <v>HK338936</v>
          </cell>
        </row>
        <row r="658">
          <cell r="B658" t="str">
            <v>WASHING BLOCK</v>
          </cell>
          <cell r="H658" t="str">
            <v>HK339066</v>
          </cell>
        </row>
        <row r="659">
          <cell r="B659" t="str">
            <v>WASHING BLOCK</v>
          </cell>
          <cell r="H659" t="str">
            <v>HK339243</v>
          </cell>
        </row>
        <row r="660">
          <cell r="B660" t="str">
            <v>CUTTING (GL)</v>
          </cell>
          <cell r="H660" t="str">
            <v>HK337869</v>
          </cell>
        </row>
        <row r="661">
          <cell r="B661" t="str">
            <v>CUTTING &amp; HOLE MACHINING (GL)</v>
          </cell>
          <cell r="H661" t="str">
            <v>HK335594</v>
          </cell>
        </row>
        <row r="662">
          <cell r="B662" t="str">
            <v>CUTTING &amp; HOLE MACHINING (GL)</v>
          </cell>
          <cell r="H662" t="str">
            <v>HK336617</v>
          </cell>
        </row>
        <row r="663">
          <cell r="B663" t="str">
            <v>CUTTING &amp; HOLE MACHINING (GL)</v>
          </cell>
          <cell r="H663" t="str">
            <v>HK337514</v>
          </cell>
        </row>
        <row r="664">
          <cell r="B664" t="str">
            <v>CUTTING &amp; HOLE MACHINING (GL)</v>
          </cell>
          <cell r="H664" t="str">
            <v>HK337683</v>
          </cell>
        </row>
        <row r="665">
          <cell r="B665" t="str">
            <v>CUTTING &amp; HOLE MACHINING (GL)</v>
          </cell>
          <cell r="H665" t="str">
            <v>HK337869</v>
          </cell>
        </row>
        <row r="666">
          <cell r="B666" t="str">
            <v>CUTTING &amp; HOLE MACHINING (GL)</v>
          </cell>
          <cell r="H666" t="str">
            <v>HK338042</v>
          </cell>
        </row>
        <row r="667">
          <cell r="B667" t="str">
            <v>CUTTING &amp; HOLE MACHINING (GL)</v>
          </cell>
          <cell r="H667" t="str">
            <v>HK338515</v>
          </cell>
        </row>
        <row r="668">
          <cell r="B668" t="str">
            <v>CUTTING &amp; HOLE MACHINING (GL)</v>
          </cell>
          <cell r="H668" t="str">
            <v>HK339304</v>
          </cell>
        </row>
        <row r="669">
          <cell r="B669" t="str">
            <v>CUTTING &amp; HOLE MACHINING (GL)</v>
          </cell>
          <cell r="H669" t="str">
            <v>HK339538</v>
          </cell>
        </row>
        <row r="670">
          <cell r="B670" t="str">
            <v>CUTTING &amp; HOLE MACHINING (GL)</v>
          </cell>
          <cell r="H670" t="str">
            <v>HK339539</v>
          </cell>
        </row>
        <row r="671">
          <cell r="B671" t="str">
            <v>MACHINING (GL)</v>
          </cell>
          <cell r="H671" t="str">
            <v>HK333516</v>
          </cell>
        </row>
        <row r="672">
          <cell r="B672" t="str">
            <v>MACHINING (GL)</v>
          </cell>
          <cell r="H672" t="str">
            <v>HK333516</v>
          </cell>
        </row>
        <row r="673">
          <cell r="B673" t="str">
            <v>MACHINING (GL)</v>
          </cell>
          <cell r="H673" t="str">
            <v>HK333516</v>
          </cell>
        </row>
        <row r="674">
          <cell r="B674" t="str">
            <v>MACHINING (GL)</v>
          </cell>
          <cell r="H674" t="str">
            <v>HK333517</v>
          </cell>
        </row>
        <row r="675">
          <cell r="B675" t="str">
            <v>MACHINING (GL)</v>
          </cell>
          <cell r="H675" t="str">
            <v>HK333517</v>
          </cell>
        </row>
        <row r="676">
          <cell r="B676" t="str">
            <v>MACHINING (GL)</v>
          </cell>
          <cell r="H676" t="str">
            <v>HK333517</v>
          </cell>
        </row>
        <row r="677">
          <cell r="B677" t="str">
            <v>MACHINING (GL)</v>
          </cell>
          <cell r="H677" t="str">
            <v>HK335285</v>
          </cell>
        </row>
        <row r="678">
          <cell r="B678" t="str">
            <v>MACHINING (GL)</v>
          </cell>
          <cell r="H678" t="str">
            <v>HK335285</v>
          </cell>
        </row>
        <row r="679">
          <cell r="B679" t="str">
            <v>MACHINING (GL)</v>
          </cell>
          <cell r="H679" t="str">
            <v>HK335594</v>
          </cell>
        </row>
        <row r="680">
          <cell r="B680" t="str">
            <v>MACHINING (GL)</v>
          </cell>
          <cell r="H680" t="str">
            <v>HK335594</v>
          </cell>
        </row>
        <row r="681">
          <cell r="B681" t="str">
            <v>MACHINING (GL)</v>
          </cell>
          <cell r="H681" t="str">
            <v>HK335594</v>
          </cell>
        </row>
        <row r="682">
          <cell r="B682" t="str">
            <v>MACHINING (GL)</v>
          </cell>
          <cell r="H682" t="str">
            <v>HK336501</v>
          </cell>
        </row>
        <row r="683">
          <cell r="B683" t="str">
            <v>MACHINING (GL)</v>
          </cell>
          <cell r="H683" t="str">
            <v>HK336501</v>
          </cell>
        </row>
        <row r="684">
          <cell r="B684" t="str">
            <v>MACHINING (GL)</v>
          </cell>
          <cell r="H684" t="str">
            <v>HK336617</v>
          </cell>
        </row>
        <row r="685">
          <cell r="B685" t="str">
            <v>MACHINING (GL)</v>
          </cell>
          <cell r="H685" t="str">
            <v>HK336617</v>
          </cell>
        </row>
        <row r="686">
          <cell r="B686" t="str">
            <v>MACHINING (GL)</v>
          </cell>
          <cell r="H686" t="str">
            <v>HK336617</v>
          </cell>
        </row>
        <row r="687">
          <cell r="B687" t="str">
            <v>MACHINING (GL)</v>
          </cell>
          <cell r="H687" t="str">
            <v>HK336898</v>
          </cell>
        </row>
        <row r="688">
          <cell r="B688" t="str">
            <v>MACHINING (GL)</v>
          </cell>
          <cell r="H688" t="str">
            <v>HK337177</v>
          </cell>
        </row>
        <row r="689">
          <cell r="B689" t="str">
            <v>MACHINING (GL)</v>
          </cell>
          <cell r="H689" t="str">
            <v>HK337514</v>
          </cell>
        </row>
        <row r="690">
          <cell r="B690" t="str">
            <v>MACHINING (GL)</v>
          </cell>
          <cell r="H690" t="str">
            <v>HK337514</v>
          </cell>
        </row>
        <row r="691">
          <cell r="B691" t="str">
            <v>MACHINING (GL)</v>
          </cell>
          <cell r="H691" t="str">
            <v>HK337514</v>
          </cell>
        </row>
        <row r="692">
          <cell r="B692" t="str">
            <v>MACHINING (GL)</v>
          </cell>
          <cell r="H692" t="str">
            <v>HK337683</v>
          </cell>
        </row>
        <row r="693">
          <cell r="B693" t="str">
            <v>MACHINING (GL)</v>
          </cell>
          <cell r="H693" t="str">
            <v>HK337683</v>
          </cell>
        </row>
        <row r="694">
          <cell r="B694" t="str">
            <v>MACHINING (GL)</v>
          </cell>
          <cell r="H694" t="str">
            <v>HK337869</v>
          </cell>
        </row>
        <row r="695">
          <cell r="B695" t="str">
            <v>MACHINING (GL)</v>
          </cell>
          <cell r="H695" t="str">
            <v>HK337869</v>
          </cell>
        </row>
        <row r="696">
          <cell r="B696" t="str">
            <v>MACHINING (GL)</v>
          </cell>
          <cell r="H696" t="str">
            <v>HK338042</v>
          </cell>
        </row>
        <row r="697">
          <cell r="B697" t="str">
            <v>MACHINING (GL)</v>
          </cell>
          <cell r="H697" t="str">
            <v>HK338042</v>
          </cell>
        </row>
        <row r="698">
          <cell r="B698" t="str">
            <v>MACHINING (GL)</v>
          </cell>
          <cell r="H698" t="str">
            <v>HK338042</v>
          </cell>
        </row>
        <row r="699">
          <cell r="B699" t="str">
            <v>MACHINING (GL)</v>
          </cell>
          <cell r="H699" t="str">
            <v>HK338515</v>
          </cell>
        </row>
        <row r="700">
          <cell r="B700" t="str">
            <v>MACHINING (GL)</v>
          </cell>
          <cell r="H700" t="str">
            <v>HK338515</v>
          </cell>
        </row>
        <row r="701">
          <cell r="B701" t="str">
            <v>MACHINING (GL)</v>
          </cell>
          <cell r="H701" t="str">
            <v>HK338515</v>
          </cell>
        </row>
        <row r="702">
          <cell r="B702" t="str">
            <v>SPECIAL MACHINING (GL)</v>
          </cell>
          <cell r="H702" t="str">
            <v>HK333821</v>
          </cell>
        </row>
        <row r="703">
          <cell r="B703" t="str">
            <v>WASHING (GL)</v>
          </cell>
          <cell r="H703" t="str">
            <v>HK320608</v>
          </cell>
        </row>
        <row r="704">
          <cell r="B704" t="str">
            <v>WASHING (GL)</v>
          </cell>
          <cell r="H704" t="str">
            <v>HK320608</v>
          </cell>
        </row>
        <row r="705">
          <cell r="B705" t="str">
            <v>WASHING (GL)</v>
          </cell>
          <cell r="H705" t="str">
            <v>HK329705</v>
          </cell>
        </row>
        <row r="706">
          <cell r="B706" t="str">
            <v>WASHING (GL)</v>
          </cell>
          <cell r="H706" t="str">
            <v>HK329705</v>
          </cell>
        </row>
        <row r="707">
          <cell r="B707" t="str">
            <v>WASHING (GL)</v>
          </cell>
          <cell r="H707" t="str">
            <v>HK329706</v>
          </cell>
        </row>
        <row r="708">
          <cell r="B708" t="str">
            <v>WASHING (GL)</v>
          </cell>
          <cell r="H708" t="str">
            <v>HK329706</v>
          </cell>
        </row>
        <row r="709">
          <cell r="B709" t="str">
            <v>WASHING (GL)</v>
          </cell>
          <cell r="H709" t="str">
            <v>HK331909</v>
          </cell>
        </row>
        <row r="710">
          <cell r="B710" t="str">
            <v>WASHING (GL)</v>
          </cell>
          <cell r="H710" t="str">
            <v>HK331909</v>
          </cell>
        </row>
        <row r="711">
          <cell r="B711" t="str">
            <v>WASHING (GL)</v>
          </cell>
          <cell r="H711" t="str">
            <v>HK333487</v>
          </cell>
        </row>
        <row r="712">
          <cell r="B712" t="str">
            <v>WASHING (GL)</v>
          </cell>
          <cell r="H712" t="str">
            <v>HK333487</v>
          </cell>
        </row>
        <row r="713">
          <cell r="B713" t="str">
            <v>WASHING (GL)</v>
          </cell>
          <cell r="H713" t="str">
            <v>HK333827</v>
          </cell>
        </row>
        <row r="714">
          <cell r="B714" t="str">
            <v>WASHING (GL)</v>
          </cell>
          <cell r="H714" t="str">
            <v>HK334928</v>
          </cell>
        </row>
        <row r="715">
          <cell r="B715" t="str">
            <v>WASHING (GL)</v>
          </cell>
          <cell r="H715" t="str">
            <v>HK334928</v>
          </cell>
        </row>
        <row r="716">
          <cell r="B716" t="str">
            <v>WASHING (GL)</v>
          </cell>
          <cell r="H716" t="str">
            <v>HK334937</v>
          </cell>
        </row>
        <row r="717">
          <cell r="B717" t="str">
            <v>WASHING (GL)</v>
          </cell>
          <cell r="H717" t="str">
            <v>HK334937</v>
          </cell>
        </row>
        <row r="718">
          <cell r="B718" t="str">
            <v>WASHING (GL)</v>
          </cell>
          <cell r="H718" t="str">
            <v>HK334937</v>
          </cell>
        </row>
        <row r="719">
          <cell r="B719" t="str">
            <v>WASHING (GL)</v>
          </cell>
          <cell r="H719" t="str">
            <v>HK334937</v>
          </cell>
        </row>
        <row r="720">
          <cell r="B720" t="str">
            <v>WASHING (GL)</v>
          </cell>
          <cell r="H720" t="str">
            <v>HK335174</v>
          </cell>
        </row>
        <row r="721">
          <cell r="B721" t="str">
            <v>WASHING (GL)</v>
          </cell>
          <cell r="H721" t="str">
            <v>HK335174</v>
          </cell>
        </row>
        <row r="722">
          <cell r="B722" t="str">
            <v>WASHING (GL)</v>
          </cell>
          <cell r="H722" t="str">
            <v>HK335175</v>
          </cell>
        </row>
        <row r="723">
          <cell r="B723" t="str">
            <v>WASHING (GL)</v>
          </cell>
          <cell r="H723" t="str">
            <v>HK335175</v>
          </cell>
        </row>
        <row r="724">
          <cell r="B724" t="str">
            <v>WASHING (GL)</v>
          </cell>
          <cell r="H724" t="str">
            <v>HK335193</v>
          </cell>
        </row>
        <row r="725">
          <cell r="B725" t="str">
            <v>WASHING (GL)</v>
          </cell>
          <cell r="H725" t="str">
            <v>HK335193</v>
          </cell>
        </row>
        <row r="726">
          <cell r="B726" t="str">
            <v>WASHING (GL)</v>
          </cell>
          <cell r="H726" t="str">
            <v>HK335410</v>
          </cell>
        </row>
        <row r="727">
          <cell r="B727" t="str">
            <v>WASHING (GL)</v>
          </cell>
          <cell r="H727" t="str">
            <v>HK335410</v>
          </cell>
        </row>
        <row r="728">
          <cell r="B728" t="str">
            <v>WASHING (GL)</v>
          </cell>
          <cell r="H728" t="str">
            <v>HK335411</v>
          </cell>
        </row>
        <row r="729">
          <cell r="B729" t="str">
            <v>WASHING (GL)</v>
          </cell>
          <cell r="H729" t="str">
            <v>HK335412</v>
          </cell>
        </row>
        <row r="730">
          <cell r="B730" t="str">
            <v>WASHING (GL)</v>
          </cell>
          <cell r="H730" t="str">
            <v>HK335413</v>
          </cell>
        </row>
        <row r="731">
          <cell r="B731" t="str">
            <v>WASHING (GL)</v>
          </cell>
          <cell r="H731" t="str">
            <v>HK335594</v>
          </cell>
        </row>
        <row r="732">
          <cell r="B732" t="str">
            <v>WASHING (GL)</v>
          </cell>
          <cell r="H732" t="str">
            <v>HK336617</v>
          </cell>
        </row>
        <row r="733">
          <cell r="B733" t="str">
            <v>WASHING (GL)</v>
          </cell>
          <cell r="H733" t="str">
            <v>HK337683</v>
          </cell>
        </row>
        <row r="734">
          <cell r="B734" t="str">
            <v>FINAL INSPECTION (GL)</v>
          </cell>
          <cell r="H734" t="str">
            <v>HK338286</v>
          </cell>
        </row>
        <row r="735">
          <cell r="B735" t="str">
            <v>FINAL INSPECTION (GL)</v>
          </cell>
          <cell r="H735" t="str">
            <v>HK338286</v>
          </cell>
        </row>
        <row r="736">
          <cell r="B736" t="str">
            <v>FINAL INSPECTION (GL)</v>
          </cell>
          <cell r="H736" t="str">
            <v>HK338287</v>
          </cell>
        </row>
        <row r="737">
          <cell r="B737" t="str">
            <v>FINAL INSPECTION (GL)</v>
          </cell>
          <cell r="H737" t="str">
            <v>HK338287</v>
          </cell>
        </row>
        <row r="738">
          <cell r="B738" t="str">
            <v>FINAL INSPECTION (GL)</v>
          </cell>
          <cell r="H738" t="str">
            <v>HK338297</v>
          </cell>
        </row>
        <row r="739">
          <cell r="B739" t="str">
            <v>FINAL INSPECTION (GL)</v>
          </cell>
          <cell r="H739" t="str">
            <v>HK338297</v>
          </cell>
        </row>
        <row r="740">
          <cell r="B740" t="str">
            <v>FINAL INSPECTION (GL)</v>
          </cell>
          <cell r="H740" t="str">
            <v>HK338654</v>
          </cell>
        </row>
        <row r="741">
          <cell r="B741" t="str">
            <v>WRAPPING &amp; PACKAGING (GL)</v>
          </cell>
          <cell r="H741" t="str">
            <v>HK331909</v>
          </cell>
        </row>
        <row r="742">
          <cell r="B742" t="str">
            <v>TEMPORARY ASSEMBLY</v>
          </cell>
          <cell r="H742" t="str">
            <v>HK339092</v>
          </cell>
        </row>
        <row r="743">
          <cell r="B743" t="str">
            <v>TEMPORARY ASSEMBLY</v>
          </cell>
          <cell r="H743" t="str">
            <v>HK339109</v>
          </cell>
        </row>
        <row r="744">
          <cell r="B744" t="str">
            <v>ARMOLOY (CHROME)IL</v>
          </cell>
          <cell r="H744" t="str">
            <v>HK308828</v>
          </cell>
        </row>
        <row r="745">
          <cell r="B745" t="str">
            <v>ARMOLOY (CHROME)IL</v>
          </cell>
          <cell r="H745" t="str">
            <v>HK308828</v>
          </cell>
        </row>
        <row r="746">
          <cell r="B746" t="str">
            <v>ARMOLOY (CHROME)IL</v>
          </cell>
          <cell r="H746" t="str">
            <v>HK315380</v>
          </cell>
        </row>
        <row r="747">
          <cell r="B747" t="str">
            <v>ARMOLOY (CHROME)IL</v>
          </cell>
          <cell r="H747" t="str">
            <v>HK315382</v>
          </cell>
        </row>
        <row r="748">
          <cell r="B748" t="str">
            <v>ARMOLOY (CHROME)IL</v>
          </cell>
          <cell r="H748" t="str">
            <v>HK315382</v>
          </cell>
        </row>
        <row r="749">
          <cell r="B749" t="str">
            <v>ARMOLOY (CHROME)IL</v>
          </cell>
          <cell r="H749" t="str">
            <v>HK315382</v>
          </cell>
        </row>
        <row r="750">
          <cell r="B750" t="str">
            <v>ARMOLOY (CHROME)IL</v>
          </cell>
          <cell r="H750" t="str">
            <v>HK315382</v>
          </cell>
        </row>
        <row r="751">
          <cell r="B751" t="str">
            <v>ARMOLOY (CHROME)IL</v>
          </cell>
          <cell r="H751" t="str">
            <v>HK315382</v>
          </cell>
        </row>
        <row r="752">
          <cell r="B752" t="str">
            <v>ARMOLOY (CHROME)IL</v>
          </cell>
          <cell r="H752" t="str">
            <v>HK315382</v>
          </cell>
        </row>
        <row r="753">
          <cell r="B753" t="str">
            <v>ARMOLOY (CHROME)IL</v>
          </cell>
          <cell r="H753" t="str">
            <v>HK315382</v>
          </cell>
        </row>
        <row r="754">
          <cell r="B754" t="str">
            <v>ARMOLOY (CHROME)IL</v>
          </cell>
          <cell r="H754" t="str">
            <v>HK315382</v>
          </cell>
        </row>
        <row r="755">
          <cell r="B755" t="str">
            <v>ARMOLOY (CHROME)IL</v>
          </cell>
          <cell r="H755" t="str">
            <v>HK315384</v>
          </cell>
        </row>
        <row r="756">
          <cell r="B756" t="str">
            <v>ARMOLOY (CHROME)IL</v>
          </cell>
          <cell r="H756" t="str">
            <v>HK327897</v>
          </cell>
        </row>
        <row r="757">
          <cell r="B757" t="str">
            <v>ARMOLOY (CHROME)IL</v>
          </cell>
          <cell r="H757" t="str">
            <v>HK327899</v>
          </cell>
        </row>
        <row r="758">
          <cell r="B758" t="str">
            <v>ARMOLOY (CHROME)IL</v>
          </cell>
          <cell r="H758" t="str">
            <v>HK327899</v>
          </cell>
        </row>
        <row r="759">
          <cell r="B759" t="str">
            <v>ARMOLOY (CHROME)IL</v>
          </cell>
          <cell r="H759" t="str">
            <v>HK327899</v>
          </cell>
        </row>
        <row r="760">
          <cell r="B760" t="str">
            <v>ARMOLOY (CHROME)IL</v>
          </cell>
          <cell r="H760" t="str">
            <v>HK327899</v>
          </cell>
        </row>
        <row r="761">
          <cell r="B761" t="str">
            <v>ARMOLOY (CHROME)IL</v>
          </cell>
          <cell r="H761" t="str">
            <v>HK327899</v>
          </cell>
        </row>
        <row r="762">
          <cell r="B762" t="str">
            <v>ARMOLOY (CHROME)IL</v>
          </cell>
          <cell r="H762" t="str">
            <v>HK327899</v>
          </cell>
        </row>
        <row r="763">
          <cell r="B763" t="str">
            <v>ARMOLOY (CHROME)IL</v>
          </cell>
          <cell r="H763" t="str">
            <v>HK327899</v>
          </cell>
        </row>
        <row r="764">
          <cell r="B764" t="str">
            <v>ARMOLOY (CHROME)IL</v>
          </cell>
          <cell r="H764" t="str">
            <v>HK327899</v>
          </cell>
        </row>
        <row r="765">
          <cell r="B765" t="str">
            <v>ARMOLOY (CHROME)IL</v>
          </cell>
          <cell r="H765" t="str">
            <v>HK327899</v>
          </cell>
        </row>
        <row r="766">
          <cell r="B766" t="str">
            <v>ARMOLOY (CHROME)IL</v>
          </cell>
          <cell r="H766" t="str">
            <v>HK327900</v>
          </cell>
        </row>
        <row r="767">
          <cell r="B767" t="str">
            <v>ARMOLOY (CHROME)IL</v>
          </cell>
          <cell r="H767" t="str">
            <v>HK327901</v>
          </cell>
        </row>
        <row r="768">
          <cell r="B768" t="str">
            <v>ARMOLOY (CHROME)IL</v>
          </cell>
          <cell r="H768" t="str">
            <v>HK327901</v>
          </cell>
        </row>
        <row r="769">
          <cell r="B769" t="str">
            <v>ARMOLOY (CHROME)IL</v>
          </cell>
          <cell r="H769" t="str">
            <v>HK328280</v>
          </cell>
        </row>
        <row r="770">
          <cell r="B770" t="str">
            <v>ARMOLOY (CHROME)IL</v>
          </cell>
          <cell r="H770" t="str">
            <v>HK329737</v>
          </cell>
        </row>
        <row r="771">
          <cell r="B771" t="str">
            <v>ARMOLOY (CHROME)IL</v>
          </cell>
          <cell r="H771" t="str">
            <v>HK329737</v>
          </cell>
        </row>
        <row r="772">
          <cell r="B772" t="str">
            <v>ARMOLOY (CHROME)IL</v>
          </cell>
          <cell r="H772" t="str">
            <v>HK329917</v>
          </cell>
        </row>
        <row r="773">
          <cell r="B773" t="str">
            <v>ARMOLOY (CHROME)IL</v>
          </cell>
          <cell r="H773" t="str">
            <v>HK331155</v>
          </cell>
        </row>
        <row r="774">
          <cell r="B774" t="str">
            <v>ARMOLOY (CHROME)IL</v>
          </cell>
          <cell r="H774" t="str">
            <v>HK331407</v>
          </cell>
        </row>
        <row r="775">
          <cell r="B775" t="str">
            <v>ARMOLOY (CHROME)IL</v>
          </cell>
          <cell r="H775" t="str">
            <v>HK332922</v>
          </cell>
        </row>
        <row r="776">
          <cell r="B776" t="str">
            <v>ARMOLOY (CHROME)IL</v>
          </cell>
          <cell r="H776" t="str">
            <v>HK333346</v>
          </cell>
        </row>
        <row r="777">
          <cell r="B777" t="str">
            <v>ARMOLOY (CHROME)IL</v>
          </cell>
          <cell r="H777" t="str">
            <v>HK333346</v>
          </cell>
        </row>
        <row r="778">
          <cell r="B778" t="str">
            <v>ARMOLOY (CHROME)IL</v>
          </cell>
          <cell r="H778" t="str">
            <v>HK333588</v>
          </cell>
        </row>
        <row r="779">
          <cell r="B779" t="str">
            <v>ARMOLOY (CHROME)IL</v>
          </cell>
          <cell r="H779" t="str">
            <v>HK333628</v>
          </cell>
        </row>
        <row r="780">
          <cell r="B780" t="str">
            <v>ARMOLOY (CHROME)IL</v>
          </cell>
          <cell r="H780" t="str">
            <v>HK334228</v>
          </cell>
        </row>
        <row r="781">
          <cell r="B781" t="str">
            <v>ARMOLOY (CHROME)IL</v>
          </cell>
          <cell r="H781" t="str">
            <v>HK334228</v>
          </cell>
        </row>
        <row r="782">
          <cell r="B782" t="str">
            <v>ARMOLOY (CHROME)IL</v>
          </cell>
          <cell r="H782" t="str">
            <v>HK334377</v>
          </cell>
        </row>
        <row r="783">
          <cell r="B783" t="str">
            <v>ARMOLOY (CHROME)IL</v>
          </cell>
          <cell r="H783" t="str">
            <v>HK334377</v>
          </cell>
        </row>
        <row r="784">
          <cell r="B784" t="str">
            <v>ARMOLOY (CHROME)IL</v>
          </cell>
          <cell r="H784" t="str">
            <v>HK334378</v>
          </cell>
        </row>
        <row r="785">
          <cell r="B785" t="str">
            <v>ARMOLOY (CHROME)IL</v>
          </cell>
          <cell r="H785" t="str">
            <v>HK334378</v>
          </cell>
        </row>
        <row r="786">
          <cell r="B786" t="str">
            <v>ARMOLOY (CHROME)IL</v>
          </cell>
          <cell r="H786" t="str">
            <v>HK334379</v>
          </cell>
        </row>
        <row r="787">
          <cell r="B787" t="str">
            <v>ARMOLOY (CHROME)IL</v>
          </cell>
          <cell r="H787" t="str">
            <v>HK334379</v>
          </cell>
        </row>
        <row r="788">
          <cell r="B788" t="str">
            <v>ARMOLOY (CHROME)IL</v>
          </cell>
          <cell r="H788" t="str">
            <v>HK334380</v>
          </cell>
        </row>
        <row r="789">
          <cell r="B789" t="str">
            <v>ARMOLOY (CHROME)IL</v>
          </cell>
          <cell r="H789" t="str">
            <v>HK334380</v>
          </cell>
        </row>
        <row r="790">
          <cell r="B790" t="str">
            <v>ARMOLOY (CHROME)IL</v>
          </cell>
          <cell r="H790" t="str">
            <v>HK334381</v>
          </cell>
        </row>
        <row r="791">
          <cell r="B791" t="str">
            <v>ARMOLOY (CHROME)IL</v>
          </cell>
          <cell r="H791" t="str">
            <v>HK334381</v>
          </cell>
        </row>
        <row r="792">
          <cell r="B792" t="str">
            <v>ARMOLOY (CHROME)IL</v>
          </cell>
          <cell r="H792" t="str">
            <v>HK334382</v>
          </cell>
        </row>
        <row r="793">
          <cell r="B793" t="str">
            <v>ARMOLOY (CHROME)IL</v>
          </cell>
          <cell r="H793" t="str">
            <v>HK334382</v>
          </cell>
        </row>
        <row r="794">
          <cell r="B794" t="str">
            <v>ARMOLOY (CHROME)IL</v>
          </cell>
          <cell r="H794" t="str">
            <v>HK334465</v>
          </cell>
        </row>
        <row r="795">
          <cell r="B795" t="str">
            <v>ARMOLOY (CHROME)IL</v>
          </cell>
          <cell r="H795" t="str">
            <v>HK334465</v>
          </cell>
        </row>
        <row r="796">
          <cell r="B796" t="str">
            <v>ARMOLOY (CHROME)IL</v>
          </cell>
          <cell r="H796" t="str">
            <v>HK334465</v>
          </cell>
        </row>
        <row r="797">
          <cell r="B797" t="str">
            <v>ARMOLOY (CHROME)IL</v>
          </cell>
          <cell r="H797" t="str">
            <v>HK336285</v>
          </cell>
        </row>
        <row r="798">
          <cell r="B798" t="str">
            <v>ARMOLOY (CHROME)IL</v>
          </cell>
          <cell r="H798" t="str">
            <v>HK336875</v>
          </cell>
        </row>
        <row r="799">
          <cell r="B799" t="str">
            <v>ARMOLOY (CHROME)IL</v>
          </cell>
          <cell r="H799" t="str">
            <v>HK337074</v>
          </cell>
        </row>
        <row r="800">
          <cell r="B800" t="str">
            <v>ARMOLOY (CHROME)IL</v>
          </cell>
          <cell r="H800" t="str">
            <v>HK337474</v>
          </cell>
        </row>
        <row r="801">
          <cell r="B801" t="str">
            <v>ARMOLOY (CHROME)IL</v>
          </cell>
          <cell r="H801" t="str">
            <v>HK338534</v>
          </cell>
        </row>
        <row r="802">
          <cell r="B802" t="str">
            <v>ARMOLOY (CHROME)IL</v>
          </cell>
          <cell r="H802" t="str">
            <v>HK338534</v>
          </cell>
        </row>
        <row r="803">
          <cell r="B803" t="str">
            <v>RELIABLE PLATING(BLACK CHROME)</v>
          </cell>
          <cell r="H803" t="str">
            <v>HK294488</v>
          </cell>
        </row>
        <row r="804">
          <cell r="B804" t="str">
            <v>RELIABLE PLATING(BLACK CHROME)</v>
          </cell>
          <cell r="H804" t="str">
            <v>HK309060</v>
          </cell>
        </row>
        <row r="805">
          <cell r="B805" t="str">
            <v>RELIABLE PLATING(BLACK CHROME)</v>
          </cell>
          <cell r="H805" t="str">
            <v>HK309060</v>
          </cell>
        </row>
        <row r="806">
          <cell r="B806" t="str">
            <v>HI-TEC PLATING (TDC1) SC</v>
          </cell>
          <cell r="H806" t="str">
            <v>HK323769</v>
          </cell>
        </row>
        <row r="807">
          <cell r="B807" t="str">
            <v>HI-TEC PLATING (TDC1) SC</v>
          </cell>
          <cell r="H807" t="str">
            <v>HK323769</v>
          </cell>
        </row>
        <row r="808">
          <cell r="B808" t="str">
            <v>HI-TEC PLATING (TDC1) SC</v>
          </cell>
          <cell r="H808" t="str">
            <v>HK323769</v>
          </cell>
        </row>
        <row r="809">
          <cell r="B809" t="str">
            <v>HI-TEC PLATING (TDC1) SC</v>
          </cell>
          <cell r="H809" t="str">
            <v>HK323773</v>
          </cell>
        </row>
        <row r="810">
          <cell r="B810" t="str">
            <v>HI-TEC PLATING (TDC1) SC</v>
          </cell>
          <cell r="H810" t="str">
            <v>HK337263</v>
          </cell>
        </row>
        <row r="811">
          <cell r="B811" t="str">
            <v>HI TEC PLATING (TDC1) NC</v>
          </cell>
          <cell r="H811" t="str">
            <v>HK337263</v>
          </cell>
        </row>
        <row r="812">
          <cell r="B812" t="str">
            <v>BURTON (BLACK ANODIZE) TYPE 2</v>
          </cell>
          <cell r="H812" t="str">
            <v>HK309147</v>
          </cell>
        </row>
        <row r="813">
          <cell r="B813" t="str">
            <v>BURTON (BLACK ANODIZE) TYPE 2</v>
          </cell>
          <cell r="H813" t="str">
            <v>HK309147</v>
          </cell>
        </row>
        <row r="814">
          <cell r="B814" t="str">
            <v>BURTON (BLACK ANODIZE) TYPE 2</v>
          </cell>
          <cell r="H814" t="str">
            <v>HK309148</v>
          </cell>
        </row>
        <row r="815">
          <cell r="B815" t="str">
            <v>BURTON (BLACK ANODIZE) TYPE 2</v>
          </cell>
          <cell r="H815" t="str">
            <v>HK309148</v>
          </cell>
        </row>
        <row r="816">
          <cell r="B816" t="str">
            <v>BURTON (BLACK ANODIZE) TYPE 2</v>
          </cell>
          <cell r="H816" t="str">
            <v>HK311377</v>
          </cell>
        </row>
        <row r="817">
          <cell r="B817" t="str">
            <v>BURTON (BLACK ANODIZE) TYPE 2</v>
          </cell>
          <cell r="H817" t="str">
            <v>HK311377</v>
          </cell>
        </row>
        <row r="818">
          <cell r="B818" t="str">
            <v>BURTON (BLACK ANODIZE) TYPE 2</v>
          </cell>
          <cell r="H818" t="str">
            <v>HK311377</v>
          </cell>
        </row>
        <row r="819">
          <cell r="B819" t="str">
            <v>BURTON (BLACK ANODIZE) TYPE 2</v>
          </cell>
          <cell r="H819" t="str">
            <v>HK311377</v>
          </cell>
        </row>
        <row r="820">
          <cell r="B820" t="str">
            <v>BURTON (BLACK ANODIZE) TYPE 2</v>
          </cell>
          <cell r="H820" t="str">
            <v>HK313134</v>
          </cell>
        </row>
        <row r="821">
          <cell r="B821" t="str">
            <v>BURTON (BLACK ANODIZE) TYPE 2</v>
          </cell>
          <cell r="H821" t="str">
            <v>HK313134</v>
          </cell>
        </row>
        <row r="822">
          <cell r="B822" t="str">
            <v>BURTON (BLACK ANODIZE) TYPE 2</v>
          </cell>
          <cell r="H822" t="str">
            <v>HK315087</v>
          </cell>
        </row>
        <row r="823">
          <cell r="B823" t="str">
            <v>BURTON (BLACK ANODIZE) TYPE 2</v>
          </cell>
          <cell r="H823" t="str">
            <v>HK315087</v>
          </cell>
        </row>
        <row r="824">
          <cell r="B824" t="str">
            <v>BURTON (BLACK ANODIZE) TYPE 2</v>
          </cell>
          <cell r="H824" t="str">
            <v>HK315087</v>
          </cell>
        </row>
        <row r="825">
          <cell r="B825" t="str">
            <v>BURTON (BLACK ANODIZE) TYPE 2</v>
          </cell>
          <cell r="H825" t="str">
            <v>HK315087</v>
          </cell>
        </row>
        <row r="826">
          <cell r="B826" t="str">
            <v>BURTON (BLACK ANODIZE) TYPE 2</v>
          </cell>
          <cell r="H826" t="str">
            <v>HK315087</v>
          </cell>
        </row>
        <row r="827">
          <cell r="B827" t="str">
            <v>BURTON (BLACK ANODIZE) TYPE 2</v>
          </cell>
          <cell r="H827" t="str">
            <v>HK315087</v>
          </cell>
        </row>
        <row r="828">
          <cell r="B828" t="str">
            <v>BURTON (BLACK ANODIZE) TYPE 2</v>
          </cell>
          <cell r="H828" t="str">
            <v>HK315087</v>
          </cell>
        </row>
        <row r="829">
          <cell r="B829" t="str">
            <v>BURTON (BLACK ANODIZE) TYPE 2</v>
          </cell>
          <cell r="H829" t="str">
            <v>HK323757</v>
          </cell>
        </row>
        <row r="830">
          <cell r="B830" t="str">
            <v>BURTON (BLACK ANODIZE) TYPE 2</v>
          </cell>
          <cell r="H830" t="str">
            <v>HK323757</v>
          </cell>
        </row>
        <row r="831">
          <cell r="B831" t="str">
            <v>BURTON (BLACK ANODIZE) TYPE 2</v>
          </cell>
          <cell r="H831" t="str">
            <v>HK323872</v>
          </cell>
        </row>
        <row r="832">
          <cell r="B832" t="str">
            <v>BURTON (BLACK ANODIZE) TYPE 2</v>
          </cell>
          <cell r="H832" t="str">
            <v>HK323872</v>
          </cell>
        </row>
        <row r="833">
          <cell r="B833" t="str">
            <v>BURTON (BLACK ANODIZE) TYPE 2</v>
          </cell>
          <cell r="H833" t="str">
            <v>HK323872</v>
          </cell>
        </row>
        <row r="834">
          <cell r="B834" t="str">
            <v>BURTON (BLACK ANODIZE) TYPE 2</v>
          </cell>
          <cell r="H834" t="str">
            <v>HK323872</v>
          </cell>
        </row>
        <row r="835">
          <cell r="B835" t="str">
            <v>BURTON (BLACK ANODIZE) TYPE 2</v>
          </cell>
          <cell r="H835" t="str">
            <v>HK327446</v>
          </cell>
        </row>
        <row r="836">
          <cell r="B836" t="str">
            <v>BURTON (BLACK ANODIZE) TYPE 2</v>
          </cell>
          <cell r="H836" t="str">
            <v>HK327446</v>
          </cell>
        </row>
        <row r="837">
          <cell r="B837" t="str">
            <v>BURTON (BLACK ANODIZE) TYPE 2</v>
          </cell>
          <cell r="H837" t="str">
            <v>HK327446</v>
          </cell>
        </row>
        <row r="838">
          <cell r="B838" t="str">
            <v>BURTON (BLACK ANODIZE) TYPE 2</v>
          </cell>
          <cell r="H838" t="str">
            <v>HK334348</v>
          </cell>
        </row>
        <row r="839">
          <cell r="B839" t="str">
            <v>BURTON (BLACK ANODIZE) TYPE 2</v>
          </cell>
          <cell r="H839" t="str">
            <v>HK334458</v>
          </cell>
        </row>
        <row r="840">
          <cell r="B840" t="str">
            <v>BURTON (BLACK ANODIZE) TYPE 2</v>
          </cell>
          <cell r="H840" t="str">
            <v>HK334462</v>
          </cell>
        </row>
        <row r="841">
          <cell r="B841" t="str">
            <v>BURTON (BLACK ANODIZE) TYPE 2</v>
          </cell>
          <cell r="H841" t="str">
            <v>HK334672</v>
          </cell>
        </row>
        <row r="842">
          <cell r="B842" t="str">
            <v>BURTON (BLACK ANODIZE) TYPE 2</v>
          </cell>
          <cell r="H842" t="str">
            <v>HK334928</v>
          </cell>
        </row>
        <row r="843">
          <cell r="B843" t="str">
            <v>BURTON (BLACK ANODIZE) TYPE 2</v>
          </cell>
          <cell r="H843" t="str">
            <v>HK334937</v>
          </cell>
        </row>
        <row r="844">
          <cell r="B844" t="str">
            <v>BURTON (BLACK ANODIZE) TYPE 2</v>
          </cell>
          <cell r="H844" t="str">
            <v>HK334937</v>
          </cell>
        </row>
        <row r="845">
          <cell r="B845" t="str">
            <v>BURTON (BLACK ANODIZE) TYPE 2</v>
          </cell>
          <cell r="H845" t="str">
            <v>HK335804</v>
          </cell>
        </row>
        <row r="846">
          <cell r="B846" t="str">
            <v>BURTON (BLACK ANODIZE) TYPE 2</v>
          </cell>
          <cell r="H846" t="str">
            <v>HK335811</v>
          </cell>
        </row>
        <row r="847">
          <cell r="B847" t="str">
            <v>BURTON (BLACK ANODIZE) TYPE 2</v>
          </cell>
          <cell r="H847" t="str">
            <v>HK337686</v>
          </cell>
        </row>
        <row r="848">
          <cell r="B848" t="str">
            <v>BURTON (BLACK ANODIZE) TYPE 2</v>
          </cell>
          <cell r="H848" t="str">
            <v>HK338215</v>
          </cell>
        </row>
        <row r="849">
          <cell r="B849" t="str">
            <v>BURTON (BLACK ANODIZE) TYPE 2</v>
          </cell>
          <cell r="H849" t="str">
            <v>HK338233</v>
          </cell>
        </row>
        <row r="850">
          <cell r="B850" t="str">
            <v>HI-TEC PLATING (TDNC) SC</v>
          </cell>
          <cell r="H850" t="str">
            <v>HK335438</v>
          </cell>
        </row>
        <row r="851">
          <cell r="B851" t="str">
            <v>HI-TEC PLATING (TDNC) SC</v>
          </cell>
          <cell r="H851" t="str">
            <v>HK335438</v>
          </cell>
        </row>
        <row r="852">
          <cell r="B852" t="str">
            <v>RECEIVING INSPECTION</v>
          </cell>
          <cell r="H852" t="str">
            <v>HK309147</v>
          </cell>
        </row>
        <row r="853">
          <cell r="B853" t="str">
            <v>RECEIVING INSPECTION</v>
          </cell>
          <cell r="H853" t="str">
            <v>HK309148</v>
          </cell>
        </row>
        <row r="854">
          <cell r="B854" t="str">
            <v>RECEIVING INSPECTION</v>
          </cell>
          <cell r="H854" t="str">
            <v>HK313134</v>
          </cell>
        </row>
        <row r="855">
          <cell r="B855" t="str">
            <v>RECEIVING INSPECTION</v>
          </cell>
          <cell r="H855" t="str">
            <v>HK323757</v>
          </cell>
        </row>
        <row r="856">
          <cell r="B856" t="str">
            <v>RECEIVING INSPECTION</v>
          </cell>
          <cell r="H856" t="str">
            <v>HK323757</v>
          </cell>
        </row>
        <row r="857">
          <cell r="B857" t="str">
            <v>RECEIVING INSPECTION</v>
          </cell>
          <cell r="H857" t="str">
            <v>HK323872</v>
          </cell>
        </row>
        <row r="858">
          <cell r="B858" t="str">
            <v>RECEIVING INSPECTION</v>
          </cell>
          <cell r="H858" t="str">
            <v>HK323872</v>
          </cell>
        </row>
        <row r="859">
          <cell r="B859" t="str">
            <v>RECEIVING INSPECTION</v>
          </cell>
          <cell r="H859" t="str">
            <v>HK329705</v>
          </cell>
        </row>
        <row r="860">
          <cell r="B860" t="str">
            <v>RECEIVING INSPECTION</v>
          </cell>
          <cell r="H860" t="str">
            <v>HK329706</v>
          </cell>
        </row>
        <row r="861">
          <cell r="B861" t="str">
            <v>ACCURACY INSPECTION</v>
          </cell>
          <cell r="H861" t="str">
            <v>HK301019</v>
          </cell>
        </row>
        <row r="862">
          <cell r="B862" t="str">
            <v>ACCURACY INSPECTION</v>
          </cell>
          <cell r="H862" t="str">
            <v>HK301041</v>
          </cell>
        </row>
        <row r="863">
          <cell r="B863" t="str">
            <v>ACCURACY INSPECTION</v>
          </cell>
          <cell r="H863" t="str">
            <v>HK301041</v>
          </cell>
        </row>
        <row r="864">
          <cell r="B864" t="str">
            <v>ACCURACY INSPECTION</v>
          </cell>
          <cell r="H864" t="str">
            <v>HK323029</v>
          </cell>
        </row>
        <row r="865">
          <cell r="B865" t="str">
            <v>ACCURACY INSPECTION</v>
          </cell>
          <cell r="H865" t="str">
            <v>HK323029</v>
          </cell>
        </row>
        <row r="866">
          <cell r="B866" t="str">
            <v>ACCURACY INSPECTION</v>
          </cell>
          <cell r="H866" t="str">
            <v>HK324474</v>
          </cell>
        </row>
        <row r="867">
          <cell r="B867" t="str">
            <v>ACCURACY INSPECTION</v>
          </cell>
          <cell r="H867" t="str">
            <v>HK324474</v>
          </cell>
        </row>
        <row r="868">
          <cell r="B868" t="str">
            <v>ACCURACY INSPECTION</v>
          </cell>
          <cell r="H868" t="str">
            <v>HK324474</v>
          </cell>
        </row>
        <row r="869">
          <cell r="B869" t="str">
            <v>ACCURACY INSPECTION</v>
          </cell>
          <cell r="H869" t="str">
            <v>HK324474</v>
          </cell>
        </row>
        <row r="870">
          <cell r="B870" t="str">
            <v>ACCURACY INSPECTION</v>
          </cell>
          <cell r="H870" t="str">
            <v>HK324475</v>
          </cell>
        </row>
        <row r="871">
          <cell r="B871" t="str">
            <v>ACCURACY INSPECTION</v>
          </cell>
          <cell r="H871" t="str">
            <v>HK332926</v>
          </cell>
        </row>
        <row r="872">
          <cell r="B872" t="str">
            <v>ACCURACY INSPECTION</v>
          </cell>
          <cell r="H872" t="str">
            <v>HK334071</v>
          </cell>
        </row>
        <row r="873">
          <cell r="B873" t="str">
            <v>ACCURACY INSPECTION</v>
          </cell>
          <cell r="H873" t="str">
            <v>HK337248</v>
          </cell>
        </row>
        <row r="874">
          <cell r="B874" t="str">
            <v>ACCURACY INSPECTION</v>
          </cell>
          <cell r="H874" t="str">
            <v>HK337249</v>
          </cell>
        </row>
        <row r="875">
          <cell r="B875" t="str">
            <v>ACCURACY INSPECTION</v>
          </cell>
          <cell r="H875" t="str">
            <v>HK337442</v>
          </cell>
        </row>
        <row r="876">
          <cell r="B876" t="str">
            <v>BLOCK ASSEMBLY (GK)</v>
          </cell>
          <cell r="H876" t="str">
            <v>HK323265</v>
          </cell>
        </row>
        <row r="877">
          <cell r="B877" t="str">
            <v>BLOCK ASSEMBLY (GK)</v>
          </cell>
          <cell r="H877" t="str">
            <v>HK323266</v>
          </cell>
        </row>
        <row r="878">
          <cell r="B878" t="str">
            <v>BLOCK ASSEMBLY (GK)</v>
          </cell>
          <cell r="H878" t="str">
            <v>HK323267</v>
          </cell>
        </row>
        <row r="879">
          <cell r="B879" t="str">
            <v>BLOCK ASSEMBLY (GK)</v>
          </cell>
          <cell r="H879" t="str">
            <v>HK325136</v>
          </cell>
        </row>
        <row r="880">
          <cell r="B880" t="str">
            <v>BLOCK ASSEMBLY (GK)</v>
          </cell>
          <cell r="H880" t="str">
            <v>HK325137</v>
          </cell>
        </row>
        <row r="881">
          <cell r="B881" t="str">
            <v>BLOCK ASSEMBLY (GK)</v>
          </cell>
          <cell r="H881" t="str">
            <v>HK325137</v>
          </cell>
        </row>
        <row r="882">
          <cell r="B882" t="str">
            <v>BLOCK ASSEMBLY (GK)</v>
          </cell>
          <cell r="H882" t="str">
            <v>HK325137</v>
          </cell>
        </row>
        <row r="883">
          <cell r="B883" t="str">
            <v>BLOCK ASSEMBLY (GK)</v>
          </cell>
          <cell r="H883" t="str">
            <v>HK325137</v>
          </cell>
        </row>
        <row r="884">
          <cell r="B884" t="str">
            <v>BLOCK ASSEMBLY (GK)</v>
          </cell>
          <cell r="H884" t="str">
            <v>HK325138</v>
          </cell>
        </row>
        <row r="885">
          <cell r="B885" t="str">
            <v>BLOCK ASSEMBLY (GK)</v>
          </cell>
          <cell r="H885" t="str">
            <v>HK325138</v>
          </cell>
        </row>
        <row r="886">
          <cell r="B886" t="str">
            <v>BLOCK ASSEMBLY (GK)</v>
          </cell>
          <cell r="H886" t="str">
            <v>HK325138</v>
          </cell>
        </row>
        <row r="887">
          <cell r="B887" t="str">
            <v>BLOCK ASSEMBLY (GK)</v>
          </cell>
          <cell r="H887" t="str">
            <v>HK325138</v>
          </cell>
        </row>
        <row r="888">
          <cell r="B888" t="str">
            <v>BLOCK ASSEMBLY (GK)</v>
          </cell>
          <cell r="H888" t="str">
            <v>HK325268</v>
          </cell>
        </row>
        <row r="889">
          <cell r="B889" t="str">
            <v>BLOCK ASSEMBLY (GK)</v>
          </cell>
          <cell r="H889" t="str">
            <v>HK325269</v>
          </cell>
        </row>
        <row r="890">
          <cell r="B890" t="str">
            <v>BLOCK ASSEMBLY (GK)</v>
          </cell>
          <cell r="H890" t="str">
            <v>HK325412</v>
          </cell>
        </row>
        <row r="891">
          <cell r="B891" t="str">
            <v>BLOCK ASSEMBLY (GK)</v>
          </cell>
          <cell r="H891" t="str">
            <v>HK325412</v>
          </cell>
        </row>
        <row r="892">
          <cell r="B892" t="str">
            <v>BLOCK ASSEMBLY (GK)</v>
          </cell>
          <cell r="H892" t="str">
            <v>HK325412</v>
          </cell>
        </row>
        <row r="893">
          <cell r="B893" t="str">
            <v>BLOCK ASSEMBLY (GK)</v>
          </cell>
          <cell r="H893" t="str">
            <v>HK325413</v>
          </cell>
        </row>
        <row r="894">
          <cell r="B894" t="str">
            <v>BLOCK ASSEMBLY (GK)</v>
          </cell>
          <cell r="H894" t="str">
            <v>HK325413</v>
          </cell>
        </row>
        <row r="895">
          <cell r="B895" t="str">
            <v>BLOCK ASSEMBLY (GK)</v>
          </cell>
          <cell r="H895" t="str">
            <v>HK325596</v>
          </cell>
        </row>
        <row r="896">
          <cell r="B896" t="str">
            <v>BLOCK ASSEMBLY (GK)</v>
          </cell>
          <cell r="H896" t="str">
            <v>HK325599</v>
          </cell>
        </row>
        <row r="897">
          <cell r="B897" t="str">
            <v>BLOCK ASSEMBLY (GK)</v>
          </cell>
          <cell r="H897" t="str">
            <v>HK325600</v>
          </cell>
        </row>
        <row r="898">
          <cell r="B898" t="str">
            <v>BLOCK ASSEMBLY (GK)</v>
          </cell>
          <cell r="H898" t="str">
            <v>HK325644</v>
          </cell>
        </row>
        <row r="899">
          <cell r="B899" t="str">
            <v>BLOCK ASSEMBLY (GK)</v>
          </cell>
          <cell r="H899" t="str">
            <v>HK325749</v>
          </cell>
        </row>
        <row r="900">
          <cell r="B900" t="str">
            <v>BLOCK ASSEMBLY (GK)</v>
          </cell>
          <cell r="H900" t="str">
            <v>HK325749</v>
          </cell>
        </row>
        <row r="901">
          <cell r="B901" t="str">
            <v>BLOCK ASSEMBLY (GK)</v>
          </cell>
          <cell r="H901" t="str">
            <v>HK328207</v>
          </cell>
        </row>
        <row r="902">
          <cell r="B902" t="str">
            <v>BLOCK ASSEMBLY (GK)</v>
          </cell>
          <cell r="H902" t="str">
            <v>HK330544</v>
          </cell>
        </row>
        <row r="903">
          <cell r="B903" t="str">
            <v>BLOCK ASSEMBLY (GK)</v>
          </cell>
          <cell r="H903" t="str">
            <v>HK332912</v>
          </cell>
        </row>
        <row r="904">
          <cell r="B904" t="str">
            <v>BLOCK ASSEMBLY (GK)</v>
          </cell>
          <cell r="H904" t="str">
            <v>HK332912</v>
          </cell>
        </row>
        <row r="905">
          <cell r="B905" t="str">
            <v>BLOCK ASSEMBLY (GK)</v>
          </cell>
          <cell r="H905" t="str">
            <v>HK332912</v>
          </cell>
        </row>
        <row r="906">
          <cell r="B906" t="str">
            <v>BLOCK ASSEMBLY (GK)</v>
          </cell>
          <cell r="H906" t="str">
            <v>HK332912</v>
          </cell>
        </row>
        <row r="907">
          <cell r="B907" t="str">
            <v>BLOCK ASSEMBLY (GK)</v>
          </cell>
          <cell r="H907" t="str">
            <v>HK332912</v>
          </cell>
        </row>
        <row r="908">
          <cell r="B908" t="str">
            <v>BLOCK ASSEMBLY (GK)</v>
          </cell>
          <cell r="H908" t="str">
            <v>HK332912</v>
          </cell>
        </row>
        <row r="909">
          <cell r="B909" t="str">
            <v>BLOCK ASSEMBLY (GK)</v>
          </cell>
          <cell r="H909" t="str">
            <v>HK332912</v>
          </cell>
        </row>
        <row r="910">
          <cell r="B910" t="str">
            <v>BLOCK ASSEMBLY (GK)</v>
          </cell>
          <cell r="H910" t="str">
            <v>HK332919</v>
          </cell>
        </row>
        <row r="911">
          <cell r="B911" t="str">
            <v>BLOCK ASSEMBLY (GK)</v>
          </cell>
          <cell r="H911" t="str">
            <v>HK332919</v>
          </cell>
        </row>
        <row r="912">
          <cell r="B912" t="str">
            <v>BLOCK ASSEMBLY (GK)</v>
          </cell>
          <cell r="H912" t="str">
            <v>HK332919</v>
          </cell>
        </row>
        <row r="913">
          <cell r="B913" t="str">
            <v>BLOCK ASSEMBLY (GK)</v>
          </cell>
          <cell r="H913" t="str">
            <v>HK332919</v>
          </cell>
        </row>
        <row r="914">
          <cell r="B914" t="str">
            <v>BLOCK ASSEMBLY (GK)</v>
          </cell>
          <cell r="H914" t="str">
            <v>HK332919</v>
          </cell>
        </row>
        <row r="915">
          <cell r="B915" t="str">
            <v>BLOCK ASSEMBLY (GK)</v>
          </cell>
          <cell r="H915" t="str">
            <v>HK334914</v>
          </cell>
        </row>
        <row r="916">
          <cell r="B916" t="str">
            <v>BLOCK ASSEMBLY (GK)</v>
          </cell>
          <cell r="H916" t="str">
            <v>HK335648</v>
          </cell>
        </row>
        <row r="917">
          <cell r="B917" t="str">
            <v>BLOCK ASSEMBLY (GK)</v>
          </cell>
          <cell r="H917" t="str">
            <v>HK335828</v>
          </cell>
        </row>
        <row r="918">
          <cell r="B918" t="str">
            <v>BLOCK ASSEMBLY (GK)</v>
          </cell>
          <cell r="H918" t="str">
            <v>HK335832</v>
          </cell>
        </row>
        <row r="919">
          <cell r="B919" t="str">
            <v>BLOCK ASSEMBLY (GK)</v>
          </cell>
          <cell r="H919" t="str">
            <v>HK335832</v>
          </cell>
        </row>
        <row r="920">
          <cell r="B920" t="str">
            <v>BLOCK ASSEMBLY (GK)</v>
          </cell>
          <cell r="H920" t="str">
            <v>HK335832</v>
          </cell>
        </row>
        <row r="921">
          <cell r="B921" t="str">
            <v>BLOCK ASSEMBLY (GK)</v>
          </cell>
          <cell r="H921" t="str">
            <v>HK335832</v>
          </cell>
        </row>
        <row r="922">
          <cell r="B922" t="str">
            <v>BLOCK ASSEMBLY (GK)</v>
          </cell>
          <cell r="H922" t="str">
            <v>HK335832</v>
          </cell>
        </row>
        <row r="923">
          <cell r="B923" t="str">
            <v>BLOCK ASSEMBLY (GK)</v>
          </cell>
          <cell r="H923" t="str">
            <v>HK335832</v>
          </cell>
        </row>
        <row r="924">
          <cell r="B924" t="str">
            <v>BLOCK ASSEMBLY (GK)</v>
          </cell>
          <cell r="H924" t="str">
            <v>HK335832</v>
          </cell>
        </row>
        <row r="925">
          <cell r="B925" t="str">
            <v>BLOCK ASSEMBLY (GK)</v>
          </cell>
          <cell r="H925" t="str">
            <v>HK335832</v>
          </cell>
        </row>
        <row r="926">
          <cell r="B926" t="str">
            <v>BLOCK ASSEMBLY (GK)</v>
          </cell>
          <cell r="H926" t="str">
            <v>HK335832</v>
          </cell>
        </row>
        <row r="927">
          <cell r="B927" t="str">
            <v>BLOCK ASSEMBLY (GK)</v>
          </cell>
          <cell r="H927" t="str">
            <v>HK335832</v>
          </cell>
        </row>
        <row r="928">
          <cell r="B928" t="str">
            <v>BLOCK ASSEMBLY (GK)</v>
          </cell>
          <cell r="H928" t="str">
            <v>HK335833</v>
          </cell>
        </row>
        <row r="929">
          <cell r="B929" t="str">
            <v>BLOCK ASSEMBLY (GK)</v>
          </cell>
          <cell r="H929" t="str">
            <v>HK335833</v>
          </cell>
        </row>
        <row r="930">
          <cell r="B930" t="str">
            <v>BLOCK ASSEMBLY (GK)</v>
          </cell>
          <cell r="H930" t="str">
            <v>HK335833</v>
          </cell>
        </row>
        <row r="931">
          <cell r="B931" t="str">
            <v>BLOCK ASSEMBLY (GK)</v>
          </cell>
          <cell r="H931" t="str">
            <v>HK335833</v>
          </cell>
        </row>
        <row r="932">
          <cell r="B932" t="str">
            <v>BLOCK ASSEMBLY (GK)</v>
          </cell>
          <cell r="H932" t="str">
            <v>HK335833</v>
          </cell>
        </row>
        <row r="933">
          <cell r="B933" t="str">
            <v>BLOCK ASSEMBLY (GK)</v>
          </cell>
          <cell r="H933" t="str">
            <v>HK335833</v>
          </cell>
        </row>
        <row r="934">
          <cell r="B934" t="str">
            <v>BLOCK ASSEMBLY (GK)</v>
          </cell>
          <cell r="H934" t="str">
            <v>HK335833</v>
          </cell>
        </row>
        <row r="935">
          <cell r="B935" t="str">
            <v>BLOCK ASSEMBLY (GK)</v>
          </cell>
          <cell r="H935" t="str">
            <v>HK335833</v>
          </cell>
        </row>
        <row r="936">
          <cell r="B936" t="str">
            <v>BLOCK ASSEMBLY (GK)</v>
          </cell>
          <cell r="H936" t="str">
            <v>HK335833</v>
          </cell>
        </row>
        <row r="937">
          <cell r="B937" t="str">
            <v>BLOCK ASSEMBLY (GK)</v>
          </cell>
          <cell r="H937" t="str">
            <v>HK335833</v>
          </cell>
        </row>
        <row r="938">
          <cell r="B938" t="str">
            <v>BLOCK ASSEMBLY (GK)</v>
          </cell>
          <cell r="H938" t="str">
            <v>HK335833</v>
          </cell>
        </row>
        <row r="939">
          <cell r="B939" t="str">
            <v>BLOCK ASSEMBLY (GK)</v>
          </cell>
          <cell r="H939" t="str">
            <v>HK335833</v>
          </cell>
        </row>
        <row r="940">
          <cell r="B940" t="str">
            <v>BLOCK ASSEMBLY (GK)</v>
          </cell>
          <cell r="H940" t="str">
            <v>HK336622</v>
          </cell>
        </row>
        <row r="941">
          <cell r="B941" t="str">
            <v>BLOCK ASSEMBLY (GK)</v>
          </cell>
          <cell r="H941" t="str">
            <v>HK336622</v>
          </cell>
        </row>
        <row r="942">
          <cell r="B942" t="str">
            <v>BLOCK ASSEMBLY (GK)</v>
          </cell>
          <cell r="H942" t="str">
            <v>HK336622</v>
          </cell>
        </row>
        <row r="943">
          <cell r="B943" t="str">
            <v>BLOCK ASSEMBLY (GK)</v>
          </cell>
          <cell r="H943" t="str">
            <v>HK336622</v>
          </cell>
        </row>
        <row r="944">
          <cell r="B944" t="str">
            <v>BLOCK ASSEMBLY (GK)</v>
          </cell>
          <cell r="H944" t="str">
            <v>HK336623</v>
          </cell>
        </row>
        <row r="945">
          <cell r="B945" t="str">
            <v>BLOCK ASSEMBLY (GK)</v>
          </cell>
          <cell r="H945" t="str">
            <v>HK336623</v>
          </cell>
        </row>
        <row r="946">
          <cell r="B946" t="str">
            <v>BLOCK ASSEMBLY (GK)</v>
          </cell>
          <cell r="H946" t="str">
            <v>HK336623</v>
          </cell>
        </row>
        <row r="947">
          <cell r="B947" t="str">
            <v>BLOCK ASSEMBLY (GK)</v>
          </cell>
          <cell r="H947" t="str">
            <v>HK336623</v>
          </cell>
        </row>
        <row r="948">
          <cell r="B948" t="str">
            <v>BLOCK ASSEMBLY (GK)</v>
          </cell>
          <cell r="H948" t="str">
            <v>HK336624</v>
          </cell>
        </row>
        <row r="949">
          <cell r="B949" t="str">
            <v>BLOCK ASSEMBLY (GK)</v>
          </cell>
          <cell r="H949" t="str">
            <v>HK336624</v>
          </cell>
        </row>
        <row r="950">
          <cell r="B950" t="str">
            <v>BLOCK ASSEMBLY (GK)</v>
          </cell>
          <cell r="H950" t="str">
            <v>HK336624</v>
          </cell>
        </row>
        <row r="951">
          <cell r="B951" t="str">
            <v>BLOCK ASSEMBLY (GK)</v>
          </cell>
          <cell r="H951" t="str">
            <v>HK336624</v>
          </cell>
        </row>
        <row r="952">
          <cell r="B952" t="str">
            <v>BLOCK ASSEMBLY (GK)</v>
          </cell>
          <cell r="H952" t="str">
            <v>HK336661</v>
          </cell>
        </row>
        <row r="953">
          <cell r="B953" t="str">
            <v>BLOCK ASSEMBLY (GK)</v>
          </cell>
          <cell r="H953" t="str">
            <v>HK337578</v>
          </cell>
        </row>
        <row r="954">
          <cell r="B954" t="str">
            <v>BLOCK ASSEMBLY (GK)</v>
          </cell>
          <cell r="H954" t="str">
            <v>HK338072</v>
          </cell>
        </row>
        <row r="955">
          <cell r="B955" t="str">
            <v>BLOCK ASSEMBLY (GK)</v>
          </cell>
          <cell r="H955" t="str">
            <v>HK338073</v>
          </cell>
        </row>
        <row r="956">
          <cell r="B956" t="str">
            <v>BLOCK ASSEMBLY (GK)</v>
          </cell>
          <cell r="H956" t="str">
            <v>HK338082</v>
          </cell>
        </row>
        <row r="957">
          <cell r="B957" t="str">
            <v>BLOCK ASSEMBLY (GK)</v>
          </cell>
          <cell r="H957" t="str">
            <v>HK338105</v>
          </cell>
        </row>
        <row r="958">
          <cell r="B958" t="str">
            <v>BLOCK ASSEMBLY (GK)</v>
          </cell>
          <cell r="H958" t="str">
            <v>HK338105</v>
          </cell>
        </row>
        <row r="959">
          <cell r="B959" t="str">
            <v>BLOCK ASSEMBLY (GK)</v>
          </cell>
          <cell r="H959" t="str">
            <v>HK338105</v>
          </cell>
        </row>
        <row r="960">
          <cell r="B960" t="str">
            <v>BLOCK ASSEMBLY (GK)</v>
          </cell>
          <cell r="H960" t="str">
            <v>HK338105</v>
          </cell>
        </row>
        <row r="961">
          <cell r="B961" t="str">
            <v>BLOCK ASSEMBLY (GK)</v>
          </cell>
          <cell r="H961" t="str">
            <v>HK338105</v>
          </cell>
        </row>
        <row r="962">
          <cell r="B962" t="str">
            <v>BLOCK ASSEMBLY (GK)</v>
          </cell>
          <cell r="H962" t="str">
            <v>HK338704</v>
          </cell>
        </row>
        <row r="963">
          <cell r="B963" t="str">
            <v>BLOCK ASSEMBLY (GK)</v>
          </cell>
          <cell r="H963" t="str">
            <v>HK339145</v>
          </cell>
        </row>
        <row r="964">
          <cell r="B964" t="str">
            <v>BLOCK ASSEMBLY (GK)</v>
          </cell>
          <cell r="H964" t="str">
            <v>HK339170</v>
          </cell>
        </row>
        <row r="965">
          <cell r="B965" t="str">
            <v>BLOCK ASSEMBLY (GK)</v>
          </cell>
          <cell r="H965" t="str">
            <v>HK339331</v>
          </cell>
        </row>
        <row r="966">
          <cell r="B966" t="str">
            <v>BLOCK ASSEMBLY (GK)</v>
          </cell>
          <cell r="H966" t="str">
            <v>HK339332</v>
          </cell>
        </row>
        <row r="967">
          <cell r="B967" t="str">
            <v>BLOCK ASSEMBLY (GK)</v>
          </cell>
          <cell r="H967" t="str">
            <v>HK339784</v>
          </cell>
        </row>
        <row r="968">
          <cell r="B968" t="str">
            <v>SET ASSEMBLY</v>
          </cell>
          <cell r="H968" t="str">
            <v>HK334714</v>
          </cell>
        </row>
        <row r="969">
          <cell r="B969" t="str">
            <v>BC GRINDING</v>
          </cell>
          <cell r="H969" t="str">
            <v>HK301040</v>
          </cell>
        </row>
        <row r="970">
          <cell r="B970" t="str">
            <v>BC GRINDING</v>
          </cell>
          <cell r="H970" t="str">
            <v>HK322841</v>
          </cell>
        </row>
        <row r="971">
          <cell r="B971" t="str">
            <v>BC GRINDING</v>
          </cell>
          <cell r="H971" t="str">
            <v>HK334575</v>
          </cell>
        </row>
        <row r="972">
          <cell r="B972" t="str">
            <v>BC GRINDING</v>
          </cell>
          <cell r="H972" t="str">
            <v>HK337392</v>
          </cell>
        </row>
        <row r="973">
          <cell r="B973" t="str">
            <v>BC GRINDING</v>
          </cell>
          <cell r="H973" t="str">
            <v>HK338410</v>
          </cell>
        </row>
        <row r="974">
          <cell r="B974" t="str">
            <v>BC GRINDING</v>
          </cell>
          <cell r="H974" t="str">
            <v>HK338410</v>
          </cell>
        </row>
        <row r="975">
          <cell r="B975" t="str">
            <v>BC GRINDING</v>
          </cell>
          <cell r="H975" t="str">
            <v>HK338410</v>
          </cell>
        </row>
        <row r="976">
          <cell r="B976" t="str">
            <v>BC GRINDING</v>
          </cell>
          <cell r="H976" t="str">
            <v>HK338410</v>
          </cell>
        </row>
        <row r="977">
          <cell r="B977" t="str">
            <v>BC GRINDING</v>
          </cell>
          <cell r="H977" t="str">
            <v>HK338639</v>
          </cell>
        </row>
        <row r="978">
          <cell r="B978" t="str">
            <v>BC GRINDING</v>
          </cell>
          <cell r="H978" t="str">
            <v>HK338640</v>
          </cell>
        </row>
        <row r="979">
          <cell r="B979" t="str">
            <v>WASHING AFTER BC</v>
          </cell>
          <cell r="H979" t="str">
            <v>HK307359</v>
          </cell>
        </row>
        <row r="980">
          <cell r="B980" t="str">
            <v>WASHING AFTER BC</v>
          </cell>
          <cell r="H980" t="str">
            <v>HK338521</v>
          </cell>
        </row>
        <row r="981">
          <cell r="B981" t="str">
            <v>FINISH ASSEMBLING</v>
          </cell>
          <cell r="H981" t="str">
            <v>HK308006</v>
          </cell>
        </row>
        <row r="982">
          <cell r="B982" t="str">
            <v>FINISH ASSEMBLING</v>
          </cell>
          <cell r="H982" t="str">
            <v>HK332511</v>
          </cell>
        </row>
        <row r="983">
          <cell r="B983" t="str">
            <v>FINISH ASSEMBLING</v>
          </cell>
          <cell r="H983" t="str">
            <v>HK337735</v>
          </cell>
        </row>
        <row r="984">
          <cell r="B984" t="str">
            <v>FINISH ASSEMBLING</v>
          </cell>
          <cell r="H984" t="str">
            <v>HK338076</v>
          </cell>
        </row>
        <row r="985">
          <cell r="B985" t="str">
            <v>FINISH ASSEMBLING</v>
          </cell>
          <cell r="H985" t="str">
            <v>HK339404</v>
          </cell>
        </row>
        <row r="986">
          <cell r="B986" t="str">
            <v>FINAL INSPECTION</v>
          </cell>
          <cell r="H986" t="str">
            <v>HK293169</v>
          </cell>
        </row>
        <row r="987">
          <cell r="B987" t="str">
            <v>FINAL INSPECTION</v>
          </cell>
          <cell r="H987" t="str">
            <v>HK305255</v>
          </cell>
        </row>
        <row r="988">
          <cell r="B988" t="str">
            <v>FINAL INSPECTION</v>
          </cell>
          <cell r="H988" t="str">
            <v>HK307359</v>
          </cell>
        </row>
        <row r="989">
          <cell r="B989" t="str">
            <v>FINAL INSPECTION</v>
          </cell>
          <cell r="H989" t="str">
            <v>HK307359</v>
          </cell>
        </row>
        <row r="990">
          <cell r="B990" t="str">
            <v>FINAL INSPECTION</v>
          </cell>
          <cell r="H990" t="str">
            <v>HK307359</v>
          </cell>
        </row>
        <row r="991">
          <cell r="B991" t="str">
            <v>FINAL INSPECTION</v>
          </cell>
          <cell r="H991" t="str">
            <v>HK308263</v>
          </cell>
        </row>
        <row r="992">
          <cell r="B992" t="str">
            <v>FINAL INSPECTION</v>
          </cell>
          <cell r="H992" t="str">
            <v>HK325411</v>
          </cell>
        </row>
        <row r="993">
          <cell r="B993" t="str">
            <v>FINAL INSPECTION</v>
          </cell>
          <cell r="H993" t="str">
            <v>HK325412</v>
          </cell>
        </row>
        <row r="994">
          <cell r="B994" t="str">
            <v>FINAL INSPECTION</v>
          </cell>
          <cell r="H994" t="str">
            <v>HK325681</v>
          </cell>
        </row>
        <row r="995">
          <cell r="B995" t="str">
            <v>FINAL INSPECTION</v>
          </cell>
          <cell r="H995" t="str">
            <v>HK329571</v>
          </cell>
        </row>
        <row r="996">
          <cell r="B996" t="str">
            <v>FINAL INSPECTION</v>
          </cell>
          <cell r="H996" t="str">
            <v>HK333628</v>
          </cell>
        </row>
        <row r="997">
          <cell r="B997" t="str">
            <v>FINAL INSPECTION</v>
          </cell>
          <cell r="H997" t="str">
            <v>HK333684</v>
          </cell>
        </row>
        <row r="998">
          <cell r="B998" t="str">
            <v>FINAL INSPECTION</v>
          </cell>
          <cell r="H998" t="str">
            <v>HK335012</v>
          </cell>
        </row>
        <row r="999">
          <cell r="B999" t="str">
            <v>FINAL INSPECTION</v>
          </cell>
          <cell r="H999" t="str">
            <v>HK335013</v>
          </cell>
        </row>
        <row r="1000">
          <cell r="B1000" t="str">
            <v>FINAL INSPECTION</v>
          </cell>
          <cell r="H1000" t="str">
            <v>HK335014</v>
          </cell>
        </row>
        <row r="1001">
          <cell r="B1001" t="str">
            <v>FINAL INSPECTION</v>
          </cell>
          <cell r="H1001" t="str">
            <v>HK335031</v>
          </cell>
        </row>
        <row r="1002">
          <cell r="B1002" t="str">
            <v>FINAL INSPECTION</v>
          </cell>
          <cell r="H1002" t="str">
            <v>HK335032</v>
          </cell>
        </row>
        <row r="1003">
          <cell r="B1003" t="str">
            <v>FINAL INSPECTION</v>
          </cell>
          <cell r="H1003" t="str">
            <v>HK335927</v>
          </cell>
        </row>
        <row r="1004">
          <cell r="B1004" t="str">
            <v>FINAL INSPECTION</v>
          </cell>
          <cell r="H1004" t="str">
            <v>HK336663</v>
          </cell>
        </row>
        <row r="1005">
          <cell r="B1005" t="str">
            <v>FINAL INSPECTION</v>
          </cell>
          <cell r="H1005" t="str">
            <v>HK336970</v>
          </cell>
        </row>
        <row r="1006">
          <cell r="B1006" t="str">
            <v>FINAL INSPECTION</v>
          </cell>
          <cell r="H1006" t="str">
            <v>HK337949</v>
          </cell>
        </row>
        <row r="1007">
          <cell r="B1007" t="str">
            <v>FINAL INSPECTION</v>
          </cell>
          <cell r="H1007" t="str">
            <v>HK337986</v>
          </cell>
        </row>
        <row r="1008">
          <cell r="B1008" t="str">
            <v>FINAL INSPECTION</v>
          </cell>
          <cell r="H1008" t="str">
            <v>HK338136</v>
          </cell>
        </row>
        <row r="1009">
          <cell r="B1009" t="str">
            <v>FINAL INSPECTION</v>
          </cell>
          <cell r="H1009" t="str">
            <v>HK338165</v>
          </cell>
        </row>
        <row r="1010">
          <cell r="B1010" t="str">
            <v>FINAL INSPECTION</v>
          </cell>
          <cell r="H1010" t="str">
            <v>HK338455</v>
          </cell>
        </row>
        <row r="1011">
          <cell r="B1011" t="str">
            <v>FINAL INSPECTION</v>
          </cell>
          <cell r="H1011" t="str">
            <v>HK338562</v>
          </cell>
        </row>
        <row r="1012">
          <cell r="B1012" t="str">
            <v>FINAL INSPECTION</v>
          </cell>
          <cell r="H1012" t="str">
            <v>HK338562</v>
          </cell>
        </row>
        <row r="1013">
          <cell r="B1013" t="str">
            <v>FINAL INSPECTION</v>
          </cell>
          <cell r="H1013" t="str">
            <v>HK338562</v>
          </cell>
        </row>
        <row r="1014">
          <cell r="B1014" t="str">
            <v>FINAL INSPECTION</v>
          </cell>
          <cell r="H1014" t="str">
            <v>HK338562</v>
          </cell>
        </row>
        <row r="1015">
          <cell r="B1015" t="str">
            <v>FINAL INSPECTION</v>
          </cell>
          <cell r="H1015" t="str">
            <v>HK338773</v>
          </cell>
        </row>
        <row r="1016">
          <cell r="B1016" t="str">
            <v>FINAL INSPECTION</v>
          </cell>
          <cell r="H1016" t="str">
            <v>HK338942</v>
          </cell>
        </row>
        <row r="1017">
          <cell r="B1017" t="str">
            <v>FINAL INSPECTION</v>
          </cell>
          <cell r="H1017" t="str">
            <v>HK338991</v>
          </cell>
        </row>
        <row r="1018">
          <cell r="B1018" t="str">
            <v>FINAL INSPECTION</v>
          </cell>
          <cell r="H1018" t="str">
            <v>HK339088</v>
          </cell>
        </row>
        <row r="1019">
          <cell r="B1019" t="str">
            <v>FINAL INSPECTION</v>
          </cell>
          <cell r="H1019" t="str">
            <v>HK339089</v>
          </cell>
        </row>
        <row r="1020">
          <cell r="B1020" t="str">
            <v>FINAL INSPECTION</v>
          </cell>
          <cell r="H1020" t="str">
            <v>HK339089</v>
          </cell>
        </row>
        <row r="1021">
          <cell r="B1021" t="str">
            <v>FINAL INSPECTION</v>
          </cell>
          <cell r="H1021" t="str">
            <v>HK339089</v>
          </cell>
        </row>
        <row r="1022">
          <cell r="B1022" t="str">
            <v>FINAL INSPECTION</v>
          </cell>
          <cell r="H1022" t="str">
            <v>HK339090</v>
          </cell>
        </row>
        <row r="1023">
          <cell r="B1023" t="str">
            <v>FINAL INSPECTION</v>
          </cell>
          <cell r="H1023" t="str">
            <v>HK339090</v>
          </cell>
        </row>
        <row r="1024">
          <cell r="B1024" t="str">
            <v>FINAL INSPECTION</v>
          </cell>
          <cell r="H1024" t="str">
            <v>HK339090</v>
          </cell>
        </row>
        <row r="1025">
          <cell r="B1025" t="str">
            <v>FINAL INSPECTION</v>
          </cell>
          <cell r="H1025" t="str">
            <v>HK339133</v>
          </cell>
        </row>
        <row r="1026">
          <cell r="B1026" t="str">
            <v>FINAL INSPECTION</v>
          </cell>
          <cell r="H1026" t="str">
            <v>HK339138</v>
          </cell>
        </row>
        <row r="1027">
          <cell r="B1027" t="str">
            <v>FINAL INSPECTION</v>
          </cell>
          <cell r="H1027" t="str">
            <v>HK339139</v>
          </cell>
        </row>
        <row r="1028">
          <cell r="B1028" t="str">
            <v>FINAL INSPECTION</v>
          </cell>
          <cell r="H1028" t="str">
            <v>HK339140</v>
          </cell>
        </row>
        <row r="1029">
          <cell r="B1029" t="str">
            <v>FINAL INSPECTION</v>
          </cell>
          <cell r="H1029" t="str">
            <v>HK339337</v>
          </cell>
        </row>
        <row r="1030">
          <cell r="B1030" t="str">
            <v>FINAL INSPECTION</v>
          </cell>
          <cell r="H1030" t="str">
            <v>HK339544</v>
          </cell>
        </row>
        <row r="1031">
          <cell r="B1031" t="str">
            <v>FINAL INSPECTION</v>
          </cell>
          <cell r="H1031" t="str">
            <v>HK339556</v>
          </cell>
        </row>
        <row r="1032">
          <cell r="B1032" t="str">
            <v>FINAL INSPECTION GP RAIL</v>
          </cell>
          <cell r="H1032" t="str">
            <v>HK324474</v>
          </cell>
        </row>
        <row r="1033">
          <cell r="B1033" t="str">
            <v>WRAPPING &amp; PACKAGING</v>
          </cell>
          <cell r="H1033" t="str">
            <v>HK295561</v>
          </cell>
        </row>
        <row r="1034">
          <cell r="B1034" t="str">
            <v>WRAPPING &amp; PACKAGING</v>
          </cell>
          <cell r="H1034" t="str">
            <v>HK308724</v>
          </cell>
        </row>
        <row r="1035">
          <cell r="B1035" t="str">
            <v>WRAPPING &amp; PACKAGING</v>
          </cell>
          <cell r="H1035" t="str">
            <v>HK308724</v>
          </cell>
        </row>
        <row r="1036">
          <cell r="B1036" t="str">
            <v>WRAPPING &amp; PACKAGING</v>
          </cell>
          <cell r="H1036" t="str">
            <v>HK308724</v>
          </cell>
        </row>
        <row r="1037">
          <cell r="B1037" t="str">
            <v>WRAPPING &amp; PACKAGING</v>
          </cell>
          <cell r="H1037" t="str">
            <v>HK323897</v>
          </cell>
        </row>
        <row r="1038">
          <cell r="B1038" t="str">
            <v>WRAPPING &amp; PACKAGING</v>
          </cell>
          <cell r="H1038" t="str">
            <v>HK324474</v>
          </cell>
        </row>
        <row r="1039">
          <cell r="B1039" t="str">
            <v>WRAPPING &amp; PACKAGING</v>
          </cell>
          <cell r="H1039" t="str">
            <v>HK324474</v>
          </cell>
        </row>
        <row r="1040">
          <cell r="B1040" t="str">
            <v>WRAPPING &amp; PACKAGING</v>
          </cell>
          <cell r="H1040" t="str">
            <v>HK324474</v>
          </cell>
        </row>
        <row r="1041">
          <cell r="B1041" t="str">
            <v>WRAPPING &amp; PACKAGING</v>
          </cell>
          <cell r="H1041" t="str">
            <v>HK324474</v>
          </cell>
        </row>
        <row r="1042">
          <cell r="B1042" t="str">
            <v>WRAPPING &amp; PACKAGING</v>
          </cell>
          <cell r="H1042" t="str">
            <v>HK324474</v>
          </cell>
        </row>
        <row r="1043">
          <cell r="B1043" t="str">
            <v>WRAPPING &amp; PACKAGING</v>
          </cell>
          <cell r="H1043" t="str">
            <v>HK324475</v>
          </cell>
        </row>
        <row r="1044">
          <cell r="B1044" t="str">
            <v>WRAPPING &amp; PACKAGING</v>
          </cell>
          <cell r="H1044" t="str">
            <v>HK324475</v>
          </cell>
        </row>
        <row r="1045">
          <cell r="B1045" t="str">
            <v>WRAPPING &amp; PACKAGING</v>
          </cell>
          <cell r="H1045" t="str">
            <v>HK324475</v>
          </cell>
        </row>
        <row r="1046">
          <cell r="B1046" t="str">
            <v>WRAPPING &amp; PACKAGING</v>
          </cell>
          <cell r="H1046" t="str">
            <v>HK324475</v>
          </cell>
        </row>
        <row r="1047">
          <cell r="B1047" t="str">
            <v>WRAPPING &amp; PACKAGING</v>
          </cell>
          <cell r="H1047" t="str">
            <v>HK324475</v>
          </cell>
        </row>
        <row r="1048">
          <cell r="B1048" t="str">
            <v>WRAPPING &amp; PACKAGING</v>
          </cell>
          <cell r="H1048" t="str">
            <v>HK324475</v>
          </cell>
        </row>
        <row r="1049">
          <cell r="B1049" t="str">
            <v>WRAPPING &amp; PACKAGING</v>
          </cell>
          <cell r="H1049" t="str">
            <v>HK324475</v>
          </cell>
        </row>
        <row r="1050">
          <cell r="B1050" t="str">
            <v>WRAPPING &amp; PACKAGING</v>
          </cell>
          <cell r="H1050" t="str">
            <v>HK325679</v>
          </cell>
        </row>
        <row r="1051">
          <cell r="B1051" t="str">
            <v>WRAPPING &amp; PACKAGING</v>
          </cell>
          <cell r="H1051" t="str">
            <v>HK325680</v>
          </cell>
        </row>
        <row r="1052">
          <cell r="B1052" t="str">
            <v>WRAPPING &amp; PACKAGING</v>
          </cell>
          <cell r="H1052" t="str">
            <v>HK325680</v>
          </cell>
        </row>
        <row r="1053">
          <cell r="B1053" t="str">
            <v>WRAPPING &amp; PACKAGING</v>
          </cell>
          <cell r="H1053" t="str">
            <v>HK331289</v>
          </cell>
        </row>
        <row r="1054">
          <cell r="B1054" t="str">
            <v>WRAPPING &amp; PACKAGING</v>
          </cell>
          <cell r="H1054" t="str">
            <v>HK333678</v>
          </cell>
        </row>
        <row r="1055">
          <cell r="B1055" t="str">
            <v>WRAPPING &amp; PACKAGING</v>
          </cell>
          <cell r="H1055" t="str">
            <v>HK333680</v>
          </cell>
        </row>
        <row r="1056">
          <cell r="B1056" t="str">
            <v>WRAPPING &amp; PACKAGING</v>
          </cell>
          <cell r="H1056" t="str">
            <v>HK333681</v>
          </cell>
        </row>
        <row r="1057">
          <cell r="B1057" t="str">
            <v>WRAPPING &amp; PACKAGING</v>
          </cell>
          <cell r="H1057" t="str">
            <v>HK336663</v>
          </cell>
        </row>
        <row r="1058">
          <cell r="B1058" t="str">
            <v>WRAPPING &amp; PACKAGING</v>
          </cell>
          <cell r="H1058" t="str">
            <v>HK338302</v>
          </cell>
        </row>
        <row r="1059">
          <cell r="B1059" t="str">
            <v>WRAPPING &amp; PACKAGING</v>
          </cell>
          <cell r="H1059" t="str">
            <v>HK338303</v>
          </cell>
        </row>
        <row r="1060">
          <cell r="B1060" t="str">
            <v>WRAPPING &amp; PACKAGING</v>
          </cell>
          <cell r="H1060" t="str">
            <v>HK338306</v>
          </cell>
        </row>
        <row r="1061">
          <cell r="B1061" t="str">
            <v>WRAPPING &amp; PACKAGING</v>
          </cell>
          <cell r="H1061" t="str">
            <v>HK338921</v>
          </cell>
        </row>
        <row r="1062">
          <cell r="B1062" t="str">
            <v>QUALITY ASSURANCE INSPECTED</v>
          </cell>
          <cell r="H1062" t="str">
            <v>HK315087</v>
          </cell>
        </row>
        <row r="1063">
          <cell r="B1063" t="str">
            <v>QUALITY ASSURANCE INSPECTED</v>
          </cell>
          <cell r="H1063" t="str">
            <v>HK315087</v>
          </cell>
        </row>
        <row r="1064">
          <cell r="B1064" t="str">
            <v>QUALITY ASSURANCE INSPECTED</v>
          </cell>
          <cell r="H1064" t="str">
            <v>HK315087</v>
          </cell>
        </row>
        <row r="1065">
          <cell r="B1065" t="str">
            <v>QUALITY ASSURANCE INSPECTED</v>
          </cell>
          <cell r="H1065" t="str">
            <v>HK315087</v>
          </cell>
        </row>
        <row r="1066">
          <cell r="B1066" t="str">
            <v>QUALITY ASSURANCE INSPECTED</v>
          </cell>
          <cell r="H1066" t="str">
            <v>HK315087</v>
          </cell>
        </row>
        <row r="1067">
          <cell r="B1067" t="str">
            <v>QUALITY ASSURANCE INSPECTED</v>
          </cell>
          <cell r="H1067" t="str">
            <v>HK315087</v>
          </cell>
        </row>
        <row r="1068">
          <cell r="B1068" t="str">
            <v>QUALITY ASSURANCE INSPECTED</v>
          </cell>
          <cell r="H1068" t="str">
            <v>HK315087</v>
          </cell>
        </row>
        <row r="1069">
          <cell r="B1069" t="str">
            <v>QUALITY ASSURANCE INSPECTED</v>
          </cell>
          <cell r="H1069" t="str">
            <v>HK315087</v>
          </cell>
        </row>
        <row r="1070">
          <cell r="B1070" t="str">
            <v>QUALITY ASSURANCE INSPECTED</v>
          </cell>
          <cell r="H1070" t="str">
            <v>HK323757</v>
          </cell>
        </row>
        <row r="1071">
          <cell r="B1071" t="str">
            <v>QUALITY ASSURANCE INSPECTED</v>
          </cell>
          <cell r="H1071" t="str">
            <v>HK323757</v>
          </cell>
        </row>
        <row r="1072">
          <cell r="B1072" t="str">
            <v>QUALITY ASSURANCE INSPECTED</v>
          </cell>
          <cell r="H1072" t="str">
            <v>HK327446</v>
          </cell>
        </row>
        <row r="1073">
          <cell r="B1073" t="str">
            <v>QUALITY ASSURANCE INSPECTED</v>
          </cell>
          <cell r="H1073" t="str">
            <v>HK327446</v>
          </cell>
        </row>
        <row r="1074">
          <cell r="B1074" t="str">
            <v>QUALITY ASSURANCE INSPECTED</v>
          </cell>
          <cell r="H1074" t="str">
            <v>HK327446</v>
          </cell>
        </row>
        <row r="1075">
          <cell r="B1075" t="str">
            <v>QUALITY ASSURANCE INSPECTED</v>
          </cell>
          <cell r="H1075" t="str">
            <v>HK327446</v>
          </cell>
        </row>
        <row r="1076">
          <cell r="B1076" t="str">
            <v>QUALITY ASSURANCE INSPECTED</v>
          </cell>
          <cell r="H1076" t="str">
            <v>HK327446</v>
          </cell>
        </row>
        <row r="1077">
          <cell r="B1077" t="str">
            <v>QUALITY ASSURANCE INSPECTED</v>
          </cell>
          <cell r="H1077" t="str">
            <v>HK327446</v>
          </cell>
        </row>
        <row r="1078">
          <cell r="B1078" t="str">
            <v>QUALITY ASSURANCE INSPECTED</v>
          </cell>
          <cell r="H1078" t="str">
            <v>HK327446</v>
          </cell>
        </row>
        <row r="1079">
          <cell r="B1079" t="str">
            <v>QUALITY ASSURANCE INSPECTED</v>
          </cell>
          <cell r="H1079" t="str">
            <v>HK327446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ata"/>
      <sheetName val="HowTo"/>
      <sheetName val="Plan01"/>
      <sheetName val="JuchuZan"/>
      <sheetName val="Sheet1"/>
      <sheetName val="Plan02"/>
      <sheetName val="Plan03"/>
      <sheetName val="Plan04"/>
      <sheetName val="Rail"/>
      <sheetName val="Block"/>
      <sheetName val="Swip"/>
      <sheetName val="Binv"/>
      <sheetName val="Bwip"/>
      <sheetName val="BAsy"/>
      <sheetName val="RInv"/>
      <sheetName val="Rwip"/>
      <sheetName val="Ontime"/>
      <sheetName val="History"/>
      <sheetName val="RCut"/>
    </sheetNames>
    <sheetDataSet>
      <sheetData sheetId="0">
        <row r="4">
          <cell r="D4" t="b">
            <v>1</v>
          </cell>
          <cell r="F4">
            <v>45162</v>
          </cell>
        </row>
        <row r="6">
          <cell r="D6" t="b">
            <v>1</v>
          </cell>
        </row>
        <row r="9">
          <cell r="D9" t="b">
            <v>1</v>
          </cell>
        </row>
        <row r="13">
          <cell r="D13" t="b">
            <v>1</v>
          </cell>
        </row>
        <row r="16">
          <cell r="D16" t="b">
            <v>1</v>
          </cell>
        </row>
        <row r="18">
          <cell r="D18" t="b">
            <v>1</v>
          </cell>
        </row>
        <row r="20">
          <cell r="D20" t="b">
            <v>1</v>
          </cell>
        </row>
        <row r="22">
          <cell r="D22" t="b">
            <v>1</v>
          </cell>
        </row>
        <row r="24">
          <cell r="D24" t="b">
            <v>0</v>
          </cell>
        </row>
        <row r="26">
          <cell r="D26" t="b">
            <v>0</v>
          </cell>
        </row>
        <row r="29">
          <cell r="D29" t="b">
            <v>0</v>
          </cell>
        </row>
        <row r="35">
          <cell r="D35" t="b">
            <v>0</v>
          </cell>
        </row>
        <row r="39">
          <cell r="D39" t="b">
            <v>0</v>
          </cell>
        </row>
        <row r="42">
          <cell r="D42" t="b">
            <v>0</v>
          </cell>
        </row>
        <row r="45">
          <cell r="D45" t="b">
            <v>0</v>
          </cell>
        </row>
        <row r="47">
          <cell r="D47" t="b">
            <v>0</v>
          </cell>
        </row>
        <row r="49">
          <cell r="D49" t="b">
            <v>0</v>
          </cell>
        </row>
        <row r="51">
          <cell r="D51" t="b">
            <v>0</v>
          </cell>
        </row>
        <row r="53">
          <cell r="D53" t="b">
            <v>0</v>
          </cell>
        </row>
        <row r="55">
          <cell r="D55" t="b">
            <v>0</v>
          </cell>
        </row>
        <row r="58">
          <cell r="D58" t="b">
            <v>0</v>
          </cell>
        </row>
        <row r="60">
          <cell r="D60" t="b">
            <v>0</v>
          </cell>
        </row>
        <row r="62">
          <cell r="D62" t="b">
            <v>0</v>
          </cell>
        </row>
        <row r="64">
          <cell r="D64" t="b">
            <v>0</v>
          </cell>
        </row>
        <row r="66">
          <cell r="D66" t="b">
            <v>0</v>
          </cell>
        </row>
        <row r="68">
          <cell r="D68" t="b">
            <v>0</v>
          </cell>
        </row>
        <row r="72">
          <cell r="D72" t="b">
            <v>0</v>
          </cell>
        </row>
        <row r="74">
          <cell r="D74" t="b">
            <v>0</v>
          </cell>
        </row>
      </sheetData>
      <sheetData sheetId="1">
        <row r="3">
          <cell r="D3">
            <v>45162</v>
          </cell>
        </row>
        <row r="4">
          <cell r="I4" t="str">
            <v>N:\Personal Storage\Koji Hayashi\40.改善関連\Row Data\Juchu Zan (MApics Tool Version).csv</v>
          </cell>
          <cell r="K4" t="str">
            <v>HSR</v>
          </cell>
          <cell r="M4" t="str">
            <v>001</v>
          </cell>
          <cell r="N4" t="str">
            <v>-</v>
          </cell>
          <cell r="S4" t="str">
            <v>DRAWN</v>
          </cell>
          <cell r="T4" t="str">
            <v>XX01</v>
          </cell>
          <cell r="V4" t="str">
            <v>DRAWN</v>
          </cell>
          <cell r="W4" t="str">
            <v>XX01</v>
          </cell>
          <cell r="Y4" t="str">
            <v>HSR</v>
          </cell>
          <cell r="Z4" t="str">
            <v>15</v>
          </cell>
          <cell r="AA4" t="str">
            <v>A</v>
          </cell>
          <cell r="AB4">
            <v>41</v>
          </cell>
          <cell r="AC4">
            <v>42.5</v>
          </cell>
        </row>
        <row r="5">
          <cell r="K5" t="str">
            <v>SHS</v>
          </cell>
          <cell r="M5" t="str">
            <v>002</v>
          </cell>
          <cell r="N5" t="str">
            <v>-</v>
          </cell>
          <cell r="S5" t="str">
            <v>HALF BLOCK 2</v>
          </cell>
          <cell r="T5" t="str">
            <v>XX02</v>
          </cell>
          <cell r="V5" t="str">
            <v>LENGTH CUT</v>
          </cell>
          <cell r="W5" t="str">
            <v>XX02</v>
          </cell>
          <cell r="Y5" t="str">
            <v>HSR</v>
          </cell>
          <cell r="Z5" t="str">
            <v>15</v>
          </cell>
          <cell r="AA5" t="str">
            <v>B</v>
          </cell>
          <cell r="AB5">
            <v>41</v>
          </cell>
          <cell r="AC5">
            <v>42.5</v>
          </cell>
        </row>
        <row r="6">
          <cell r="D6">
            <v>17</v>
          </cell>
          <cell r="K6" t="str">
            <v>SR</v>
          </cell>
          <cell r="M6" t="str">
            <v>003</v>
          </cell>
          <cell r="N6" t="str">
            <v>M</v>
          </cell>
          <cell r="S6" t="str">
            <v>LENGTH CUT</v>
          </cell>
          <cell r="T6" t="str">
            <v>XX02</v>
          </cell>
          <cell r="V6" t="str">
            <v>STRAIGHTENED</v>
          </cell>
          <cell r="W6" t="str">
            <v>XX04</v>
          </cell>
          <cell r="Y6" t="str">
            <v>HSR</v>
          </cell>
          <cell r="Z6" t="str">
            <v>15</v>
          </cell>
          <cell r="AA6" t="str">
            <v>C</v>
          </cell>
          <cell r="AB6">
            <v>41</v>
          </cell>
          <cell r="AC6">
            <v>42.5</v>
          </cell>
        </row>
        <row r="7">
          <cell r="D7">
            <v>6</v>
          </cell>
          <cell r="I7" t="str">
            <v>N:\Personal Storage\Koji Hayashi\40.改善関連\Row Data\Set WIP For Master Report.csv</v>
          </cell>
          <cell r="K7" t="str">
            <v>SSR</v>
          </cell>
          <cell r="M7" t="str">
            <v>004</v>
          </cell>
          <cell r="N7" t="str">
            <v>M</v>
          </cell>
          <cell r="S7" t="str">
            <v>BROACHED</v>
          </cell>
          <cell r="T7" t="str">
            <v>XX02</v>
          </cell>
          <cell r="V7" t="str">
            <v>HOLED</v>
          </cell>
          <cell r="W7" t="str">
            <v>XX05</v>
          </cell>
          <cell r="Y7" t="str">
            <v>HSR</v>
          </cell>
          <cell r="Z7" t="str">
            <v>15</v>
          </cell>
          <cell r="AA7" t="str">
            <v>R</v>
          </cell>
          <cell r="AB7">
            <v>41</v>
          </cell>
          <cell r="AC7">
            <v>42.5</v>
          </cell>
        </row>
        <row r="8">
          <cell r="I8" t="str">
            <v>N:\Personal Storage\Koji Hayashi\40.改善関連\Row Data\Block Inventory For Master Report.csv</v>
          </cell>
          <cell r="K8" t="str">
            <v>HRW</v>
          </cell>
          <cell r="M8" t="str">
            <v>005</v>
          </cell>
          <cell r="N8" t="str">
            <v>-</v>
          </cell>
          <cell r="S8" t="str">
            <v>BROCHED</v>
          </cell>
          <cell r="T8" t="str">
            <v>XX02</v>
          </cell>
          <cell r="V8" t="str">
            <v>HALF RAIL 3</v>
          </cell>
          <cell r="W8" t="str">
            <v>XX06</v>
          </cell>
          <cell r="Y8" t="str">
            <v>HSR</v>
          </cell>
          <cell r="Z8" t="str">
            <v>15</v>
          </cell>
          <cell r="AA8" t="str">
            <v>LC</v>
          </cell>
          <cell r="AB8">
            <v>59</v>
          </cell>
          <cell r="AC8">
            <v>60.5</v>
          </cell>
        </row>
        <row r="9">
          <cell r="I9" t="str">
            <v>N:\Personal Storage\Koji Hayashi\40.改善関連\Row Data\Block WIP For Master Report.csv</v>
          </cell>
          <cell r="K9" t="str">
            <v>SHW</v>
          </cell>
          <cell r="M9" t="str">
            <v>006</v>
          </cell>
          <cell r="N9" t="str">
            <v>M</v>
          </cell>
          <cell r="S9" t="str">
            <v>HOLED</v>
          </cell>
          <cell r="T9" t="str">
            <v>XX03</v>
          </cell>
          <cell r="V9" t="str">
            <v>HARDENED</v>
          </cell>
          <cell r="W9" t="str">
            <v>XX03</v>
          </cell>
          <cell r="Y9" t="str">
            <v>HSR</v>
          </cell>
          <cell r="Z9" t="str">
            <v>15</v>
          </cell>
          <cell r="AA9" t="str">
            <v>LR</v>
          </cell>
          <cell r="AB9">
            <v>59</v>
          </cell>
          <cell r="AC9">
            <v>60.5</v>
          </cell>
        </row>
        <row r="10">
          <cell r="I10" t="str">
            <v>N:\Personal Storage\Koji Hayashi\40.改善関連\Row Data\Rail Inventory For Master Report.csv</v>
          </cell>
          <cell r="K10" t="str">
            <v>SRS</v>
          </cell>
          <cell r="M10" t="str">
            <v>011</v>
          </cell>
          <cell r="N10" t="str">
            <v>-</v>
          </cell>
          <cell r="S10" t="str">
            <v>HALF BLOCK 3</v>
          </cell>
          <cell r="T10" t="str">
            <v>XX04</v>
          </cell>
          <cell r="V10" t="str">
            <v>HALF RAIL 4</v>
          </cell>
          <cell r="W10" t="str">
            <v>XX07</v>
          </cell>
          <cell r="Y10" t="str">
            <v>HSR</v>
          </cell>
          <cell r="Z10" t="str">
            <v>20</v>
          </cell>
          <cell r="AA10" t="str">
            <v>A</v>
          </cell>
          <cell r="AB10">
            <v>52.8</v>
          </cell>
          <cell r="AC10">
            <v>54.3</v>
          </cell>
        </row>
        <row r="11">
          <cell r="I11" t="str">
            <v>N:\Personal Storage\Koji Hayashi\40.改善関連\Row Data\Rail WIP For Master Report.csv</v>
          </cell>
          <cell r="K11" t="str">
            <v>SRS-W</v>
          </cell>
          <cell r="M11" t="str">
            <v>012</v>
          </cell>
          <cell r="N11" t="str">
            <v>M</v>
          </cell>
          <cell r="S11" t="str">
            <v>HARDENED</v>
          </cell>
          <cell r="T11" t="str">
            <v>XX04</v>
          </cell>
          <cell r="V11" t="str">
            <v>GROUND</v>
          </cell>
          <cell r="W11" t="str">
            <v>XX08</v>
          </cell>
          <cell r="Y11" t="str">
            <v>HSR</v>
          </cell>
          <cell r="Z11" t="str">
            <v>20</v>
          </cell>
          <cell r="AA11" t="str">
            <v>B</v>
          </cell>
          <cell r="AB11">
            <v>52.8</v>
          </cell>
          <cell r="AC11">
            <v>54.3</v>
          </cell>
        </row>
        <row r="12">
          <cell r="D12">
            <v>2700000</v>
          </cell>
          <cell r="K12" t="str">
            <v>HDR</v>
          </cell>
          <cell r="M12" t="str">
            <v>013</v>
          </cell>
          <cell r="N12" t="str">
            <v>-</v>
          </cell>
          <cell r="S12" t="str">
            <v>HALF BLOCK 4</v>
          </cell>
          <cell r="T12" t="str">
            <v>XX05</v>
          </cell>
          <cell r="V12" t="str">
            <v>Other</v>
          </cell>
          <cell r="W12" t="str">
            <v>XXXX</v>
          </cell>
          <cell r="Y12" t="str">
            <v>HSR</v>
          </cell>
          <cell r="Z12" t="str">
            <v>20</v>
          </cell>
          <cell r="AA12" t="str">
            <v>C</v>
          </cell>
          <cell r="AB12">
            <v>52.8</v>
          </cell>
          <cell r="AC12">
            <v>54.3</v>
          </cell>
        </row>
        <row r="13">
          <cell r="D13">
            <v>650000</v>
          </cell>
          <cell r="K13" t="str">
            <v>Other</v>
          </cell>
          <cell r="M13" t="str">
            <v>014</v>
          </cell>
          <cell r="N13" t="str">
            <v>M</v>
          </cell>
          <cell r="S13" t="str">
            <v>INSERT</v>
          </cell>
          <cell r="T13" t="str">
            <v>XX05</v>
          </cell>
          <cell r="Y13" t="str">
            <v>HSR</v>
          </cell>
          <cell r="Z13" t="str">
            <v>20</v>
          </cell>
          <cell r="AA13" t="str">
            <v>R</v>
          </cell>
          <cell r="AB13">
            <v>52.8</v>
          </cell>
          <cell r="AC13">
            <v>54.3</v>
          </cell>
        </row>
        <row r="14">
          <cell r="D14">
            <v>3350000</v>
          </cell>
          <cell r="M14" t="str">
            <v>015</v>
          </cell>
          <cell r="N14" t="str">
            <v>-</v>
          </cell>
          <cell r="S14" t="str">
            <v>GROUND</v>
          </cell>
          <cell r="T14" t="str">
            <v>XX05</v>
          </cell>
          <cell r="Y14" t="str">
            <v>HSR</v>
          </cell>
          <cell r="Z14" t="str">
            <v>20</v>
          </cell>
          <cell r="AA14" t="str">
            <v>LA</v>
          </cell>
          <cell r="AB14">
            <v>68.8</v>
          </cell>
          <cell r="AC14">
            <v>70.3</v>
          </cell>
        </row>
        <row r="15">
          <cell r="D15">
            <v>1485</v>
          </cell>
          <cell r="M15" t="str">
            <v>016</v>
          </cell>
          <cell r="N15" t="str">
            <v>M</v>
          </cell>
          <cell r="S15" t="str">
            <v>Other</v>
          </cell>
          <cell r="T15" t="str">
            <v>XXXX</v>
          </cell>
          <cell r="Y15" t="str">
            <v>HSR</v>
          </cell>
          <cell r="Z15" t="str">
            <v>20</v>
          </cell>
          <cell r="AA15" t="str">
            <v>LB</v>
          </cell>
          <cell r="AB15">
            <v>68.8</v>
          </cell>
          <cell r="AC15">
            <v>70.3</v>
          </cell>
        </row>
        <row r="16">
          <cell r="M16" t="str">
            <v>017</v>
          </cell>
          <cell r="N16" t="str">
            <v>-</v>
          </cell>
          <cell r="S16" t="str">
            <v>ARMOLOY</v>
          </cell>
          <cell r="T16" t="str">
            <v>XXXX</v>
          </cell>
          <cell r="Y16" t="str">
            <v>HSR</v>
          </cell>
          <cell r="Z16" t="str">
            <v>20</v>
          </cell>
          <cell r="AA16" t="str">
            <v>LC</v>
          </cell>
          <cell r="AB16">
            <v>68.8</v>
          </cell>
          <cell r="AC16">
            <v>70.3</v>
          </cell>
        </row>
        <row r="17">
          <cell r="M17" t="str">
            <v>018</v>
          </cell>
          <cell r="N17" t="str">
            <v>M</v>
          </cell>
          <cell r="S17" t="str">
            <v>BI-PROTEC</v>
          </cell>
          <cell r="T17" t="str">
            <v>XXXX</v>
          </cell>
          <cell r="Y17" t="str">
            <v>HSR</v>
          </cell>
          <cell r="Z17" t="str">
            <v>20</v>
          </cell>
          <cell r="AA17" t="str">
            <v>LR</v>
          </cell>
          <cell r="AB17">
            <v>68.8</v>
          </cell>
          <cell r="AC17">
            <v>70.3</v>
          </cell>
        </row>
        <row r="18">
          <cell r="D18">
            <v>646</v>
          </cell>
          <cell r="M18" t="str">
            <v>01E</v>
          </cell>
          <cell r="N18" t="str">
            <v>-</v>
          </cell>
          <cell r="S18" t="str">
            <v>TDNC</v>
          </cell>
          <cell r="T18" t="str">
            <v>XXXX</v>
          </cell>
          <cell r="Y18" t="str">
            <v>HSR</v>
          </cell>
          <cell r="Z18" t="str">
            <v>25</v>
          </cell>
          <cell r="AA18" t="str">
            <v>A</v>
          </cell>
          <cell r="AB18">
            <v>61.5</v>
          </cell>
          <cell r="AC18">
            <v>63</v>
          </cell>
        </row>
        <row r="19">
          <cell r="M19" t="str">
            <v>01F</v>
          </cell>
          <cell r="N19" t="str">
            <v>M</v>
          </cell>
          <cell r="S19" t="str">
            <v>R-BC</v>
          </cell>
          <cell r="T19" t="str">
            <v>XXXX</v>
          </cell>
          <cell r="Y19" t="str">
            <v>HSR</v>
          </cell>
          <cell r="Z19" t="str">
            <v>25</v>
          </cell>
          <cell r="AA19" t="str">
            <v>B</v>
          </cell>
          <cell r="AB19">
            <v>61.5</v>
          </cell>
          <cell r="AC19">
            <v>63</v>
          </cell>
        </row>
        <row r="20">
          <cell r="M20" t="str">
            <v>023</v>
          </cell>
          <cell r="N20" t="str">
            <v>-</v>
          </cell>
          <cell r="S20" t="str">
            <v>MOTION</v>
          </cell>
          <cell r="T20" t="str">
            <v>XXXX</v>
          </cell>
          <cell r="Y20" t="str">
            <v>HSR</v>
          </cell>
          <cell r="Z20" t="str">
            <v>25</v>
          </cell>
          <cell r="AA20" t="str">
            <v>C</v>
          </cell>
          <cell r="AB20">
            <v>61.5</v>
          </cell>
          <cell r="AC20">
            <v>63</v>
          </cell>
        </row>
        <row r="21">
          <cell r="D21">
            <v>20</v>
          </cell>
          <cell r="M21" t="str">
            <v>024</v>
          </cell>
          <cell r="N21" t="str">
            <v>-</v>
          </cell>
          <cell r="Y21" t="str">
            <v>HSR</v>
          </cell>
          <cell r="Z21" t="str">
            <v>25</v>
          </cell>
          <cell r="AA21" t="str">
            <v>R</v>
          </cell>
          <cell r="AB21">
            <v>61.5</v>
          </cell>
          <cell r="AC21">
            <v>63</v>
          </cell>
        </row>
        <row r="22">
          <cell r="D22" t="b">
            <v>1</v>
          </cell>
          <cell r="M22" t="str">
            <v>02A</v>
          </cell>
          <cell r="N22" t="str">
            <v>-</v>
          </cell>
          <cell r="Y22" t="str">
            <v>HSR</v>
          </cell>
          <cell r="Z22" t="str">
            <v>25</v>
          </cell>
          <cell r="AA22" t="str">
            <v>LA</v>
          </cell>
          <cell r="AB22">
            <v>80.599999999999994</v>
          </cell>
          <cell r="AC22">
            <v>82.1</v>
          </cell>
        </row>
        <row r="23">
          <cell r="M23" t="str">
            <v>02B</v>
          </cell>
          <cell r="N23" t="str">
            <v>-</v>
          </cell>
          <cell r="Y23" t="str">
            <v>HSR</v>
          </cell>
          <cell r="Z23" t="str">
            <v>25</v>
          </cell>
          <cell r="AA23" t="str">
            <v>LB</v>
          </cell>
          <cell r="AB23">
            <v>80.599999999999994</v>
          </cell>
          <cell r="AC23">
            <v>82.1</v>
          </cell>
        </row>
        <row r="24">
          <cell r="D24">
            <v>29700</v>
          </cell>
          <cell r="M24" t="str">
            <v>02C</v>
          </cell>
          <cell r="N24" t="str">
            <v>-</v>
          </cell>
          <cell r="Y24" t="str">
            <v>HSR</v>
          </cell>
          <cell r="Z24" t="str">
            <v>25</v>
          </cell>
          <cell r="AA24" t="str">
            <v>LC</v>
          </cell>
          <cell r="AB24">
            <v>80.599999999999994</v>
          </cell>
          <cell r="AC24">
            <v>82.1</v>
          </cell>
        </row>
        <row r="25">
          <cell r="M25" t="str">
            <v>02D</v>
          </cell>
          <cell r="N25" t="str">
            <v>-</v>
          </cell>
          <cell r="Y25" t="str">
            <v>HSR</v>
          </cell>
          <cell r="Z25" t="str">
            <v>25</v>
          </cell>
          <cell r="AA25" t="str">
            <v>LR</v>
          </cell>
          <cell r="AB25">
            <v>80.599999999999994</v>
          </cell>
          <cell r="AC25">
            <v>82.1</v>
          </cell>
        </row>
        <row r="26">
          <cell r="M26" t="str">
            <v>02E</v>
          </cell>
          <cell r="N26" t="str">
            <v>-</v>
          </cell>
          <cell r="Y26" t="str">
            <v>HSR</v>
          </cell>
          <cell r="Z26" t="str">
            <v>30</v>
          </cell>
          <cell r="AA26" t="str">
            <v>A</v>
          </cell>
          <cell r="AB26">
            <v>72.400000000000006</v>
          </cell>
          <cell r="AC26">
            <v>73.900000000000006</v>
          </cell>
        </row>
        <row r="27">
          <cell r="D27">
            <v>12920</v>
          </cell>
          <cell r="M27" t="str">
            <v>02F</v>
          </cell>
          <cell r="N27" t="str">
            <v>-</v>
          </cell>
          <cell r="Y27" t="str">
            <v>HSR</v>
          </cell>
          <cell r="Z27" t="str">
            <v>30</v>
          </cell>
          <cell r="AA27" t="str">
            <v>B</v>
          </cell>
          <cell r="AB27">
            <v>72.400000000000006</v>
          </cell>
          <cell r="AC27">
            <v>73.900000000000006</v>
          </cell>
        </row>
        <row r="28">
          <cell r="M28" t="str">
            <v>02G</v>
          </cell>
          <cell r="N28" t="str">
            <v>-</v>
          </cell>
          <cell r="Y28" t="str">
            <v>HSR</v>
          </cell>
          <cell r="Z28" t="str">
            <v>30</v>
          </cell>
          <cell r="AA28" t="str">
            <v>C</v>
          </cell>
          <cell r="AB28">
            <v>72.400000000000006</v>
          </cell>
          <cell r="AC28">
            <v>73.900000000000006</v>
          </cell>
        </row>
        <row r="29">
          <cell r="M29" t="str">
            <v>057</v>
          </cell>
          <cell r="N29" t="str">
            <v>-</v>
          </cell>
          <cell r="Y29" t="str">
            <v>HSR</v>
          </cell>
          <cell r="Z29" t="str">
            <v>30</v>
          </cell>
          <cell r="AA29" t="str">
            <v>R</v>
          </cell>
          <cell r="AB29">
            <v>72.400000000000006</v>
          </cell>
          <cell r="AC29">
            <v>73.900000000000006</v>
          </cell>
        </row>
        <row r="30">
          <cell r="D30">
            <v>30</v>
          </cell>
          <cell r="M30" t="str">
            <v>058</v>
          </cell>
          <cell r="N30" t="str">
            <v>-</v>
          </cell>
          <cell r="Y30" t="str">
            <v>HSR</v>
          </cell>
          <cell r="Z30" t="str">
            <v>30</v>
          </cell>
          <cell r="AA30" t="str">
            <v>LA</v>
          </cell>
          <cell r="AB30">
            <v>95</v>
          </cell>
          <cell r="AC30">
            <v>96.5</v>
          </cell>
        </row>
        <row r="31">
          <cell r="D31">
            <v>20230930</v>
          </cell>
          <cell r="M31" t="str">
            <v>059</v>
          </cell>
          <cell r="N31" t="str">
            <v>-</v>
          </cell>
          <cell r="Y31" t="str">
            <v>HSR</v>
          </cell>
          <cell r="Z31" t="str">
            <v>30</v>
          </cell>
          <cell r="AA31" t="str">
            <v>LB</v>
          </cell>
          <cell r="AB31">
            <v>95</v>
          </cell>
          <cell r="AC31">
            <v>96.5</v>
          </cell>
        </row>
        <row r="32">
          <cell r="M32" t="str">
            <v>061</v>
          </cell>
          <cell r="N32" t="str">
            <v>-</v>
          </cell>
          <cell r="Y32" t="str">
            <v>HSR</v>
          </cell>
          <cell r="Z32" t="str">
            <v>30</v>
          </cell>
          <cell r="AA32" t="str">
            <v>LC</v>
          </cell>
          <cell r="AB32">
            <v>95</v>
          </cell>
          <cell r="AC32">
            <v>96.5</v>
          </cell>
        </row>
        <row r="33">
          <cell r="M33" t="str">
            <v>062</v>
          </cell>
          <cell r="N33" t="str">
            <v>-</v>
          </cell>
          <cell r="Y33" t="str">
            <v>HSR</v>
          </cell>
          <cell r="Z33" t="str">
            <v>30</v>
          </cell>
          <cell r="AA33" t="str">
            <v>LR</v>
          </cell>
          <cell r="AB33">
            <v>95</v>
          </cell>
          <cell r="AC33">
            <v>96.5</v>
          </cell>
        </row>
        <row r="34">
          <cell r="M34" t="str">
            <v>063</v>
          </cell>
          <cell r="N34" t="str">
            <v>M</v>
          </cell>
          <cell r="Y34" t="str">
            <v>HSR</v>
          </cell>
          <cell r="Z34" t="str">
            <v>35</v>
          </cell>
          <cell r="AA34" t="str">
            <v>A</v>
          </cell>
          <cell r="AB34">
            <v>82.4</v>
          </cell>
          <cell r="AC34">
            <v>83.9</v>
          </cell>
        </row>
        <row r="35">
          <cell r="D35">
            <v>29668</v>
          </cell>
          <cell r="M35" t="str">
            <v>064</v>
          </cell>
          <cell r="N35" t="str">
            <v>M</v>
          </cell>
          <cell r="Y35" t="str">
            <v>HSR</v>
          </cell>
          <cell r="Z35" t="str">
            <v>35</v>
          </cell>
          <cell r="AA35" t="str">
            <v>B</v>
          </cell>
          <cell r="AB35">
            <v>82.4</v>
          </cell>
          <cell r="AC35">
            <v>83.9</v>
          </cell>
        </row>
        <row r="36">
          <cell r="D36">
            <v>141</v>
          </cell>
          <cell r="M36" t="str">
            <v>067</v>
          </cell>
          <cell r="N36" t="str">
            <v>-</v>
          </cell>
          <cell r="Y36" t="str">
            <v>HSR</v>
          </cell>
          <cell r="Z36" t="str">
            <v>35</v>
          </cell>
          <cell r="AA36" t="str">
            <v>C</v>
          </cell>
          <cell r="AB36">
            <v>82.4</v>
          </cell>
          <cell r="AC36">
            <v>83.9</v>
          </cell>
        </row>
        <row r="37">
          <cell r="M37" t="str">
            <v>068</v>
          </cell>
          <cell r="N37" t="str">
            <v>-</v>
          </cell>
          <cell r="Y37" t="str">
            <v>HSR</v>
          </cell>
          <cell r="Z37" t="str">
            <v>35</v>
          </cell>
          <cell r="AA37" t="str">
            <v>C</v>
          </cell>
          <cell r="AB37">
            <v>82.4</v>
          </cell>
          <cell r="AC37">
            <v>83.9</v>
          </cell>
        </row>
        <row r="38">
          <cell r="I38" t="str">
            <v>N:\Personal Storage\Koji Hayashi\33.資材_月末月初処理\10.月次保存データ\2023_09\Sep Plan.xlsx</v>
          </cell>
          <cell r="M38" t="str">
            <v>069</v>
          </cell>
          <cell r="N38" t="str">
            <v>M</v>
          </cell>
          <cell r="Y38" t="str">
            <v>HSR</v>
          </cell>
          <cell r="Z38" t="str">
            <v>35</v>
          </cell>
          <cell r="AA38" t="str">
            <v>R</v>
          </cell>
          <cell r="AB38">
            <v>82.4</v>
          </cell>
          <cell r="AC38">
            <v>83.9</v>
          </cell>
        </row>
        <row r="39">
          <cell r="M39" t="str">
            <v>070</v>
          </cell>
          <cell r="N39" t="str">
            <v>M</v>
          </cell>
          <cell r="Y39" t="str">
            <v>HSR</v>
          </cell>
          <cell r="Z39" t="str">
            <v>35</v>
          </cell>
          <cell r="AA39" t="str">
            <v>LA</v>
          </cell>
          <cell r="AB39">
            <v>108</v>
          </cell>
          <cell r="AC39">
            <v>109.5</v>
          </cell>
        </row>
        <row r="40">
          <cell r="I40" t="str">
            <v>N:\Personal Storage\Koji Hayashi\33.資材_月末月初処理\10.月次保存データ\2023_09\Sep Process 23.xlsx</v>
          </cell>
          <cell r="M40" t="str">
            <v>137</v>
          </cell>
          <cell r="N40" t="str">
            <v>M</v>
          </cell>
          <cell r="Y40" t="str">
            <v>HSR</v>
          </cell>
          <cell r="Z40" t="str">
            <v>35</v>
          </cell>
          <cell r="AA40" t="str">
            <v>LB</v>
          </cell>
          <cell r="AB40">
            <v>108</v>
          </cell>
          <cell r="AC40">
            <v>109.5</v>
          </cell>
        </row>
        <row r="41">
          <cell r="M41" t="str">
            <v>138</v>
          </cell>
          <cell r="N41" t="str">
            <v>M</v>
          </cell>
          <cell r="Y41" t="str">
            <v>HSR</v>
          </cell>
          <cell r="Z41" t="str">
            <v>35</v>
          </cell>
          <cell r="AA41" t="str">
            <v>LC</v>
          </cell>
          <cell r="AB41">
            <v>108</v>
          </cell>
          <cell r="AC41">
            <v>109.5</v>
          </cell>
        </row>
        <row r="42">
          <cell r="I42" t="str">
            <v>N:\Personal Storage\Koji Hayashi\33.資材_月末月初処理\10.月次保存データ\2023_09\Rough Plan Sep 23.xlsx</v>
          </cell>
          <cell r="M42" t="str">
            <v>139</v>
          </cell>
          <cell r="N42" t="str">
            <v>M</v>
          </cell>
          <cell r="Y42" t="str">
            <v>HSR</v>
          </cell>
          <cell r="Z42" t="str">
            <v>35</v>
          </cell>
          <cell r="AA42" t="str">
            <v>LR</v>
          </cell>
          <cell r="AB42">
            <v>108</v>
          </cell>
          <cell r="AC42">
            <v>109.5</v>
          </cell>
        </row>
        <row r="43">
          <cell r="M43" t="str">
            <v>140</v>
          </cell>
          <cell r="N43" t="str">
            <v>M</v>
          </cell>
          <cell r="Y43" t="str">
            <v>SHS</v>
          </cell>
          <cell r="Z43" t="str">
            <v>15</v>
          </cell>
          <cell r="AA43" t="str">
            <v>C</v>
          </cell>
          <cell r="AB43">
            <v>50</v>
          </cell>
          <cell r="AC43">
            <v>51.5</v>
          </cell>
        </row>
        <row r="44">
          <cell r="M44" t="str">
            <v>151</v>
          </cell>
          <cell r="N44" t="str">
            <v>M</v>
          </cell>
          <cell r="Y44" t="str">
            <v>SHS</v>
          </cell>
          <cell r="Z44" t="str">
            <v>15</v>
          </cell>
          <cell r="AA44" t="str">
            <v>V</v>
          </cell>
          <cell r="AB44">
            <v>50</v>
          </cell>
          <cell r="AC44">
            <v>51.5</v>
          </cell>
        </row>
        <row r="45">
          <cell r="M45" t="str">
            <v>163</v>
          </cell>
          <cell r="N45" t="str">
            <v>-</v>
          </cell>
          <cell r="Y45" t="str">
            <v>SHS</v>
          </cell>
          <cell r="Z45" t="str">
            <v>15</v>
          </cell>
          <cell r="AA45" t="str">
            <v>R</v>
          </cell>
          <cell r="AB45">
            <v>50</v>
          </cell>
          <cell r="AC45">
            <v>51.5</v>
          </cell>
        </row>
        <row r="46">
          <cell r="Y46" t="str">
            <v>SHS</v>
          </cell>
          <cell r="Z46" t="str">
            <v>15</v>
          </cell>
          <cell r="AA46" t="str">
            <v>LC</v>
          </cell>
          <cell r="AB46">
            <v>65</v>
          </cell>
          <cell r="AC46">
            <v>66.5</v>
          </cell>
        </row>
        <row r="47">
          <cell r="Y47" t="str">
            <v>SHS</v>
          </cell>
          <cell r="Z47" t="str">
            <v>15</v>
          </cell>
          <cell r="AA47" t="str">
            <v>LV</v>
          </cell>
          <cell r="AB47">
            <v>64.400000000000006</v>
          </cell>
          <cell r="AC47">
            <v>65.900000000000006</v>
          </cell>
        </row>
        <row r="48">
          <cell r="Y48" t="str">
            <v>SHS</v>
          </cell>
          <cell r="Z48" t="str">
            <v>20</v>
          </cell>
          <cell r="AA48" t="str">
            <v>C</v>
          </cell>
          <cell r="AB48">
            <v>61</v>
          </cell>
          <cell r="AC48">
            <v>62.5</v>
          </cell>
        </row>
        <row r="49">
          <cell r="Y49" t="str">
            <v>SHS</v>
          </cell>
          <cell r="Z49" t="str">
            <v>20</v>
          </cell>
          <cell r="AA49" t="str">
            <v>V</v>
          </cell>
          <cell r="AB49">
            <v>61</v>
          </cell>
          <cell r="AC49">
            <v>62.5</v>
          </cell>
        </row>
        <row r="50">
          <cell r="Y50" t="str">
            <v>SHS</v>
          </cell>
          <cell r="Z50" t="str">
            <v>20</v>
          </cell>
          <cell r="AA50" t="str">
            <v>LC</v>
          </cell>
          <cell r="AB50">
            <v>80</v>
          </cell>
          <cell r="AC50">
            <v>81.5</v>
          </cell>
        </row>
        <row r="51">
          <cell r="Y51" t="str">
            <v>SHS</v>
          </cell>
          <cell r="Z51" t="str">
            <v>20</v>
          </cell>
          <cell r="AA51" t="str">
            <v>LV</v>
          </cell>
          <cell r="AB51">
            <v>80</v>
          </cell>
          <cell r="AC51">
            <v>81.5</v>
          </cell>
        </row>
        <row r="52">
          <cell r="Y52" t="str">
            <v>SHS</v>
          </cell>
          <cell r="Z52" t="str">
            <v>25</v>
          </cell>
          <cell r="AA52" t="str">
            <v>C</v>
          </cell>
          <cell r="AB52">
            <v>73</v>
          </cell>
          <cell r="AC52">
            <v>74.5</v>
          </cell>
        </row>
        <row r="53">
          <cell r="Y53" t="str">
            <v>SHS</v>
          </cell>
          <cell r="Z53" t="str">
            <v>25</v>
          </cell>
          <cell r="AA53" t="str">
            <v>V</v>
          </cell>
          <cell r="AB53">
            <v>73</v>
          </cell>
          <cell r="AC53">
            <v>74.5</v>
          </cell>
        </row>
        <row r="54">
          <cell r="Y54" t="str">
            <v>SHS</v>
          </cell>
          <cell r="Z54" t="str">
            <v>25</v>
          </cell>
          <cell r="AA54" t="str">
            <v>R</v>
          </cell>
          <cell r="AB54">
            <v>73</v>
          </cell>
          <cell r="AC54">
            <v>74.5</v>
          </cell>
        </row>
        <row r="55">
          <cell r="Y55" t="str">
            <v>SHS</v>
          </cell>
          <cell r="Z55" t="str">
            <v>25</v>
          </cell>
          <cell r="AA55" t="str">
            <v>LC</v>
          </cell>
          <cell r="AB55">
            <v>90</v>
          </cell>
          <cell r="AC55">
            <v>91.5</v>
          </cell>
        </row>
        <row r="56">
          <cell r="Y56" t="str">
            <v>SHS</v>
          </cell>
          <cell r="Z56" t="str">
            <v>25</v>
          </cell>
          <cell r="AA56" t="str">
            <v>LV</v>
          </cell>
          <cell r="AB56">
            <v>90</v>
          </cell>
          <cell r="AC56">
            <v>91.5</v>
          </cell>
        </row>
        <row r="57">
          <cell r="Y57" t="str">
            <v>SHS</v>
          </cell>
          <cell r="Z57" t="str">
            <v>25</v>
          </cell>
          <cell r="AA57" t="str">
            <v>LR</v>
          </cell>
          <cell r="AB57">
            <v>90</v>
          </cell>
          <cell r="AC57">
            <v>91.5</v>
          </cell>
        </row>
        <row r="58">
          <cell r="Y58" t="str">
            <v>SHS</v>
          </cell>
          <cell r="Z58" t="str">
            <v>30</v>
          </cell>
          <cell r="AA58" t="str">
            <v>C</v>
          </cell>
          <cell r="AB58">
            <v>82</v>
          </cell>
          <cell r="AC58">
            <v>83.5</v>
          </cell>
        </row>
        <row r="59">
          <cell r="Y59" t="str">
            <v>SHS</v>
          </cell>
          <cell r="Z59" t="str">
            <v>30</v>
          </cell>
          <cell r="AA59" t="str">
            <v>V</v>
          </cell>
          <cell r="AB59">
            <v>82</v>
          </cell>
          <cell r="AC59">
            <v>83.5</v>
          </cell>
        </row>
        <row r="60">
          <cell r="Y60" t="str">
            <v>SHS</v>
          </cell>
          <cell r="Z60" t="str">
            <v>30</v>
          </cell>
          <cell r="AA60" t="str">
            <v>V</v>
          </cell>
          <cell r="AB60">
            <v>82</v>
          </cell>
          <cell r="AC60">
            <v>83.5</v>
          </cell>
        </row>
        <row r="61">
          <cell r="Y61" t="str">
            <v>SHS</v>
          </cell>
          <cell r="Z61" t="str">
            <v>30</v>
          </cell>
          <cell r="AA61" t="str">
            <v>R</v>
          </cell>
          <cell r="AB61">
            <v>82</v>
          </cell>
          <cell r="AC61">
            <v>83.5</v>
          </cell>
        </row>
        <row r="62">
          <cell r="Y62" t="str">
            <v>SHS</v>
          </cell>
          <cell r="Z62" t="str">
            <v>30</v>
          </cell>
          <cell r="AA62" t="str">
            <v>LC</v>
          </cell>
          <cell r="AB62">
            <v>107</v>
          </cell>
          <cell r="AC62">
            <v>108.5</v>
          </cell>
        </row>
        <row r="63">
          <cell r="Y63" t="str">
            <v>SHS</v>
          </cell>
          <cell r="Z63" t="str">
            <v>30</v>
          </cell>
          <cell r="AA63" t="str">
            <v>LV</v>
          </cell>
          <cell r="AB63">
            <v>107</v>
          </cell>
          <cell r="AC63">
            <v>108.5</v>
          </cell>
        </row>
        <row r="64">
          <cell r="Y64" t="str">
            <v>SHS</v>
          </cell>
          <cell r="Z64" t="str">
            <v>30</v>
          </cell>
          <cell r="AA64" t="str">
            <v>LV</v>
          </cell>
          <cell r="AB64">
            <v>107</v>
          </cell>
          <cell r="AC64">
            <v>108.5</v>
          </cell>
        </row>
        <row r="65">
          <cell r="Y65" t="str">
            <v>SHS</v>
          </cell>
          <cell r="Z65" t="str">
            <v>30</v>
          </cell>
          <cell r="AA65" t="str">
            <v>LR</v>
          </cell>
          <cell r="AB65">
            <v>107</v>
          </cell>
          <cell r="AC65">
            <v>108.5</v>
          </cell>
        </row>
        <row r="66">
          <cell r="Y66" t="str">
            <v>SHS</v>
          </cell>
          <cell r="Z66" t="str">
            <v>35</v>
          </cell>
          <cell r="AA66" t="str">
            <v>C</v>
          </cell>
          <cell r="AB66">
            <v>95</v>
          </cell>
          <cell r="AC66">
            <v>96.5</v>
          </cell>
        </row>
        <row r="67">
          <cell r="Y67" t="str">
            <v>SHS</v>
          </cell>
          <cell r="Z67" t="str">
            <v>35</v>
          </cell>
          <cell r="AA67" t="str">
            <v>V</v>
          </cell>
          <cell r="AB67">
            <v>95</v>
          </cell>
          <cell r="AC67">
            <v>96.5</v>
          </cell>
        </row>
        <row r="68">
          <cell r="Y68" t="str">
            <v>SHS</v>
          </cell>
          <cell r="Z68" t="str">
            <v>35</v>
          </cell>
          <cell r="AA68" t="str">
            <v>R</v>
          </cell>
          <cell r="AB68">
            <v>95</v>
          </cell>
          <cell r="AC68">
            <v>96.5</v>
          </cell>
        </row>
      </sheetData>
      <sheetData sheetId="2"/>
      <sheetData sheetId="3"/>
      <sheetData sheetId="4"/>
      <sheetData sheetId="5">
        <row r="2">
          <cell r="B2" t="str">
            <v>SPECIAL BLOCK MACHINING 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chu Zan"/>
    </sheetNames>
    <sheetDataSet>
      <sheetData sheetId="0">
        <row r="1">
          <cell r="F1" t="str">
            <v>CUSPO</v>
          </cell>
          <cell r="G1" t="str">
            <v>ITNBR</v>
          </cell>
          <cell r="H1" t="str">
            <v>ITDSC</v>
          </cell>
          <cell r="I1" t="str">
            <v>QTYBO</v>
          </cell>
          <cell r="J1" t="str">
            <v>TLENGTH</v>
          </cell>
          <cell r="K1" t="str">
            <v>TBLOCK</v>
          </cell>
          <cell r="L1" t="str">
            <v>CMLSRK1</v>
          </cell>
          <cell r="M1" t="str">
            <v>I1HNMI</v>
          </cell>
          <cell r="N1" t="str">
            <v>I1GHNM</v>
          </cell>
          <cell r="O1" t="str">
            <v>I1KTBN</v>
          </cell>
          <cell r="P1" t="str">
            <v>I1SHUR</v>
          </cell>
          <cell r="Q1" t="str">
            <v>I1SEID</v>
          </cell>
          <cell r="R1" t="str">
            <v>I1SUKI</v>
          </cell>
          <cell r="S1" t="str">
            <v>PRICE</v>
          </cell>
          <cell r="T1" t="str">
            <v>JUPRICE</v>
          </cell>
          <cell r="U1" t="str">
            <v>CMHKBN</v>
          </cell>
          <cell r="V1" t="str">
            <v>CMJEIM</v>
          </cell>
          <cell r="W1" t="str">
            <v>MSDTE</v>
          </cell>
          <cell r="X1" t="str">
            <v>I1KOUA</v>
          </cell>
          <cell r="Y1" t="str">
            <v>I1KOUB</v>
          </cell>
          <cell r="Z1" t="str">
            <v>I1KOUC</v>
          </cell>
          <cell r="AA1" t="str">
            <v>I1KOUD</v>
          </cell>
          <cell r="AB1" t="str">
            <v>I1TOKA</v>
          </cell>
          <cell r="AC1" t="str">
            <v>I1TOKB</v>
          </cell>
          <cell r="AD1" t="str">
            <v>I1TOKC</v>
          </cell>
          <cell r="AE1" t="str">
            <v>I1TOKD</v>
          </cell>
          <cell r="AF1" t="str">
            <v>CMKSKY</v>
          </cell>
          <cell r="AG1" t="str">
            <v>RQDTE</v>
          </cell>
          <cell r="AH1" t="str">
            <v>CMIKNK</v>
          </cell>
        </row>
        <row r="2">
          <cell r="A2">
            <v>20210914</v>
          </cell>
          <cell r="B2">
            <v>20211214</v>
          </cell>
          <cell r="F2" t="str">
            <v>HK196529</v>
          </cell>
          <cell r="G2" t="str">
            <v>184951010896201</v>
          </cell>
          <cell r="H2" t="str">
            <v>MS11004-0108962</v>
          </cell>
          <cell r="I2">
            <v>1</v>
          </cell>
          <cell r="J2">
            <v>0</v>
          </cell>
          <cell r="K2">
            <v>1</v>
          </cell>
          <cell r="L2" t="str">
            <v>APPLIED MATERIALS INC</v>
          </cell>
          <cell r="M2" t="str">
            <v>849</v>
          </cell>
          <cell r="N2" t="str">
            <v>S-UNIT</v>
          </cell>
          <cell r="O2" t="str">
            <v/>
          </cell>
          <cell r="P2" t="str">
            <v/>
          </cell>
          <cell r="Q2" t="str">
            <v/>
          </cell>
          <cell r="R2" t="str">
            <v/>
          </cell>
          <cell r="S2">
            <v>0</v>
          </cell>
          <cell r="T2">
            <v>0</v>
          </cell>
          <cell r="U2" t="str">
            <v>16</v>
          </cell>
          <cell r="V2" t="str">
            <v>SF SALES</v>
          </cell>
          <cell r="W2">
            <v>20211001</v>
          </cell>
          <cell r="X2" t="str">
            <v/>
          </cell>
          <cell r="Y2" t="str">
            <v/>
          </cell>
          <cell r="Z2" t="str">
            <v/>
          </cell>
          <cell r="AA2" t="str">
            <v/>
          </cell>
          <cell r="AB2" t="str">
            <v/>
          </cell>
          <cell r="AC2" t="str">
            <v/>
          </cell>
          <cell r="AD2" t="str">
            <v/>
          </cell>
          <cell r="AE2" t="str">
            <v/>
          </cell>
          <cell r="AF2">
            <v>20220708</v>
          </cell>
          <cell r="AG2">
            <v>20211214</v>
          </cell>
          <cell r="AH2">
            <v>20211214</v>
          </cell>
        </row>
        <row r="3">
          <cell r="A3">
            <v>20211012</v>
          </cell>
          <cell r="B3">
            <v>20220112</v>
          </cell>
          <cell r="F3" t="str">
            <v>HK203614</v>
          </cell>
          <cell r="G3" t="str">
            <v>184951010896201</v>
          </cell>
          <cell r="H3" t="str">
            <v>MS11004-0108962</v>
          </cell>
          <cell r="I3">
            <v>1</v>
          </cell>
          <cell r="J3">
            <v>0</v>
          </cell>
          <cell r="K3">
            <v>1</v>
          </cell>
          <cell r="L3" t="str">
            <v>APPLIED MATERIALS INC</v>
          </cell>
          <cell r="M3" t="str">
            <v>849</v>
          </cell>
          <cell r="N3" t="str">
            <v>S-UNIT</v>
          </cell>
          <cell r="O3" t="str">
            <v/>
          </cell>
          <cell r="P3" t="str">
            <v/>
          </cell>
          <cell r="Q3" t="str">
            <v/>
          </cell>
          <cell r="R3" t="str">
            <v/>
          </cell>
          <cell r="S3">
            <v>0</v>
          </cell>
          <cell r="T3">
            <v>0</v>
          </cell>
          <cell r="U3" t="str">
            <v>16</v>
          </cell>
          <cell r="V3" t="str">
            <v>SF SALES</v>
          </cell>
          <cell r="W3">
            <v>20211029</v>
          </cell>
          <cell r="X3" t="str">
            <v/>
          </cell>
          <cell r="Y3" t="str">
            <v/>
          </cell>
          <cell r="Z3" t="str">
            <v/>
          </cell>
          <cell r="AA3" t="str">
            <v/>
          </cell>
          <cell r="AB3" t="str">
            <v/>
          </cell>
          <cell r="AC3" t="str">
            <v/>
          </cell>
          <cell r="AD3" t="str">
            <v/>
          </cell>
          <cell r="AE3" t="str">
            <v/>
          </cell>
          <cell r="AF3">
            <v>20220708</v>
          </cell>
          <cell r="AG3">
            <v>20220112</v>
          </cell>
          <cell r="AH3">
            <v>20220112</v>
          </cell>
        </row>
        <row r="4">
          <cell r="A4">
            <v>20220208</v>
          </cell>
          <cell r="B4">
            <v>20220524</v>
          </cell>
          <cell r="F4" t="str">
            <v>HK234601</v>
          </cell>
          <cell r="G4" t="str">
            <v>184951010896201</v>
          </cell>
          <cell r="H4" t="str">
            <v>MS11004-0108962</v>
          </cell>
          <cell r="I4">
            <v>1</v>
          </cell>
          <cell r="J4">
            <v>0</v>
          </cell>
          <cell r="K4">
            <v>1</v>
          </cell>
          <cell r="L4" t="str">
            <v>APPLIED MATERIALS INC</v>
          </cell>
          <cell r="M4" t="str">
            <v>849</v>
          </cell>
          <cell r="N4" t="str">
            <v>S-UNIT</v>
          </cell>
          <cell r="O4" t="str">
            <v/>
          </cell>
          <cell r="P4" t="str">
            <v/>
          </cell>
          <cell r="Q4" t="str">
            <v/>
          </cell>
          <cell r="R4" t="str">
            <v/>
          </cell>
          <cell r="S4">
            <v>0</v>
          </cell>
          <cell r="T4">
            <v>0</v>
          </cell>
          <cell r="U4" t="str">
            <v>16</v>
          </cell>
          <cell r="V4" t="str">
            <v>SF SALES</v>
          </cell>
          <cell r="W4">
            <v>20220224</v>
          </cell>
          <cell r="X4" t="str">
            <v/>
          </cell>
          <cell r="Y4" t="str">
            <v/>
          </cell>
          <cell r="Z4" t="str">
            <v/>
          </cell>
          <cell r="AA4" t="str">
            <v/>
          </cell>
          <cell r="AB4" t="str">
            <v/>
          </cell>
          <cell r="AC4" t="str">
            <v/>
          </cell>
          <cell r="AD4" t="str">
            <v/>
          </cell>
          <cell r="AE4" t="str">
            <v/>
          </cell>
          <cell r="AF4">
            <v>20220708</v>
          </cell>
          <cell r="AG4">
            <v>20220524</v>
          </cell>
          <cell r="AH4">
            <v>20220524</v>
          </cell>
        </row>
        <row r="5">
          <cell r="A5">
            <v>20220428</v>
          </cell>
          <cell r="B5">
            <v>20220610</v>
          </cell>
          <cell r="F5" t="str">
            <v>HK255815</v>
          </cell>
          <cell r="G5" t="str">
            <v>184951010527200</v>
          </cell>
          <cell r="H5" t="str">
            <v>KR30H06CFM+494L1F-010X(A)</v>
          </cell>
          <cell r="I5">
            <v>1</v>
          </cell>
          <cell r="J5">
            <v>0</v>
          </cell>
          <cell r="K5">
            <v>1</v>
          </cell>
          <cell r="L5" t="str">
            <v>APPLIED MATERIALS INC</v>
          </cell>
          <cell r="M5" t="str">
            <v>849</v>
          </cell>
          <cell r="N5" t="str">
            <v>S-UNIT</v>
          </cell>
          <cell r="O5" t="str">
            <v/>
          </cell>
          <cell r="P5" t="str">
            <v/>
          </cell>
          <cell r="Q5" t="str">
            <v/>
          </cell>
          <cell r="R5" t="str">
            <v/>
          </cell>
          <cell r="S5">
            <v>506.89</v>
          </cell>
          <cell r="T5">
            <v>506.89</v>
          </cell>
          <cell r="U5" t="str">
            <v>16</v>
          </cell>
          <cell r="V5" t="str">
            <v>SF SALES</v>
          </cell>
          <cell r="W5">
            <v>20220517</v>
          </cell>
          <cell r="X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  <cell r="AD5" t="str">
            <v/>
          </cell>
          <cell r="AE5" t="str">
            <v/>
          </cell>
          <cell r="AF5">
            <v>20220610</v>
          </cell>
          <cell r="AG5">
            <v>20220728</v>
          </cell>
          <cell r="AH5">
            <v>20220728</v>
          </cell>
        </row>
        <row r="6">
          <cell r="A6">
            <v>20220429</v>
          </cell>
          <cell r="B6">
            <v>20220610</v>
          </cell>
          <cell r="F6" t="str">
            <v>HK255873</v>
          </cell>
          <cell r="G6" t="str">
            <v>184951010527201</v>
          </cell>
          <cell r="H6" t="str">
            <v>KR30H06CFM+494L1F-010X(A)</v>
          </cell>
          <cell r="I6">
            <v>2</v>
          </cell>
          <cell r="J6">
            <v>988</v>
          </cell>
          <cell r="K6">
            <v>0</v>
          </cell>
          <cell r="L6" t="str">
            <v>APPLIED MATERIALS INC</v>
          </cell>
          <cell r="M6" t="str">
            <v>849</v>
          </cell>
          <cell r="N6" t="str">
            <v>S-UNIT</v>
          </cell>
          <cell r="O6" t="str">
            <v>30</v>
          </cell>
          <cell r="P6" t="str">
            <v/>
          </cell>
          <cell r="Q6" t="str">
            <v/>
          </cell>
          <cell r="R6" t="str">
            <v/>
          </cell>
          <cell r="S6">
            <v>481.89</v>
          </cell>
          <cell r="T6">
            <v>963.78</v>
          </cell>
          <cell r="U6" t="str">
            <v>16</v>
          </cell>
          <cell r="V6" t="str">
            <v>SF SALES</v>
          </cell>
          <cell r="W6">
            <v>20220518</v>
          </cell>
          <cell r="X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 t="str">
            <v/>
          </cell>
          <cell r="AF6">
            <v>20220610</v>
          </cell>
          <cell r="AG6">
            <v>20220729</v>
          </cell>
          <cell r="AH6">
            <v>20220729</v>
          </cell>
        </row>
        <row r="7">
          <cell r="A7">
            <v>20220331</v>
          </cell>
          <cell r="B7">
            <v>20220630</v>
          </cell>
          <cell r="F7" t="str">
            <v>HK248751</v>
          </cell>
          <cell r="G7" t="str">
            <v>171151009971802</v>
          </cell>
          <cell r="H7" t="str">
            <v>KR2602B+300LP0E-0000(A)</v>
          </cell>
          <cell r="I7">
            <v>1</v>
          </cell>
          <cell r="J7">
            <v>0</v>
          </cell>
          <cell r="K7">
            <v>0</v>
          </cell>
          <cell r="L7" t="str">
            <v>APPLIED MATERIALS INC</v>
          </cell>
          <cell r="M7" t="str">
            <v>711</v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>
            <v>0</v>
          </cell>
          <cell r="T7">
            <v>0</v>
          </cell>
          <cell r="U7" t="str">
            <v>16</v>
          </cell>
          <cell r="V7" t="str">
            <v>SF SALES</v>
          </cell>
          <cell r="W7">
            <v>20220531</v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F7">
            <v>20220708</v>
          </cell>
          <cell r="AG7">
            <v>20220630</v>
          </cell>
          <cell r="AH7">
            <v>20220630</v>
          </cell>
        </row>
        <row r="8">
          <cell r="A8">
            <v>20220414</v>
          </cell>
          <cell r="B8">
            <v>20220714</v>
          </cell>
          <cell r="F8" t="str">
            <v>HK252094</v>
          </cell>
          <cell r="G8" t="str">
            <v>184951010527201</v>
          </cell>
          <cell r="H8" t="str">
            <v>KR30H06CFM+494L1F-010X(A)</v>
          </cell>
          <cell r="I8">
            <v>1</v>
          </cell>
          <cell r="J8">
            <v>494</v>
          </cell>
          <cell r="K8">
            <v>0</v>
          </cell>
          <cell r="L8" t="str">
            <v>ULTRA CLEAN TECHNOLOGY</v>
          </cell>
          <cell r="M8" t="str">
            <v>849</v>
          </cell>
          <cell r="N8" t="str">
            <v>S-UNIT</v>
          </cell>
          <cell r="O8" t="str">
            <v>30</v>
          </cell>
          <cell r="P8" t="str">
            <v/>
          </cell>
          <cell r="Q8" t="str">
            <v/>
          </cell>
          <cell r="R8" t="str">
            <v/>
          </cell>
          <cell r="S8">
            <v>0</v>
          </cell>
          <cell r="T8">
            <v>0</v>
          </cell>
          <cell r="U8" t="str">
            <v>16</v>
          </cell>
          <cell r="V8" t="str">
            <v>SF SALES</v>
          </cell>
          <cell r="W8">
            <v>20220503</v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>
            <v>20220708</v>
          </cell>
          <cell r="AG8">
            <v>20220714</v>
          </cell>
          <cell r="AH8">
            <v>20220714</v>
          </cell>
        </row>
        <row r="9">
          <cell r="A9">
            <v>20220428</v>
          </cell>
          <cell r="B9">
            <v>20220728</v>
          </cell>
          <cell r="F9" t="str">
            <v>HK255814</v>
          </cell>
          <cell r="G9" t="str">
            <v>184951010896201</v>
          </cell>
          <cell r="H9" t="str">
            <v>MS11004-0108962</v>
          </cell>
          <cell r="I9">
            <v>1</v>
          </cell>
          <cell r="J9">
            <v>0</v>
          </cell>
          <cell r="K9">
            <v>1</v>
          </cell>
          <cell r="L9" t="str">
            <v>APPLIED MATERIALS INC</v>
          </cell>
          <cell r="M9" t="str">
            <v>849</v>
          </cell>
          <cell r="N9" t="str">
            <v>S-UNIT</v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>
            <v>0</v>
          </cell>
          <cell r="T9">
            <v>0</v>
          </cell>
          <cell r="U9" t="str">
            <v>16</v>
          </cell>
          <cell r="V9" t="str">
            <v>SF SALES</v>
          </cell>
          <cell r="W9">
            <v>20220517</v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>
            <v>20220708</v>
          </cell>
          <cell r="AG9">
            <v>20220728</v>
          </cell>
          <cell r="AH9">
            <v>20220728</v>
          </cell>
        </row>
        <row r="10">
          <cell r="A10">
            <v>20220801</v>
          </cell>
          <cell r="B10">
            <v>20220822</v>
          </cell>
          <cell r="F10" t="str">
            <v>HK273780</v>
          </cell>
          <cell r="G10" t="str">
            <v>184951013552800</v>
          </cell>
          <cell r="H10" t="str">
            <v>KR2001A+200L1E-10XX(A)</v>
          </cell>
          <cell r="I10">
            <v>2</v>
          </cell>
          <cell r="J10">
            <v>400</v>
          </cell>
          <cell r="K10">
            <v>2</v>
          </cell>
          <cell r="L10" t="str">
            <v>JOHNSON &amp; JOHNSON SURGICAL VISION</v>
          </cell>
          <cell r="M10" t="str">
            <v>849</v>
          </cell>
          <cell r="N10" t="str">
            <v>KR</v>
          </cell>
          <cell r="O10" t="str">
            <v>2001</v>
          </cell>
          <cell r="P10" t="str">
            <v>A</v>
          </cell>
          <cell r="Q10" t="str">
            <v/>
          </cell>
          <cell r="R10" t="str">
            <v/>
          </cell>
          <cell r="S10">
            <v>0</v>
          </cell>
          <cell r="T10">
            <v>0</v>
          </cell>
          <cell r="U10" t="str">
            <v>16</v>
          </cell>
          <cell r="V10" t="str">
            <v>SF SALES</v>
          </cell>
          <cell r="W10">
            <v>20220822</v>
          </cell>
          <cell r="X10" t="str">
            <v>40</v>
          </cell>
          <cell r="Y10" t="str">
            <v>1</v>
          </cell>
          <cell r="Z10" t="str">
            <v/>
          </cell>
          <cell r="AA10" t="str">
            <v>10</v>
          </cell>
          <cell r="AB10" t="str">
            <v/>
          </cell>
          <cell r="AC10" t="str">
            <v/>
          </cell>
          <cell r="AD10" t="str">
            <v>Y</v>
          </cell>
          <cell r="AE10" t="str">
            <v/>
          </cell>
          <cell r="AF10">
            <v>20220822</v>
          </cell>
          <cell r="AG10">
            <v>20221101</v>
          </cell>
          <cell r="AH10">
            <v>20221101</v>
          </cell>
        </row>
        <row r="11">
          <cell r="A11">
            <v>20220617</v>
          </cell>
          <cell r="B11">
            <v>20220919</v>
          </cell>
          <cell r="F11" t="str">
            <v>HK266618</v>
          </cell>
          <cell r="G11" t="str">
            <v>184951010528101</v>
          </cell>
          <cell r="H11" t="str">
            <v>SKR3310AFME+740L1FE-000H</v>
          </cell>
          <cell r="I11">
            <v>1</v>
          </cell>
          <cell r="J11">
            <v>740</v>
          </cell>
          <cell r="K11">
            <v>0</v>
          </cell>
          <cell r="L11" t="str">
            <v>APPLIED MATERIALS INC</v>
          </cell>
          <cell r="M11" t="str">
            <v>849</v>
          </cell>
          <cell r="N11" t="str">
            <v>S-UNIT</v>
          </cell>
          <cell r="O11" t="str">
            <v>3310</v>
          </cell>
          <cell r="P11" t="str">
            <v/>
          </cell>
          <cell r="Q11" t="str">
            <v/>
          </cell>
          <cell r="R11" t="str">
            <v/>
          </cell>
          <cell r="S11">
            <v>0</v>
          </cell>
          <cell r="T11">
            <v>0</v>
          </cell>
          <cell r="U11" t="str">
            <v>16</v>
          </cell>
          <cell r="V11" t="str">
            <v>SF SALES</v>
          </cell>
          <cell r="W11">
            <v>20220706</v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>
            <v>20220919</v>
          </cell>
          <cell r="AG11">
            <v>20220919</v>
          </cell>
          <cell r="AH11">
            <v>20220919</v>
          </cell>
        </row>
        <row r="12">
          <cell r="A12">
            <v>20220328</v>
          </cell>
          <cell r="B12">
            <v>20221020</v>
          </cell>
          <cell r="F12" t="str">
            <v>HK247562</v>
          </cell>
          <cell r="G12" t="str">
            <v>184951010528101</v>
          </cell>
          <cell r="H12" t="str">
            <v>SKR3310AFME+740L1FE-000H</v>
          </cell>
          <cell r="I12">
            <v>1</v>
          </cell>
          <cell r="J12">
            <v>740</v>
          </cell>
          <cell r="K12">
            <v>0</v>
          </cell>
          <cell r="L12" t="str">
            <v>APPLIED MATERIALS INC</v>
          </cell>
          <cell r="M12" t="str">
            <v>849</v>
          </cell>
          <cell r="N12" t="str">
            <v>S-UNIT</v>
          </cell>
          <cell r="O12" t="str">
            <v>3310</v>
          </cell>
          <cell r="P12" t="str">
            <v/>
          </cell>
          <cell r="Q12" t="str">
            <v/>
          </cell>
          <cell r="R12" t="str">
            <v/>
          </cell>
          <cell r="S12">
            <v>50</v>
          </cell>
          <cell r="T12">
            <v>50</v>
          </cell>
          <cell r="U12" t="str">
            <v>15</v>
          </cell>
          <cell r="V12" t="str">
            <v>SF SALES</v>
          </cell>
          <cell r="W12">
            <v>20220406</v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>
            <v>20221020</v>
          </cell>
          <cell r="AG12">
            <v>20220628</v>
          </cell>
          <cell r="AH12">
            <v>20220628</v>
          </cell>
        </row>
        <row r="13">
          <cell r="A13">
            <v>20220808</v>
          </cell>
          <cell r="B13">
            <v>20221108</v>
          </cell>
          <cell r="F13" t="str">
            <v>HK275519</v>
          </cell>
          <cell r="G13" t="str">
            <v>184951010528101</v>
          </cell>
          <cell r="H13" t="str">
            <v>SKR3310AFME+740L1FE-000H</v>
          </cell>
          <cell r="I13">
            <v>1</v>
          </cell>
          <cell r="J13">
            <v>740</v>
          </cell>
          <cell r="K13">
            <v>0</v>
          </cell>
          <cell r="L13" t="str">
            <v>APPLIED MATERIALS INC</v>
          </cell>
          <cell r="M13" t="str">
            <v>849</v>
          </cell>
          <cell r="N13" t="str">
            <v>S-UNIT</v>
          </cell>
          <cell r="O13" t="str">
            <v>3310</v>
          </cell>
          <cell r="P13" t="str">
            <v/>
          </cell>
          <cell r="Q13" t="str">
            <v/>
          </cell>
          <cell r="R13" t="str">
            <v/>
          </cell>
          <cell r="S13">
            <v>0</v>
          </cell>
          <cell r="T13">
            <v>0</v>
          </cell>
          <cell r="U13" t="str">
            <v>16</v>
          </cell>
          <cell r="V13" t="str">
            <v>SF SALES</v>
          </cell>
          <cell r="W13">
            <v>20220824</v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>
            <v>20221108</v>
          </cell>
          <cell r="AG13">
            <v>20221108</v>
          </cell>
          <cell r="AH13">
            <v>20221108</v>
          </cell>
        </row>
        <row r="14">
          <cell r="A14">
            <v>20221011</v>
          </cell>
          <cell r="B14">
            <v>20230111</v>
          </cell>
          <cell r="F14" t="str">
            <v>HK287002</v>
          </cell>
          <cell r="G14" t="str">
            <v>184951010527500</v>
          </cell>
          <cell r="H14" t="str">
            <v>SKR3310AFME+600L1FE-100H(A)</v>
          </cell>
          <cell r="I14">
            <v>1</v>
          </cell>
          <cell r="J14">
            <v>0</v>
          </cell>
          <cell r="K14">
            <v>1</v>
          </cell>
          <cell r="L14" t="str">
            <v>APPLIED MATERIALS INC</v>
          </cell>
          <cell r="M14" t="str">
            <v>849</v>
          </cell>
          <cell r="N14" t="str">
            <v>S-UNIT</v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>
            <v>0</v>
          </cell>
          <cell r="T14">
            <v>0</v>
          </cell>
          <cell r="U14" t="str">
            <v>16</v>
          </cell>
          <cell r="V14" t="str">
            <v>SF SALES</v>
          </cell>
          <cell r="W14">
            <v>20231030</v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>
            <v>20230111</v>
          </cell>
          <cell r="AG14">
            <v>20230111</v>
          </cell>
          <cell r="AH14">
            <v>20230111</v>
          </cell>
        </row>
        <row r="15">
          <cell r="A15">
            <v>20221205</v>
          </cell>
          <cell r="B15">
            <v>20230310</v>
          </cell>
          <cell r="F15" t="str">
            <v>HK295646</v>
          </cell>
          <cell r="G15" t="str">
            <v>184951010528101</v>
          </cell>
          <cell r="H15" t="str">
            <v>SKR3310AFME+740L1FE-000H</v>
          </cell>
          <cell r="I15">
            <v>1</v>
          </cell>
          <cell r="J15">
            <v>740</v>
          </cell>
          <cell r="K15">
            <v>0</v>
          </cell>
          <cell r="L15" t="str">
            <v>APPLIED MATERIALS INC</v>
          </cell>
          <cell r="M15" t="str">
            <v>849</v>
          </cell>
          <cell r="N15" t="str">
            <v>S-UNIT</v>
          </cell>
          <cell r="O15" t="str">
            <v>3310</v>
          </cell>
          <cell r="P15" t="str">
            <v/>
          </cell>
          <cell r="Q15" t="str">
            <v/>
          </cell>
          <cell r="R15" t="str">
            <v/>
          </cell>
          <cell r="S15">
            <v>0</v>
          </cell>
          <cell r="T15">
            <v>0</v>
          </cell>
          <cell r="U15" t="str">
            <v>15</v>
          </cell>
          <cell r="V15" t="str">
            <v>SF SALES</v>
          </cell>
          <cell r="W15">
            <v>20221220</v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>
            <v>20230310</v>
          </cell>
          <cell r="AG15">
            <v>20230310</v>
          </cell>
          <cell r="AH15">
            <v>20230310</v>
          </cell>
        </row>
        <row r="16">
          <cell r="A16">
            <v>20230113</v>
          </cell>
          <cell r="B16">
            <v>20230413</v>
          </cell>
          <cell r="F16" t="str">
            <v>HK300803</v>
          </cell>
          <cell r="G16" t="str">
            <v>184951010527202</v>
          </cell>
          <cell r="H16" t="str">
            <v>KR30H06CFM+494L1F-010X(A)</v>
          </cell>
          <cell r="I16">
            <v>1</v>
          </cell>
          <cell r="J16">
            <v>494</v>
          </cell>
          <cell r="K16">
            <v>0</v>
          </cell>
          <cell r="L16" t="str">
            <v>APPLIED MATERIALS INC</v>
          </cell>
          <cell r="M16" t="str">
            <v>849</v>
          </cell>
          <cell r="N16" t="str">
            <v>S-UNIT</v>
          </cell>
          <cell r="O16" t="str">
            <v>30</v>
          </cell>
          <cell r="P16" t="str">
            <v/>
          </cell>
          <cell r="Q16" t="str">
            <v/>
          </cell>
          <cell r="R16" t="str">
            <v/>
          </cell>
          <cell r="S16">
            <v>0</v>
          </cell>
          <cell r="T16">
            <v>0</v>
          </cell>
          <cell r="U16" t="str">
            <v>16</v>
          </cell>
          <cell r="V16" t="str">
            <v>SF SALES</v>
          </cell>
          <cell r="W16">
            <v>20230126</v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>
            <v>20230413</v>
          </cell>
          <cell r="AG16">
            <v>20230413</v>
          </cell>
          <cell r="AH16">
            <v>20230413</v>
          </cell>
        </row>
        <row r="17">
          <cell r="A17">
            <v>20230412</v>
          </cell>
          <cell r="B17">
            <v>20230508</v>
          </cell>
          <cell r="F17" t="str">
            <v>HK319341</v>
          </cell>
          <cell r="G17" t="str">
            <v>184951009907601</v>
          </cell>
          <cell r="H17" t="str">
            <v>MS10007-0099076</v>
          </cell>
          <cell r="I17">
            <v>1</v>
          </cell>
          <cell r="J17">
            <v>0</v>
          </cell>
          <cell r="K17">
            <v>1</v>
          </cell>
          <cell r="L17" t="str">
            <v>BENCHMARK ELECTRONICS, INC</v>
          </cell>
          <cell r="M17" t="str">
            <v>849</v>
          </cell>
          <cell r="N17" t="str">
            <v>S-UNIT</v>
          </cell>
          <cell r="O17" t="str">
            <v>2602</v>
          </cell>
          <cell r="P17" t="str">
            <v>A</v>
          </cell>
          <cell r="Q17" t="str">
            <v/>
          </cell>
          <cell r="R17" t="str">
            <v/>
          </cell>
          <cell r="S17">
            <v>100</v>
          </cell>
          <cell r="T17">
            <v>100</v>
          </cell>
          <cell r="U17" t="str">
            <v>16</v>
          </cell>
          <cell r="V17" t="str">
            <v>SF SALES</v>
          </cell>
          <cell r="W17">
            <v>20230501</v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>
            <v>20230508</v>
          </cell>
          <cell r="AG17">
            <v>20230612</v>
          </cell>
          <cell r="AH17">
            <v>20230612</v>
          </cell>
        </row>
        <row r="18">
          <cell r="A18">
            <v>20230213</v>
          </cell>
          <cell r="B18">
            <v>20230512</v>
          </cell>
          <cell r="F18" t="str">
            <v>HK307275</v>
          </cell>
          <cell r="G18" t="str">
            <v>184951010896201</v>
          </cell>
          <cell r="H18" t="str">
            <v>MS11004-0108962</v>
          </cell>
          <cell r="I18">
            <v>1</v>
          </cell>
          <cell r="J18">
            <v>0</v>
          </cell>
          <cell r="K18">
            <v>1</v>
          </cell>
          <cell r="L18" t="str">
            <v>APPLIED MATERIALS INC</v>
          </cell>
          <cell r="M18" t="str">
            <v>849</v>
          </cell>
          <cell r="N18" t="str">
            <v>S-UNIT</v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>
            <v>601.54999999999995</v>
          </cell>
          <cell r="T18">
            <v>601.54999999999995</v>
          </cell>
          <cell r="U18" t="str">
            <v>16</v>
          </cell>
          <cell r="V18" t="str">
            <v>SF SALES</v>
          </cell>
          <cell r="W18">
            <v>20230310</v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>
            <v>20230512</v>
          </cell>
          <cell r="AG18">
            <v>20230515</v>
          </cell>
          <cell r="AH18">
            <v>20230515</v>
          </cell>
        </row>
        <row r="19">
          <cell r="A19">
            <v>20230216</v>
          </cell>
          <cell r="B19">
            <v>20230516</v>
          </cell>
          <cell r="F19" t="str">
            <v>HK307811</v>
          </cell>
          <cell r="G19" t="str">
            <v>184951008761401</v>
          </cell>
          <cell r="H19" t="str">
            <v>MS08021-A-0087614</v>
          </cell>
          <cell r="I19">
            <v>2</v>
          </cell>
          <cell r="J19">
            <v>0</v>
          </cell>
          <cell r="K19">
            <v>0</v>
          </cell>
          <cell r="L19" t="str">
            <v>APPLIED MATERIALS INC</v>
          </cell>
          <cell r="M19" t="str">
            <v>849</v>
          </cell>
          <cell r="N19" t="str">
            <v>S-UNIT</v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>
            <v>0</v>
          </cell>
          <cell r="T19">
            <v>0</v>
          </cell>
          <cell r="U19" t="str">
            <v>15</v>
          </cell>
          <cell r="V19" t="str">
            <v>SF SALES</v>
          </cell>
          <cell r="W19">
            <v>20230307</v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>
            <v>20230516</v>
          </cell>
          <cell r="AG19">
            <v>20230516</v>
          </cell>
          <cell r="AH19">
            <v>20230516</v>
          </cell>
        </row>
        <row r="20">
          <cell r="A20">
            <v>20230306</v>
          </cell>
          <cell r="B20">
            <v>20230518</v>
          </cell>
          <cell r="F20" t="str">
            <v>HK311587</v>
          </cell>
          <cell r="G20" t="str">
            <v>184951009907601</v>
          </cell>
          <cell r="H20" t="str">
            <v>MS10007-0099076</v>
          </cell>
          <cell r="I20">
            <v>1</v>
          </cell>
          <cell r="J20">
            <v>0</v>
          </cell>
          <cell r="K20">
            <v>1</v>
          </cell>
          <cell r="L20" t="str">
            <v>BENCHMARK ELECTRONICS, INC</v>
          </cell>
          <cell r="M20" t="str">
            <v>849</v>
          </cell>
          <cell r="N20" t="str">
            <v>S-UNIT</v>
          </cell>
          <cell r="O20" t="str">
            <v>2602</v>
          </cell>
          <cell r="P20" t="str">
            <v>A</v>
          </cell>
          <cell r="Q20" t="str">
            <v/>
          </cell>
          <cell r="R20" t="str">
            <v/>
          </cell>
          <cell r="S20">
            <v>269</v>
          </cell>
          <cell r="T20">
            <v>269</v>
          </cell>
          <cell r="U20" t="str">
            <v>16</v>
          </cell>
          <cell r="V20" t="str">
            <v>SF SALES</v>
          </cell>
          <cell r="W20">
            <v>20230323</v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>
            <v>20230518</v>
          </cell>
          <cell r="AG20">
            <v>20230607</v>
          </cell>
          <cell r="AH20">
            <v>20230607</v>
          </cell>
        </row>
        <row r="21">
          <cell r="A21">
            <v>20230306</v>
          </cell>
          <cell r="B21">
            <v>20230606</v>
          </cell>
          <cell r="F21" t="str">
            <v>HK311585</v>
          </cell>
          <cell r="G21" t="str">
            <v>184951013371000</v>
          </cell>
          <cell r="H21" t="str">
            <v>SKR4620AFM+1305L1FE-00AV</v>
          </cell>
          <cell r="I21">
            <v>2</v>
          </cell>
          <cell r="J21">
            <v>0</v>
          </cell>
          <cell r="K21">
            <v>2</v>
          </cell>
          <cell r="L21" t="str">
            <v>APPLIED MATERIALS INC</v>
          </cell>
          <cell r="M21" t="str">
            <v>849</v>
          </cell>
          <cell r="N21" t="str">
            <v>S-UNIT</v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>
            <v>0</v>
          </cell>
          <cell r="T21">
            <v>0</v>
          </cell>
          <cell r="U21" t="str">
            <v>16</v>
          </cell>
          <cell r="V21" t="str">
            <v>SF SALES</v>
          </cell>
          <cell r="W21">
            <v>20230323</v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>
            <v>20230606</v>
          </cell>
          <cell r="AG21">
            <v>20230606</v>
          </cell>
          <cell r="AH21">
            <v>20230606</v>
          </cell>
        </row>
        <row r="22">
          <cell r="A22">
            <v>20230118</v>
          </cell>
          <cell r="B22">
            <v>20230608</v>
          </cell>
          <cell r="F22" t="str">
            <v>HK302091</v>
          </cell>
          <cell r="G22" t="str">
            <v>184951009907601</v>
          </cell>
          <cell r="H22" t="str">
            <v>MS10007-0099076</v>
          </cell>
          <cell r="I22">
            <v>2</v>
          </cell>
          <cell r="J22">
            <v>0</v>
          </cell>
          <cell r="K22">
            <v>2</v>
          </cell>
          <cell r="L22" t="str">
            <v>BENCHMARK ELECTRONICS, INC</v>
          </cell>
          <cell r="M22" t="str">
            <v>849</v>
          </cell>
          <cell r="N22" t="str">
            <v>S-UNIT</v>
          </cell>
          <cell r="O22" t="str">
            <v>2602</v>
          </cell>
          <cell r="P22" t="str">
            <v>A</v>
          </cell>
          <cell r="Q22" t="str">
            <v/>
          </cell>
          <cell r="R22" t="str">
            <v/>
          </cell>
          <cell r="S22">
            <v>350</v>
          </cell>
          <cell r="T22">
            <v>700</v>
          </cell>
          <cell r="U22" t="str">
            <v>16</v>
          </cell>
          <cell r="V22" t="str">
            <v>SF SALES</v>
          </cell>
          <cell r="W22">
            <v>20230206</v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>
            <v>20230608</v>
          </cell>
          <cell r="AG22">
            <v>20230418</v>
          </cell>
          <cell r="AH22">
            <v>20230418</v>
          </cell>
        </row>
        <row r="23">
          <cell r="A23">
            <v>20230309</v>
          </cell>
          <cell r="B23">
            <v>20230608</v>
          </cell>
          <cell r="F23" t="str">
            <v>HK312616</v>
          </cell>
          <cell r="G23" t="str">
            <v>184951010528101</v>
          </cell>
          <cell r="H23" t="str">
            <v>SKR3310AFME+740L1FE-000H</v>
          </cell>
          <cell r="I23">
            <v>1</v>
          </cell>
          <cell r="J23">
            <v>740</v>
          </cell>
          <cell r="K23">
            <v>0</v>
          </cell>
          <cell r="L23" t="str">
            <v>APPLIED MATERIALS INC</v>
          </cell>
          <cell r="M23" t="str">
            <v>849</v>
          </cell>
          <cell r="N23" t="str">
            <v>S-UNIT</v>
          </cell>
          <cell r="O23" t="str">
            <v>3310</v>
          </cell>
          <cell r="P23" t="str">
            <v/>
          </cell>
          <cell r="Q23" t="str">
            <v/>
          </cell>
          <cell r="R23" t="str">
            <v/>
          </cell>
          <cell r="S23">
            <v>25</v>
          </cell>
          <cell r="T23">
            <v>25</v>
          </cell>
          <cell r="U23" t="str">
            <v>16</v>
          </cell>
          <cell r="V23" t="str">
            <v>SF SALES</v>
          </cell>
          <cell r="W23">
            <v>20230425</v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>
            <v>20230608</v>
          </cell>
          <cell r="AG23">
            <v>20230609</v>
          </cell>
          <cell r="AH23">
            <v>20230609</v>
          </cell>
        </row>
        <row r="24">
          <cell r="A24">
            <v>20230414</v>
          </cell>
          <cell r="B24">
            <v>20230714</v>
          </cell>
          <cell r="F24" t="str">
            <v>HK319700</v>
          </cell>
          <cell r="G24" t="str">
            <v>184951008761402</v>
          </cell>
          <cell r="H24" t="str">
            <v>MS08021-A-0087614</v>
          </cell>
          <cell r="I24">
            <v>1</v>
          </cell>
          <cell r="J24">
            <v>0</v>
          </cell>
          <cell r="K24">
            <v>0</v>
          </cell>
          <cell r="L24" t="str">
            <v>APPLIED MATERIALS INC</v>
          </cell>
          <cell r="M24" t="str">
            <v>849</v>
          </cell>
          <cell r="N24" t="str">
            <v>S-UNIT</v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>
            <v>0</v>
          </cell>
          <cell r="T24">
            <v>0</v>
          </cell>
          <cell r="U24" t="str">
            <v>16</v>
          </cell>
          <cell r="V24" t="str">
            <v>SF SALES</v>
          </cell>
          <cell r="W24">
            <v>20230504</v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D24" t="str">
            <v/>
          </cell>
          <cell r="AE24" t="str">
            <v/>
          </cell>
          <cell r="AF24">
            <v>20230714</v>
          </cell>
          <cell r="AG24">
            <v>20230714</v>
          </cell>
          <cell r="AH24">
            <v>20230714</v>
          </cell>
        </row>
        <row r="25">
          <cell r="A25">
            <v>20230419</v>
          </cell>
          <cell r="B25">
            <v>20230719</v>
          </cell>
          <cell r="F25" t="str">
            <v>HK320690</v>
          </cell>
          <cell r="G25" t="str">
            <v>184951008761402</v>
          </cell>
          <cell r="H25" t="str">
            <v>MS08021-A-0087614</v>
          </cell>
          <cell r="I25">
            <v>1</v>
          </cell>
          <cell r="J25">
            <v>0</v>
          </cell>
          <cell r="K25">
            <v>0</v>
          </cell>
          <cell r="L25" t="str">
            <v>APPLIED MATERIALS INC</v>
          </cell>
          <cell r="M25" t="str">
            <v>849</v>
          </cell>
          <cell r="N25" t="str">
            <v>S-UNIT</v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>
            <v>0</v>
          </cell>
          <cell r="T25">
            <v>0</v>
          </cell>
          <cell r="U25" t="str">
            <v>16</v>
          </cell>
          <cell r="V25" t="str">
            <v>SF SALES</v>
          </cell>
          <cell r="W25">
            <v>20230427</v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>
            <v>20230719</v>
          </cell>
          <cell r="AG25">
            <v>20230719</v>
          </cell>
          <cell r="AH25">
            <v>20230719</v>
          </cell>
        </row>
        <row r="26">
          <cell r="A26">
            <v>20230426</v>
          </cell>
          <cell r="B26">
            <v>20230726</v>
          </cell>
          <cell r="F26" t="str">
            <v>HK321651</v>
          </cell>
          <cell r="G26" t="str">
            <v>184951013889600</v>
          </cell>
          <cell r="H26" t="str">
            <v>MS13014-0138896</v>
          </cell>
          <cell r="I26">
            <v>5</v>
          </cell>
          <cell r="J26">
            <v>0</v>
          </cell>
          <cell r="K26">
            <v>5</v>
          </cell>
          <cell r="L26" t="str">
            <v>AIRCRAFT CABIN SYSTEMS</v>
          </cell>
          <cell r="M26" t="str">
            <v>849</v>
          </cell>
          <cell r="N26" t="str">
            <v>S-UNIT</v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>
            <v>0</v>
          </cell>
          <cell r="T26">
            <v>0</v>
          </cell>
          <cell r="U26" t="str">
            <v>15</v>
          </cell>
          <cell r="V26" t="str">
            <v>SF SALES</v>
          </cell>
          <cell r="W26">
            <v>20230427</v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>
            <v>20230726</v>
          </cell>
          <cell r="AG26">
            <v>20230726</v>
          </cell>
          <cell r="AH26">
            <v>20230726</v>
          </cell>
        </row>
        <row r="27">
          <cell r="A27">
            <v>20220801</v>
          </cell>
          <cell r="B27">
            <v>20230803</v>
          </cell>
          <cell r="F27" t="str">
            <v>HK273778</v>
          </cell>
          <cell r="G27" t="str">
            <v>184951013552800</v>
          </cell>
          <cell r="H27" t="str">
            <v>KR2001A+200L1E-10XX(A)</v>
          </cell>
          <cell r="I27">
            <v>2</v>
          </cell>
          <cell r="J27">
            <v>400</v>
          </cell>
          <cell r="K27">
            <v>2</v>
          </cell>
          <cell r="L27" t="str">
            <v>JOHNSON &amp; JOHNSON SURGICAL VISION</v>
          </cell>
          <cell r="M27" t="str">
            <v>849</v>
          </cell>
          <cell r="N27" t="str">
            <v>KR</v>
          </cell>
          <cell r="O27" t="str">
            <v>2001</v>
          </cell>
          <cell r="P27" t="str">
            <v>A</v>
          </cell>
          <cell r="Q27" t="str">
            <v/>
          </cell>
          <cell r="R27" t="str">
            <v/>
          </cell>
          <cell r="S27">
            <v>100.68</v>
          </cell>
          <cell r="T27">
            <v>201.36</v>
          </cell>
          <cell r="U27" t="str">
            <v>16</v>
          </cell>
          <cell r="V27" t="str">
            <v>SF SALES</v>
          </cell>
          <cell r="W27">
            <v>20220822</v>
          </cell>
          <cell r="X27" t="str">
            <v>40</v>
          </cell>
          <cell r="Y27" t="str">
            <v>1</v>
          </cell>
          <cell r="Z27" t="str">
            <v/>
          </cell>
          <cell r="AA27" t="str">
            <v>10</v>
          </cell>
          <cell r="AB27" t="str">
            <v/>
          </cell>
          <cell r="AC27" t="str">
            <v/>
          </cell>
          <cell r="AD27" t="str">
            <v>Y</v>
          </cell>
          <cell r="AE27" t="str">
            <v/>
          </cell>
          <cell r="AF27">
            <v>20230803</v>
          </cell>
          <cell r="AG27">
            <v>20221101</v>
          </cell>
          <cell r="AH27">
            <v>20221101</v>
          </cell>
        </row>
        <row r="28">
          <cell r="A28">
            <v>20220801</v>
          </cell>
          <cell r="B28">
            <v>20230803</v>
          </cell>
          <cell r="F28" t="str">
            <v>HK273779</v>
          </cell>
          <cell r="G28" t="str">
            <v>184951013552800</v>
          </cell>
          <cell r="H28" t="str">
            <v>KR2001A+200L1E-10XX(A)</v>
          </cell>
          <cell r="I28">
            <v>9</v>
          </cell>
          <cell r="J28">
            <v>1800</v>
          </cell>
          <cell r="K28">
            <v>9</v>
          </cell>
          <cell r="L28" t="str">
            <v>JOHNSON &amp; JOHNSON SURGICAL VISION</v>
          </cell>
          <cell r="M28" t="str">
            <v>849</v>
          </cell>
          <cell r="N28" t="str">
            <v>KR</v>
          </cell>
          <cell r="O28" t="str">
            <v>2001</v>
          </cell>
          <cell r="P28" t="str">
            <v>A</v>
          </cell>
          <cell r="Q28" t="str">
            <v/>
          </cell>
          <cell r="R28" t="str">
            <v/>
          </cell>
          <cell r="S28">
            <v>43.13</v>
          </cell>
          <cell r="T28">
            <v>388.17</v>
          </cell>
          <cell r="U28" t="str">
            <v>16</v>
          </cell>
          <cell r="V28" t="str">
            <v>SF SALES</v>
          </cell>
          <cell r="W28">
            <v>20220822</v>
          </cell>
          <cell r="X28" t="str">
            <v>40</v>
          </cell>
          <cell r="Y28" t="str">
            <v>1</v>
          </cell>
          <cell r="Z28" t="str">
            <v/>
          </cell>
          <cell r="AA28" t="str">
            <v>10</v>
          </cell>
          <cell r="AB28" t="str">
            <v/>
          </cell>
          <cell r="AC28" t="str">
            <v/>
          </cell>
          <cell r="AD28" t="str">
            <v>Y</v>
          </cell>
          <cell r="AE28" t="str">
            <v/>
          </cell>
          <cell r="AF28">
            <v>20230803</v>
          </cell>
          <cell r="AG28">
            <v>20221101</v>
          </cell>
          <cell r="AH28">
            <v>20221101</v>
          </cell>
        </row>
        <row r="29">
          <cell r="A29">
            <v>20220801</v>
          </cell>
          <cell r="B29">
            <v>20230804</v>
          </cell>
          <cell r="F29" t="str">
            <v>HK273777</v>
          </cell>
          <cell r="G29" t="str">
            <v>184951013552800</v>
          </cell>
          <cell r="H29" t="str">
            <v>KR2001A+200L1E-10XX(A)</v>
          </cell>
          <cell r="I29">
            <v>8</v>
          </cell>
          <cell r="J29">
            <v>1600</v>
          </cell>
          <cell r="K29">
            <v>8</v>
          </cell>
          <cell r="L29" t="str">
            <v>JOHNSON &amp; JOHNSON SURGICAL VISION</v>
          </cell>
          <cell r="M29" t="str">
            <v>849</v>
          </cell>
          <cell r="N29" t="str">
            <v>KR</v>
          </cell>
          <cell r="O29" t="str">
            <v>2001</v>
          </cell>
          <cell r="P29" t="str">
            <v>A</v>
          </cell>
          <cell r="Q29" t="str">
            <v/>
          </cell>
          <cell r="R29" t="str">
            <v/>
          </cell>
          <cell r="S29">
            <v>380</v>
          </cell>
          <cell r="T29">
            <v>3040</v>
          </cell>
          <cell r="U29" t="str">
            <v>16</v>
          </cell>
          <cell r="V29" t="str">
            <v>SF SALES</v>
          </cell>
          <cell r="W29">
            <v>20220822</v>
          </cell>
          <cell r="X29" t="str">
            <v>40</v>
          </cell>
          <cell r="Y29" t="str">
            <v>1</v>
          </cell>
          <cell r="Z29" t="str">
            <v/>
          </cell>
          <cell r="AA29" t="str">
            <v>10</v>
          </cell>
          <cell r="AB29" t="str">
            <v/>
          </cell>
          <cell r="AC29" t="str">
            <v/>
          </cell>
          <cell r="AD29" t="str">
            <v>Y</v>
          </cell>
          <cell r="AE29" t="str">
            <v/>
          </cell>
          <cell r="AF29">
            <v>20230804</v>
          </cell>
          <cell r="AG29">
            <v>20221101</v>
          </cell>
          <cell r="AH29">
            <v>20221101</v>
          </cell>
        </row>
        <row r="30">
          <cell r="A30">
            <v>20220801</v>
          </cell>
          <cell r="B30">
            <v>20230804</v>
          </cell>
          <cell r="F30" t="str">
            <v>HK273781</v>
          </cell>
          <cell r="G30" t="str">
            <v>184951013552800</v>
          </cell>
          <cell r="H30" t="str">
            <v>KR2001A+200L1E-10XX(A)</v>
          </cell>
          <cell r="I30">
            <v>2</v>
          </cell>
          <cell r="J30">
            <v>400</v>
          </cell>
          <cell r="K30">
            <v>2</v>
          </cell>
          <cell r="L30" t="str">
            <v>JOHNSON &amp; JOHNSON SURGICAL VISION</v>
          </cell>
          <cell r="M30" t="str">
            <v>849</v>
          </cell>
          <cell r="N30" t="str">
            <v>KR</v>
          </cell>
          <cell r="O30" t="str">
            <v>2001</v>
          </cell>
          <cell r="P30" t="str">
            <v>A</v>
          </cell>
          <cell r="Q30" t="str">
            <v/>
          </cell>
          <cell r="R30" t="str">
            <v/>
          </cell>
          <cell r="S30">
            <v>45.18</v>
          </cell>
          <cell r="T30">
            <v>90.36</v>
          </cell>
          <cell r="U30" t="str">
            <v>16</v>
          </cell>
          <cell r="V30" t="str">
            <v>SF SALES</v>
          </cell>
          <cell r="W30">
            <v>20220822</v>
          </cell>
          <cell r="X30" t="str">
            <v>40</v>
          </cell>
          <cell r="Y30" t="str">
            <v>1</v>
          </cell>
          <cell r="Z30" t="str">
            <v/>
          </cell>
          <cell r="AA30" t="str">
            <v>10</v>
          </cell>
          <cell r="AB30" t="str">
            <v/>
          </cell>
          <cell r="AC30" t="str">
            <v/>
          </cell>
          <cell r="AD30" t="str">
            <v>Y</v>
          </cell>
          <cell r="AE30" t="str">
            <v/>
          </cell>
          <cell r="AF30">
            <v>20230804</v>
          </cell>
          <cell r="AG30">
            <v>20221101</v>
          </cell>
          <cell r="AH30">
            <v>20221101</v>
          </cell>
        </row>
        <row r="31">
          <cell r="A31">
            <v>20230504</v>
          </cell>
          <cell r="B31">
            <v>20230804</v>
          </cell>
          <cell r="F31" t="str">
            <v>HK323343</v>
          </cell>
          <cell r="G31" t="str">
            <v>184951008761402</v>
          </cell>
          <cell r="H31" t="str">
            <v>MS08021-A-0087614</v>
          </cell>
          <cell r="I31">
            <v>1</v>
          </cell>
          <cell r="J31">
            <v>0</v>
          </cell>
          <cell r="K31">
            <v>0</v>
          </cell>
          <cell r="L31" t="str">
            <v>APPLIED MATERIALS INC</v>
          </cell>
          <cell r="M31" t="str">
            <v>849</v>
          </cell>
          <cell r="N31" t="str">
            <v>S-UNIT</v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>
            <v>0</v>
          </cell>
          <cell r="T31">
            <v>0</v>
          </cell>
          <cell r="U31" t="str">
            <v>16</v>
          </cell>
          <cell r="V31" t="str">
            <v>SF SALES</v>
          </cell>
          <cell r="W31">
            <v>20230523</v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>
            <v>20230804</v>
          </cell>
          <cell r="AG31">
            <v>20230804</v>
          </cell>
          <cell r="AH31">
            <v>20230804</v>
          </cell>
        </row>
        <row r="32">
          <cell r="A32">
            <v>20230508</v>
          </cell>
          <cell r="B32">
            <v>20230808</v>
          </cell>
          <cell r="F32" t="str">
            <v>HK323871</v>
          </cell>
          <cell r="G32" t="str">
            <v>184951008761301</v>
          </cell>
          <cell r="H32" t="str">
            <v>MS08022-A-0087613</v>
          </cell>
          <cell r="I32">
            <v>1</v>
          </cell>
          <cell r="J32">
            <v>0</v>
          </cell>
          <cell r="K32">
            <v>0</v>
          </cell>
          <cell r="L32" t="str">
            <v>APPLIED MATERIALS INC</v>
          </cell>
          <cell r="M32" t="str">
            <v>849</v>
          </cell>
          <cell r="N32" t="str">
            <v>S-UNIT</v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>
            <v>0</v>
          </cell>
          <cell r="T32">
            <v>0</v>
          </cell>
          <cell r="U32" t="str">
            <v>16</v>
          </cell>
          <cell r="V32" t="str">
            <v>SF SALES</v>
          </cell>
          <cell r="W32">
            <v>20230525</v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>
            <v>20230808</v>
          </cell>
          <cell r="AG32">
            <v>20230808</v>
          </cell>
          <cell r="AH32">
            <v>20230808</v>
          </cell>
        </row>
        <row r="33">
          <cell r="A33">
            <v>20230508</v>
          </cell>
          <cell r="B33">
            <v>20230808</v>
          </cell>
          <cell r="F33" t="str">
            <v>HK323873</v>
          </cell>
          <cell r="G33" t="str">
            <v>184951008761301</v>
          </cell>
          <cell r="H33" t="str">
            <v>MS08022-A-0087613</v>
          </cell>
          <cell r="I33">
            <v>1</v>
          </cell>
          <cell r="J33">
            <v>0</v>
          </cell>
          <cell r="K33">
            <v>0</v>
          </cell>
          <cell r="L33" t="str">
            <v>APPLIED MATERIALS INC</v>
          </cell>
          <cell r="M33" t="str">
            <v>849</v>
          </cell>
          <cell r="N33" t="str">
            <v>S-UNIT</v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>
            <v>0</v>
          </cell>
          <cell r="T33">
            <v>0</v>
          </cell>
          <cell r="U33" t="str">
            <v>16</v>
          </cell>
          <cell r="V33" t="str">
            <v>SF SALES</v>
          </cell>
          <cell r="W33">
            <v>20230508</v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>
            <v>20230808</v>
          </cell>
          <cell r="AG33">
            <v>20230808</v>
          </cell>
          <cell r="AH33">
            <v>20230808</v>
          </cell>
        </row>
        <row r="34">
          <cell r="A34">
            <v>20230508</v>
          </cell>
          <cell r="B34">
            <v>20230808</v>
          </cell>
          <cell r="F34" t="str">
            <v>HK323874</v>
          </cell>
          <cell r="G34" t="str">
            <v>184951008761402</v>
          </cell>
          <cell r="H34" t="str">
            <v>MS08021-A-0087614</v>
          </cell>
          <cell r="I34">
            <v>1</v>
          </cell>
          <cell r="J34">
            <v>0</v>
          </cell>
          <cell r="K34">
            <v>0</v>
          </cell>
          <cell r="L34" t="str">
            <v>APPLIED MATERIALS INC</v>
          </cell>
          <cell r="M34" t="str">
            <v>849</v>
          </cell>
          <cell r="N34" t="str">
            <v>S-UNIT</v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>
            <v>0</v>
          </cell>
          <cell r="T34">
            <v>0</v>
          </cell>
          <cell r="U34" t="str">
            <v>16</v>
          </cell>
          <cell r="V34" t="str">
            <v>SF SALES</v>
          </cell>
          <cell r="W34">
            <v>20230525</v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>
            <v>20230808</v>
          </cell>
          <cell r="AG34">
            <v>20230808</v>
          </cell>
          <cell r="AH34">
            <v>20230808</v>
          </cell>
        </row>
        <row r="35">
          <cell r="A35">
            <v>20230508</v>
          </cell>
          <cell r="B35">
            <v>20230808</v>
          </cell>
          <cell r="F35" t="str">
            <v>HK323928</v>
          </cell>
          <cell r="G35" t="str">
            <v>184951008761301</v>
          </cell>
          <cell r="H35" t="str">
            <v>MS08022-A-0087613</v>
          </cell>
          <cell r="I35">
            <v>1</v>
          </cell>
          <cell r="J35">
            <v>0</v>
          </cell>
          <cell r="K35">
            <v>0</v>
          </cell>
          <cell r="L35" t="str">
            <v>APPLIED MATERIALS INC</v>
          </cell>
          <cell r="M35" t="str">
            <v>849</v>
          </cell>
          <cell r="N35" t="str">
            <v>S-UNIT</v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>
            <v>0</v>
          </cell>
          <cell r="T35">
            <v>0</v>
          </cell>
          <cell r="U35" t="str">
            <v>16</v>
          </cell>
          <cell r="V35" t="str">
            <v>SF SALES</v>
          </cell>
          <cell r="W35">
            <v>20230525</v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>
            <v>20230808</v>
          </cell>
          <cell r="AG35">
            <v>20230808</v>
          </cell>
          <cell r="AH35">
            <v>20230808</v>
          </cell>
        </row>
        <row r="36">
          <cell r="A36">
            <v>20221130</v>
          </cell>
          <cell r="B36">
            <v>20230816</v>
          </cell>
          <cell r="F36" t="str">
            <v>HK294488</v>
          </cell>
          <cell r="G36" t="str">
            <v>102351022061000</v>
          </cell>
          <cell r="H36" t="str">
            <v>SHS15V2SSFME+528LF</v>
          </cell>
          <cell r="I36">
            <v>1</v>
          </cell>
          <cell r="J36">
            <v>528</v>
          </cell>
          <cell r="K36">
            <v>2</v>
          </cell>
          <cell r="L36" t="str">
            <v>B.E. AEROSPACE (UKNI)</v>
          </cell>
          <cell r="M36" t="str">
            <v>023</v>
          </cell>
          <cell r="N36" t="str">
            <v>SHS</v>
          </cell>
          <cell r="O36" t="str">
            <v>15</v>
          </cell>
          <cell r="P36" t="str">
            <v>V</v>
          </cell>
          <cell r="Q36" t="str">
            <v/>
          </cell>
          <cell r="R36" t="str">
            <v/>
          </cell>
          <cell r="S36">
            <v>179</v>
          </cell>
          <cell r="T36">
            <v>179</v>
          </cell>
          <cell r="U36" t="str">
            <v>11</v>
          </cell>
          <cell r="V36" t="str">
            <v>ATL SALES</v>
          </cell>
          <cell r="W36">
            <v>20231016</v>
          </cell>
          <cell r="X36" t="str">
            <v>10</v>
          </cell>
          <cell r="Y36" t="str">
            <v>60</v>
          </cell>
          <cell r="Z36" t="str">
            <v/>
          </cell>
          <cell r="AA36" t="str">
            <v/>
          </cell>
          <cell r="AB36" t="str">
            <v>0010</v>
          </cell>
          <cell r="AC36" t="str">
            <v>Y950</v>
          </cell>
          <cell r="AD36" t="str">
            <v>F950</v>
          </cell>
          <cell r="AE36" t="str">
            <v>F950</v>
          </cell>
          <cell r="AF36">
            <v>20230908</v>
          </cell>
          <cell r="AG36">
            <v>20231016</v>
          </cell>
          <cell r="AH36">
            <v>20231016</v>
          </cell>
        </row>
        <row r="37">
          <cell r="A37">
            <v>20230517</v>
          </cell>
          <cell r="B37">
            <v>20230817</v>
          </cell>
          <cell r="F37" t="str">
            <v>HK324622</v>
          </cell>
          <cell r="G37" t="str">
            <v>186151016417200</v>
          </cell>
          <cell r="H37" t="str">
            <v>KR2602BE-0030-P0E-00A0(B)</v>
          </cell>
          <cell r="I37">
            <v>3</v>
          </cell>
          <cell r="J37">
            <v>765</v>
          </cell>
          <cell r="K37">
            <v>0</v>
          </cell>
          <cell r="L37" t="str">
            <v>APPLIED MATERIALS INC</v>
          </cell>
          <cell r="M37" t="str">
            <v>861</v>
          </cell>
          <cell r="N37" t="str">
            <v>S-UNIT</v>
          </cell>
          <cell r="O37" t="str">
            <v>2602</v>
          </cell>
          <cell r="P37" t="str">
            <v/>
          </cell>
          <cell r="Q37" t="str">
            <v/>
          </cell>
          <cell r="R37" t="str">
            <v/>
          </cell>
          <cell r="S37">
            <v>0</v>
          </cell>
          <cell r="T37">
            <v>0</v>
          </cell>
          <cell r="U37" t="str">
            <v>16</v>
          </cell>
          <cell r="V37" t="str">
            <v>SF SALES</v>
          </cell>
          <cell r="W37">
            <v>20230608</v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>
            <v>20230817</v>
          </cell>
          <cell r="AG37">
            <v>20230817</v>
          </cell>
          <cell r="AH37">
            <v>20230817</v>
          </cell>
        </row>
        <row r="38">
          <cell r="A38">
            <v>20230215</v>
          </cell>
          <cell r="B38">
            <v>20230818</v>
          </cell>
          <cell r="F38" t="str">
            <v>HK307655</v>
          </cell>
          <cell r="G38" t="str">
            <v>184951008761402</v>
          </cell>
          <cell r="H38" t="str">
            <v>MS08021-A-0087614</v>
          </cell>
          <cell r="I38">
            <v>2</v>
          </cell>
          <cell r="J38">
            <v>0</v>
          </cell>
          <cell r="K38">
            <v>0</v>
          </cell>
          <cell r="L38" t="str">
            <v>APPLIED MATERIALS INC</v>
          </cell>
          <cell r="M38" t="str">
            <v>849</v>
          </cell>
          <cell r="N38" t="str">
            <v>S-UNIT</v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>
            <v>8347</v>
          </cell>
          <cell r="T38">
            <v>16694</v>
          </cell>
          <cell r="U38" t="str">
            <v>11</v>
          </cell>
          <cell r="V38" t="str">
            <v>SF SALES</v>
          </cell>
          <cell r="W38">
            <v>20230818</v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>
            <v>20230818</v>
          </cell>
          <cell r="AG38">
            <v>20230818</v>
          </cell>
          <cell r="AH38">
            <v>20230818</v>
          </cell>
        </row>
        <row r="39">
          <cell r="A39">
            <v>20230717</v>
          </cell>
          <cell r="B39">
            <v>20230818</v>
          </cell>
          <cell r="F39" t="str">
            <v>HK334716</v>
          </cell>
          <cell r="G39" t="str">
            <v>202315133009000</v>
          </cell>
          <cell r="H39" t="str">
            <v>SHS15C1DD(GK) BLOCK</v>
          </cell>
          <cell r="I39">
            <v>3</v>
          </cell>
          <cell r="J39">
            <v>0</v>
          </cell>
          <cell r="K39">
            <v>3</v>
          </cell>
          <cell r="L39" t="str">
            <v>MOTION IND - CHICAGO (IL30)</v>
          </cell>
          <cell r="M39" t="str">
            <v>023</v>
          </cell>
          <cell r="N39" t="str">
            <v>SHS</v>
          </cell>
          <cell r="O39" t="str">
            <v>15</v>
          </cell>
          <cell r="P39" t="str">
            <v>C</v>
          </cell>
          <cell r="Q39" t="str">
            <v>GK</v>
          </cell>
          <cell r="R39" t="str">
            <v/>
          </cell>
          <cell r="S39">
            <v>41.75</v>
          </cell>
          <cell r="T39">
            <v>125.25</v>
          </cell>
          <cell r="U39" t="str">
            <v>11</v>
          </cell>
          <cell r="V39" t="str">
            <v>CHI SALES</v>
          </cell>
          <cell r="W39">
            <v>20230721</v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>
            <v>20230822</v>
          </cell>
          <cell r="AG39">
            <v>20230818</v>
          </cell>
          <cell r="AH39">
            <v>20230818</v>
          </cell>
        </row>
        <row r="40">
          <cell r="A40">
            <v>20230110</v>
          </cell>
          <cell r="B40">
            <v>20230821</v>
          </cell>
          <cell r="F40" t="str">
            <v>HK301028</v>
          </cell>
          <cell r="G40" t="str">
            <v>100551011082300</v>
          </cell>
          <cell r="H40" t="str">
            <v>SSR15XW2C1M+760LSPM-III</v>
          </cell>
          <cell r="I40">
            <v>6</v>
          </cell>
          <cell r="J40">
            <v>4560</v>
          </cell>
          <cell r="K40">
            <v>12</v>
          </cell>
          <cell r="L40" t="str">
            <v>RELIANT SYSTEMS INC</v>
          </cell>
          <cell r="M40" t="str">
            <v>005</v>
          </cell>
          <cell r="N40" t="str">
            <v>SSR</v>
          </cell>
          <cell r="O40" t="str">
            <v>15X</v>
          </cell>
          <cell r="P40" t="str">
            <v>W</v>
          </cell>
          <cell r="Q40" t="str">
            <v>SP</v>
          </cell>
          <cell r="R40" t="str">
            <v>C1</v>
          </cell>
          <cell r="S40">
            <v>217.78</v>
          </cell>
          <cell r="T40">
            <v>1306.68</v>
          </cell>
          <cell r="U40" t="str">
            <v>11</v>
          </cell>
          <cell r="V40" t="str">
            <v>CHI SALES</v>
          </cell>
          <cell r="W40">
            <v>20230821</v>
          </cell>
          <cell r="X40" t="str">
            <v>20</v>
          </cell>
          <cell r="Y40" t="str">
            <v>60</v>
          </cell>
          <cell r="Z40" t="str">
            <v/>
          </cell>
          <cell r="AA40" t="str">
            <v>3</v>
          </cell>
          <cell r="AB40" t="str">
            <v/>
          </cell>
          <cell r="AC40" t="str">
            <v>M300</v>
          </cell>
          <cell r="AD40" t="str">
            <v/>
          </cell>
          <cell r="AE40" t="str">
            <v>M100</v>
          </cell>
          <cell r="AF40">
            <v>20230821</v>
          </cell>
          <cell r="AG40">
            <v>20230821</v>
          </cell>
          <cell r="AH40">
            <v>20230821</v>
          </cell>
        </row>
        <row r="41">
          <cell r="A41">
            <v>20230512</v>
          </cell>
          <cell r="B41">
            <v>20230821</v>
          </cell>
          <cell r="F41" t="str">
            <v>HK325179</v>
          </cell>
          <cell r="G41" t="str">
            <v>202E25122000000</v>
          </cell>
          <cell r="H41" t="str">
            <v>SHS25C1SS(GK) BLOCK</v>
          </cell>
          <cell r="I41">
            <v>20</v>
          </cell>
          <cell r="J41">
            <v>0</v>
          </cell>
          <cell r="K41">
            <v>20</v>
          </cell>
          <cell r="L41" t="str">
            <v/>
          </cell>
          <cell r="M41" t="str">
            <v>02E</v>
          </cell>
          <cell r="N41" t="str">
            <v>SHS</v>
          </cell>
          <cell r="O41" t="str">
            <v>25</v>
          </cell>
          <cell r="P41" t="str">
            <v>C</v>
          </cell>
          <cell r="Q41" t="str">
            <v>GK</v>
          </cell>
          <cell r="R41" t="str">
            <v/>
          </cell>
          <cell r="S41">
            <v>31.11</v>
          </cell>
          <cell r="T41">
            <v>622.20000000000005</v>
          </cell>
          <cell r="U41" t="str">
            <v>21</v>
          </cell>
          <cell r="V41" t="str">
            <v>SALES CTRL</v>
          </cell>
          <cell r="W41">
            <v>20230908</v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>
            <v>20230821</v>
          </cell>
          <cell r="AG41">
            <v>20230821</v>
          </cell>
          <cell r="AH41">
            <v>20230821</v>
          </cell>
        </row>
        <row r="42">
          <cell r="A42">
            <v>20230512</v>
          </cell>
          <cell r="B42">
            <v>20230821</v>
          </cell>
          <cell r="F42" t="str">
            <v>HK325797</v>
          </cell>
          <cell r="G42" t="str">
            <v>302351009682700</v>
          </cell>
          <cell r="H42" t="str">
            <v>SHS25C1QZDD BLOCK</v>
          </cell>
          <cell r="I42">
            <v>20</v>
          </cell>
          <cell r="J42">
            <v>0</v>
          </cell>
          <cell r="K42">
            <v>20</v>
          </cell>
          <cell r="L42" t="str">
            <v/>
          </cell>
          <cell r="M42" t="str">
            <v>023</v>
          </cell>
          <cell r="N42" t="str">
            <v>SHS</v>
          </cell>
          <cell r="O42" t="str">
            <v>25</v>
          </cell>
          <cell r="P42" t="str">
            <v>C</v>
          </cell>
          <cell r="Q42" t="str">
            <v/>
          </cell>
          <cell r="R42" t="str">
            <v/>
          </cell>
          <cell r="S42">
            <v>61.37</v>
          </cell>
          <cell r="T42">
            <v>1227.4000000000001</v>
          </cell>
          <cell r="U42" t="str">
            <v>21</v>
          </cell>
          <cell r="V42" t="str">
            <v>SALES CTRL</v>
          </cell>
          <cell r="W42">
            <v>20230908</v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>
            <v>20230821</v>
          </cell>
          <cell r="AG42">
            <v>20230821</v>
          </cell>
          <cell r="AH42">
            <v>20230821</v>
          </cell>
        </row>
        <row r="43">
          <cell r="A43">
            <v>20230619</v>
          </cell>
          <cell r="B43">
            <v>20230821</v>
          </cell>
          <cell r="F43" t="str">
            <v>HK331364</v>
          </cell>
          <cell r="G43" t="str">
            <v>302351010425600</v>
          </cell>
          <cell r="H43" t="str">
            <v>SHS25V1QZZZHH BLOCK</v>
          </cell>
          <cell r="I43">
            <v>2</v>
          </cell>
          <cell r="J43">
            <v>0</v>
          </cell>
          <cell r="K43">
            <v>2</v>
          </cell>
          <cell r="L43" t="str">
            <v>APPLIED IND TECH - CLEVELAND</v>
          </cell>
          <cell r="M43" t="str">
            <v>023</v>
          </cell>
          <cell r="N43" t="str">
            <v>SHS</v>
          </cell>
          <cell r="O43" t="str">
            <v>25</v>
          </cell>
          <cell r="P43" t="str">
            <v>V</v>
          </cell>
          <cell r="Q43" t="str">
            <v/>
          </cell>
          <cell r="R43" t="str">
            <v/>
          </cell>
          <cell r="S43">
            <v>67.290000000000006</v>
          </cell>
          <cell r="T43">
            <v>134.58000000000001</v>
          </cell>
          <cell r="U43" t="str">
            <v>11</v>
          </cell>
          <cell r="V43" t="str">
            <v>ATL SALES</v>
          </cell>
          <cell r="W43">
            <v>20230726</v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>
            <v>20230821</v>
          </cell>
          <cell r="AG43">
            <v>20230821</v>
          </cell>
          <cell r="AH43">
            <v>20230821</v>
          </cell>
        </row>
        <row r="44">
          <cell r="A44">
            <v>20230705</v>
          </cell>
          <cell r="B44">
            <v>20230821</v>
          </cell>
          <cell r="F44" t="str">
            <v>HK333338</v>
          </cell>
          <cell r="G44" t="str">
            <v>086111231400350</v>
          </cell>
          <cell r="H44" t="str">
            <v>KR2001B-0035-P0-01A0</v>
          </cell>
          <cell r="I44">
            <v>2</v>
          </cell>
          <cell r="J44">
            <v>300</v>
          </cell>
          <cell r="K44">
            <v>4</v>
          </cell>
          <cell r="L44" t="str">
            <v/>
          </cell>
          <cell r="M44" t="str">
            <v>861</v>
          </cell>
          <cell r="N44" t="str">
            <v>KR</v>
          </cell>
          <cell r="O44" t="str">
            <v>2001</v>
          </cell>
          <cell r="P44" t="str">
            <v>B</v>
          </cell>
          <cell r="Q44" t="str">
            <v>P</v>
          </cell>
          <cell r="R44" t="str">
            <v>G0C1</v>
          </cell>
          <cell r="S44">
            <v>297.62</v>
          </cell>
          <cell r="T44">
            <v>595.24</v>
          </cell>
          <cell r="U44" t="str">
            <v>21</v>
          </cell>
          <cell r="V44" t="str">
            <v>SALES CTRL</v>
          </cell>
          <cell r="W44">
            <v>20230717</v>
          </cell>
          <cell r="X44" t="str">
            <v>15</v>
          </cell>
          <cell r="Y44" t="str">
            <v>0</v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>
            <v>20230828</v>
          </cell>
          <cell r="AG44">
            <v>20230821</v>
          </cell>
          <cell r="AH44">
            <v>20230821</v>
          </cell>
        </row>
        <row r="45">
          <cell r="A45">
            <v>20230804</v>
          </cell>
          <cell r="B45">
            <v>20230821</v>
          </cell>
          <cell r="F45" t="str">
            <v>HK337659</v>
          </cell>
          <cell r="G45" t="str">
            <v>101575027986000</v>
          </cell>
          <cell r="H45" t="str">
            <v>HSR15R1QZSS+240L-II</v>
          </cell>
          <cell r="I45">
            <v>2</v>
          </cell>
          <cell r="J45">
            <v>480</v>
          </cell>
          <cell r="K45">
            <v>2</v>
          </cell>
          <cell r="L45" t="str">
            <v>CANADIAN BEARINGS - MISSISSAUGA</v>
          </cell>
          <cell r="M45" t="str">
            <v>015</v>
          </cell>
          <cell r="N45" t="str">
            <v>HSR</v>
          </cell>
          <cell r="O45" t="str">
            <v>15</v>
          </cell>
          <cell r="P45" t="str">
            <v>R</v>
          </cell>
          <cell r="Q45" t="str">
            <v/>
          </cell>
          <cell r="R45" t="str">
            <v/>
          </cell>
          <cell r="S45">
            <v>52.78</v>
          </cell>
          <cell r="T45">
            <v>105.56</v>
          </cell>
          <cell r="U45" t="str">
            <v>11</v>
          </cell>
          <cell r="V45" t="str">
            <v>CAN SALES</v>
          </cell>
          <cell r="W45">
            <v>20230821</v>
          </cell>
          <cell r="X45" t="str">
            <v>30</v>
          </cell>
          <cell r="Y45" t="str">
            <v>60</v>
          </cell>
          <cell r="Z45" t="str">
            <v/>
          </cell>
          <cell r="AA45" t="str">
            <v>2</v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>
            <v>20230821</v>
          </cell>
          <cell r="AG45">
            <v>20230821</v>
          </cell>
          <cell r="AH45">
            <v>20230821</v>
          </cell>
        </row>
        <row r="46">
          <cell r="A46">
            <v>20230613</v>
          </cell>
          <cell r="B46">
            <v>20230822</v>
          </cell>
          <cell r="F46" t="str">
            <v>HK330649</v>
          </cell>
          <cell r="G46" t="str">
            <v>100651018925400</v>
          </cell>
          <cell r="H46" t="str">
            <v>SSR30XW2SSM+575LM</v>
          </cell>
          <cell r="I46">
            <v>10</v>
          </cell>
          <cell r="J46">
            <v>5750</v>
          </cell>
          <cell r="K46">
            <v>20</v>
          </cell>
          <cell r="L46" t="str">
            <v>MOTION AI - BRAAS FL</v>
          </cell>
          <cell r="M46" t="str">
            <v>006</v>
          </cell>
          <cell r="N46" t="str">
            <v>SSR</v>
          </cell>
          <cell r="O46" t="str">
            <v>30X</v>
          </cell>
          <cell r="P46" t="str">
            <v>W</v>
          </cell>
          <cell r="Q46" t="str">
            <v/>
          </cell>
          <cell r="R46" t="str">
            <v/>
          </cell>
          <cell r="S46">
            <v>241.8</v>
          </cell>
          <cell r="T46">
            <v>2418</v>
          </cell>
          <cell r="U46" t="str">
            <v>11</v>
          </cell>
          <cell r="V46" t="str">
            <v>ATL SALES</v>
          </cell>
          <cell r="W46">
            <v>20230727</v>
          </cell>
          <cell r="X46" t="str">
            <v>7.5</v>
          </cell>
          <cell r="Y46" t="str">
            <v>80</v>
          </cell>
          <cell r="Z46" t="str">
            <v/>
          </cell>
          <cell r="AA46" t="str">
            <v/>
          </cell>
          <cell r="AB46" t="str">
            <v/>
          </cell>
          <cell r="AC46" t="str">
            <v>M200</v>
          </cell>
          <cell r="AD46" t="str">
            <v/>
          </cell>
          <cell r="AE46" t="str">
            <v>M100</v>
          </cell>
          <cell r="AF46">
            <v>20230822</v>
          </cell>
          <cell r="AG46">
            <v>20230822</v>
          </cell>
          <cell r="AH46">
            <v>20230822</v>
          </cell>
        </row>
        <row r="47">
          <cell r="A47">
            <v>20230721</v>
          </cell>
          <cell r="B47">
            <v>20230822</v>
          </cell>
          <cell r="F47" t="str">
            <v>HK335451</v>
          </cell>
          <cell r="G47" t="str">
            <v>200225300930000</v>
          </cell>
          <cell r="H47" t="str">
            <v>SR25-3000LY(GK) RAIL</v>
          </cell>
          <cell r="I47">
            <v>6</v>
          </cell>
          <cell r="J47">
            <v>18000</v>
          </cell>
          <cell r="K47">
            <v>0</v>
          </cell>
          <cell r="L47" t="str">
            <v>TECHNICO (COMP)</v>
          </cell>
          <cell r="M47" t="str">
            <v>002</v>
          </cell>
          <cell r="N47" t="str">
            <v>SR</v>
          </cell>
          <cell r="O47" t="str">
            <v>25</v>
          </cell>
          <cell r="P47" t="str">
            <v/>
          </cell>
          <cell r="Q47" t="str">
            <v>GK</v>
          </cell>
          <cell r="R47" t="str">
            <v/>
          </cell>
          <cell r="S47">
            <v>185</v>
          </cell>
          <cell r="T47">
            <v>1110</v>
          </cell>
          <cell r="U47" t="str">
            <v>11</v>
          </cell>
          <cell r="V47" t="str">
            <v>DET SALES</v>
          </cell>
          <cell r="W47">
            <v>20230804</v>
          </cell>
          <cell r="X47" t="str">
            <v>30</v>
          </cell>
          <cell r="Y47" t="str">
            <v>60</v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>
            <v>20230822</v>
          </cell>
          <cell r="AG47">
            <v>20230822</v>
          </cell>
          <cell r="AH47">
            <v>20230822</v>
          </cell>
        </row>
        <row r="48">
          <cell r="A48">
            <v>20230808</v>
          </cell>
          <cell r="B48">
            <v>20230822</v>
          </cell>
          <cell r="F48" t="str">
            <v>HK338051</v>
          </cell>
          <cell r="G48" t="str">
            <v>001E20118202200</v>
          </cell>
          <cell r="H48" t="str">
            <v>HSR20C1SSC1+220LH</v>
          </cell>
          <cell r="I48">
            <v>2</v>
          </cell>
          <cell r="J48">
            <v>440</v>
          </cell>
          <cell r="K48">
            <v>2</v>
          </cell>
          <cell r="L48" t="str">
            <v>APPLIED IND TECH - CLEVELAND</v>
          </cell>
          <cell r="M48" t="str">
            <v>01E</v>
          </cell>
          <cell r="N48" t="str">
            <v>HSR</v>
          </cell>
          <cell r="O48" t="str">
            <v>20</v>
          </cell>
          <cell r="P48" t="str">
            <v>C</v>
          </cell>
          <cell r="Q48" t="str">
            <v>H</v>
          </cell>
          <cell r="R48" t="str">
            <v>C1</v>
          </cell>
          <cell r="S48">
            <v>66.89</v>
          </cell>
          <cell r="T48">
            <v>133.78</v>
          </cell>
          <cell r="U48" t="str">
            <v>11</v>
          </cell>
          <cell r="V48" t="str">
            <v>ATL SALES</v>
          </cell>
          <cell r="W48">
            <v>20230818</v>
          </cell>
          <cell r="X48" t="str">
            <v>20</v>
          </cell>
          <cell r="Y48" t="str">
            <v>60</v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>
            <v>20230822</v>
          </cell>
          <cell r="AG48">
            <v>20230822</v>
          </cell>
          <cell r="AH48">
            <v>20230822</v>
          </cell>
        </row>
        <row r="49">
          <cell r="A49">
            <v>20230811</v>
          </cell>
          <cell r="B49">
            <v>20230822</v>
          </cell>
          <cell r="F49" t="str">
            <v>HK338430</v>
          </cell>
          <cell r="G49" t="str">
            <v>100551023380300</v>
          </cell>
          <cell r="H49" t="str">
            <v>SSR20XV2SS+2160L-II</v>
          </cell>
          <cell r="I49">
            <v>2</v>
          </cell>
          <cell r="J49">
            <v>4320</v>
          </cell>
          <cell r="K49">
            <v>4</v>
          </cell>
          <cell r="L49" t="str">
            <v>SCRIPTPRO LLC</v>
          </cell>
          <cell r="M49" t="str">
            <v>005</v>
          </cell>
          <cell r="N49" t="str">
            <v>SSR</v>
          </cell>
          <cell r="O49" t="str">
            <v>20X</v>
          </cell>
          <cell r="P49" t="str">
            <v>V</v>
          </cell>
          <cell r="Q49" t="str">
            <v/>
          </cell>
          <cell r="R49" t="str">
            <v/>
          </cell>
          <cell r="S49">
            <v>250</v>
          </cell>
          <cell r="T49">
            <v>500</v>
          </cell>
          <cell r="U49" t="str">
            <v>11</v>
          </cell>
          <cell r="V49" t="str">
            <v>CHI SALES</v>
          </cell>
          <cell r="W49">
            <v>20230822</v>
          </cell>
          <cell r="X49" t="str">
            <v>16</v>
          </cell>
          <cell r="Y49" t="str">
            <v>60</v>
          </cell>
          <cell r="Z49" t="str">
            <v/>
          </cell>
          <cell r="AA49" t="str">
            <v>2</v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>
            <v>20230822</v>
          </cell>
          <cell r="AG49">
            <v>20230926</v>
          </cell>
          <cell r="AH49">
            <v>20230926</v>
          </cell>
        </row>
        <row r="50">
          <cell r="A50">
            <v>20230106</v>
          </cell>
          <cell r="B50">
            <v>20230823</v>
          </cell>
          <cell r="F50" t="str">
            <v>HK300572</v>
          </cell>
          <cell r="G50" t="str">
            <v>102351020527200</v>
          </cell>
          <cell r="H50" t="str">
            <v>SHS15V2SSFM+760LF</v>
          </cell>
          <cell r="I50">
            <v>4</v>
          </cell>
          <cell r="J50">
            <v>3040</v>
          </cell>
          <cell r="K50">
            <v>8</v>
          </cell>
          <cell r="L50" t="str">
            <v>B.E. AEROSPACE (UKNI)</v>
          </cell>
          <cell r="M50" t="str">
            <v>023</v>
          </cell>
          <cell r="N50" t="str">
            <v>SHS</v>
          </cell>
          <cell r="O50" t="str">
            <v>15</v>
          </cell>
          <cell r="P50" t="str">
            <v>V</v>
          </cell>
          <cell r="Q50" t="str">
            <v/>
          </cell>
          <cell r="R50" t="str">
            <v/>
          </cell>
          <cell r="S50">
            <v>196</v>
          </cell>
          <cell r="T50">
            <v>784</v>
          </cell>
          <cell r="U50" t="str">
            <v>11</v>
          </cell>
          <cell r="V50" t="str">
            <v>ATL SALES</v>
          </cell>
          <cell r="W50">
            <v>20231023</v>
          </cell>
          <cell r="X50" t="str">
            <v>20</v>
          </cell>
          <cell r="Y50" t="str">
            <v>60</v>
          </cell>
          <cell r="Z50" t="str">
            <v/>
          </cell>
          <cell r="AA50" t="str">
            <v/>
          </cell>
          <cell r="AB50" t="str">
            <v/>
          </cell>
          <cell r="AC50" t="str">
            <v>Y950</v>
          </cell>
          <cell r="AD50" t="str">
            <v/>
          </cell>
          <cell r="AE50" t="str">
            <v>F950</v>
          </cell>
          <cell r="AF50">
            <v>20230823</v>
          </cell>
          <cell r="AG50">
            <v>20231023</v>
          </cell>
          <cell r="AH50">
            <v>20231023</v>
          </cell>
        </row>
        <row r="51">
          <cell r="A51">
            <v>20230512</v>
          </cell>
          <cell r="B51">
            <v>20230823</v>
          </cell>
          <cell r="F51" t="str">
            <v>HK325135</v>
          </cell>
          <cell r="G51" t="str">
            <v>202E15122000000</v>
          </cell>
          <cell r="H51" t="str">
            <v>SHS15C1SS(GK) BLOCK</v>
          </cell>
          <cell r="I51">
            <v>120</v>
          </cell>
          <cell r="J51">
            <v>0</v>
          </cell>
          <cell r="K51">
            <v>120</v>
          </cell>
          <cell r="L51" t="str">
            <v/>
          </cell>
          <cell r="M51" t="str">
            <v>02E</v>
          </cell>
          <cell r="N51" t="str">
            <v>SHS</v>
          </cell>
          <cell r="O51" t="str">
            <v>15</v>
          </cell>
          <cell r="P51" t="str">
            <v>C</v>
          </cell>
          <cell r="Q51" t="str">
            <v>GK</v>
          </cell>
          <cell r="R51" t="str">
            <v/>
          </cell>
          <cell r="S51">
            <v>22.66</v>
          </cell>
          <cell r="T51">
            <v>2719.2</v>
          </cell>
          <cell r="U51" t="str">
            <v>21</v>
          </cell>
          <cell r="V51" t="str">
            <v>SALES CTRL</v>
          </cell>
          <cell r="W51">
            <v>20230908</v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>
            <v>20230823</v>
          </cell>
          <cell r="AG51">
            <v>20230823</v>
          </cell>
          <cell r="AH51">
            <v>20230823</v>
          </cell>
        </row>
        <row r="52">
          <cell r="A52">
            <v>20230512</v>
          </cell>
          <cell r="B52">
            <v>20230823</v>
          </cell>
          <cell r="F52" t="str">
            <v>HK325592</v>
          </cell>
          <cell r="G52" t="str">
            <v>202E25122200000</v>
          </cell>
          <cell r="H52" t="str">
            <v>SHS25C1SSC1(GK) BLOCK</v>
          </cell>
          <cell r="I52">
            <v>20</v>
          </cell>
          <cell r="J52">
            <v>0</v>
          </cell>
          <cell r="K52">
            <v>20</v>
          </cell>
          <cell r="L52" t="str">
            <v/>
          </cell>
          <cell r="M52" t="str">
            <v>02E</v>
          </cell>
          <cell r="N52" t="str">
            <v>SHS</v>
          </cell>
          <cell r="O52" t="str">
            <v>25</v>
          </cell>
          <cell r="P52" t="str">
            <v>C</v>
          </cell>
          <cell r="Q52" t="str">
            <v>GK</v>
          </cell>
          <cell r="R52" t="str">
            <v>C1</v>
          </cell>
          <cell r="S52">
            <v>31.11</v>
          </cell>
          <cell r="T52">
            <v>622.20000000000005</v>
          </cell>
          <cell r="U52" t="str">
            <v>21</v>
          </cell>
          <cell r="V52" t="str">
            <v>SALES CTRL</v>
          </cell>
          <cell r="W52">
            <v>20230908</v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>
            <v>20230823</v>
          </cell>
          <cell r="AG52">
            <v>20230823</v>
          </cell>
          <cell r="AH52">
            <v>20230823</v>
          </cell>
        </row>
        <row r="53">
          <cell r="A53">
            <v>20230512</v>
          </cell>
          <cell r="B53">
            <v>20230823</v>
          </cell>
          <cell r="F53" t="str">
            <v>HK325745</v>
          </cell>
          <cell r="G53" t="str">
            <v>302302086995200</v>
          </cell>
          <cell r="H53" t="str">
            <v>SHS25C1QZZZ BLOCK</v>
          </cell>
          <cell r="I53">
            <v>40</v>
          </cell>
          <cell r="J53">
            <v>0</v>
          </cell>
          <cell r="K53">
            <v>40</v>
          </cell>
          <cell r="L53" t="str">
            <v/>
          </cell>
          <cell r="M53" t="str">
            <v>023</v>
          </cell>
          <cell r="N53" t="str">
            <v>SHS</v>
          </cell>
          <cell r="O53" t="str">
            <v>25</v>
          </cell>
          <cell r="P53" t="str">
            <v>C</v>
          </cell>
          <cell r="Q53" t="str">
            <v/>
          </cell>
          <cell r="R53" t="str">
            <v/>
          </cell>
          <cell r="S53">
            <v>57.4</v>
          </cell>
          <cell r="T53">
            <v>2296</v>
          </cell>
          <cell r="U53" t="str">
            <v>21</v>
          </cell>
          <cell r="V53" t="str">
            <v>SALES CTRL</v>
          </cell>
          <cell r="W53">
            <v>20230908</v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>
            <v>20230823</v>
          </cell>
          <cell r="AG53">
            <v>20230823</v>
          </cell>
          <cell r="AH53">
            <v>20230823</v>
          </cell>
        </row>
        <row r="54">
          <cell r="A54">
            <v>20230512</v>
          </cell>
          <cell r="B54">
            <v>20230823</v>
          </cell>
          <cell r="F54" t="str">
            <v>HK325798</v>
          </cell>
          <cell r="G54" t="str">
            <v>302351009682700</v>
          </cell>
          <cell r="H54" t="str">
            <v>SHS25C1QZDD BLOCK</v>
          </cell>
          <cell r="I54">
            <v>20</v>
          </cell>
          <cell r="J54">
            <v>0</v>
          </cell>
          <cell r="K54">
            <v>20</v>
          </cell>
          <cell r="L54" t="str">
            <v/>
          </cell>
          <cell r="M54" t="str">
            <v>023</v>
          </cell>
          <cell r="N54" t="str">
            <v>SHS</v>
          </cell>
          <cell r="O54" t="str">
            <v>25</v>
          </cell>
          <cell r="P54" t="str">
            <v>C</v>
          </cell>
          <cell r="Q54" t="str">
            <v/>
          </cell>
          <cell r="R54" t="str">
            <v/>
          </cell>
          <cell r="S54">
            <v>61.37</v>
          </cell>
          <cell r="T54">
            <v>1227.4000000000001</v>
          </cell>
          <cell r="U54" t="str">
            <v>21</v>
          </cell>
          <cell r="V54" t="str">
            <v>SALES CTRL</v>
          </cell>
          <cell r="W54">
            <v>20230908</v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>
            <v>20230823</v>
          </cell>
          <cell r="AG54">
            <v>20230823</v>
          </cell>
          <cell r="AH54">
            <v>20230823</v>
          </cell>
        </row>
        <row r="55">
          <cell r="A55">
            <v>20230622</v>
          </cell>
          <cell r="B55">
            <v>20230823</v>
          </cell>
          <cell r="F55" t="str">
            <v>HK331914</v>
          </cell>
          <cell r="G55" t="str">
            <v>1849510229546B0</v>
          </cell>
          <cell r="H55" t="str">
            <v>GL20N-058-B05Q BALL SCREW UNIT ASSY</v>
          </cell>
          <cell r="I55">
            <v>1</v>
          </cell>
          <cell r="J55">
            <v>547</v>
          </cell>
          <cell r="K55">
            <v>0</v>
          </cell>
          <cell r="L55" t="str">
            <v/>
          </cell>
          <cell r="M55" t="str">
            <v>849</v>
          </cell>
          <cell r="N55" t="str">
            <v>BTK</v>
          </cell>
          <cell r="O55" t="str">
            <v>2005V</v>
          </cell>
          <cell r="P55" t="str">
            <v>2.6</v>
          </cell>
          <cell r="Q55" t="str">
            <v>T</v>
          </cell>
          <cell r="R55" t="str">
            <v>GS</v>
          </cell>
          <cell r="S55">
            <v>225</v>
          </cell>
          <cell r="T55">
            <v>225</v>
          </cell>
          <cell r="U55" t="str">
            <v>21</v>
          </cell>
          <cell r="V55" t="str">
            <v>SALES CTRL</v>
          </cell>
          <cell r="W55">
            <v>20230705</v>
          </cell>
          <cell r="X55" t="str">
            <v>10</v>
          </cell>
          <cell r="Y55" t="str">
            <v>486</v>
          </cell>
          <cell r="Z55" t="str">
            <v/>
          </cell>
          <cell r="AA55" t="str">
            <v/>
          </cell>
          <cell r="AB55" t="str">
            <v>R599</v>
          </cell>
          <cell r="AC55" t="str">
            <v/>
          </cell>
          <cell r="AD55" t="str">
            <v/>
          </cell>
          <cell r="AE55" t="str">
            <v/>
          </cell>
          <cell r="AF55">
            <v>20230823</v>
          </cell>
          <cell r="AG55">
            <v>20230823</v>
          </cell>
          <cell r="AH55">
            <v>20230823</v>
          </cell>
        </row>
        <row r="56">
          <cell r="A56">
            <v>20230712</v>
          </cell>
          <cell r="B56">
            <v>20230823</v>
          </cell>
          <cell r="F56" t="str">
            <v>HK334348</v>
          </cell>
          <cell r="G56" t="str">
            <v>75210001123A230</v>
          </cell>
          <cell r="H56" t="str">
            <v>GL15/20N INT-FLNG LP50</v>
          </cell>
          <cell r="I56">
            <v>3</v>
          </cell>
          <cell r="J56">
            <v>0</v>
          </cell>
          <cell r="K56">
            <v>0</v>
          </cell>
          <cell r="L56" t="str">
            <v>WAJAX LIMITED / WAJAX ITEE</v>
          </cell>
          <cell r="M56" t="str">
            <v>521</v>
          </cell>
          <cell r="N56" t="str">
            <v>GL</v>
          </cell>
          <cell r="O56" t="str">
            <v>15/20</v>
          </cell>
          <cell r="P56" t="str">
            <v/>
          </cell>
          <cell r="Q56" t="str">
            <v/>
          </cell>
          <cell r="R56" t="str">
            <v/>
          </cell>
          <cell r="S56">
            <v>95</v>
          </cell>
          <cell r="T56">
            <v>285</v>
          </cell>
          <cell r="U56" t="str">
            <v>11</v>
          </cell>
          <cell r="V56" t="str">
            <v>CAN SALES</v>
          </cell>
          <cell r="W56">
            <v>20230808</v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>
            <v>20230823</v>
          </cell>
          <cell r="AG56">
            <v>20230823</v>
          </cell>
          <cell r="AH56">
            <v>20230823</v>
          </cell>
        </row>
        <row r="57">
          <cell r="A57">
            <v>20230724</v>
          </cell>
          <cell r="B57">
            <v>20230823</v>
          </cell>
          <cell r="F57" t="str">
            <v>HK335774</v>
          </cell>
          <cell r="G57" t="str">
            <v>101E51023040100</v>
          </cell>
          <cell r="H57" t="str">
            <v>HSR45LC2DDE+1095L</v>
          </cell>
          <cell r="I57">
            <v>2</v>
          </cell>
          <cell r="J57">
            <v>2190</v>
          </cell>
          <cell r="K57">
            <v>4</v>
          </cell>
          <cell r="L57" t="str">
            <v>MILACRON INC.</v>
          </cell>
          <cell r="M57" t="str">
            <v>01E</v>
          </cell>
          <cell r="N57" t="str">
            <v>HSR</v>
          </cell>
          <cell r="O57" t="str">
            <v>45</v>
          </cell>
          <cell r="P57" t="str">
            <v>LC</v>
          </cell>
          <cell r="Q57" t="str">
            <v/>
          </cell>
          <cell r="R57" t="str">
            <v/>
          </cell>
          <cell r="S57">
            <v>316</v>
          </cell>
          <cell r="T57">
            <v>632</v>
          </cell>
          <cell r="U57" t="str">
            <v>11</v>
          </cell>
          <cell r="V57" t="str">
            <v>DET SALES</v>
          </cell>
          <cell r="W57">
            <v>20230817</v>
          </cell>
          <cell r="X57" t="str">
            <v>22.5</v>
          </cell>
          <cell r="Y57" t="str">
            <v>105</v>
          </cell>
          <cell r="Z57" t="str">
            <v/>
          </cell>
          <cell r="AA57" t="str">
            <v/>
          </cell>
          <cell r="AB57" t="str">
            <v>00Z0</v>
          </cell>
          <cell r="AC57" t="str">
            <v/>
          </cell>
          <cell r="AD57" t="str">
            <v/>
          </cell>
          <cell r="AE57" t="str">
            <v/>
          </cell>
          <cell r="AF57">
            <v>20230823</v>
          </cell>
          <cell r="AG57">
            <v>20230823</v>
          </cell>
          <cell r="AH57">
            <v>20230823</v>
          </cell>
        </row>
        <row r="58">
          <cell r="A58">
            <v>20230809</v>
          </cell>
          <cell r="B58">
            <v>20230823</v>
          </cell>
          <cell r="F58" t="str">
            <v>HK338011</v>
          </cell>
          <cell r="G58" t="str">
            <v>101575013767600</v>
          </cell>
          <cell r="H58" t="str">
            <v>HSR20R2QZSS+460L-II</v>
          </cell>
          <cell r="I58">
            <v>2</v>
          </cell>
          <cell r="J58">
            <v>920</v>
          </cell>
          <cell r="K58">
            <v>4</v>
          </cell>
          <cell r="L58" t="str">
            <v>MOTION IND - CHICAGO (IL30)</v>
          </cell>
          <cell r="M58" t="str">
            <v>015</v>
          </cell>
          <cell r="N58" t="str">
            <v>HSR</v>
          </cell>
          <cell r="O58" t="str">
            <v>20</v>
          </cell>
          <cell r="P58" t="str">
            <v>R</v>
          </cell>
          <cell r="Q58" t="str">
            <v/>
          </cell>
          <cell r="R58" t="str">
            <v/>
          </cell>
          <cell r="S58">
            <v>126.47</v>
          </cell>
          <cell r="T58">
            <v>252.94</v>
          </cell>
          <cell r="U58" t="str">
            <v>11</v>
          </cell>
          <cell r="V58" t="str">
            <v>CHI SALES</v>
          </cell>
          <cell r="W58">
            <v>20230814</v>
          </cell>
          <cell r="X58" t="str">
            <v>20</v>
          </cell>
          <cell r="Y58" t="str">
            <v>60</v>
          </cell>
          <cell r="Z58" t="str">
            <v/>
          </cell>
          <cell r="AA58" t="str">
            <v>2</v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>
            <v>20230823</v>
          </cell>
          <cell r="AG58">
            <v>20230823</v>
          </cell>
          <cell r="AH58">
            <v>20230823</v>
          </cell>
        </row>
        <row r="59">
          <cell r="A59">
            <v>20230809</v>
          </cell>
          <cell r="B59">
            <v>20230823</v>
          </cell>
          <cell r="F59" t="str">
            <v>HK338246</v>
          </cell>
          <cell r="G59" t="str">
            <v>002315418101600</v>
          </cell>
          <cell r="H59" t="str">
            <v>SHS15LV1SSC1+160L-II</v>
          </cell>
          <cell r="I59">
            <v>4</v>
          </cell>
          <cell r="J59">
            <v>640</v>
          </cell>
          <cell r="K59">
            <v>4</v>
          </cell>
          <cell r="L59" t="str">
            <v>MOTION IND - CHICAGO (IL30)</v>
          </cell>
          <cell r="M59" t="str">
            <v>023</v>
          </cell>
          <cell r="N59" t="str">
            <v>SHS</v>
          </cell>
          <cell r="O59" t="str">
            <v>15</v>
          </cell>
          <cell r="P59" t="str">
            <v>LV</v>
          </cell>
          <cell r="Q59" t="str">
            <v/>
          </cell>
          <cell r="R59" t="str">
            <v>C1</v>
          </cell>
          <cell r="S59">
            <v>56.51</v>
          </cell>
          <cell r="T59">
            <v>226.04</v>
          </cell>
          <cell r="U59" t="str">
            <v>11</v>
          </cell>
          <cell r="V59" t="str">
            <v>CHI SALES</v>
          </cell>
          <cell r="W59">
            <v>20230816</v>
          </cell>
          <cell r="X59" t="str">
            <v>20</v>
          </cell>
          <cell r="Y59" t="str">
            <v>60</v>
          </cell>
          <cell r="Z59" t="str">
            <v/>
          </cell>
          <cell r="AA59" t="str">
            <v>2</v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>
            <v>20230823</v>
          </cell>
          <cell r="AG59">
            <v>20230905</v>
          </cell>
          <cell r="AH59">
            <v>20230905</v>
          </cell>
        </row>
        <row r="60">
          <cell r="A60">
            <v>20230815</v>
          </cell>
          <cell r="B60">
            <v>20230823</v>
          </cell>
          <cell r="F60" t="str">
            <v>HK338632</v>
          </cell>
          <cell r="G60" t="str">
            <v>013715025003100</v>
          </cell>
          <cell r="H60" t="str">
            <v>2SRS15WMUUC1+310LM</v>
          </cell>
          <cell r="I60">
            <v>4</v>
          </cell>
          <cell r="J60">
            <v>1240</v>
          </cell>
          <cell r="K60">
            <v>8</v>
          </cell>
          <cell r="L60" t="str">
            <v>MOTION SOLUTIONS</v>
          </cell>
          <cell r="M60" t="str">
            <v>137</v>
          </cell>
          <cell r="N60" t="str">
            <v>SRS-W</v>
          </cell>
          <cell r="O60" t="str">
            <v>15</v>
          </cell>
          <cell r="P60" t="str">
            <v/>
          </cell>
          <cell r="Q60" t="str">
            <v/>
          </cell>
          <cell r="R60" t="str">
            <v>C1</v>
          </cell>
          <cell r="S60">
            <v>105.49</v>
          </cell>
          <cell r="T60">
            <v>421.96</v>
          </cell>
          <cell r="U60" t="str">
            <v>11</v>
          </cell>
          <cell r="V60" t="str">
            <v>SF SALES</v>
          </cell>
          <cell r="W60">
            <v>20230830</v>
          </cell>
          <cell r="X60" t="str">
            <v>15</v>
          </cell>
          <cell r="Y60" t="str">
            <v>40</v>
          </cell>
          <cell r="Z60" t="str">
            <v/>
          </cell>
          <cell r="AA60" t="str">
            <v/>
          </cell>
          <cell r="AB60" t="str">
            <v/>
          </cell>
          <cell r="AC60" t="str">
            <v>M200</v>
          </cell>
          <cell r="AD60" t="str">
            <v/>
          </cell>
          <cell r="AE60" t="str">
            <v>M100</v>
          </cell>
          <cell r="AF60">
            <v>20230823</v>
          </cell>
          <cell r="AG60">
            <v>20230823</v>
          </cell>
          <cell r="AH60">
            <v>20230823</v>
          </cell>
        </row>
        <row r="61">
          <cell r="A61">
            <v>20230524</v>
          </cell>
          <cell r="B61">
            <v>20230824</v>
          </cell>
          <cell r="F61" t="str">
            <v>HK327224</v>
          </cell>
          <cell r="G61" t="str">
            <v>102351017005900</v>
          </cell>
          <cell r="H61" t="str">
            <v>SHS15V2CS+370LPF</v>
          </cell>
          <cell r="I61">
            <v>2</v>
          </cell>
          <cell r="J61">
            <v>740</v>
          </cell>
          <cell r="K61">
            <v>4</v>
          </cell>
          <cell r="L61" t="str">
            <v>DOVER MOTION</v>
          </cell>
          <cell r="M61" t="str">
            <v>023</v>
          </cell>
          <cell r="N61" t="str">
            <v>SHS</v>
          </cell>
          <cell r="O61" t="str">
            <v>15</v>
          </cell>
          <cell r="P61" t="str">
            <v>V</v>
          </cell>
          <cell r="Q61" t="str">
            <v>P</v>
          </cell>
          <cell r="R61" t="str">
            <v>CS</v>
          </cell>
          <cell r="S61">
            <v>0</v>
          </cell>
          <cell r="T61">
            <v>0</v>
          </cell>
          <cell r="U61" t="str">
            <v>16</v>
          </cell>
          <cell r="V61" t="str">
            <v>NE SALES</v>
          </cell>
          <cell r="W61">
            <v>20230524</v>
          </cell>
          <cell r="X61" t="str">
            <v>35</v>
          </cell>
          <cell r="Y61" t="str">
            <v>60</v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>F900</v>
          </cell>
          <cell r="AF61">
            <v>20230824</v>
          </cell>
          <cell r="AG61">
            <v>20230824</v>
          </cell>
          <cell r="AH61">
            <v>20230824</v>
          </cell>
        </row>
        <row r="62">
          <cell r="A62">
            <v>20230713</v>
          </cell>
          <cell r="B62">
            <v>20230824</v>
          </cell>
          <cell r="F62" t="str">
            <v>HK334462</v>
          </cell>
          <cell r="G62" t="str">
            <v>75210001642A240</v>
          </cell>
          <cell r="H62" t="str">
            <v>KR55 INT-FLNG F55-TA024</v>
          </cell>
          <cell r="I62">
            <v>1</v>
          </cell>
          <cell r="J62">
            <v>0</v>
          </cell>
          <cell r="K62">
            <v>0</v>
          </cell>
          <cell r="L62" t="str">
            <v>MOTION IND - CHICAGO (IL30)</v>
          </cell>
          <cell r="M62" t="str">
            <v>521</v>
          </cell>
          <cell r="N62" t="str">
            <v>KR</v>
          </cell>
          <cell r="O62" t="str">
            <v>55</v>
          </cell>
          <cell r="P62" t="str">
            <v/>
          </cell>
          <cell r="Q62" t="str">
            <v/>
          </cell>
          <cell r="R62" t="str">
            <v/>
          </cell>
          <cell r="S62">
            <v>167</v>
          </cell>
          <cell r="T62">
            <v>167</v>
          </cell>
          <cell r="U62" t="str">
            <v>11</v>
          </cell>
          <cell r="V62" t="str">
            <v>CHI SALES</v>
          </cell>
          <cell r="W62">
            <v>20230726</v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>
            <v>20230824</v>
          </cell>
          <cell r="AG62">
            <v>20230824</v>
          </cell>
          <cell r="AH62">
            <v>20230824</v>
          </cell>
        </row>
        <row r="63">
          <cell r="A63">
            <v>20230724</v>
          </cell>
          <cell r="B63">
            <v>20230824</v>
          </cell>
          <cell r="F63" t="str">
            <v>HK335743</v>
          </cell>
          <cell r="G63" t="str">
            <v>113902318820000</v>
          </cell>
          <cell r="H63" t="str">
            <v>SRS12NSS+200LM</v>
          </cell>
          <cell r="I63">
            <v>1</v>
          </cell>
          <cell r="J63">
            <v>200</v>
          </cell>
          <cell r="K63">
            <v>1</v>
          </cell>
          <cell r="L63" t="str">
            <v>OMNI INTERNATIONAL</v>
          </cell>
          <cell r="M63" t="str">
            <v>139</v>
          </cell>
          <cell r="N63" t="str">
            <v>SRS</v>
          </cell>
          <cell r="O63" t="str">
            <v>12</v>
          </cell>
          <cell r="P63" t="str">
            <v>N</v>
          </cell>
          <cell r="Q63" t="str">
            <v/>
          </cell>
          <cell r="R63" t="str">
            <v/>
          </cell>
          <cell r="S63">
            <v>47.75</v>
          </cell>
          <cell r="T63">
            <v>47.75</v>
          </cell>
          <cell r="U63" t="str">
            <v>11</v>
          </cell>
          <cell r="V63" t="str">
            <v>TOS SALES</v>
          </cell>
          <cell r="W63">
            <v>20230824</v>
          </cell>
          <cell r="X63" t="str">
            <v>12.5</v>
          </cell>
          <cell r="Y63" t="str">
            <v>25</v>
          </cell>
          <cell r="Z63" t="str">
            <v/>
          </cell>
          <cell r="AA63" t="str">
            <v/>
          </cell>
          <cell r="AB63" t="str">
            <v/>
          </cell>
          <cell r="AC63" t="str">
            <v>M200</v>
          </cell>
          <cell r="AD63" t="str">
            <v/>
          </cell>
          <cell r="AE63" t="str">
            <v>M100</v>
          </cell>
          <cell r="AF63">
            <v>20230824</v>
          </cell>
          <cell r="AG63">
            <v>20230824</v>
          </cell>
          <cell r="AH63">
            <v>20230824</v>
          </cell>
        </row>
        <row r="64">
          <cell r="A64">
            <v>20230810</v>
          </cell>
          <cell r="B64">
            <v>20230824</v>
          </cell>
          <cell r="F64" t="str">
            <v>HK338355</v>
          </cell>
          <cell r="G64" t="str">
            <v>101E51023089900</v>
          </cell>
          <cell r="H64" t="str">
            <v>HSR20C2SS+1500L-II</v>
          </cell>
          <cell r="I64">
            <v>2</v>
          </cell>
          <cell r="J64">
            <v>3000</v>
          </cell>
          <cell r="K64">
            <v>4</v>
          </cell>
          <cell r="L64" t="str">
            <v>MOTION IND - BIRMINGHAM (AL09)</v>
          </cell>
          <cell r="M64" t="str">
            <v>01E</v>
          </cell>
          <cell r="N64" t="str">
            <v>HSR</v>
          </cell>
          <cell r="O64" t="str">
            <v>20</v>
          </cell>
          <cell r="P64" t="str">
            <v>C</v>
          </cell>
          <cell r="Q64" t="str">
            <v/>
          </cell>
          <cell r="R64" t="str">
            <v/>
          </cell>
          <cell r="S64">
            <v>176.47</v>
          </cell>
          <cell r="T64">
            <v>352.94</v>
          </cell>
          <cell r="U64" t="str">
            <v>11</v>
          </cell>
          <cell r="V64" t="str">
            <v>ATL SALES</v>
          </cell>
          <cell r="W64">
            <v>20230822</v>
          </cell>
          <cell r="X64" t="str">
            <v>30</v>
          </cell>
          <cell r="Y64" t="str">
            <v>60</v>
          </cell>
          <cell r="Z64" t="str">
            <v/>
          </cell>
          <cell r="AA64" t="str">
            <v>2</v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>
            <v>20230824</v>
          </cell>
          <cell r="AG64">
            <v>20230824</v>
          </cell>
          <cell r="AH64">
            <v>20230824</v>
          </cell>
        </row>
        <row r="65">
          <cell r="A65">
            <v>20220803</v>
          </cell>
          <cell r="B65">
            <v>20230825</v>
          </cell>
          <cell r="F65" t="str">
            <v>HK274345</v>
          </cell>
          <cell r="G65" t="str">
            <v>302351001780300</v>
          </cell>
          <cell r="H65" t="str">
            <v>SHS65V1KKHHE BLOCK</v>
          </cell>
          <cell r="I65">
            <v>77</v>
          </cell>
          <cell r="J65">
            <v>0</v>
          </cell>
          <cell r="K65">
            <v>77</v>
          </cell>
          <cell r="L65" t="str">
            <v>FANUC AMERICA CORPORATION</v>
          </cell>
          <cell r="M65" t="str">
            <v>023</v>
          </cell>
          <cell r="N65" t="str">
            <v>SHS</v>
          </cell>
          <cell r="O65" t="str">
            <v>65</v>
          </cell>
          <cell r="P65" t="str">
            <v>V</v>
          </cell>
          <cell r="Q65" t="str">
            <v>GK</v>
          </cell>
          <cell r="R65" t="str">
            <v/>
          </cell>
          <cell r="S65">
            <v>241.04</v>
          </cell>
          <cell r="T65">
            <v>18560.080000000002</v>
          </cell>
          <cell r="U65" t="str">
            <v>11</v>
          </cell>
          <cell r="V65" t="str">
            <v>DET SALES</v>
          </cell>
          <cell r="W65">
            <v>20230405</v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>00Z0</v>
          </cell>
          <cell r="AC65" t="str">
            <v/>
          </cell>
          <cell r="AD65" t="str">
            <v/>
          </cell>
          <cell r="AE65" t="str">
            <v/>
          </cell>
          <cell r="AF65">
            <v>20230825</v>
          </cell>
          <cell r="AG65">
            <v>20230405</v>
          </cell>
          <cell r="AH65">
            <v>20230405</v>
          </cell>
        </row>
        <row r="66">
          <cell r="A66">
            <v>20221118</v>
          </cell>
          <cell r="B66">
            <v>20230825</v>
          </cell>
          <cell r="F66" t="str">
            <v>HK293169</v>
          </cell>
          <cell r="G66" t="str">
            <v>102302294263400</v>
          </cell>
          <cell r="H66" t="str">
            <v>SHS35LR2QZZZC1S+4000LT(B)</v>
          </cell>
          <cell r="I66">
            <v>30</v>
          </cell>
          <cell r="J66">
            <v>120000</v>
          </cell>
          <cell r="K66">
            <v>60</v>
          </cell>
          <cell r="L66" t="str">
            <v>AMADA AMERICA INC</v>
          </cell>
          <cell r="M66" t="str">
            <v>023</v>
          </cell>
          <cell r="N66" t="str">
            <v>SHS</v>
          </cell>
          <cell r="O66" t="str">
            <v>35</v>
          </cell>
          <cell r="P66" t="str">
            <v>LR</v>
          </cell>
          <cell r="Q66" t="str">
            <v/>
          </cell>
          <cell r="R66" t="str">
            <v>C1</v>
          </cell>
          <cell r="S66">
            <v>446</v>
          </cell>
          <cell r="T66">
            <v>13380</v>
          </cell>
          <cell r="U66" t="str">
            <v>11</v>
          </cell>
          <cell r="V66" t="str">
            <v>LA SALES</v>
          </cell>
          <cell r="W66">
            <v>20230613</v>
          </cell>
          <cell r="X66" t="str">
            <v>20</v>
          </cell>
          <cell r="Y66" t="str">
            <v>80</v>
          </cell>
          <cell r="Z66" t="str">
            <v>2</v>
          </cell>
          <cell r="AA66" t="str">
            <v/>
          </cell>
          <cell r="AB66" t="str">
            <v>5000</v>
          </cell>
          <cell r="AC66" t="str">
            <v/>
          </cell>
          <cell r="AD66" t="str">
            <v/>
          </cell>
          <cell r="AE66" t="str">
            <v/>
          </cell>
          <cell r="AF66">
            <v>20230825</v>
          </cell>
          <cell r="AG66">
            <v>20230825</v>
          </cell>
          <cell r="AH66">
            <v>20230825</v>
          </cell>
        </row>
        <row r="67">
          <cell r="A67">
            <v>20230214</v>
          </cell>
          <cell r="B67">
            <v>20230825</v>
          </cell>
          <cell r="F67" t="str">
            <v>HK307508</v>
          </cell>
          <cell r="G67" t="str">
            <v>301751015367500</v>
          </cell>
          <cell r="H67" t="str">
            <v>HSR65-1275LE(GK) RAIL</v>
          </cell>
          <cell r="I67">
            <v>1</v>
          </cell>
          <cell r="J67">
            <v>1275</v>
          </cell>
          <cell r="K67">
            <v>0</v>
          </cell>
          <cell r="L67" t="str">
            <v>FANUC AMERICA CORPORATION</v>
          </cell>
          <cell r="M67" t="str">
            <v>017</v>
          </cell>
          <cell r="N67" t="str">
            <v>HSR</v>
          </cell>
          <cell r="O67" t="str">
            <v>65</v>
          </cell>
          <cell r="P67" t="str">
            <v/>
          </cell>
          <cell r="Q67" t="str">
            <v>GK</v>
          </cell>
          <cell r="R67" t="str">
            <v/>
          </cell>
          <cell r="S67">
            <v>237</v>
          </cell>
          <cell r="T67">
            <v>237</v>
          </cell>
          <cell r="U67" t="str">
            <v>11</v>
          </cell>
          <cell r="V67" t="str">
            <v>DET SALES</v>
          </cell>
          <cell r="W67">
            <v>20230825</v>
          </cell>
          <cell r="X67" t="str">
            <v>37.5</v>
          </cell>
          <cell r="Y67" t="str">
            <v>150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>T000</v>
          </cell>
          <cell r="AE67" t="str">
            <v/>
          </cell>
          <cell r="AF67">
            <v>20230825</v>
          </cell>
          <cell r="AG67">
            <v>20230825</v>
          </cell>
          <cell r="AH67">
            <v>20230825</v>
          </cell>
        </row>
        <row r="68">
          <cell r="A68">
            <v>20230417</v>
          </cell>
          <cell r="B68">
            <v>20230825</v>
          </cell>
          <cell r="F68" t="str">
            <v>HK320335</v>
          </cell>
          <cell r="G68" t="str">
            <v>202A25B22000000</v>
          </cell>
          <cell r="H68" t="str">
            <v>HSR25R1SS(GK) BLOCK</v>
          </cell>
          <cell r="I68">
            <v>60</v>
          </cell>
          <cell r="J68">
            <v>0</v>
          </cell>
          <cell r="K68">
            <v>60</v>
          </cell>
          <cell r="L68" t="str">
            <v/>
          </cell>
          <cell r="M68" t="str">
            <v>02A</v>
          </cell>
          <cell r="N68" t="str">
            <v>HSR</v>
          </cell>
          <cell r="O68" t="str">
            <v>25</v>
          </cell>
          <cell r="P68" t="str">
            <v>R</v>
          </cell>
          <cell r="Q68" t="str">
            <v>GK</v>
          </cell>
          <cell r="R68" t="str">
            <v/>
          </cell>
          <cell r="S68">
            <v>22.64</v>
          </cell>
          <cell r="T68">
            <v>1358.4</v>
          </cell>
          <cell r="U68" t="str">
            <v>21</v>
          </cell>
          <cell r="V68" t="str">
            <v>SALES CTRL</v>
          </cell>
          <cell r="W68">
            <v>20230811</v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>
            <v>20230825</v>
          </cell>
          <cell r="AG68">
            <v>20230825</v>
          </cell>
          <cell r="AH68">
            <v>20230825</v>
          </cell>
        </row>
        <row r="69">
          <cell r="A69">
            <v>20230417</v>
          </cell>
          <cell r="B69">
            <v>20230825</v>
          </cell>
          <cell r="F69" t="str">
            <v>HK320336</v>
          </cell>
          <cell r="G69" t="str">
            <v>202A25B22000000</v>
          </cell>
          <cell r="H69" t="str">
            <v>HSR25R1SS(GK) BLOCK</v>
          </cell>
          <cell r="I69">
            <v>100</v>
          </cell>
          <cell r="J69">
            <v>0</v>
          </cell>
          <cell r="K69">
            <v>100</v>
          </cell>
          <cell r="L69" t="str">
            <v/>
          </cell>
          <cell r="M69" t="str">
            <v>02A</v>
          </cell>
          <cell r="N69" t="str">
            <v>HSR</v>
          </cell>
          <cell r="O69" t="str">
            <v>25</v>
          </cell>
          <cell r="P69" t="str">
            <v>R</v>
          </cell>
          <cell r="Q69" t="str">
            <v>GK</v>
          </cell>
          <cell r="R69" t="str">
            <v/>
          </cell>
          <cell r="S69">
            <v>22.64</v>
          </cell>
          <cell r="T69">
            <v>2264</v>
          </cell>
          <cell r="U69" t="str">
            <v>21</v>
          </cell>
          <cell r="V69" t="str">
            <v>SALES CTRL</v>
          </cell>
          <cell r="W69">
            <v>20230811</v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>
            <v>20230825</v>
          </cell>
          <cell r="AG69">
            <v>20230825</v>
          </cell>
          <cell r="AH69">
            <v>20230825</v>
          </cell>
        </row>
        <row r="70">
          <cell r="A70">
            <v>20230501</v>
          </cell>
          <cell r="B70">
            <v>20230825</v>
          </cell>
          <cell r="F70" t="str">
            <v>HK322665</v>
          </cell>
          <cell r="G70" t="str">
            <v>206835200902800</v>
          </cell>
          <cell r="H70" t="str">
            <v>SHW35-280L(GK) RAIL</v>
          </cell>
          <cell r="I70">
            <v>16</v>
          </cell>
          <cell r="J70">
            <v>4480</v>
          </cell>
          <cell r="K70">
            <v>0</v>
          </cell>
          <cell r="L70" t="str">
            <v/>
          </cell>
          <cell r="M70" t="str">
            <v>068</v>
          </cell>
          <cell r="N70" t="str">
            <v>SHW</v>
          </cell>
          <cell r="O70" t="str">
            <v>35</v>
          </cell>
          <cell r="P70" t="str">
            <v/>
          </cell>
          <cell r="Q70" t="str">
            <v>GK</v>
          </cell>
          <cell r="R70" t="str">
            <v/>
          </cell>
          <cell r="S70">
            <v>54</v>
          </cell>
          <cell r="T70">
            <v>864</v>
          </cell>
          <cell r="U70" t="str">
            <v>21</v>
          </cell>
          <cell r="V70" t="str">
            <v>SALES CTRL</v>
          </cell>
          <cell r="W70">
            <v>20230825</v>
          </cell>
          <cell r="X70" t="str">
            <v>20</v>
          </cell>
          <cell r="Y70" t="str">
            <v>80</v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>
            <v>20230825</v>
          </cell>
          <cell r="AG70">
            <v>20230825</v>
          </cell>
          <cell r="AH70">
            <v>20230825</v>
          </cell>
        </row>
        <row r="71">
          <cell r="A71">
            <v>20230501</v>
          </cell>
          <cell r="B71">
            <v>20230825</v>
          </cell>
          <cell r="F71" t="str">
            <v>HK322667</v>
          </cell>
          <cell r="G71" t="str">
            <v>206835200915600</v>
          </cell>
          <cell r="H71" t="str">
            <v>SHW35-1560L(GK) RAIL</v>
          </cell>
          <cell r="I71">
            <v>6</v>
          </cell>
          <cell r="J71">
            <v>9360</v>
          </cell>
          <cell r="K71">
            <v>0</v>
          </cell>
          <cell r="L71" t="str">
            <v/>
          </cell>
          <cell r="M71" t="str">
            <v>068</v>
          </cell>
          <cell r="N71" t="str">
            <v>SHW</v>
          </cell>
          <cell r="O71" t="str">
            <v>35</v>
          </cell>
          <cell r="P71" t="str">
            <v/>
          </cell>
          <cell r="Q71" t="str">
            <v>GK</v>
          </cell>
          <cell r="R71" t="str">
            <v/>
          </cell>
          <cell r="S71">
            <v>238</v>
          </cell>
          <cell r="T71">
            <v>1428</v>
          </cell>
          <cell r="U71" t="str">
            <v>21</v>
          </cell>
          <cell r="V71" t="str">
            <v>SALES CTRL</v>
          </cell>
          <cell r="W71">
            <v>20230825</v>
          </cell>
          <cell r="X71" t="str">
            <v>20</v>
          </cell>
          <cell r="Y71" t="str">
            <v>80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>
            <v>20230825</v>
          </cell>
          <cell r="AG71">
            <v>20230825</v>
          </cell>
          <cell r="AH71">
            <v>20230825</v>
          </cell>
        </row>
        <row r="72">
          <cell r="A72">
            <v>20230512</v>
          </cell>
          <cell r="B72">
            <v>20230825</v>
          </cell>
          <cell r="F72" t="str">
            <v>HK325641</v>
          </cell>
          <cell r="G72" t="str">
            <v>202325144009000</v>
          </cell>
          <cell r="H72" t="str">
            <v>SHS25C1ZZ(GK) BLOCK</v>
          </cell>
          <cell r="I72">
            <v>20</v>
          </cell>
          <cell r="J72">
            <v>0</v>
          </cell>
          <cell r="K72">
            <v>20</v>
          </cell>
          <cell r="L72" t="str">
            <v/>
          </cell>
          <cell r="M72" t="str">
            <v>023</v>
          </cell>
          <cell r="N72" t="str">
            <v>SHS</v>
          </cell>
          <cell r="O72" t="str">
            <v>25</v>
          </cell>
          <cell r="P72" t="str">
            <v>C</v>
          </cell>
          <cell r="Q72" t="str">
            <v>GK</v>
          </cell>
          <cell r="R72" t="str">
            <v/>
          </cell>
          <cell r="S72">
            <v>46.95</v>
          </cell>
          <cell r="T72">
            <v>939</v>
          </cell>
          <cell r="U72" t="str">
            <v>21</v>
          </cell>
          <cell r="V72" t="str">
            <v>SALES CTRL</v>
          </cell>
          <cell r="W72">
            <v>20230908</v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>
            <v>20230825</v>
          </cell>
          <cell r="AG72">
            <v>20230825</v>
          </cell>
          <cell r="AH72">
            <v>20230825</v>
          </cell>
        </row>
        <row r="73">
          <cell r="A73">
            <v>20230512</v>
          </cell>
          <cell r="B73">
            <v>20230825</v>
          </cell>
          <cell r="F73" t="str">
            <v>HK325136</v>
          </cell>
          <cell r="G73" t="str">
            <v>202E15122000000</v>
          </cell>
          <cell r="H73" t="str">
            <v>SHS15C1SS(GK) BLOCK</v>
          </cell>
          <cell r="I73">
            <v>120</v>
          </cell>
          <cell r="J73">
            <v>0</v>
          </cell>
          <cell r="K73">
            <v>120</v>
          </cell>
          <cell r="L73" t="str">
            <v/>
          </cell>
          <cell r="M73" t="str">
            <v>02E</v>
          </cell>
          <cell r="N73" t="str">
            <v>SHS</v>
          </cell>
          <cell r="O73" t="str">
            <v>15</v>
          </cell>
          <cell r="P73" t="str">
            <v>C</v>
          </cell>
          <cell r="Q73" t="str">
            <v>GK</v>
          </cell>
          <cell r="R73" t="str">
            <v/>
          </cell>
          <cell r="S73">
            <v>22.66</v>
          </cell>
          <cell r="T73">
            <v>2719.2</v>
          </cell>
          <cell r="U73" t="str">
            <v>21</v>
          </cell>
          <cell r="V73" t="str">
            <v>SALES CTRL</v>
          </cell>
          <cell r="W73">
            <v>20230908</v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>
            <v>20230825</v>
          </cell>
          <cell r="AG73">
            <v>20230825</v>
          </cell>
          <cell r="AH73">
            <v>20230825</v>
          </cell>
        </row>
        <row r="74">
          <cell r="A74">
            <v>20230512</v>
          </cell>
          <cell r="B74">
            <v>20230825</v>
          </cell>
          <cell r="F74" t="str">
            <v>HK325181</v>
          </cell>
          <cell r="G74" t="str">
            <v>202E25122000000</v>
          </cell>
          <cell r="H74" t="str">
            <v>SHS25C1SS(GK) BLOCK</v>
          </cell>
          <cell r="I74">
            <v>80</v>
          </cell>
          <cell r="J74">
            <v>0</v>
          </cell>
          <cell r="K74">
            <v>80</v>
          </cell>
          <cell r="L74" t="str">
            <v/>
          </cell>
          <cell r="M74" t="str">
            <v>02E</v>
          </cell>
          <cell r="N74" t="str">
            <v>SHS</v>
          </cell>
          <cell r="O74" t="str">
            <v>25</v>
          </cell>
          <cell r="P74" t="str">
            <v>C</v>
          </cell>
          <cell r="Q74" t="str">
            <v>GK</v>
          </cell>
          <cell r="R74" t="str">
            <v/>
          </cell>
          <cell r="S74">
            <v>31.11</v>
          </cell>
          <cell r="T74">
            <v>2488.8000000000002</v>
          </cell>
          <cell r="U74" t="str">
            <v>21</v>
          </cell>
          <cell r="V74" t="str">
            <v>SALES CTRL</v>
          </cell>
          <cell r="W74">
            <v>20230908</v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 t="str">
            <v/>
          </cell>
          <cell r="AF74">
            <v>20230825</v>
          </cell>
          <cell r="AG74">
            <v>20230825</v>
          </cell>
          <cell r="AH74">
            <v>20230825</v>
          </cell>
        </row>
        <row r="75">
          <cell r="A75">
            <v>20230512</v>
          </cell>
          <cell r="B75">
            <v>20230825</v>
          </cell>
          <cell r="F75" t="str">
            <v>HK325593</v>
          </cell>
          <cell r="G75" t="str">
            <v>202E25122200000</v>
          </cell>
          <cell r="H75" t="str">
            <v>SHS25C1SSC1(GK) BLOCK</v>
          </cell>
          <cell r="I75">
            <v>20</v>
          </cell>
          <cell r="J75">
            <v>0</v>
          </cell>
          <cell r="K75">
            <v>20</v>
          </cell>
          <cell r="L75" t="str">
            <v/>
          </cell>
          <cell r="M75" t="str">
            <v>02E</v>
          </cell>
          <cell r="N75" t="str">
            <v>SHS</v>
          </cell>
          <cell r="O75" t="str">
            <v>25</v>
          </cell>
          <cell r="P75" t="str">
            <v>C</v>
          </cell>
          <cell r="Q75" t="str">
            <v>GK</v>
          </cell>
          <cell r="R75" t="str">
            <v>C1</v>
          </cell>
          <cell r="S75">
            <v>31.11</v>
          </cell>
          <cell r="T75">
            <v>622.20000000000005</v>
          </cell>
          <cell r="U75" t="str">
            <v>21</v>
          </cell>
          <cell r="V75" t="str">
            <v>SALES CTRL</v>
          </cell>
          <cell r="W75">
            <v>20230908</v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 t="str">
            <v/>
          </cell>
          <cell r="AD75" t="str">
            <v/>
          </cell>
          <cell r="AE75" t="str">
            <v/>
          </cell>
          <cell r="AF75">
            <v>20230825</v>
          </cell>
          <cell r="AG75">
            <v>20230825</v>
          </cell>
          <cell r="AH75">
            <v>20230825</v>
          </cell>
        </row>
        <row r="76">
          <cell r="A76">
            <v>20230512</v>
          </cell>
          <cell r="B76">
            <v>20230825</v>
          </cell>
          <cell r="F76" t="str">
            <v>HK325221</v>
          </cell>
          <cell r="G76" t="str">
            <v>202E25222000000</v>
          </cell>
          <cell r="H76" t="str">
            <v>SHS25V1SS(GK) BLOCK</v>
          </cell>
          <cell r="I76">
            <v>40</v>
          </cell>
          <cell r="J76">
            <v>0</v>
          </cell>
          <cell r="K76">
            <v>40</v>
          </cell>
          <cell r="L76" t="str">
            <v/>
          </cell>
          <cell r="M76" t="str">
            <v>02E</v>
          </cell>
          <cell r="N76" t="str">
            <v>SHS</v>
          </cell>
          <cell r="O76" t="str">
            <v>25</v>
          </cell>
          <cell r="P76" t="str">
            <v>V</v>
          </cell>
          <cell r="Q76" t="str">
            <v>GK</v>
          </cell>
          <cell r="R76" t="str">
            <v/>
          </cell>
          <cell r="S76">
            <v>29.59</v>
          </cell>
          <cell r="T76">
            <v>1183.5999999999999</v>
          </cell>
          <cell r="U76" t="str">
            <v>21</v>
          </cell>
          <cell r="V76" t="str">
            <v>SALES CTRL</v>
          </cell>
          <cell r="W76">
            <v>20230908</v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>
            <v>20230825</v>
          </cell>
          <cell r="AG76">
            <v>20230825</v>
          </cell>
          <cell r="AH76">
            <v>20230825</v>
          </cell>
        </row>
        <row r="77">
          <cell r="A77">
            <v>20230512</v>
          </cell>
          <cell r="B77">
            <v>20230825</v>
          </cell>
          <cell r="F77" t="str">
            <v>HK325195</v>
          </cell>
          <cell r="G77" t="str">
            <v>202E25422000000</v>
          </cell>
          <cell r="H77" t="str">
            <v>SHS25LC1SS(GK) BLOCK</v>
          </cell>
          <cell r="I77">
            <v>20</v>
          </cell>
          <cell r="J77">
            <v>0</v>
          </cell>
          <cell r="K77">
            <v>20</v>
          </cell>
          <cell r="L77" t="str">
            <v/>
          </cell>
          <cell r="M77" t="str">
            <v>02E</v>
          </cell>
          <cell r="N77" t="str">
            <v>SHS</v>
          </cell>
          <cell r="O77" t="str">
            <v>25</v>
          </cell>
          <cell r="P77" t="str">
            <v>LC</v>
          </cell>
          <cell r="Q77" t="str">
            <v>GK</v>
          </cell>
          <cell r="R77" t="str">
            <v/>
          </cell>
          <cell r="S77">
            <v>34.39</v>
          </cell>
          <cell r="T77">
            <v>687.8</v>
          </cell>
          <cell r="U77" t="str">
            <v>21</v>
          </cell>
          <cell r="V77" t="str">
            <v>SALES CTRL</v>
          </cell>
          <cell r="W77">
            <v>20230908</v>
          </cell>
          <cell r="X77" t="str">
            <v/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>
            <v>20230825</v>
          </cell>
          <cell r="AG77">
            <v>20230825</v>
          </cell>
          <cell r="AH77">
            <v>20230825</v>
          </cell>
        </row>
        <row r="78">
          <cell r="A78">
            <v>20230512</v>
          </cell>
          <cell r="B78">
            <v>20230825</v>
          </cell>
          <cell r="F78" t="str">
            <v>HK325746</v>
          </cell>
          <cell r="G78" t="str">
            <v>302302086995200</v>
          </cell>
          <cell r="H78" t="str">
            <v>SHS25C1QZZZ BLOCK</v>
          </cell>
          <cell r="I78">
            <v>40</v>
          </cell>
          <cell r="J78">
            <v>0</v>
          </cell>
          <cell r="K78">
            <v>40</v>
          </cell>
          <cell r="L78" t="str">
            <v/>
          </cell>
          <cell r="M78" t="str">
            <v>023</v>
          </cell>
          <cell r="N78" t="str">
            <v>SHS</v>
          </cell>
          <cell r="O78" t="str">
            <v>25</v>
          </cell>
          <cell r="P78" t="str">
            <v>C</v>
          </cell>
          <cell r="Q78" t="str">
            <v/>
          </cell>
          <cell r="R78" t="str">
            <v/>
          </cell>
          <cell r="S78">
            <v>57.4</v>
          </cell>
          <cell r="T78">
            <v>2296</v>
          </cell>
          <cell r="U78" t="str">
            <v>21</v>
          </cell>
          <cell r="V78" t="str">
            <v>SALES CTRL</v>
          </cell>
          <cell r="W78">
            <v>20230908</v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>
            <v>20230825</v>
          </cell>
          <cell r="AG78">
            <v>20230825</v>
          </cell>
          <cell r="AH78">
            <v>20230825</v>
          </cell>
        </row>
        <row r="79">
          <cell r="A79">
            <v>20230512</v>
          </cell>
          <cell r="B79">
            <v>20230825</v>
          </cell>
          <cell r="F79" t="str">
            <v>HK325799</v>
          </cell>
          <cell r="G79" t="str">
            <v>302351009682700</v>
          </cell>
          <cell r="H79" t="str">
            <v>SHS25C1QZDD BLOCK</v>
          </cell>
          <cell r="I79">
            <v>20</v>
          </cell>
          <cell r="J79">
            <v>0</v>
          </cell>
          <cell r="K79">
            <v>20</v>
          </cell>
          <cell r="L79" t="str">
            <v/>
          </cell>
          <cell r="M79" t="str">
            <v>023</v>
          </cell>
          <cell r="N79" t="str">
            <v>SHS</v>
          </cell>
          <cell r="O79" t="str">
            <v>25</v>
          </cell>
          <cell r="P79" t="str">
            <v>C</v>
          </cell>
          <cell r="Q79" t="str">
            <v/>
          </cell>
          <cell r="R79" t="str">
            <v/>
          </cell>
          <cell r="S79">
            <v>61.37</v>
          </cell>
          <cell r="T79">
            <v>1227.4000000000001</v>
          </cell>
          <cell r="U79" t="str">
            <v>21</v>
          </cell>
          <cell r="V79" t="str">
            <v>SALES CTRL</v>
          </cell>
          <cell r="W79">
            <v>20230908</v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>
            <v>20230825</v>
          </cell>
          <cell r="AG79">
            <v>20230825</v>
          </cell>
          <cell r="AH79">
            <v>20230825</v>
          </cell>
        </row>
        <row r="80">
          <cell r="A80">
            <v>20230615</v>
          </cell>
          <cell r="B80">
            <v>20230825</v>
          </cell>
          <cell r="F80" t="str">
            <v>HK331155</v>
          </cell>
          <cell r="G80" t="str">
            <v>101E51022069300</v>
          </cell>
          <cell r="H80" t="str">
            <v>HSR45C4SSFME+7290LTF</v>
          </cell>
          <cell r="I80">
            <v>1</v>
          </cell>
          <cell r="J80">
            <v>7290</v>
          </cell>
          <cell r="K80">
            <v>4</v>
          </cell>
          <cell r="L80" t="str">
            <v>ATS INDUSTRIAL AUTOMATION</v>
          </cell>
          <cell r="M80" t="str">
            <v>01E</v>
          </cell>
          <cell r="N80" t="str">
            <v>HSR</v>
          </cell>
          <cell r="O80" t="str">
            <v>45</v>
          </cell>
          <cell r="P80" t="str">
            <v>C</v>
          </cell>
          <cell r="Q80" t="str">
            <v/>
          </cell>
          <cell r="R80" t="str">
            <v/>
          </cell>
          <cell r="S80">
            <v>3018.93</v>
          </cell>
          <cell r="T80">
            <v>3018.93</v>
          </cell>
          <cell r="U80" t="str">
            <v>11</v>
          </cell>
          <cell r="V80" t="str">
            <v>CAN SALES</v>
          </cell>
          <cell r="W80">
            <v>20230825</v>
          </cell>
          <cell r="X80" t="str">
            <v>22.5</v>
          </cell>
          <cell r="Y80" t="str">
            <v>105</v>
          </cell>
          <cell r="Z80" t="str">
            <v>3</v>
          </cell>
          <cell r="AA80" t="str">
            <v/>
          </cell>
          <cell r="AB80" t="str">
            <v>0001</v>
          </cell>
          <cell r="AC80" t="str">
            <v>Y900</v>
          </cell>
          <cell r="AD80" t="str">
            <v/>
          </cell>
          <cell r="AE80" t="str">
            <v>F900</v>
          </cell>
          <cell r="AF80">
            <v>20230825</v>
          </cell>
          <cell r="AG80">
            <v>20230825</v>
          </cell>
          <cell r="AH80">
            <v>20230825</v>
          </cell>
        </row>
        <row r="81">
          <cell r="A81">
            <v>20230622</v>
          </cell>
          <cell r="B81">
            <v>20230825</v>
          </cell>
          <cell r="F81" t="str">
            <v>HK331909</v>
          </cell>
          <cell r="G81" t="str">
            <v>176051020218400</v>
          </cell>
          <cell r="H81" t="str">
            <v>GL15N-046-SW-B05-B-C-N-N-Y-A202184</v>
          </cell>
          <cell r="I81">
            <v>10</v>
          </cell>
          <cell r="J81">
            <v>4600</v>
          </cell>
          <cell r="K81">
            <v>0</v>
          </cell>
          <cell r="L81" t="str">
            <v>THERMWOOD CORPORATION</v>
          </cell>
          <cell r="M81" t="str">
            <v>760</v>
          </cell>
          <cell r="N81" t="str">
            <v>GL</v>
          </cell>
          <cell r="O81" t="str">
            <v>15N</v>
          </cell>
          <cell r="P81" t="str">
            <v>SW</v>
          </cell>
          <cell r="Q81" t="str">
            <v/>
          </cell>
          <cell r="R81" t="str">
            <v/>
          </cell>
          <cell r="S81">
            <v>1150</v>
          </cell>
          <cell r="T81">
            <v>11500</v>
          </cell>
          <cell r="U81" t="str">
            <v>11</v>
          </cell>
          <cell r="V81" t="str">
            <v>CHI SALES</v>
          </cell>
          <cell r="W81">
            <v>20230711</v>
          </cell>
          <cell r="X81" t="str">
            <v/>
          </cell>
          <cell r="Y81" t="str">
            <v>B</v>
          </cell>
          <cell r="Z81" t="str">
            <v>C</v>
          </cell>
          <cell r="AA81" t="str">
            <v>N</v>
          </cell>
          <cell r="AB81" t="str">
            <v/>
          </cell>
          <cell r="AC81" t="str">
            <v/>
          </cell>
          <cell r="AD81" t="str">
            <v>Y</v>
          </cell>
          <cell r="AE81" t="str">
            <v/>
          </cell>
          <cell r="AF81">
            <v>20230825</v>
          </cell>
          <cell r="AG81">
            <v>20230825</v>
          </cell>
          <cell r="AH81">
            <v>20230825</v>
          </cell>
        </row>
        <row r="82">
          <cell r="A82">
            <v>20230705</v>
          </cell>
          <cell r="B82">
            <v>20230825</v>
          </cell>
          <cell r="F82" t="str">
            <v>HK333097</v>
          </cell>
          <cell r="G82" t="str">
            <v>201620222009000</v>
          </cell>
          <cell r="H82" t="str">
            <v>HSR20LR1SSM(GK) BLOCK</v>
          </cell>
          <cell r="I82">
            <v>10</v>
          </cell>
          <cell r="J82">
            <v>0</v>
          </cell>
          <cell r="K82">
            <v>10</v>
          </cell>
          <cell r="L82" t="str">
            <v/>
          </cell>
          <cell r="M82" t="str">
            <v>016</v>
          </cell>
          <cell r="N82" t="str">
            <v>HSR</v>
          </cell>
          <cell r="O82" t="str">
            <v>20</v>
          </cell>
          <cell r="P82" t="str">
            <v>LR</v>
          </cell>
          <cell r="Q82" t="str">
            <v>GK</v>
          </cell>
          <cell r="R82" t="str">
            <v/>
          </cell>
          <cell r="S82">
            <v>78.06</v>
          </cell>
          <cell r="T82">
            <v>780.6</v>
          </cell>
          <cell r="U82" t="str">
            <v>21</v>
          </cell>
          <cell r="V82" t="str">
            <v>SALES CTRL</v>
          </cell>
          <cell r="W82">
            <v>20230803</v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 t="str">
            <v>M200</v>
          </cell>
          <cell r="AD82" t="str">
            <v/>
          </cell>
          <cell r="AE82" t="str">
            <v/>
          </cell>
          <cell r="AF82">
            <v>20230825</v>
          </cell>
          <cell r="AG82">
            <v>20230803</v>
          </cell>
          <cell r="AH82">
            <v>20230803</v>
          </cell>
        </row>
        <row r="83">
          <cell r="A83">
            <v>20230706</v>
          </cell>
          <cell r="B83">
            <v>20230825</v>
          </cell>
          <cell r="F83" t="str">
            <v>HK333430</v>
          </cell>
          <cell r="G83" t="str">
            <v>302351023075700</v>
          </cell>
          <cell r="H83" t="str">
            <v>SHS20V1QZSSS(B) BLOCK</v>
          </cell>
          <cell r="I83">
            <v>4</v>
          </cell>
          <cell r="J83">
            <v>0</v>
          </cell>
          <cell r="K83">
            <v>4</v>
          </cell>
          <cell r="L83" t="str">
            <v>WEIMER BEARING</v>
          </cell>
          <cell r="M83" t="str">
            <v>023</v>
          </cell>
          <cell r="N83" t="str">
            <v>SHS</v>
          </cell>
          <cell r="O83" t="str">
            <v>20</v>
          </cell>
          <cell r="P83" t="str">
            <v>V</v>
          </cell>
          <cell r="Q83" t="str">
            <v/>
          </cell>
          <cell r="R83" t="str">
            <v/>
          </cell>
          <cell r="S83">
            <v>70.930000000000007</v>
          </cell>
          <cell r="T83">
            <v>283.72000000000003</v>
          </cell>
          <cell r="U83" t="str">
            <v>11</v>
          </cell>
          <cell r="V83" t="str">
            <v>CHI SALES</v>
          </cell>
          <cell r="W83">
            <v>20230825</v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 t="str">
            <v>100J</v>
          </cell>
          <cell r="AC83" t="str">
            <v/>
          </cell>
          <cell r="AD83" t="str">
            <v/>
          </cell>
          <cell r="AE83" t="str">
            <v/>
          </cell>
          <cell r="AF83">
            <v>20230825</v>
          </cell>
          <cell r="AG83">
            <v>20230825</v>
          </cell>
          <cell r="AH83">
            <v>20230825</v>
          </cell>
        </row>
        <row r="84">
          <cell r="A84">
            <v>20230726</v>
          </cell>
          <cell r="B84">
            <v>20230825</v>
          </cell>
          <cell r="F84" t="str">
            <v>HK335967</v>
          </cell>
          <cell r="G84" t="str">
            <v>202315333209000</v>
          </cell>
          <cell r="H84" t="str">
            <v>SHS15V1DDC1(GK) BLOCK</v>
          </cell>
          <cell r="I84">
            <v>1</v>
          </cell>
          <cell r="J84">
            <v>0</v>
          </cell>
          <cell r="K84">
            <v>1</v>
          </cell>
          <cell r="L84" t="str">
            <v>MOTION IND - CHICAGO (IL30)</v>
          </cell>
          <cell r="M84" t="str">
            <v>023</v>
          </cell>
          <cell r="N84" t="str">
            <v>SHS</v>
          </cell>
          <cell r="O84" t="str">
            <v>15</v>
          </cell>
          <cell r="P84" t="str">
            <v>V</v>
          </cell>
          <cell r="Q84" t="str">
            <v>GK</v>
          </cell>
          <cell r="R84" t="str">
            <v>C1</v>
          </cell>
          <cell r="S84">
            <v>36.659999999999997</v>
          </cell>
          <cell r="T84">
            <v>36.659999999999997</v>
          </cell>
          <cell r="U84" t="str">
            <v>11</v>
          </cell>
          <cell r="V84" t="str">
            <v>CHI SALES</v>
          </cell>
          <cell r="W84">
            <v>20230802</v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>
            <v>20230825</v>
          </cell>
          <cell r="AG84">
            <v>20230825</v>
          </cell>
          <cell r="AH84">
            <v>20230825</v>
          </cell>
        </row>
        <row r="85">
          <cell r="A85">
            <v>20230726</v>
          </cell>
          <cell r="B85">
            <v>20230825</v>
          </cell>
          <cell r="F85" t="str">
            <v>HK336015</v>
          </cell>
          <cell r="G85" t="str">
            <v>302302284802600</v>
          </cell>
          <cell r="H85" t="str">
            <v>SHS15V1KKHH BLOCK</v>
          </cell>
          <cell r="I85">
            <v>4</v>
          </cell>
          <cell r="J85">
            <v>0</v>
          </cell>
          <cell r="K85">
            <v>4</v>
          </cell>
          <cell r="L85" t="str">
            <v>WEIMER BEARING</v>
          </cell>
          <cell r="M85" t="str">
            <v>023</v>
          </cell>
          <cell r="N85" t="str">
            <v>SHS</v>
          </cell>
          <cell r="O85" t="str">
            <v>15</v>
          </cell>
          <cell r="P85" t="str">
            <v>V</v>
          </cell>
          <cell r="Q85" t="str">
            <v/>
          </cell>
          <cell r="R85" t="str">
            <v/>
          </cell>
          <cell r="S85">
            <v>43.29</v>
          </cell>
          <cell r="T85">
            <v>173.16</v>
          </cell>
          <cell r="U85" t="str">
            <v>11</v>
          </cell>
          <cell r="V85" t="str">
            <v>CHI SALES</v>
          </cell>
          <cell r="W85">
            <v>20230811</v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>
            <v>20230825</v>
          </cell>
          <cell r="AG85">
            <v>20230825</v>
          </cell>
          <cell r="AH85">
            <v>20230825</v>
          </cell>
        </row>
        <row r="86">
          <cell r="A86">
            <v>20230728</v>
          </cell>
          <cell r="B86">
            <v>20230825</v>
          </cell>
          <cell r="F86" t="str">
            <v>HK336763</v>
          </cell>
          <cell r="G86" t="str">
            <v>202315144009000</v>
          </cell>
          <cell r="H86" t="str">
            <v>SHS15C1ZZ(GK) BLOCK</v>
          </cell>
          <cell r="I86">
            <v>30</v>
          </cell>
          <cell r="J86">
            <v>0</v>
          </cell>
          <cell r="K86">
            <v>30</v>
          </cell>
          <cell r="L86" t="str">
            <v/>
          </cell>
          <cell r="M86" t="str">
            <v>023</v>
          </cell>
          <cell r="N86" t="str">
            <v>SHS</v>
          </cell>
          <cell r="O86" t="str">
            <v>15</v>
          </cell>
          <cell r="P86" t="str">
            <v>C</v>
          </cell>
          <cell r="Q86" t="str">
            <v>GK</v>
          </cell>
          <cell r="R86" t="str">
            <v/>
          </cell>
          <cell r="S86">
            <v>38.58</v>
          </cell>
          <cell r="T86">
            <v>1157.4000000000001</v>
          </cell>
          <cell r="U86" t="str">
            <v>21</v>
          </cell>
          <cell r="V86" t="str">
            <v>SALES CTRL</v>
          </cell>
          <cell r="W86">
            <v>20230825</v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  <cell r="AE86" t="str">
            <v/>
          </cell>
          <cell r="AF86">
            <v>20230825</v>
          </cell>
          <cell r="AG86">
            <v>20230825</v>
          </cell>
          <cell r="AH86">
            <v>20230825</v>
          </cell>
        </row>
        <row r="87">
          <cell r="A87">
            <v>20230728</v>
          </cell>
          <cell r="B87">
            <v>20230825</v>
          </cell>
          <cell r="F87" t="str">
            <v>HK336769</v>
          </cell>
          <cell r="G87" t="str">
            <v>202445325950000</v>
          </cell>
          <cell r="H87" t="str">
            <v>SHS45-5000L(GK) RAIL</v>
          </cell>
          <cell r="I87">
            <v>3</v>
          </cell>
          <cell r="J87">
            <v>15000</v>
          </cell>
          <cell r="K87">
            <v>0</v>
          </cell>
          <cell r="L87" t="str">
            <v/>
          </cell>
          <cell r="M87" t="str">
            <v>024</v>
          </cell>
          <cell r="N87" t="str">
            <v>SHS</v>
          </cell>
          <cell r="O87" t="str">
            <v>45</v>
          </cell>
          <cell r="P87" t="str">
            <v/>
          </cell>
          <cell r="Q87" t="str">
            <v>GK</v>
          </cell>
          <cell r="R87" t="str">
            <v/>
          </cell>
          <cell r="S87">
            <v>760.14</v>
          </cell>
          <cell r="T87">
            <v>2280.42</v>
          </cell>
          <cell r="U87" t="str">
            <v>21</v>
          </cell>
          <cell r="V87" t="str">
            <v>SALES CTRL</v>
          </cell>
          <cell r="W87">
            <v>20230825</v>
          </cell>
          <cell r="X87" t="str">
            <v>32.5</v>
          </cell>
          <cell r="Y87" t="str">
            <v>105</v>
          </cell>
          <cell r="Z87" t="str">
            <v/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>
            <v>20230825</v>
          </cell>
          <cell r="AG87">
            <v>20230825</v>
          </cell>
          <cell r="AH87">
            <v>20230825</v>
          </cell>
        </row>
        <row r="88">
          <cell r="A88">
            <v>20230728</v>
          </cell>
          <cell r="B88">
            <v>20230825</v>
          </cell>
          <cell r="F88" t="str">
            <v>HK336761</v>
          </cell>
          <cell r="G88" t="str">
            <v>202A45D22200000</v>
          </cell>
          <cell r="H88" t="str">
            <v>HSR45LR1SSC1(GK) BLOCK</v>
          </cell>
          <cell r="I88">
            <v>4</v>
          </cell>
          <cell r="J88">
            <v>0</v>
          </cell>
          <cell r="K88">
            <v>4</v>
          </cell>
          <cell r="L88" t="str">
            <v/>
          </cell>
          <cell r="M88" t="str">
            <v>02A</v>
          </cell>
          <cell r="N88" t="str">
            <v>HSR</v>
          </cell>
          <cell r="O88" t="str">
            <v>45</v>
          </cell>
          <cell r="P88" t="str">
            <v>LR</v>
          </cell>
          <cell r="Q88" t="str">
            <v>GK</v>
          </cell>
          <cell r="R88" t="str">
            <v>C1</v>
          </cell>
          <cell r="S88">
            <v>80.97</v>
          </cell>
          <cell r="T88">
            <v>323.88</v>
          </cell>
          <cell r="U88" t="str">
            <v>21</v>
          </cell>
          <cell r="V88" t="str">
            <v>SALES CTRL</v>
          </cell>
          <cell r="W88">
            <v>20230825</v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>
            <v>20230825</v>
          </cell>
          <cell r="AG88">
            <v>20230825</v>
          </cell>
          <cell r="AH88">
            <v>20230825</v>
          </cell>
        </row>
        <row r="89">
          <cell r="A89">
            <v>20230801</v>
          </cell>
          <cell r="B89">
            <v>20230825</v>
          </cell>
          <cell r="F89" t="str">
            <v>HK337080</v>
          </cell>
          <cell r="G89" t="str">
            <v>006127428403400</v>
          </cell>
          <cell r="H89" t="str">
            <v>HRW27CA2SSC1+340LP</v>
          </cell>
          <cell r="I89">
            <v>1</v>
          </cell>
          <cell r="J89">
            <v>340</v>
          </cell>
          <cell r="K89">
            <v>2</v>
          </cell>
          <cell r="L89" t="str">
            <v>MOTION IND - CHICAGO (IL30)</v>
          </cell>
          <cell r="M89" t="str">
            <v>061</v>
          </cell>
          <cell r="N89" t="str">
            <v>HRW</v>
          </cell>
          <cell r="O89" t="str">
            <v>27</v>
          </cell>
          <cell r="P89" t="str">
            <v>CA</v>
          </cell>
          <cell r="Q89" t="str">
            <v>P</v>
          </cell>
          <cell r="R89" t="str">
            <v>C1</v>
          </cell>
          <cell r="S89">
            <v>219.62</v>
          </cell>
          <cell r="T89">
            <v>219.62</v>
          </cell>
          <cell r="U89" t="str">
            <v>11</v>
          </cell>
          <cell r="V89" t="str">
            <v>CHI SALES</v>
          </cell>
          <cell r="W89">
            <v>20230807</v>
          </cell>
          <cell r="X89" t="str">
            <v>20</v>
          </cell>
          <cell r="Y89" t="str">
            <v>60</v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>
            <v>20230825</v>
          </cell>
          <cell r="AG89">
            <v>20230825</v>
          </cell>
          <cell r="AH89">
            <v>20230825</v>
          </cell>
        </row>
        <row r="90">
          <cell r="A90">
            <v>20230811</v>
          </cell>
          <cell r="B90">
            <v>20230825</v>
          </cell>
          <cell r="F90" t="str">
            <v>HK338440</v>
          </cell>
          <cell r="G90" t="str">
            <v>113951023384600</v>
          </cell>
          <cell r="H90" t="str">
            <v>2SRS9XMSSC1+88LM-II</v>
          </cell>
          <cell r="I90">
            <v>30</v>
          </cell>
          <cell r="J90">
            <v>2640</v>
          </cell>
          <cell r="K90">
            <v>60</v>
          </cell>
          <cell r="L90" t="str">
            <v>WAJAX LIMITED / WAJAX ITEE</v>
          </cell>
          <cell r="M90" t="str">
            <v>139</v>
          </cell>
          <cell r="N90" t="str">
            <v>SRS</v>
          </cell>
          <cell r="O90" t="str">
            <v>9X</v>
          </cell>
          <cell r="P90" t="str">
            <v/>
          </cell>
          <cell r="Q90" t="str">
            <v/>
          </cell>
          <cell r="R90" t="str">
            <v>C1</v>
          </cell>
          <cell r="S90">
            <v>44.49</v>
          </cell>
          <cell r="T90">
            <v>1334.7</v>
          </cell>
          <cell r="U90" t="str">
            <v>11</v>
          </cell>
          <cell r="V90" t="str">
            <v>CAN SALES</v>
          </cell>
          <cell r="W90">
            <v>20230821</v>
          </cell>
          <cell r="X90" t="str">
            <v>14</v>
          </cell>
          <cell r="Y90" t="str">
            <v>20</v>
          </cell>
          <cell r="Z90" t="str">
            <v/>
          </cell>
          <cell r="AA90" t="str">
            <v>2</v>
          </cell>
          <cell r="AB90" t="str">
            <v/>
          </cell>
          <cell r="AC90" t="str">
            <v>M200</v>
          </cell>
          <cell r="AD90" t="str">
            <v/>
          </cell>
          <cell r="AE90" t="str">
            <v>M100</v>
          </cell>
          <cell r="AF90">
            <v>20230825</v>
          </cell>
          <cell r="AG90">
            <v>20230825</v>
          </cell>
          <cell r="AH90">
            <v>20230825</v>
          </cell>
        </row>
        <row r="91">
          <cell r="A91">
            <v>20230811</v>
          </cell>
          <cell r="B91">
            <v>20230825</v>
          </cell>
          <cell r="F91" t="str">
            <v>HK338532</v>
          </cell>
          <cell r="G91" t="str">
            <v>300251004283000</v>
          </cell>
          <cell r="H91" t="str">
            <v>SR15-604LE(GK) RAIL</v>
          </cell>
          <cell r="I91">
            <v>2</v>
          </cell>
          <cell r="J91">
            <v>1208</v>
          </cell>
          <cell r="K91">
            <v>0</v>
          </cell>
          <cell r="L91" t="str">
            <v>EASTMAN MACHINE CO.</v>
          </cell>
          <cell r="M91" t="str">
            <v>002</v>
          </cell>
          <cell r="N91" t="str">
            <v>SR</v>
          </cell>
          <cell r="O91" t="str">
            <v>15</v>
          </cell>
          <cell r="P91" t="str">
            <v/>
          </cell>
          <cell r="Q91" t="str">
            <v>GK</v>
          </cell>
          <cell r="R91" t="str">
            <v/>
          </cell>
          <cell r="S91">
            <v>0</v>
          </cell>
          <cell r="T91">
            <v>0</v>
          </cell>
          <cell r="U91" t="str">
            <v>14</v>
          </cell>
          <cell r="V91" t="str">
            <v>NE SALES</v>
          </cell>
          <cell r="W91">
            <v>20230825</v>
          </cell>
          <cell r="X91" t="str">
            <v>8.45</v>
          </cell>
          <cell r="Y91" t="str">
            <v>60</v>
          </cell>
          <cell r="Z91" t="str">
            <v/>
          </cell>
          <cell r="AA91" t="str">
            <v/>
          </cell>
          <cell r="AB91" t="str">
            <v/>
          </cell>
          <cell r="AC91" t="str">
            <v/>
          </cell>
          <cell r="AD91" t="str">
            <v>0040</v>
          </cell>
          <cell r="AE91" t="str">
            <v/>
          </cell>
          <cell r="AF91">
            <v>20230825</v>
          </cell>
          <cell r="AG91">
            <v>20230825</v>
          </cell>
          <cell r="AH91">
            <v>0</v>
          </cell>
        </row>
        <row r="92">
          <cell r="A92">
            <v>20230110</v>
          </cell>
          <cell r="B92">
            <v>20230828</v>
          </cell>
          <cell r="F92" t="str">
            <v>HK301032</v>
          </cell>
          <cell r="G92" t="str">
            <v>100551011082300</v>
          </cell>
          <cell r="H92" t="str">
            <v>SSR15XW2C1M+760LSPM-III</v>
          </cell>
          <cell r="I92">
            <v>6</v>
          </cell>
          <cell r="J92">
            <v>4560</v>
          </cell>
          <cell r="K92">
            <v>12</v>
          </cell>
          <cell r="L92" t="str">
            <v>RELIANT SYSTEMS INC</v>
          </cell>
          <cell r="M92" t="str">
            <v>005</v>
          </cell>
          <cell r="N92" t="str">
            <v>SSR</v>
          </cell>
          <cell r="O92" t="str">
            <v>15X</v>
          </cell>
          <cell r="P92" t="str">
            <v>W</v>
          </cell>
          <cell r="Q92" t="str">
            <v>SP</v>
          </cell>
          <cell r="R92" t="str">
            <v>C1</v>
          </cell>
          <cell r="S92">
            <v>217.78</v>
          </cell>
          <cell r="T92">
            <v>1306.68</v>
          </cell>
          <cell r="U92" t="str">
            <v>11</v>
          </cell>
          <cell r="V92" t="str">
            <v>CHI SALES</v>
          </cell>
          <cell r="W92">
            <v>20230828</v>
          </cell>
          <cell r="X92" t="str">
            <v>20</v>
          </cell>
          <cell r="Y92" t="str">
            <v>60</v>
          </cell>
          <cell r="Z92" t="str">
            <v/>
          </cell>
          <cell r="AA92" t="str">
            <v>3</v>
          </cell>
          <cell r="AB92" t="str">
            <v/>
          </cell>
          <cell r="AC92" t="str">
            <v>M300</v>
          </cell>
          <cell r="AD92" t="str">
            <v/>
          </cell>
          <cell r="AE92" t="str">
            <v>M100</v>
          </cell>
          <cell r="AF92">
            <v>20230828</v>
          </cell>
          <cell r="AG92">
            <v>20230828</v>
          </cell>
          <cell r="AH92">
            <v>20230828</v>
          </cell>
        </row>
        <row r="93">
          <cell r="A93">
            <v>20230118</v>
          </cell>
          <cell r="B93">
            <v>20230828</v>
          </cell>
          <cell r="F93" t="str">
            <v>HK301973</v>
          </cell>
          <cell r="G93" t="str">
            <v>102351005908100</v>
          </cell>
          <cell r="H93" t="str">
            <v>SHS30V2SSC1E+1216LTS-II</v>
          </cell>
          <cell r="I93">
            <v>24</v>
          </cell>
          <cell r="J93">
            <v>29184</v>
          </cell>
          <cell r="K93">
            <v>48</v>
          </cell>
          <cell r="L93" t="str">
            <v>ORBIT MACHINING COMPANY</v>
          </cell>
          <cell r="M93" t="str">
            <v>023</v>
          </cell>
          <cell r="N93" t="str">
            <v>SHS</v>
          </cell>
          <cell r="O93" t="str">
            <v>30</v>
          </cell>
          <cell r="P93" t="str">
            <v>V</v>
          </cell>
          <cell r="Q93" t="str">
            <v/>
          </cell>
          <cell r="R93" t="str">
            <v>C1</v>
          </cell>
          <cell r="S93">
            <v>282.52</v>
          </cell>
          <cell r="T93">
            <v>6780.48</v>
          </cell>
          <cell r="U93" t="str">
            <v>11</v>
          </cell>
          <cell r="V93" t="str">
            <v>CHI SALES</v>
          </cell>
          <cell r="W93">
            <v>20230901</v>
          </cell>
          <cell r="X93" t="str">
            <v>37</v>
          </cell>
          <cell r="Y93" t="str">
            <v>80</v>
          </cell>
          <cell r="Z93" t="str">
            <v>2</v>
          </cell>
          <cell r="AA93" t="str">
            <v>2</v>
          </cell>
          <cell r="AB93" t="str">
            <v/>
          </cell>
          <cell r="AC93" t="str">
            <v/>
          </cell>
          <cell r="AD93" t="str">
            <v>Z000</v>
          </cell>
          <cell r="AE93" t="str">
            <v/>
          </cell>
          <cell r="AF93">
            <v>20230828</v>
          </cell>
          <cell r="AG93">
            <v>20230901</v>
          </cell>
          <cell r="AH93">
            <v>20230901</v>
          </cell>
        </row>
        <row r="94">
          <cell r="A94">
            <v>20230512</v>
          </cell>
          <cell r="B94">
            <v>20230828</v>
          </cell>
          <cell r="F94" t="str">
            <v>HK325642</v>
          </cell>
          <cell r="G94" t="str">
            <v>202325144009000</v>
          </cell>
          <cell r="H94" t="str">
            <v>SHS25C1ZZ(GK) BLOCK</v>
          </cell>
          <cell r="I94">
            <v>20</v>
          </cell>
          <cell r="J94">
            <v>0</v>
          </cell>
          <cell r="K94">
            <v>20</v>
          </cell>
          <cell r="L94" t="str">
            <v/>
          </cell>
          <cell r="M94" t="str">
            <v>023</v>
          </cell>
          <cell r="N94" t="str">
            <v>SHS</v>
          </cell>
          <cell r="O94" t="str">
            <v>25</v>
          </cell>
          <cell r="P94" t="str">
            <v>C</v>
          </cell>
          <cell r="Q94" t="str">
            <v>GK</v>
          </cell>
          <cell r="R94" t="str">
            <v/>
          </cell>
          <cell r="S94">
            <v>46.95</v>
          </cell>
          <cell r="T94">
            <v>939</v>
          </cell>
          <cell r="U94" t="str">
            <v>21</v>
          </cell>
          <cell r="V94" t="str">
            <v>SALES CTRL</v>
          </cell>
          <cell r="W94">
            <v>20230908</v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>
            <v>20230828</v>
          </cell>
          <cell r="AG94">
            <v>20230828</v>
          </cell>
          <cell r="AH94">
            <v>20230828</v>
          </cell>
        </row>
        <row r="95">
          <cell r="A95">
            <v>20230512</v>
          </cell>
          <cell r="B95">
            <v>20230828</v>
          </cell>
          <cell r="F95" t="str">
            <v>HK325137</v>
          </cell>
          <cell r="G95" t="str">
            <v>202E15122000000</v>
          </cell>
          <cell r="H95" t="str">
            <v>SHS15C1SS(GK) BLOCK</v>
          </cell>
          <cell r="I95">
            <v>120</v>
          </cell>
          <cell r="J95">
            <v>0</v>
          </cell>
          <cell r="K95">
            <v>120</v>
          </cell>
          <cell r="L95" t="str">
            <v/>
          </cell>
          <cell r="M95" t="str">
            <v>02E</v>
          </cell>
          <cell r="N95" t="str">
            <v>SHS</v>
          </cell>
          <cell r="O95" t="str">
            <v>15</v>
          </cell>
          <cell r="P95" t="str">
            <v>C</v>
          </cell>
          <cell r="Q95" t="str">
            <v>GK</v>
          </cell>
          <cell r="R95" t="str">
            <v/>
          </cell>
          <cell r="S95">
            <v>22.66</v>
          </cell>
          <cell r="T95">
            <v>2719.2</v>
          </cell>
          <cell r="U95" t="str">
            <v>21</v>
          </cell>
          <cell r="V95" t="str">
            <v>SALES CTRL</v>
          </cell>
          <cell r="W95">
            <v>20230908</v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>
            <v>20230828</v>
          </cell>
          <cell r="AG95">
            <v>20230828</v>
          </cell>
          <cell r="AH95">
            <v>20230828</v>
          </cell>
        </row>
        <row r="96">
          <cell r="A96">
            <v>20230512</v>
          </cell>
          <cell r="B96">
            <v>20230828</v>
          </cell>
          <cell r="F96" t="str">
            <v>HK325149</v>
          </cell>
          <cell r="G96" t="str">
            <v>202E15222000000</v>
          </cell>
          <cell r="H96" t="str">
            <v>SHS15V1SS(GK) BLOCK</v>
          </cell>
          <cell r="I96">
            <v>90</v>
          </cell>
          <cell r="J96">
            <v>0</v>
          </cell>
          <cell r="K96">
            <v>90</v>
          </cell>
          <cell r="L96" t="str">
            <v/>
          </cell>
          <cell r="M96" t="str">
            <v>02E</v>
          </cell>
          <cell r="N96" t="str">
            <v>SHS</v>
          </cell>
          <cell r="O96" t="str">
            <v>15</v>
          </cell>
          <cell r="P96" t="str">
            <v>V</v>
          </cell>
          <cell r="Q96" t="str">
            <v>GK</v>
          </cell>
          <cell r="R96" t="str">
            <v/>
          </cell>
          <cell r="S96">
            <v>22.66</v>
          </cell>
          <cell r="T96">
            <v>2039.4</v>
          </cell>
          <cell r="U96" t="str">
            <v>21</v>
          </cell>
          <cell r="V96" t="str">
            <v>SALES CTRL</v>
          </cell>
          <cell r="W96">
            <v>20230908</v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>
            <v>20230828</v>
          </cell>
          <cell r="AG96">
            <v>20230828</v>
          </cell>
          <cell r="AH96">
            <v>20230828</v>
          </cell>
        </row>
        <row r="97">
          <cell r="A97">
            <v>20230512</v>
          </cell>
          <cell r="B97">
            <v>20230828</v>
          </cell>
          <cell r="F97" t="str">
            <v>HK325182</v>
          </cell>
          <cell r="G97" t="str">
            <v>202E25122000000</v>
          </cell>
          <cell r="H97" t="str">
            <v>SHS25C1SS(GK) BLOCK</v>
          </cell>
          <cell r="I97">
            <v>100</v>
          </cell>
          <cell r="J97">
            <v>0</v>
          </cell>
          <cell r="K97">
            <v>100</v>
          </cell>
          <cell r="L97" t="str">
            <v/>
          </cell>
          <cell r="M97" t="str">
            <v>02E</v>
          </cell>
          <cell r="N97" t="str">
            <v>SHS</v>
          </cell>
          <cell r="O97" t="str">
            <v>25</v>
          </cell>
          <cell r="P97" t="str">
            <v>C</v>
          </cell>
          <cell r="Q97" t="str">
            <v>GK</v>
          </cell>
          <cell r="R97" t="str">
            <v/>
          </cell>
          <cell r="S97">
            <v>31.11</v>
          </cell>
          <cell r="T97">
            <v>3111</v>
          </cell>
          <cell r="U97" t="str">
            <v>21</v>
          </cell>
          <cell r="V97" t="str">
            <v>SALES CTRL</v>
          </cell>
          <cell r="W97">
            <v>20230908</v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>
            <v>20230828</v>
          </cell>
          <cell r="AG97">
            <v>20230828</v>
          </cell>
          <cell r="AH97">
            <v>20230828</v>
          </cell>
        </row>
        <row r="98">
          <cell r="A98">
            <v>20230512</v>
          </cell>
          <cell r="B98">
            <v>20230828</v>
          </cell>
          <cell r="F98" t="str">
            <v>HK325594</v>
          </cell>
          <cell r="G98" t="str">
            <v>202E25122200000</v>
          </cell>
          <cell r="H98" t="str">
            <v>SHS25C1SSC1(GK) BLOCK</v>
          </cell>
          <cell r="I98">
            <v>20</v>
          </cell>
          <cell r="J98">
            <v>0</v>
          </cell>
          <cell r="K98">
            <v>20</v>
          </cell>
          <cell r="L98" t="str">
            <v/>
          </cell>
          <cell r="M98" t="str">
            <v>02E</v>
          </cell>
          <cell r="N98" t="str">
            <v>SHS</v>
          </cell>
          <cell r="O98" t="str">
            <v>25</v>
          </cell>
          <cell r="P98" t="str">
            <v>C</v>
          </cell>
          <cell r="Q98" t="str">
            <v>GK</v>
          </cell>
          <cell r="R98" t="str">
            <v>C1</v>
          </cell>
          <cell r="S98">
            <v>31.11</v>
          </cell>
          <cell r="T98">
            <v>622.20000000000005</v>
          </cell>
          <cell r="U98" t="str">
            <v>21</v>
          </cell>
          <cell r="V98" t="str">
            <v>SALES CTRL</v>
          </cell>
          <cell r="W98">
            <v>20230908</v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>
            <v>20230828</v>
          </cell>
          <cell r="AG98">
            <v>20230828</v>
          </cell>
          <cell r="AH98">
            <v>20230828</v>
          </cell>
        </row>
        <row r="99">
          <cell r="A99">
            <v>20230512</v>
          </cell>
          <cell r="B99">
            <v>20230828</v>
          </cell>
          <cell r="F99" t="str">
            <v>HK325222</v>
          </cell>
          <cell r="G99" t="str">
            <v>202E25222000000</v>
          </cell>
          <cell r="H99" t="str">
            <v>SHS25V1SS(GK) BLOCK</v>
          </cell>
          <cell r="I99">
            <v>40</v>
          </cell>
          <cell r="J99">
            <v>0</v>
          </cell>
          <cell r="K99">
            <v>40</v>
          </cell>
          <cell r="L99" t="str">
            <v/>
          </cell>
          <cell r="M99" t="str">
            <v>02E</v>
          </cell>
          <cell r="N99" t="str">
            <v>SHS</v>
          </cell>
          <cell r="O99" t="str">
            <v>25</v>
          </cell>
          <cell r="P99" t="str">
            <v>V</v>
          </cell>
          <cell r="Q99" t="str">
            <v>GK</v>
          </cell>
          <cell r="R99" t="str">
            <v/>
          </cell>
          <cell r="S99">
            <v>29.59</v>
          </cell>
          <cell r="T99">
            <v>1183.5999999999999</v>
          </cell>
          <cell r="U99" t="str">
            <v>21</v>
          </cell>
          <cell r="V99" t="str">
            <v>SALES CTRL</v>
          </cell>
          <cell r="W99">
            <v>20230908</v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>
            <v>20230828</v>
          </cell>
          <cell r="AG99">
            <v>20230828</v>
          </cell>
          <cell r="AH99">
            <v>20230828</v>
          </cell>
        </row>
        <row r="100">
          <cell r="A100">
            <v>20230512</v>
          </cell>
          <cell r="B100">
            <v>20230828</v>
          </cell>
          <cell r="F100" t="str">
            <v>HK325196</v>
          </cell>
          <cell r="G100" t="str">
            <v>202E25422000000</v>
          </cell>
          <cell r="H100" t="str">
            <v>SHS25LC1SS(GK) BLOCK</v>
          </cell>
          <cell r="I100">
            <v>20</v>
          </cell>
          <cell r="J100">
            <v>0</v>
          </cell>
          <cell r="K100">
            <v>20</v>
          </cell>
          <cell r="L100" t="str">
            <v/>
          </cell>
          <cell r="M100" t="str">
            <v>02E</v>
          </cell>
          <cell r="N100" t="str">
            <v>SHS</v>
          </cell>
          <cell r="O100" t="str">
            <v>25</v>
          </cell>
          <cell r="P100" t="str">
            <v>LC</v>
          </cell>
          <cell r="Q100" t="str">
            <v>GK</v>
          </cell>
          <cell r="R100" t="str">
            <v/>
          </cell>
          <cell r="S100">
            <v>34.39</v>
          </cell>
          <cell r="T100">
            <v>687.8</v>
          </cell>
          <cell r="U100" t="str">
            <v>21</v>
          </cell>
          <cell r="V100" t="str">
            <v>SALES CTRL</v>
          </cell>
          <cell r="W100">
            <v>20230908</v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>
            <v>20230828</v>
          </cell>
          <cell r="AG100">
            <v>20230828</v>
          </cell>
          <cell r="AH100">
            <v>20230828</v>
          </cell>
        </row>
        <row r="101">
          <cell r="A101">
            <v>20230512</v>
          </cell>
          <cell r="B101">
            <v>20230828</v>
          </cell>
          <cell r="F101" t="str">
            <v>HK325212</v>
          </cell>
          <cell r="G101" t="str">
            <v>202E25522000000</v>
          </cell>
          <cell r="H101" t="str">
            <v>SHS25LV1SS(GK) BLOCK</v>
          </cell>
          <cell r="I101">
            <v>20</v>
          </cell>
          <cell r="J101">
            <v>0</v>
          </cell>
          <cell r="K101">
            <v>20</v>
          </cell>
          <cell r="L101" t="str">
            <v/>
          </cell>
          <cell r="M101" t="str">
            <v>02E</v>
          </cell>
          <cell r="N101" t="str">
            <v>SHS</v>
          </cell>
          <cell r="O101" t="str">
            <v>25</v>
          </cell>
          <cell r="P101" t="str">
            <v>LV</v>
          </cell>
          <cell r="Q101" t="str">
            <v>GK</v>
          </cell>
          <cell r="R101" t="str">
            <v/>
          </cell>
          <cell r="S101">
            <v>31.8</v>
          </cell>
          <cell r="T101">
            <v>636</v>
          </cell>
          <cell r="U101" t="str">
            <v>21</v>
          </cell>
          <cell r="V101" t="str">
            <v>SALES CTRL</v>
          </cell>
          <cell r="W101">
            <v>20230908</v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>
            <v>20230828</v>
          </cell>
          <cell r="AG101">
            <v>20230828</v>
          </cell>
          <cell r="AH101">
            <v>20230828</v>
          </cell>
        </row>
        <row r="102">
          <cell r="A102">
            <v>20230512</v>
          </cell>
          <cell r="B102">
            <v>20230828</v>
          </cell>
          <cell r="F102" t="str">
            <v>HK325747</v>
          </cell>
          <cell r="G102" t="str">
            <v>302302086995200</v>
          </cell>
          <cell r="H102" t="str">
            <v>SHS25C1QZZZ BLOCK</v>
          </cell>
          <cell r="I102">
            <v>40</v>
          </cell>
          <cell r="J102">
            <v>0</v>
          </cell>
          <cell r="K102">
            <v>40</v>
          </cell>
          <cell r="L102" t="str">
            <v/>
          </cell>
          <cell r="M102" t="str">
            <v>023</v>
          </cell>
          <cell r="N102" t="str">
            <v>SHS</v>
          </cell>
          <cell r="O102" t="str">
            <v>25</v>
          </cell>
          <cell r="P102" t="str">
            <v>C</v>
          </cell>
          <cell r="Q102" t="str">
            <v/>
          </cell>
          <cell r="R102" t="str">
            <v/>
          </cell>
          <cell r="S102">
            <v>57.4</v>
          </cell>
          <cell r="T102">
            <v>2296</v>
          </cell>
          <cell r="U102" t="str">
            <v>21</v>
          </cell>
          <cell r="V102" t="str">
            <v>SALES CTRL</v>
          </cell>
          <cell r="W102">
            <v>20230908</v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 t="str">
            <v/>
          </cell>
          <cell r="AD102" t="str">
            <v/>
          </cell>
          <cell r="AE102" t="str">
            <v/>
          </cell>
          <cell r="AF102">
            <v>20230828</v>
          </cell>
          <cell r="AG102">
            <v>20230828</v>
          </cell>
          <cell r="AH102">
            <v>20230828</v>
          </cell>
        </row>
        <row r="103">
          <cell r="A103">
            <v>20230512</v>
          </cell>
          <cell r="B103">
            <v>20230828</v>
          </cell>
          <cell r="F103" t="str">
            <v>HK325800</v>
          </cell>
          <cell r="G103" t="str">
            <v>302351009682700</v>
          </cell>
          <cell r="H103" t="str">
            <v>SHS25C1QZDD BLOCK</v>
          </cell>
          <cell r="I103">
            <v>20</v>
          </cell>
          <cell r="J103">
            <v>0</v>
          </cell>
          <cell r="K103">
            <v>20</v>
          </cell>
          <cell r="L103" t="str">
            <v/>
          </cell>
          <cell r="M103" t="str">
            <v>023</v>
          </cell>
          <cell r="N103" t="str">
            <v>SHS</v>
          </cell>
          <cell r="O103" t="str">
            <v>25</v>
          </cell>
          <cell r="P103" t="str">
            <v>C</v>
          </cell>
          <cell r="Q103" t="str">
            <v/>
          </cell>
          <cell r="R103" t="str">
            <v/>
          </cell>
          <cell r="S103">
            <v>61.37</v>
          </cell>
          <cell r="T103">
            <v>1227.4000000000001</v>
          </cell>
          <cell r="U103" t="str">
            <v>21</v>
          </cell>
          <cell r="V103" t="str">
            <v>SALES CTRL</v>
          </cell>
          <cell r="W103">
            <v>20230908</v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 t="str">
            <v/>
          </cell>
          <cell r="AF103">
            <v>20230828</v>
          </cell>
          <cell r="AG103">
            <v>20230828</v>
          </cell>
          <cell r="AH103">
            <v>20230828</v>
          </cell>
        </row>
        <row r="104">
          <cell r="A104">
            <v>20230719</v>
          </cell>
          <cell r="B104">
            <v>20230828</v>
          </cell>
          <cell r="F104" t="str">
            <v>HK335281</v>
          </cell>
          <cell r="G104" t="str">
            <v>302351021406400</v>
          </cell>
          <cell r="H104" t="str">
            <v>SHS15C1QZDDC1 BLOCK</v>
          </cell>
          <cell r="I104">
            <v>20</v>
          </cell>
          <cell r="J104">
            <v>0</v>
          </cell>
          <cell r="K104">
            <v>20</v>
          </cell>
          <cell r="L104" t="str">
            <v>MASTERBRAND CABINETS</v>
          </cell>
          <cell r="M104" t="str">
            <v>023</v>
          </cell>
          <cell r="N104" t="str">
            <v>SHS</v>
          </cell>
          <cell r="O104" t="str">
            <v>15</v>
          </cell>
          <cell r="P104" t="str">
            <v>C</v>
          </cell>
          <cell r="Q104" t="str">
            <v/>
          </cell>
          <cell r="R104" t="str">
            <v>C1</v>
          </cell>
          <cell r="S104">
            <v>53.52</v>
          </cell>
          <cell r="T104">
            <v>1070.4000000000001</v>
          </cell>
          <cell r="U104" t="str">
            <v>11</v>
          </cell>
          <cell r="V104" t="str">
            <v>CHI SALES</v>
          </cell>
          <cell r="W104">
            <v>20230828</v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>
            <v>20230828</v>
          </cell>
          <cell r="AG104">
            <v>20230828</v>
          </cell>
          <cell r="AH104">
            <v>20230828</v>
          </cell>
        </row>
        <row r="105">
          <cell r="A105">
            <v>20230725</v>
          </cell>
          <cell r="B105">
            <v>20230828</v>
          </cell>
          <cell r="F105" t="str">
            <v>HK335833</v>
          </cell>
          <cell r="G105" t="str">
            <v>302351020237200</v>
          </cell>
          <cell r="H105" t="str">
            <v>SHS45LV1SSHHE BLOCK</v>
          </cell>
          <cell r="I105">
            <v>100</v>
          </cell>
          <cell r="J105">
            <v>0</v>
          </cell>
          <cell r="K105">
            <v>100</v>
          </cell>
          <cell r="L105" t="str">
            <v>APPLIED IND TECH - CLEVELAND</v>
          </cell>
          <cell r="M105" t="str">
            <v>023</v>
          </cell>
          <cell r="N105" t="str">
            <v>SHS</v>
          </cell>
          <cell r="O105" t="str">
            <v>45</v>
          </cell>
          <cell r="P105" t="str">
            <v>LV</v>
          </cell>
          <cell r="Q105" t="str">
            <v/>
          </cell>
          <cell r="R105" t="str">
            <v/>
          </cell>
          <cell r="S105">
            <v>74</v>
          </cell>
          <cell r="T105">
            <v>7400</v>
          </cell>
          <cell r="U105" t="str">
            <v>11</v>
          </cell>
          <cell r="V105" t="str">
            <v>CHI SALES</v>
          </cell>
          <cell r="W105">
            <v>20230828</v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>004Z</v>
          </cell>
          <cell r="AC105" t="str">
            <v/>
          </cell>
          <cell r="AD105" t="str">
            <v/>
          </cell>
          <cell r="AE105" t="str">
            <v/>
          </cell>
          <cell r="AF105">
            <v>20230828</v>
          </cell>
          <cell r="AG105">
            <v>20230828</v>
          </cell>
          <cell r="AH105">
            <v>20230828</v>
          </cell>
        </row>
        <row r="106">
          <cell r="A106">
            <v>20230725</v>
          </cell>
          <cell r="B106">
            <v>20230828</v>
          </cell>
          <cell r="F106" t="str">
            <v>HK335834</v>
          </cell>
          <cell r="G106" t="str">
            <v>302351020237200</v>
          </cell>
          <cell r="H106" t="str">
            <v>SHS45LV1SSHHE BLOCK</v>
          </cell>
          <cell r="I106">
            <v>20</v>
          </cell>
          <cell r="J106">
            <v>0</v>
          </cell>
          <cell r="K106">
            <v>20</v>
          </cell>
          <cell r="L106" t="str">
            <v>APPLIED IND TECH - CLEVELAND</v>
          </cell>
          <cell r="M106" t="str">
            <v>023</v>
          </cell>
          <cell r="N106" t="str">
            <v>SHS</v>
          </cell>
          <cell r="O106" t="str">
            <v>45</v>
          </cell>
          <cell r="P106" t="str">
            <v>LV</v>
          </cell>
          <cell r="Q106" t="str">
            <v/>
          </cell>
          <cell r="R106" t="str">
            <v/>
          </cell>
          <cell r="S106">
            <v>74</v>
          </cell>
          <cell r="T106">
            <v>1480</v>
          </cell>
          <cell r="U106" t="str">
            <v>11</v>
          </cell>
          <cell r="V106" t="str">
            <v>CHI SALES</v>
          </cell>
          <cell r="W106">
            <v>20230911</v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  <cell r="AB106" t="str">
            <v>004Z</v>
          </cell>
          <cell r="AC106" t="str">
            <v/>
          </cell>
          <cell r="AD106" t="str">
            <v/>
          </cell>
          <cell r="AE106" t="str">
            <v/>
          </cell>
          <cell r="AF106">
            <v>20230828</v>
          </cell>
          <cell r="AG106">
            <v>20230828</v>
          </cell>
          <cell r="AH106">
            <v>20230828</v>
          </cell>
        </row>
        <row r="107">
          <cell r="A107">
            <v>20230728</v>
          </cell>
          <cell r="B107">
            <v>20230828</v>
          </cell>
          <cell r="F107" t="str">
            <v>HK336680</v>
          </cell>
          <cell r="G107" t="str">
            <v>206221150902300</v>
          </cell>
          <cell r="H107" t="str">
            <v>HRW21-230L(GK) RAIL</v>
          </cell>
          <cell r="I107">
            <v>18</v>
          </cell>
          <cell r="J107">
            <v>4140</v>
          </cell>
          <cell r="K107">
            <v>0</v>
          </cell>
          <cell r="L107" t="str">
            <v/>
          </cell>
          <cell r="M107" t="str">
            <v>062</v>
          </cell>
          <cell r="N107" t="str">
            <v>HRW</v>
          </cell>
          <cell r="O107" t="str">
            <v>21</v>
          </cell>
          <cell r="P107" t="str">
            <v/>
          </cell>
          <cell r="Q107" t="str">
            <v>GK</v>
          </cell>
          <cell r="R107" t="str">
            <v/>
          </cell>
          <cell r="S107">
            <v>34</v>
          </cell>
          <cell r="T107">
            <v>612</v>
          </cell>
          <cell r="U107" t="str">
            <v>21</v>
          </cell>
          <cell r="V107" t="str">
            <v>SALES CTRL</v>
          </cell>
          <cell r="W107">
            <v>20230825</v>
          </cell>
          <cell r="X107" t="str">
            <v>15</v>
          </cell>
          <cell r="Y107" t="str">
            <v>50</v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>
            <v>20230828</v>
          </cell>
          <cell r="AG107">
            <v>20230828</v>
          </cell>
          <cell r="AH107">
            <v>20230828</v>
          </cell>
        </row>
        <row r="108">
          <cell r="A108">
            <v>20230803</v>
          </cell>
          <cell r="B108">
            <v>20230828</v>
          </cell>
          <cell r="F108" t="str">
            <v>HK337332</v>
          </cell>
          <cell r="G108" t="str">
            <v>101E51023356100</v>
          </cell>
          <cell r="H108" t="str">
            <v>HSR45LC2SS+7605LT</v>
          </cell>
          <cell r="I108">
            <v>6</v>
          </cell>
          <cell r="J108">
            <v>45630</v>
          </cell>
          <cell r="K108">
            <v>12</v>
          </cell>
          <cell r="L108" t="str">
            <v>APPLIED MOTION SYSTEMS, INC.</v>
          </cell>
          <cell r="M108" t="str">
            <v>01E</v>
          </cell>
          <cell r="N108" t="str">
            <v>HSR</v>
          </cell>
          <cell r="O108" t="str">
            <v>45</v>
          </cell>
          <cell r="P108" t="str">
            <v>LC</v>
          </cell>
          <cell r="Q108" t="str">
            <v/>
          </cell>
          <cell r="R108" t="str">
            <v/>
          </cell>
          <cell r="S108">
            <v>1227.77</v>
          </cell>
          <cell r="T108">
            <v>7366.62</v>
          </cell>
          <cell r="U108" t="str">
            <v>11</v>
          </cell>
          <cell r="V108" t="str">
            <v>SF SALES</v>
          </cell>
          <cell r="W108">
            <v>20230830</v>
          </cell>
          <cell r="X108" t="str">
            <v>22.5</v>
          </cell>
          <cell r="Y108" t="str">
            <v>105</v>
          </cell>
          <cell r="Z108" t="str">
            <v>8</v>
          </cell>
          <cell r="AA108" t="str">
            <v/>
          </cell>
          <cell r="AB108" t="str">
            <v/>
          </cell>
          <cell r="AC108" t="str">
            <v/>
          </cell>
          <cell r="AD108" t="str">
            <v/>
          </cell>
          <cell r="AE108" t="str">
            <v/>
          </cell>
          <cell r="AF108">
            <v>20230828</v>
          </cell>
          <cell r="AG108">
            <v>20230912</v>
          </cell>
          <cell r="AH108">
            <v>20230912</v>
          </cell>
        </row>
        <row r="109">
          <cell r="A109">
            <v>20230804</v>
          </cell>
          <cell r="B109">
            <v>20230828</v>
          </cell>
          <cell r="F109" t="str">
            <v>HK337442</v>
          </cell>
          <cell r="G109" t="str">
            <v>106751023364800</v>
          </cell>
          <cell r="H109" t="str">
            <v>SHW21CRN1SS+105LP</v>
          </cell>
          <cell r="I109">
            <v>9</v>
          </cell>
          <cell r="J109">
            <v>945</v>
          </cell>
          <cell r="K109">
            <v>9</v>
          </cell>
          <cell r="L109" t="str">
            <v>MISUMI USA, INC</v>
          </cell>
          <cell r="M109" t="str">
            <v>067</v>
          </cell>
          <cell r="N109" t="str">
            <v>SHW</v>
          </cell>
          <cell r="O109" t="str">
            <v>21</v>
          </cell>
          <cell r="P109" t="str">
            <v>CRN</v>
          </cell>
          <cell r="Q109" t="str">
            <v>P</v>
          </cell>
          <cell r="R109" t="str">
            <v/>
          </cell>
          <cell r="S109">
            <v>109.63</v>
          </cell>
          <cell r="T109">
            <v>986.67</v>
          </cell>
          <cell r="U109" t="str">
            <v>11</v>
          </cell>
          <cell r="V109" t="str">
            <v>SALES CTRL</v>
          </cell>
          <cell r="W109">
            <v>20230828</v>
          </cell>
          <cell r="X109" t="str">
            <v>40</v>
          </cell>
          <cell r="Y109" t="str">
            <v>50</v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>
            <v>20230828</v>
          </cell>
          <cell r="AG109">
            <v>20230828</v>
          </cell>
          <cell r="AH109">
            <v>20230828</v>
          </cell>
        </row>
        <row r="110">
          <cell r="A110">
            <v>20230807</v>
          </cell>
          <cell r="B110">
            <v>20230828</v>
          </cell>
          <cell r="F110" t="str">
            <v>HK337837</v>
          </cell>
          <cell r="G110" t="str">
            <v>006917613004700</v>
          </cell>
          <cell r="H110" t="str">
            <v>SHW17CR1UUM+470LM</v>
          </cell>
          <cell r="I110">
            <v>1</v>
          </cell>
          <cell r="J110">
            <v>470</v>
          </cell>
          <cell r="K110">
            <v>1</v>
          </cell>
          <cell r="L110" t="str">
            <v>BDI CANADA INC</v>
          </cell>
          <cell r="M110" t="str">
            <v>069</v>
          </cell>
          <cell r="N110" t="str">
            <v>SHW</v>
          </cell>
          <cell r="O110" t="str">
            <v>17</v>
          </cell>
          <cell r="P110" t="str">
            <v>CR</v>
          </cell>
          <cell r="Q110" t="str">
            <v/>
          </cell>
          <cell r="R110" t="str">
            <v/>
          </cell>
          <cell r="S110">
            <v>119.9</v>
          </cell>
          <cell r="T110">
            <v>119.9</v>
          </cell>
          <cell r="U110" t="str">
            <v>11</v>
          </cell>
          <cell r="V110" t="str">
            <v>CAN SALES</v>
          </cell>
          <cell r="W110">
            <v>20230823</v>
          </cell>
          <cell r="X110" t="str">
            <v>15</v>
          </cell>
          <cell r="Y110" t="str">
            <v>40</v>
          </cell>
          <cell r="Z110" t="str">
            <v/>
          </cell>
          <cell r="AA110" t="str">
            <v/>
          </cell>
          <cell r="AB110" t="str">
            <v/>
          </cell>
          <cell r="AC110" t="str">
            <v>M200</v>
          </cell>
          <cell r="AD110" t="str">
            <v/>
          </cell>
          <cell r="AE110" t="str">
            <v>M100</v>
          </cell>
          <cell r="AF110">
            <v>20230828</v>
          </cell>
          <cell r="AG110">
            <v>20230828</v>
          </cell>
          <cell r="AH110">
            <v>20230828</v>
          </cell>
        </row>
        <row r="111">
          <cell r="A111">
            <v>20230808</v>
          </cell>
          <cell r="B111">
            <v>20230828</v>
          </cell>
          <cell r="F111" t="str">
            <v>HK337914</v>
          </cell>
          <cell r="G111" t="str">
            <v>113951019247300</v>
          </cell>
          <cell r="H111" t="str">
            <v>SRS9XMCS+500LM</v>
          </cell>
          <cell r="I111">
            <v>15</v>
          </cell>
          <cell r="J111">
            <v>7500</v>
          </cell>
          <cell r="K111">
            <v>15</v>
          </cell>
          <cell r="L111" t="str">
            <v>MICRO VU</v>
          </cell>
          <cell r="M111" t="str">
            <v>139</v>
          </cell>
          <cell r="N111" t="str">
            <v>SRS</v>
          </cell>
          <cell r="O111" t="str">
            <v>9X</v>
          </cell>
          <cell r="P111" t="str">
            <v/>
          </cell>
          <cell r="Q111" t="str">
            <v/>
          </cell>
          <cell r="R111" t="str">
            <v>CS</v>
          </cell>
          <cell r="S111">
            <v>68.260000000000005</v>
          </cell>
          <cell r="T111">
            <v>1023.9</v>
          </cell>
          <cell r="U111" t="str">
            <v>11</v>
          </cell>
          <cell r="V111" t="str">
            <v>SF SALES</v>
          </cell>
          <cell r="W111">
            <v>20230817</v>
          </cell>
          <cell r="X111" t="str">
            <v>10</v>
          </cell>
          <cell r="Y111" t="str">
            <v>20</v>
          </cell>
          <cell r="Z111" t="str">
            <v/>
          </cell>
          <cell r="AA111" t="str">
            <v/>
          </cell>
          <cell r="AB111" t="str">
            <v/>
          </cell>
          <cell r="AC111" t="str">
            <v>M200</v>
          </cell>
          <cell r="AD111" t="str">
            <v/>
          </cell>
          <cell r="AE111" t="str">
            <v>M100</v>
          </cell>
          <cell r="AF111">
            <v>20230828</v>
          </cell>
          <cell r="AG111">
            <v>20230828</v>
          </cell>
          <cell r="AH111">
            <v>20230828</v>
          </cell>
        </row>
        <row r="112">
          <cell r="A112">
            <v>20230809</v>
          </cell>
          <cell r="B112">
            <v>20230828</v>
          </cell>
          <cell r="F112" t="str">
            <v>HK338085</v>
          </cell>
          <cell r="G112" t="str">
            <v>013715013008700</v>
          </cell>
          <cell r="H112" t="str">
            <v>SRS15WMUU+870LM</v>
          </cell>
          <cell r="I112">
            <v>2</v>
          </cell>
          <cell r="J112">
            <v>1740</v>
          </cell>
          <cell r="K112">
            <v>2</v>
          </cell>
          <cell r="L112" t="str">
            <v>JTEKT MACHINERY AMERICAS</v>
          </cell>
          <cell r="M112" t="str">
            <v>137</v>
          </cell>
          <cell r="N112" t="str">
            <v>SRS-W</v>
          </cell>
          <cell r="O112" t="str">
            <v>15</v>
          </cell>
          <cell r="P112" t="str">
            <v/>
          </cell>
          <cell r="Q112" t="str">
            <v/>
          </cell>
          <cell r="R112" t="str">
            <v/>
          </cell>
          <cell r="S112">
            <v>165.44</v>
          </cell>
          <cell r="T112">
            <v>330.88</v>
          </cell>
          <cell r="U112" t="str">
            <v>11</v>
          </cell>
          <cell r="V112" t="str">
            <v>CHI SALES</v>
          </cell>
          <cell r="W112">
            <v>20230828</v>
          </cell>
          <cell r="X112" t="str">
            <v>15</v>
          </cell>
          <cell r="Y112" t="str">
            <v>40</v>
          </cell>
          <cell r="Z112" t="str">
            <v/>
          </cell>
          <cell r="AA112" t="str">
            <v/>
          </cell>
          <cell r="AB112" t="str">
            <v/>
          </cell>
          <cell r="AC112" t="str">
            <v>M200</v>
          </cell>
          <cell r="AD112" t="str">
            <v/>
          </cell>
          <cell r="AE112" t="str">
            <v>M100</v>
          </cell>
          <cell r="AF112">
            <v>20230828</v>
          </cell>
          <cell r="AG112">
            <v>20230828</v>
          </cell>
          <cell r="AH112">
            <v>20230828</v>
          </cell>
        </row>
        <row r="113">
          <cell r="A113">
            <v>20230810</v>
          </cell>
          <cell r="B113">
            <v>20230828</v>
          </cell>
          <cell r="F113" t="str">
            <v>HK338310</v>
          </cell>
          <cell r="G113" t="str">
            <v>113951012579900</v>
          </cell>
          <cell r="H113" t="str">
            <v>SRS12MUUC1+50LM</v>
          </cell>
          <cell r="I113">
            <v>20</v>
          </cell>
          <cell r="J113">
            <v>1000</v>
          </cell>
          <cell r="K113">
            <v>20</v>
          </cell>
          <cell r="L113" t="str">
            <v>MOTION IND - BIRMINGHAM</v>
          </cell>
          <cell r="M113" t="str">
            <v>139</v>
          </cell>
          <cell r="N113" t="str">
            <v>SRS</v>
          </cell>
          <cell r="O113" t="str">
            <v>12</v>
          </cell>
          <cell r="P113" t="str">
            <v/>
          </cell>
          <cell r="Q113" t="str">
            <v/>
          </cell>
          <cell r="R113" t="str">
            <v>C1</v>
          </cell>
          <cell r="S113">
            <v>24.02</v>
          </cell>
          <cell r="T113">
            <v>480.4</v>
          </cell>
          <cell r="U113" t="str">
            <v>11</v>
          </cell>
          <cell r="V113" t="str">
            <v>NE SALES</v>
          </cell>
          <cell r="W113">
            <v>20230816</v>
          </cell>
          <cell r="X113" t="str">
            <v>12.5</v>
          </cell>
          <cell r="Y113" t="str">
            <v>25</v>
          </cell>
          <cell r="Z113" t="str">
            <v/>
          </cell>
          <cell r="AA113" t="str">
            <v/>
          </cell>
          <cell r="AB113" t="str">
            <v/>
          </cell>
          <cell r="AC113" t="str">
            <v>M200</v>
          </cell>
          <cell r="AD113" t="str">
            <v/>
          </cell>
          <cell r="AE113" t="str">
            <v>M100</v>
          </cell>
          <cell r="AF113">
            <v>20230828</v>
          </cell>
          <cell r="AG113">
            <v>20230828</v>
          </cell>
          <cell r="AH113">
            <v>20230828</v>
          </cell>
        </row>
        <row r="114">
          <cell r="A114">
            <v>20230814</v>
          </cell>
          <cell r="B114">
            <v>20230828</v>
          </cell>
          <cell r="F114" t="str">
            <v>HK338666</v>
          </cell>
          <cell r="G114" t="str">
            <v>001E15116002200</v>
          </cell>
          <cell r="H114" t="str">
            <v>HSR15C1SS+220L</v>
          </cell>
          <cell r="I114">
            <v>1</v>
          </cell>
          <cell r="J114">
            <v>220</v>
          </cell>
          <cell r="K114">
            <v>1</v>
          </cell>
          <cell r="L114" t="str">
            <v>BEARINGS &amp; DRIVES (GA)</v>
          </cell>
          <cell r="M114" t="str">
            <v>01E</v>
          </cell>
          <cell r="N114" t="str">
            <v>HSR</v>
          </cell>
          <cell r="O114" t="str">
            <v>15</v>
          </cell>
          <cell r="P114" t="str">
            <v>C</v>
          </cell>
          <cell r="Q114" t="str">
            <v/>
          </cell>
          <cell r="R114" t="str">
            <v/>
          </cell>
          <cell r="S114">
            <v>47.07</v>
          </cell>
          <cell r="T114">
            <v>47.07</v>
          </cell>
          <cell r="U114" t="str">
            <v>11</v>
          </cell>
          <cell r="V114" t="str">
            <v>ATL SALES</v>
          </cell>
          <cell r="W114">
            <v>20230823</v>
          </cell>
          <cell r="X114" t="str">
            <v>20</v>
          </cell>
          <cell r="Y114" t="str">
            <v>60</v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>
            <v>20230828</v>
          </cell>
          <cell r="AG114">
            <v>20230828</v>
          </cell>
          <cell r="AH114">
            <v>20230828</v>
          </cell>
        </row>
        <row r="115">
          <cell r="A115">
            <v>20230814</v>
          </cell>
          <cell r="B115">
            <v>20230828</v>
          </cell>
          <cell r="F115" t="str">
            <v>HK338668</v>
          </cell>
          <cell r="G115" t="str">
            <v>001E15116002800</v>
          </cell>
          <cell r="H115" t="str">
            <v>HSR15C1SS+280L</v>
          </cell>
          <cell r="I115">
            <v>3</v>
          </cell>
          <cell r="J115">
            <v>840</v>
          </cell>
          <cell r="K115">
            <v>3</v>
          </cell>
          <cell r="L115" t="str">
            <v>BEARINGS &amp; DRIVES (GA)</v>
          </cell>
          <cell r="M115" t="str">
            <v>01E</v>
          </cell>
          <cell r="N115" t="str">
            <v>HSR</v>
          </cell>
          <cell r="O115" t="str">
            <v>15</v>
          </cell>
          <cell r="P115" t="str">
            <v>C</v>
          </cell>
          <cell r="Q115" t="str">
            <v/>
          </cell>
          <cell r="R115" t="str">
            <v/>
          </cell>
          <cell r="S115">
            <v>52.29</v>
          </cell>
          <cell r="T115">
            <v>156.87</v>
          </cell>
          <cell r="U115" t="str">
            <v>11</v>
          </cell>
          <cell r="V115" t="str">
            <v>ATL SALES</v>
          </cell>
          <cell r="W115">
            <v>20230823</v>
          </cell>
          <cell r="X115" t="str">
            <v>20</v>
          </cell>
          <cell r="Y115" t="str">
            <v>60</v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>
            <v>20230828</v>
          </cell>
          <cell r="AG115">
            <v>20230828</v>
          </cell>
          <cell r="AH115">
            <v>20230828</v>
          </cell>
        </row>
        <row r="116">
          <cell r="A116">
            <v>20230814</v>
          </cell>
          <cell r="B116">
            <v>20230828</v>
          </cell>
          <cell r="F116" t="str">
            <v>HK338665</v>
          </cell>
          <cell r="G116" t="str">
            <v>001E15126002800</v>
          </cell>
          <cell r="H116" t="str">
            <v>HSR15C2SS+280L</v>
          </cell>
          <cell r="I116">
            <v>1</v>
          </cell>
          <cell r="J116">
            <v>280</v>
          </cell>
          <cell r="K116">
            <v>2</v>
          </cell>
          <cell r="L116" t="str">
            <v>BEARINGS &amp; DRIVES (GA)</v>
          </cell>
          <cell r="M116" t="str">
            <v>01E</v>
          </cell>
          <cell r="N116" t="str">
            <v>HSR</v>
          </cell>
          <cell r="O116" t="str">
            <v>15</v>
          </cell>
          <cell r="P116" t="str">
            <v>C</v>
          </cell>
          <cell r="Q116" t="str">
            <v/>
          </cell>
          <cell r="R116" t="str">
            <v/>
          </cell>
          <cell r="S116">
            <v>86.77</v>
          </cell>
          <cell r="T116">
            <v>86.77</v>
          </cell>
          <cell r="U116" t="str">
            <v>11</v>
          </cell>
          <cell r="V116" t="str">
            <v>ATL SALES</v>
          </cell>
          <cell r="W116">
            <v>20230823</v>
          </cell>
          <cell r="X116" t="str">
            <v>20</v>
          </cell>
          <cell r="Y116" t="str">
            <v>60</v>
          </cell>
          <cell r="Z116" t="str">
            <v/>
          </cell>
          <cell r="AA116" t="str">
            <v/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>
            <v>20230828</v>
          </cell>
          <cell r="AG116">
            <v>20230828</v>
          </cell>
          <cell r="AH116">
            <v>20230828</v>
          </cell>
        </row>
        <row r="117">
          <cell r="A117">
            <v>20230814</v>
          </cell>
          <cell r="B117">
            <v>20230828</v>
          </cell>
          <cell r="F117" t="str">
            <v>HK338656</v>
          </cell>
          <cell r="G117" t="str">
            <v>001E20126005800</v>
          </cell>
          <cell r="H117" t="str">
            <v>HSR20C2SS+580L</v>
          </cell>
          <cell r="I117">
            <v>4</v>
          </cell>
          <cell r="J117">
            <v>2320</v>
          </cell>
          <cell r="K117">
            <v>8</v>
          </cell>
          <cell r="L117" t="str">
            <v>WEIMER BEARING</v>
          </cell>
          <cell r="M117" t="str">
            <v>01E</v>
          </cell>
          <cell r="N117" t="str">
            <v>HSR</v>
          </cell>
          <cell r="O117" t="str">
            <v>20</v>
          </cell>
          <cell r="P117" t="str">
            <v>C</v>
          </cell>
          <cell r="Q117" t="str">
            <v/>
          </cell>
          <cell r="R117" t="str">
            <v/>
          </cell>
          <cell r="S117">
            <v>119.48</v>
          </cell>
          <cell r="T117">
            <v>477.92</v>
          </cell>
          <cell r="U117" t="str">
            <v>11</v>
          </cell>
          <cell r="V117" t="str">
            <v>CHI SALES</v>
          </cell>
          <cell r="W117">
            <v>20230824</v>
          </cell>
          <cell r="X117" t="str">
            <v>20</v>
          </cell>
          <cell r="Y117" t="str">
            <v>60</v>
          </cell>
          <cell r="Z117" t="str">
            <v/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>
            <v>20230828</v>
          </cell>
          <cell r="AG117">
            <v>20230828</v>
          </cell>
          <cell r="AH117">
            <v>20230828</v>
          </cell>
        </row>
        <row r="118">
          <cell r="A118">
            <v>20230816</v>
          </cell>
          <cell r="B118">
            <v>20230828</v>
          </cell>
          <cell r="F118" t="str">
            <v>HK338831</v>
          </cell>
          <cell r="G118" t="str">
            <v>013912026002450</v>
          </cell>
          <cell r="H118" t="str">
            <v>2SRS12MSS+245LM</v>
          </cell>
          <cell r="I118">
            <v>16</v>
          </cell>
          <cell r="J118">
            <v>3920</v>
          </cell>
          <cell r="K118">
            <v>32</v>
          </cell>
          <cell r="L118" t="str">
            <v>ATS CORPORATION</v>
          </cell>
          <cell r="M118" t="str">
            <v>139</v>
          </cell>
          <cell r="N118" t="str">
            <v>SRS</v>
          </cell>
          <cell r="O118" t="str">
            <v>12</v>
          </cell>
          <cell r="P118" t="str">
            <v/>
          </cell>
          <cell r="Q118" t="str">
            <v/>
          </cell>
          <cell r="R118" t="str">
            <v/>
          </cell>
          <cell r="S118">
            <v>55.12</v>
          </cell>
          <cell r="T118">
            <v>881.92</v>
          </cell>
          <cell r="U118" t="str">
            <v>11</v>
          </cell>
          <cell r="V118" t="str">
            <v>CAN SALES</v>
          </cell>
          <cell r="W118">
            <v>20230823</v>
          </cell>
          <cell r="X118" t="str">
            <v>10</v>
          </cell>
          <cell r="Y118" t="str">
            <v>25</v>
          </cell>
          <cell r="Z118" t="str">
            <v/>
          </cell>
          <cell r="AA118" t="str">
            <v/>
          </cell>
          <cell r="AB118" t="str">
            <v/>
          </cell>
          <cell r="AC118" t="str">
            <v>M200</v>
          </cell>
          <cell r="AD118" t="str">
            <v/>
          </cell>
          <cell r="AE118" t="str">
            <v>M100</v>
          </cell>
          <cell r="AF118">
            <v>20230828</v>
          </cell>
          <cell r="AG118">
            <v>20230828</v>
          </cell>
          <cell r="AH118">
            <v>20230828</v>
          </cell>
        </row>
        <row r="119">
          <cell r="A119">
            <v>20230816</v>
          </cell>
          <cell r="B119">
            <v>20230828</v>
          </cell>
          <cell r="F119" t="str">
            <v>HK338833</v>
          </cell>
          <cell r="G119" t="str">
            <v>013912026002450</v>
          </cell>
          <cell r="H119" t="str">
            <v>2SRS12MSS+245LM</v>
          </cell>
          <cell r="I119">
            <v>16</v>
          </cell>
          <cell r="J119">
            <v>3920</v>
          </cell>
          <cell r="K119">
            <v>32</v>
          </cell>
          <cell r="L119" t="str">
            <v>ATS CORPORATION</v>
          </cell>
          <cell r="M119" t="str">
            <v>139</v>
          </cell>
          <cell r="N119" t="str">
            <v>SRS</v>
          </cell>
          <cell r="O119" t="str">
            <v>12</v>
          </cell>
          <cell r="P119" t="str">
            <v/>
          </cell>
          <cell r="Q119" t="str">
            <v/>
          </cell>
          <cell r="R119" t="str">
            <v/>
          </cell>
          <cell r="S119">
            <v>55.12</v>
          </cell>
          <cell r="T119">
            <v>881.92</v>
          </cell>
          <cell r="U119" t="str">
            <v>11</v>
          </cell>
          <cell r="V119" t="str">
            <v>CAN SALES</v>
          </cell>
          <cell r="W119">
            <v>20230823</v>
          </cell>
          <cell r="X119" t="str">
            <v>10</v>
          </cell>
          <cell r="Y119" t="str">
            <v>25</v>
          </cell>
          <cell r="Z119" t="str">
            <v/>
          </cell>
          <cell r="AA119" t="str">
            <v/>
          </cell>
          <cell r="AB119" t="str">
            <v/>
          </cell>
          <cell r="AC119" t="str">
            <v>M200</v>
          </cell>
          <cell r="AD119" t="str">
            <v/>
          </cell>
          <cell r="AE119" t="str">
            <v>M100</v>
          </cell>
          <cell r="AF119">
            <v>20230828</v>
          </cell>
          <cell r="AG119">
            <v>20230828</v>
          </cell>
          <cell r="AH119">
            <v>20230828</v>
          </cell>
        </row>
        <row r="120">
          <cell r="A120">
            <v>20230816</v>
          </cell>
          <cell r="B120">
            <v>20230828</v>
          </cell>
          <cell r="F120" t="str">
            <v>HK338925</v>
          </cell>
          <cell r="G120" t="str">
            <v>113751018050700</v>
          </cell>
          <cell r="H120" t="str">
            <v>SRS9WGMUU+310LM-II</v>
          </cell>
          <cell r="I120">
            <v>8</v>
          </cell>
          <cell r="J120">
            <v>2480</v>
          </cell>
          <cell r="K120">
            <v>8</v>
          </cell>
          <cell r="L120" t="str">
            <v>BRUDERER MACHINERY, INC</v>
          </cell>
          <cell r="M120" t="str">
            <v>137</v>
          </cell>
          <cell r="N120" t="str">
            <v>SRS-W</v>
          </cell>
          <cell r="O120" t="str">
            <v>9</v>
          </cell>
          <cell r="P120" t="str">
            <v>G</v>
          </cell>
          <cell r="Q120" t="str">
            <v/>
          </cell>
          <cell r="R120" t="str">
            <v/>
          </cell>
          <cell r="S120">
            <v>49</v>
          </cell>
          <cell r="T120">
            <v>392</v>
          </cell>
          <cell r="U120" t="str">
            <v>11</v>
          </cell>
          <cell r="V120" t="str">
            <v>NE SALES</v>
          </cell>
          <cell r="W120">
            <v>20230817</v>
          </cell>
          <cell r="X120" t="str">
            <v>5</v>
          </cell>
          <cell r="Y120" t="str">
            <v>30</v>
          </cell>
          <cell r="Z120" t="str">
            <v/>
          </cell>
          <cell r="AA120" t="str">
            <v>2</v>
          </cell>
          <cell r="AB120" t="str">
            <v/>
          </cell>
          <cell r="AC120" t="str">
            <v>M200</v>
          </cell>
          <cell r="AD120" t="str">
            <v/>
          </cell>
          <cell r="AE120" t="str">
            <v>M100</v>
          </cell>
          <cell r="AF120">
            <v>20230828</v>
          </cell>
          <cell r="AG120">
            <v>20230828</v>
          </cell>
          <cell r="AH120">
            <v>20230828</v>
          </cell>
        </row>
        <row r="121">
          <cell r="A121">
            <v>20230201</v>
          </cell>
          <cell r="B121">
            <v>20230829</v>
          </cell>
          <cell r="F121" t="str">
            <v>HK305255</v>
          </cell>
          <cell r="G121" t="str">
            <v>113751016096500</v>
          </cell>
          <cell r="H121" t="str">
            <v>SRS15WGMUUC1+82LPM</v>
          </cell>
          <cell r="I121">
            <v>15</v>
          </cell>
          <cell r="J121">
            <v>1230</v>
          </cell>
          <cell r="K121">
            <v>15</v>
          </cell>
          <cell r="L121" t="str">
            <v>MOTION SOLUTIONS</v>
          </cell>
          <cell r="M121" t="str">
            <v>137</v>
          </cell>
          <cell r="N121" t="str">
            <v>SRS-W</v>
          </cell>
          <cell r="O121" t="str">
            <v>15</v>
          </cell>
          <cell r="P121" t="str">
            <v>G</v>
          </cell>
          <cell r="Q121" t="str">
            <v>P</v>
          </cell>
          <cell r="R121" t="str">
            <v>C1</v>
          </cell>
          <cell r="S121">
            <v>55.96</v>
          </cell>
          <cell r="T121">
            <v>839.4</v>
          </cell>
          <cell r="U121" t="str">
            <v>11</v>
          </cell>
          <cell r="V121" t="str">
            <v>SF SALES</v>
          </cell>
          <cell r="W121">
            <v>20240123</v>
          </cell>
          <cell r="X121" t="str">
            <v>21</v>
          </cell>
          <cell r="Y121" t="str">
            <v>40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>M200</v>
          </cell>
          <cell r="AD121" t="str">
            <v/>
          </cell>
          <cell r="AE121" t="str">
            <v>M100</v>
          </cell>
          <cell r="AF121">
            <v>20230829</v>
          </cell>
          <cell r="AG121">
            <v>20240123</v>
          </cell>
          <cell r="AH121">
            <v>20240123</v>
          </cell>
        </row>
        <row r="122">
          <cell r="A122">
            <v>20230417</v>
          </cell>
          <cell r="B122">
            <v>20230829</v>
          </cell>
          <cell r="F122" t="str">
            <v>HK320337</v>
          </cell>
          <cell r="G122" t="str">
            <v>202A25B22000000</v>
          </cell>
          <cell r="H122" t="str">
            <v>HSR25R1SS(GK) BLOCK</v>
          </cell>
          <cell r="I122">
            <v>100</v>
          </cell>
          <cell r="J122">
            <v>0</v>
          </cell>
          <cell r="K122">
            <v>100</v>
          </cell>
          <cell r="L122" t="str">
            <v/>
          </cell>
          <cell r="M122" t="str">
            <v>02A</v>
          </cell>
          <cell r="N122" t="str">
            <v>HSR</v>
          </cell>
          <cell r="O122" t="str">
            <v>25</v>
          </cell>
          <cell r="P122" t="str">
            <v>R</v>
          </cell>
          <cell r="Q122" t="str">
            <v>GK</v>
          </cell>
          <cell r="R122" t="str">
            <v/>
          </cell>
          <cell r="S122">
            <v>22.64</v>
          </cell>
          <cell r="T122">
            <v>2264</v>
          </cell>
          <cell r="U122" t="str">
            <v>21</v>
          </cell>
          <cell r="V122" t="str">
            <v>SALES CTRL</v>
          </cell>
          <cell r="W122">
            <v>20230811</v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 t="str">
            <v/>
          </cell>
          <cell r="AE122" t="str">
            <v/>
          </cell>
          <cell r="AF122">
            <v>20230829</v>
          </cell>
          <cell r="AG122">
            <v>20230829</v>
          </cell>
          <cell r="AH122">
            <v>20230829</v>
          </cell>
        </row>
        <row r="123">
          <cell r="A123">
            <v>20230417</v>
          </cell>
          <cell r="B123">
            <v>20230829</v>
          </cell>
          <cell r="F123" t="str">
            <v>HK320338</v>
          </cell>
          <cell r="G123" t="str">
            <v>202A25B22000000</v>
          </cell>
          <cell r="H123" t="str">
            <v>HSR25R1SS(GK) BLOCK</v>
          </cell>
          <cell r="I123">
            <v>20</v>
          </cell>
          <cell r="J123">
            <v>0</v>
          </cell>
          <cell r="K123">
            <v>20</v>
          </cell>
          <cell r="L123" t="str">
            <v/>
          </cell>
          <cell r="M123" t="str">
            <v>02A</v>
          </cell>
          <cell r="N123" t="str">
            <v>HSR</v>
          </cell>
          <cell r="O123" t="str">
            <v>25</v>
          </cell>
          <cell r="P123" t="str">
            <v>R</v>
          </cell>
          <cell r="Q123" t="str">
            <v>GK</v>
          </cell>
          <cell r="R123" t="str">
            <v/>
          </cell>
          <cell r="S123">
            <v>22.64</v>
          </cell>
          <cell r="T123">
            <v>452.8</v>
          </cell>
          <cell r="U123" t="str">
            <v>21</v>
          </cell>
          <cell r="V123" t="str">
            <v>SALES CTRL</v>
          </cell>
          <cell r="W123">
            <v>20230811</v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>
            <v>20230829</v>
          </cell>
          <cell r="AG123">
            <v>20230829</v>
          </cell>
          <cell r="AH123">
            <v>20230829</v>
          </cell>
        </row>
        <row r="124">
          <cell r="A124">
            <v>20230417</v>
          </cell>
          <cell r="B124">
            <v>20230829</v>
          </cell>
          <cell r="F124" t="str">
            <v>HK320339</v>
          </cell>
          <cell r="G124" t="str">
            <v>202A25B22200000</v>
          </cell>
          <cell r="H124" t="str">
            <v>HSR25R1SSC1(GK) BLOCK</v>
          </cell>
          <cell r="I124">
            <v>20</v>
          </cell>
          <cell r="J124">
            <v>0</v>
          </cell>
          <cell r="K124">
            <v>20</v>
          </cell>
          <cell r="L124" t="str">
            <v/>
          </cell>
          <cell r="M124" t="str">
            <v>02A</v>
          </cell>
          <cell r="N124" t="str">
            <v>HSR</v>
          </cell>
          <cell r="O124" t="str">
            <v>25</v>
          </cell>
          <cell r="P124" t="str">
            <v>R</v>
          </cell>
          <cell r="Q124" t="str">
            <v>GK</v>
          </cell>
          <cell r="R124" t="str">
            <v>C1</v>
          </cell>
          <cell r="S124">
            <v>20.97</v>
          </cell>
          <cell r="T124">
            <v>419.4</v>
          </cell>
          <cell r="U124" t="str">
            <v>21</v>
          </cell>
          <cell r="V124" t="str">
            <v>SALES CTRL</v>
          </cell>
          <cell r="W124">
            <v>20230811</v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  <cell r="AD124" t="str">
            <v/>
          </cell>
          <cell r="AE124" t="str">
            <v/>
          </cell>
          <cell r="AF124">
            <v>20230829</v>
          </cell>
          <cell r="AG124">
            <v>20230829</v>
          </cell>
          <cell r="AH124">
            <v>20230829</v>
          </cell>
        </row>
        <row r="125">
          <cell r="A125">
            <v>20230417</v>
          </cell>
          <cell r="B125">
            <v>20230829</v>
          </cell>
          <cell r="F125" t="str">
            <v>HK320340</v>
          </cell>
          <cell r="G125" t="str">
            <v>202A25B22200000</v>
          </cell>
          <cell r="H125" t="str">
            <v>HSR25R1SSC1(GK) BLOCK</v>
          </cell>
          <cell r="I125">
            <v>20</v>
          </cell>
          <cell r="J125">
            <v>0</v>
          </cell>
          <cell r="K125">
            <v>20</v>
          </cell>
          <cell r="L125" t="str">
            <v/>
          </cell>
          <cell r="M125" t="str">
            <v>02A</v>
          </cell>
          <cell r="N125" t="str">
            <v>HSR</v>
          </cell>
          <cell r="O125" t="str">
            <v>25</v>
          </cell>
          <cell r="P125" t="str">
            <v>R</v>
          </cell>
          <cell r="Q125" t="str">
            <v>GK</v>
          </cell>
          <cell r="R125" t="str">
            <v>C1</v>
          </cell>
          <cell r="S125">
            <v>20.97</v>
          </cell>
          <cell r="T125">
            <v>419.4</v>
          </cell>
          <cell r="U125" t="str">
            <v>21</v>
          </cell>
          <cell r="V125" t="str">
            <v>SALES CTRL</v>
          </cell>
          <cell r="W125">
            <v>20230811</v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>
            <v>20230829</v>
          </cell>
          <cell r="AG125">
            <v>20230829</v>
          </cell>
          <cell r="AH125">
            <v>20230829</v>
          </cell>
        </row>
        <row r="126">
          <cell r="A126">
            <v>20230417</v>
          </cell>
          <cell r="B126">
            <v>20230829</v>
          </cell>
          <cell r="F126" t="str">
            <v>HK320341</v>
          </cell>
          <cell r="G126" t="str">
            <v>202A25B22200000</v>
          </cell>
          <cell r="H126" t="str">
            <v>HSR25R1SSC1(GK) BLOCK</v>
          </cell>
          <cell r="I126">
            <v>20</v>
          </cell>
          <cell r="J126">
            <v>0</v>
          </cell>
          <cell r="K126">
            <v>20</v>
          </cell>
          <cell r="L126" t="str">
            <v/>
          </cell>
          <cell r="M126" t="str">
            <v>02A</v>
          </cell>
          <cell r="N126" t="str">
            <v>HSR</v>
          </cell>
          <cell r="O126" t="str">
            <v>25</v>
          </cell>
          <cell r="P126" t="str">
            <v>R</v>
          </cell>
          <cell r="Q126" t="str">
            <v>GK</v>
          </cell>
          <cell r="R126" t="str">
            <v>C1</v>
          </cell>
          <cell r="S126">
            <v>20.97</v>
          </cell>
          <cell r="T126">
            <v>419.4</v>
          </cell>
          <cell r="U126" t="str">
            <v>21</v>
          </cell>
          <cell r="V126" t="str">
            <v>SALES CTRL</v>
          </cell>
          <cell r="W126">
            <v>20230811</v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B126" t="str">
            <v/>
          </cell>
          <cell r="AC126" t="str">
            <v/>
          </cell>
          <cell r="AD126" t="str">
            <v/>
          </cell>
          <cell r="AE126" t="str">
            <v/>
          </cell>
          <cell r="AF126">
            <v>20230829</v>
          </cell>
          <cell r="AG126">
            <v>20230829</v>
          </cell>
          <cell r="AH126">
            <v>20230829</v>
          </cell>
        </row>
        <row r="127">
          <cell r="A127">
            <v>20230417</v>
          </cell>
          <cell r="B127">
            <v>20230829</v>
          </cell>
          <cell r="F127" t="str">
            <v>HK320342</v>
          </cell>
          <cell r="G127" t="str">
            <v>202A25B22200000</v>
          </cell>
          <cell r="H127" t="str">
            <v>HSR25R1SSC1(GK) BLOCK</v>
          </cell>
          <cell r="I127">
            <v>20</v>
          </cell>
          <cell r="J127">
            <v>0</v>
          </cell>
          <cell r="K127">
            <v>20</v>
          </cell>
          <cell r="L127" t="str">
            <v/>
          </cell>
          <cell r="M127" t="str">
            <v>02A</v>
          </cell>
          <cell r="N127" t="str">
            <v>HSR</v>
          </cell>
          <cell r="O127" t="str">
            <v>25</v>
          </cell>
          <cell r="P127" t="str">
            <v>R</v>
          </cell>
          <cell r="Q127" t="str">
            <v>GK</v>
          </cell>
          <cell r="R127" t="str">
            <v>C1</v>
          </cell>
          <cell r="S127">
            <v>20.97</v>
          </cell>
          <cell r="T127">
            <v>419.4</v>
          </cell>
          <cell r="U127" t="str">
            <v>21</v>
          </cell>
          <cell r="V127" t="str">
            <v>SALES CTRL</v>
          </cell>
          <cell r="W127">
            <v>20230811</v>
          </cell>
          <cell r="X127" t="str">
            <v/>
          </cell>
          <cell r="Y127" t="str">
            <v/>
          </cell>
          <cell r="Z127" t="str">
            <v/>
          </cell>
          <cell r="AA127" t="str">
            <v/>
          </cell>
          <cell r="AB127" t="str">
            <v/>
          </cell>
          <cell r="AC127" t="str">
            <v/>
          </cell>
          <cell r="AD127" t="str">
            <v/>
          </cell>
          <cell r="AE127" t="str">
            <v/>
          </cell>
          <cell r="AF127">
            <v>20230829</v>
          </cell>
          <cell r="AG127">
            <v>20230829</v>
          </cell>
          <cell r="AH127">
            <v>20230829</v>
          </cell>
        </row>
        <row r="128">
          <cell r="A128">
            <v>20230504</v>
          </cell>
          <cell r="B128">
            <v>20230829</v>
          </cell>
          <cell r="F128" t="str">
            <v>HK323264</v>
          </cell>
          <cell r="G128" t="str">
            <v>302351020009600</v>
          </cell>
          <cell r="H128" t="str">
            <v>SHS15V1E(GK) BLOCK</v>
          </cell>
          <cell r="I128">
            <v>100</v>
          </cell>
          <cell r="J128">
            <v>0</v>
          </cell>
          <cell r="K128">
            <v>100</v>
          </cell>
          <cell r="L128" t="str">
            <v>DOVER MOTION</v>
          </cell>
          <cell r="M128" t="str">
            <v>023</v>
          </cell>
          <cell r="N128" t="str">
            <v>SHS</v>
          </cell>
          <cell r="O128" t="str">
            <v>15</v>
          </cell>
          <cell r="P128" t="str">
            <v>V</v>
          </cell>
          <cell r="Q128" t="str">
            <v>GK</v>
          </cell>
          <cell r="R128" t="str">
            <v/>
          </cell>
          <cell r="S128">
            <v>27.77</v>
          </cell>
          <cell r="T128">
            <v>2777</v>
          </cell>
          <cell r="U128" t="str">
            <v>11</v>
          </cell>
          <cell r="V128" t="str">
            <v>NE SALES</v>
          </cell>
          <cell r="W128">
            <v>20230829</v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B128" t="str">
            <v>0010</v>
          </cell>
          <cell r="AC128" t="str">
            <v/>
          </cell>
          <cell r="AD128" t="str">
            <v/>
          </cell>
          <cell r="AE128" t="str">
            <v/>
          </cell>
          <cell r="AF128">
            <v>20230829</v>
          </cell>
          <cell r="AG128">
            <v>20230829</v>
          </cell>
          <cell r="AH128">
            <v>20230829</v>
          </cell>
        </row>
        <row r="129">
          <cell r="A129">
            <v>20230504</v>
          </cell>
          <cell r="B129">
            <v>20230829</v>
          </cell>
          <cell r="F129" t="str">
            <v>HK323265</v>
          </cell>
          <cell r="G129" t="str">
            <v>302351020009600</v>
          </cell>
          <cell r="H129" t="str">
            <v>SHS15V1E(GK) BLOCK</v>
          </cell>
          <cell r="I129">
            <v>100</v>
          </cell>
          <cell r="J129">
            <v>0</v>
          </cell>
          <cell r="K129">
            <v>100</v>
          </cell>
          <cell r="L129" t="str">
            <v>DOVER MOTION</v>
          </cell>
          <cell r="M129" t="str">
            <v>023</v>
          </cell>
          <cell r="N129" t="str">
            <v>SHS</v>
          </cell>
          <cell r="O129" t="str">
            <v>15</v>
          </cell>
          <cell r="P129" t="str">
            <v>V</v>
          </cell>
          <cell r="Q129" t="str">
            <v>GK</v>
          </cell>
          <cell r="R129" t="str">
            <v/>
          </cell>
          <cell r="S129">
            <v>27.77</v>
          </cell>
          <cell r="T129">
            <v>2777</v>
          </cell>
          <cell r="U129" t="str">
            <v>11</v>
          </cell>
          <cell r="V129" t="str">
            <v>NE SALES</v>
          </cell>
          <cell r="W129">
            <v>20230829</v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B129" t="str">
            <v>0010</v>
          </cell>
          <cell r="AC129" t="str">
            <v/>
          </cell>
          <cell r="AD129" t="str">
            <v/>
          </cell>
          <cell r="AE129" t="str">
            <v/>
          </cell>
          <cell r="AF129">
            <v>20230829</v>
          </cell>
          <cell r="AG129">
            <v>20230829</v>
          </cell>
          <cell r="AH129">
            <v>20230829</v>
          </cell>
        </row>
        <row r="130">
          <cell r="A130">
            <v>20230504</v>
          </cell>
          <cell r="B130">
            <v>20230829</v>
          </cell>
          <cell r="F130" t="str">
            <v>HK323266</v>
          </cell>
          <cell r="G130" t="str">
            <v>302351020009600</v>
          </cell>
          <cell r="H130" t="str">
            <v>SHS15V1E(GK) BLOCK</v>
          </cell>
          <cell r="I130">
            <v>100</v>
          </cell>
          <cell r="J130">
            <v>0</v>
          </cell>
          <cell r="K130">
            <v>100</v>
          </cell>
          <cell r="L130" t="str">
            <v>DOVER MOTION</v>
          </cell>
          <cell r="M130" t="str">
            <v>023</v>
          </cell>
          <cell r="N130" t="str">
            <v>SHS</v>
          </cell>
          <cell r="O130" t="str">
            <v>15</v>
          </cell>
          <cell r="P130" t="str">
            <v>V</v>
          </cell>
          <cell r="Q130" t="str">
            <v>GK</v>
          </cell>
          <cell r="R130" t="str">
            <v/>
          </cell>
          <cell r="S130">
            <v>27.77</v>
          </cell>
          <cell r="T130">
            <v>2777</v>
          </cell>
          <cell r="U130" t="str">
            <v>11</v>
          </cell>
          <cell r="V130" t="str">
            <v>NE SALES</v>
          </cell>
          <cell r="W130">
            <v>20230829</v>
          </cell>
          <cell r="X130" t="str">
            <v/>
          </cell>
          <cell r="Y130" t="str">
            <v/>
          </cell>
          <cell r="Z130" t="str">
            <v/>
          </cell>
          <cell r="AA130" t="str">
            <v/>
          </cell>
          <cell r="AB130" t="str">
            <v>0010</v>
          </cell>
          <cell r="AC130" t="str">
            <v/>
          </cell>
          <cell r="AD130" t="str">
            <v/>
          </cell>
          <cell r="AE130" t="str">
            <v/>
          </cell>
          <cell r="AF130">
            <v>20230829</v>
          </cell>
          <cell r="AG130">
            <v>20230829</v>
          </cell>
          <cell r="AH130">
            <v>20230829</v>
          </cell>
        </row>
        <row r="131">
          <cell r="A131">
            <v>20230504</v>
          </cell>
          <cell r="B131">
            <v>20230829</v>
          </cell>
          <cell r="F131" t="str">
            <v>HK323267</v>
          </cell>
          <cell r="G131" t="str">
            <v>302351020009600</v>
          </cell>
          <cell r="H131" t="str">
            <v>SHS15V1E(GK) BLOCK</v>
          </cell>
          <cell r="I131">
            <v>100</v>
          </cell>
          <cell r="J131">
            <v>0</v>
          </cell>
          <cell r="K131">
            <v>100</v>
          </cell>
          <cell r="L131" t="str">
            <v>DOVER MOTION</v>
          </cell>
          <cell r="M131" t="str">
            <v>023</v>
          </cell>
          <cell r="N131" t="str">
            <v>SHS</v>
          </cell>
          <cell r="O131" t="str">
            <v>15</v>
          </cell>
          <cell r="P131" t="str">
            <v>V</v>
          </cell>
          <cell r="Q131" t="str">
            <v>GK</v>
          </cell>
          <cell r="R131" t="str">
            <v/>
          </cell>
          <cell r="S131">
            <v>27.77</v>
          </cell>
          <cell r="T131">
            <v>2777</v>
          </cell>
          <cell r="U131" t="str">
            <v>11</v>
          </cell>
          <cell r="V131" t="str">
            <v>NE SALES</v>
          </cell>
          <cell r="W131">
            <v>20230829</v>
          </cell>
          <cell r="X131" t="str">
            <v/>
          </cell>
          <cell r="Y131" t="str">
            <v/>
          </cell>
          <cell r="Z131" t="str">
            <v/>
          </cell>
          <cell r="AA131" t="str">
            <v/>
          </cell>
          <cell r="AB131" t="str">
            <v>0010</v>
          </cell>
          <cell r="AC131" t="str">
            <v/>
          </cell>
          <cell r="AD131" t="str">
            <v/>
          </cell>
          <cell r="AE131" t="str">
            <v/>
          </cell>
          <cell r="AF131">
            <v>20230829</v>
          </cell>
          <cell r="AG131">
            <v>20230829</v>
          </cell>
          <cell r="AH131">
            <v>20230829</v>
          </cell>
        </row>
        <row r="132">
          <cell r="A132">
            <v>20230504</v>
          </cell>
          <cell r="B132">
            <v>20230829</v>
          </cell>
          <cell r="F132" t="str">
            <v>HK323268</v>
          </cell>
          <cell r="G132" t="str">
            <v>302351020009600</v>
          </cell>
          <cell r="H132" t="str">
            <v>SHS15V1E(GK) BLOCK</v>
          </cell>
          <cell r="I132">
            <v>76</v>
          </cell>
          <cell r="J132">
            <v>0</v>
          </cell>
          <cell r="K132">
            <v>76</v>
          </cell>
          <cell r="L132" t="str">
            <v>DOVER MOTION</v>
          </cell>
          <cell r="M132" t="str">
            <v>023</v>
          </cell>
          <cell r="N132" t="str">
            <v>SHS</v>
          </cell>
          <cell r="O132" t="str">
            <v>15</v>
          </cell>
          <cell r="P132" t="str">
            <v>V</v>
          </cell>
          <cell r="Q132" t="str">
            <v>GK</v>
          </cell>
          <cell r="R132" t="str">
            <v/>
          </cell>
          <cell r="S132">
            <v>27.77</v>
          </cell>
          <cell r="T132">
            <v>2110.52</v>
          </cell>
          <cell r="U132" t="str">
            <v>11</v>
          </cell>
          <cell r="V132" t="str">
            <v>NE SALES</v>
          </cell>
          <cell r="W132">
            <v>20230829</v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B132" t="str">
            <v>0010</v>
          </cell>
          <cell r="AC132" t="str">
            <v/>
          </cell>
          <cell r="AD132" t="str">
            <v/>
          </cell>
          <cell r="AE132" t="str">
            <v/>
          </cell>
          <cell r="AF132">
            <v>20230829</v>
          </cell>
          <cell r="AG132">
            <v>20230829</v>
          </cell>
          <cell r="AH132">
            <v>20230829</v>
          </cell>
        </row>
        <row r="133">
          <cell r="A133">
            <v>20230609</v>
          </cell>
          <cell r="B133">
            <v>20230829</v>
          </cell>
          <cell r="F133" t="str">
            <v>HK329766</v>
          </cell>
          <cell r="G133" t="str">
            <v>100502401734700</v>
          </cell>
          <cell r="H133" t="str">
            <v>SSR15XV1QZUU+280LK-II</v>
          </cell>
          <cell r="I133">
            <v>2</v>
          </cell>
          <cell r="J133">
            <v>560</v>
          </cell>
          <cell r="K133">
            <v>2</v>
          </cell>
          <cell r="L133" t="str">
            <v>DENSO MFG - MARYVILLE</v>
          </cell>
          <cell r="M133" t="str">
            <v>005</v>
          </cell>
          <cell r="N133" t="str">
            <v>SSR</v>
          </cell>
          <cell r="O133" t="str">
            <v>15X</v>
          </cell>
          <cell r="P133" t="str">
            <v>V</v>
          </cell>
          <cell r="Q133" t="str">
            <v/>
          </cell>
          <cell r="R133" t="str">
            <v/>
          </cell>
          <cell r="S133">
            <v>59.61</v>
          </cell>
          <cell r="T133">
            <v>119.22</v>
          </cell>
          <cell r="U133" t="str">
            <v>11</v>
          </cell>
          <cell r="V133" t="str">
            <v>ATL SALES</v>
          </cell>
          <cell r="W133">
            <v>20230726</v>
          </cell>
          <cell r="X133" t="str">
            <v>20</v>
          </cell>
          <cell r="Y133" t="str">
            <v>60</v>
          </cell>
          <cell r="Z133" t="str">
            <v/>
          </cell>
          <cell r="AA133" t="str">
            <v>2</v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>
            <v>20230829</v>
          </cell>
          <cell r="AG133">
            <v>20230829</v>
          </cell>
          <cell r="AH133">
            <v>20230829</v>
          </cell>
        </row>
        <row r="134">
          <cell r="A134">
            <v>20230727</v>
          </cell>
          <cell r="B134">
            <v>20230829</v>
          </cell>
          <cell r="F134" t="str">
            <v>HK336554</v>
          </cell>
          <cell r="G134" t="str">
            <v>301502164302000</v>
          </cell>
          <cell r="H134" t="str">
            <v>HSR45LR1QZKK BLOCK</v>
          </cell>
          <cell r="I134">
            <v>4</v>
          </cell>
          <cell r="J134">
            <v>0</v>
          </cell>
          <cell r="K134">
            <v>4</v>
          </cell>
          <cell r="L134" t="str">
            <v>MOTION IND - BIRMINGHAM (AL09)</v>
          </cell>
          <cell r="M134" t="str">
            <v>015</v>
          </cell>
          <cell r="N134" t="str">
            <v>HSR</v>
          </cell>
          <cell r="O134" t="str">
            <v>45</v>
          </cell>
          <cell r="P134" t="str">
            <v>LR</v>
          </cell>
          <cell r="Q134" t="str">
            <v/>
          </cell>
          <cell r="R134" t="str">
            <v/>
          </cell>
          <cell r="S134">
            <v>146.5</v>
          </cell>
          <cell r="T134">
            <v>586</v>
          </cell>
          <cell r="U134" t="str">
            <v>11</v>
          </cell>
          <cell r="V134" t="str">
            <v>ATL SALES</v>
          </cell>
          <cell r="W134">
            <v>20230829</v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 t="str">
            <v/>
          </cell>
          <cell r="AE134" t="str">
            <v/>
          </cell>
          <cell r="AF134">
            <v>20230829</v>
          </cell>
          <cell r="AG134">
            <v>20230829</v>
          </cell>
          <cell r="AH134">
            <v>20230829</v>
          </cell>
        </row>
        <row r="135">
          <cell r="A135">
            <v>20230728</v>
          </cell>
          <cell r="B135">
            <v>20230829</v>
          </cell>
          <cell r="F135" t="str">
            <v>HK336688</v>
          </cell>
          <cell r="G135" t="str">
            <v>206227200902800</v>
          </cell>
          <cell r="H135" t="str">
            <v>HRW27-280L(GK) RAIL</v>
          </cell>
          <cell r="I135">
            <v>12</v>
          </cell>
          <cell r="J135">
            <v>3360</v>
          </cell>
          <cell r="K135">
            <v>0</v>
          </cell>
          <cell r="L135" t="str">
            <v/>
          </cell>
          <cell r="M135" t="str">
            <v>062</v>
          </cell>
          <cell r="N135" t="str">
            <v>HRW</v>
          </cell>
          <cell r="O135" t="str">
            <v>27</v>
          </cell>
          <cell r="P135" t="str">
            <v/>
          </cell>
          <cell r="Q135" t="str">
            <v>GK</v>
          </cell>
          <cell r="R135" t="str">
            <v/>
          </cell>
          <cell r="S135">
            <v>46</v>
          </cell>
          <cell r="T135">
            <v>552</v>
          </cell>
          <cell r="U135" t="str">
            <v>21</v>
          </cell>
          <cell r="V135" t="str">
            <v>SALES CTRL</v>
          </cell>
          <cell r="W135">
            <v>20230825</v>
          </cell>
          <cell r="X135" t="str">
            <v>20</v>
          </cell>
          <cell r="Y135" t="str">
            <v>60</v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 t="str">
            <v/>
          </cell>
          <cell r="AF135">
            <v>20230829</v>
          </cell>
          <cell r="AG135">
            <v>20230829</v>
          </cell>
          <cell r="AH135">
            <v>20230829</v>
          </cell>
        </row>
        <row r="136">
          <cell r="A136">
            <v>20230804</v>
          </cell>
          <cell r="B136">
            <v>20230829</v>
          </cell>
          <cell r="F136" t="str">
            <v>HK337443</v>
          </cell>
          <cell r="G136" t="str">
            <v>102351023365000</v>
          </cell>
          <cell r="H136" t="str">
            <v>SHS15LC2SS+520L-II</v>
          </cell>
          <cell r="I136">
            <v>4</v>
          </cell>
          <cell r="J136">
            <v>2080</v>
          </cell>
          <cell r="K136">
            <v>8</v>
          </cell>
          <cell r="L136" t="str">
            <v>MISUMI USA, INC</v>
          </cell>
          <cell r="M136" t="str">
            <v>023</v>
          </cell>
          <cell r="N136" t="str">
            <v>SHS</v>
          </cell>
          <cell r="O136" t="str">
            <v>15</v>
          </cell>
          <cell r="P136" t="str">
            <v>LC</v>
          </cell>
          <cell r="Q136" t="str">
            <v/>
          </cell>
          <cell r="R136" t="str">
            <v/>
          </cell>
          <cell r="S136">
            <v>153.06</v>
          </cell>
          <cell r="T136">
            <v>612.24</v>
          </cell>
          <cell r="U136" t="str">
            <v>11</v>
          </cell>
          <cell r="V136" t="str">
            <v>SALES CTRL</v>
          </cell>
          <cell r="W136">
            <v>20230828</v>
          </cell>
          <cell r="X136" t="str">
            <v>32.5</v>
          </cell>
          <cell r="Y136" t="str">
            <v>60</v>
          </cell>
          <cell r="Z136" t="str">
            <v/>
          </cell>
          <cell r="AA136" t="str">
            <v>2</v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>
            <v>20230829</v>
          </cell>
          <cell r="AG136">
            <v>20230829</v>
          </cell>
          <cell r="AH136">
            <v>20230829</v>
          </cell>
        </row>
        <row r="137">
          <cell r="A137">
            <v>20230804</v>
          </cell>
          <cell r="B137">
            <v>20230829</v>
          </cell>
          <cell r="F137" t="str">
            <v>HK337492</v>
          </cell>
          <cell r="G137" t="str">
            <v>101F51023354700</v>
          </cell>
          <cell r="H137" t="str">
            <v>HSR15C1UUC1M+315LHM</v>
          </cell>
          <cell r="I137">
            <v>1</v>
          </cell>
          <cell r="J137">
            <v>315</v>
          </cell>
          <cell r="K137">
            <v>1</v>
          </cell>
          <cell r="L137" t="str">
            <v>MSI TEC - CENTENNIAL</v>
          </cell>
          <cell r="M137" t="str">
            <v>01F</v>
          </cell>
          <cell r="N137" t="str">
            <v>HSR</v>
          </cell>
          <cell r="O137" t="str">
            <v>15</v>
          </cell>
          <cell r="P137" t="str">
            <v>C</v>
          </cell>
          <cell r="Q137" t="str">
            <v>H</v>
          </cell>
          <cell r="R137" t="str">
            <v>C1</v>
          </cell>
          <cell r="S137">
            <v>90.26</v>
          </cell>
          <cell r="T137">
            <v>90.26</v>
          </cell>
          <cell r="U137" t="str">
            <v>11</v>
          </cell>
          <cell r="V137" t="str">
            <v>LA SALES</v>
          </cell>
          <cell r="W137">
            <v>20230829</v>
          </cell>
          <cell r="X137" t="str">
            <v>28</v>
          </cell>
          <cell r="Y137" t="str">
            <v>60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>M200</v>
          </cell>
          <cell r="AD137" t="str">
            <v/>
          </cell>
          <cell r="AE137" t="str">
            <v>M100</v>
          </cell>
          <cell r="AF137">
            <v>20230829</v>
          </cell>
          <cell r="AG137">
            <v>20230829</v>
          </cell>
          <cell r="AH137">
            <v>20230829</v>
          </cell>
        </row>
        <row r="138">
          <cell r="A138">
            <v>20230808</v>
          </cell>
          <cell r="B138">
            <v>20230829</v>
          </cell>
          <cell r="F138" t="str">
            <v>HK338070</v>
          </cell>
          <cell r="G138" t="str">
            <v>086156231005800</v>
          </cell>
          <cell r="H138" t="str">
            <v>KR4610B-0580-0-01A0</v>
          </cell>
          <cell r="I138">
            <v>4</v>
          </cell>
          <cell r="J138">
            <v>3360</v>
          </cell>
          <cell r="K138">
            <v>4</v>
          </cell>
          <cell r="L138" t="str">
            <v/>
          </cell>
          <cell r="M138" t="str">
            <v>861</v>
          </cell>
          <cell r="N138" t="str">
            <v>KR</v>
          </cell>
          <cell r="O138" t="str">
            <v>4610</v>
          </cell>
          <cell r="P138" t="str">
            <v>B</v>
          </cell>
          <cell r="Q138" t="str">
            <v/>
          </cell>
          <cell r="R138" t="str">
            <v>GS</v>
          </cell>
          <cell r="S138">
            <v>991.87</v>
          </cell>
          <cell r="T138">
            <v>3967.48</v>
          </cell>
          <cell r="U138" t="str">
            <v>21</v>
          </cell>
          <cell r="V138" t="str">
            <v>SALES CTRL</v>
          </cell>
          <cell r="W138">
            <v>20230829</v>
          </cell>
          <cell r="X138" t="str">
            <v>70</v>
          </cell>
          <cell r="Y138" t="str">
            <v>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>
            <v>20230829</v>
          </cell>
          <cell r="AG138">
            <v>20230829</v>
          </cell>
          <cell r="AH138">
            <v>0</v>
          </cell>
        </row>
        <row r="139">
          <cell r="A139">
            <v>20230814</v>
          </cell>
          <cell r="B139">
            <v>20230829</v>
          </cell>
          <cell r="F139" t="str">
            <v>HK338596</v>
          </cell>
          <cell r="G139" t="str">
            <v>013715023007900</v>
          </cell>
          <cell r="H139" t="str">
            <v>2SRS15WMUU+790LM</v>
          </cell>
          <cell r="I139">
            <v>2</v>
          </cell>
          <cell r="J139">
            <v>1580</v>
          </cell>
          <cell r="K139">
            <v>4</v>
          </cell>
          <cell r="L139" t="str">
            <v>INTERCONTINENTAL BEARING COMPANY</v>
          </cell>
          <cell r="M139" t="str">
            <v>137</v>
          </cell>
          <cell r="N139" t="str">
            <v>SRS-W</v>
          </cell>
          <cell r="O139" t="str">
            <v>15</v>
          </cell>
          <cell r="P139" t="str">
            <v/>
          </cell>
          <cell r="Q139" t="str">
            <v/>
          </cell>
          <cell r="R139" t="str">
            <v/>
          </cell>
          <cell r="S139">
            <v>169.41</v>
          </cell>
          <cell r="T139">
            <v>338.82</v>
          </cell>
          <cell r="U139" t="str">
            <v>11</v>
          </cell>
          <cell r="V139" t="str">
            <v>ATL SALES</v>
          </cell>
          <cell r="W139">
            <v>20230823</v>
          </cell>
          <cell r="X139" t="str">
            <v>15</v>
          </cell>
          <cell r="Y139" t="str">
            <v>40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>M200</v>
          </cell>
          <cell r="AD139" t="str">
            <v/>
          </cell>
          <cell r="AE139" t="str">
            <v>M100</v>
          </cell>
          <cell r="AF139">
            <v>20230829</v>
          </cell>
          <cell r="AG139">
            <v>20230829</v>
          </cell>
          <cell r="AH139">
            <v>20230829</v>
          </cell>
        </row>
        <row r="140">
          <cell r="A140">
            <v>20230814</v>
          </cell>
          <cell r="B140">
            <v>20230829</v>
          </cell>
          <cell r="F140" t="str">
            <v>HK338466</v>
          </cell>
          <cell r="G140" t="str">
            <v>001515138110000</v>
          </cell>
          <cell r="H140" t="str">
            <v>HSR15R3SSC1+1000L-II</v>
          </cell>
          <cell r="I140">
            <v>2</v>
          </cell>
          <cell r="J140">
            <v>2000</v>
          </cell>
          <cell r="K140">
            <v>6</v>
          </cell>
          <cell r="L140" t="str">
            <v>MOTION IND - BIRMINGHAM (AL09)</v>
          </cell>
          <cell r="M140" t="str">
            <v>015</v>
          </cell>
          <cell r="N140" t="str">
            <v>HSR</v>
          </cell>
          <cell r="O140" t="str">
            <v>15</v>
          </cell>
          <cell r="P140" t="str">
            <v>R</v>
          </cell>
          <cell r="Q140" t="str">
            <v/>
          </cell>
          <cell r="R140" t="str">
            <v>C1</v>
          </cell>
          <cell r="S140">
            <v>159.22999999999999</v>
          </cell>
          <cell r="T140">
            <v>318.45999999999998</v>
          </cell>
          <cell r="U140" t="str">
            <v>11</v>
          </cell>
          <cell r="V140" t="str">
            <v>ATL SALES</v>
          </cell>
          <cell r="W140">
            <v>20230823</v>
          </cell>
          <cell r="X140" t="str">
            <v>20</v>
          </cell>
          <cell r="Y140" t="str">
            <v>60</v>
          </cell>
          <cell r="Z140" t="str">
            <v/>
          </cell>
          <cell r="AA140" t="str">
            <v>2</v>
          </cell>
          <cell r="AB140" t="str">
            <v/>
          </cell>
          <cell r="AC140" t="str">
            <v/>
          </cell>
          <cell r="AD140" t="str">
            <v/>
          </cell>
          <cell r="AE140" t="str">
            <v/>
          </cell>
          <cell r="AF140">
            <v>20230829</v>
          </cell>
          <cell r="AG140">
            <v>20230829</v>
          </cell>
          <cell r="AH140">
            <v>20230829</v>
          </cell>
        </row>
        <row r="141">
          <cell r="A141">
            <v>20230814</v>
          </cell>
          <cell r="B141">
            <v>20230829</v>
          </cell>
          <cell r="F141" t="str">
            <v>HK338639</v>
          </cell>
          <cell r="G141" t="str">
            <v>113902302729900</v>
          </cell>
          <cell r="H141" t="str">
            <v>SRS9XMUUC1+40LPM</v>
          </cell>
          <cell r="I141">
            <v>1</v>
          </cell>
          <cell r="J141">
            <v>40</v>
          </cell>
          <cell r="K141">
            <v>1</v>
          </cell>
          <cell r="L141" t="str">
            <v>ATS CORPORATION</v>
          </cell>
          <cell r="M141" t="str">
            <v>139</v>
          </cell>
          <cell r="N141" t="str">
            <v>SRS</v>
          </cell>
          <cell r="O141" t="str">
            <v>9X</v>
          </cell>
          <cell r="P141" t="str">
            <v/>
          </cell>
          <cell r="Q141" t="str">
            <v>P</v>
          </cell>
          <cell r="R141" t="str">
            <v>C1</v>
          </cell>
          <cell r="S141">
            <v>25.13</v>
          </cell>
          <cell r="T141">
            <v>25.13</v>
          </cell>
          <cell r="U141" t="str">
            <v>11</v>
          </cell>
          <cell r="V141" t="str">
            <v>CAN SALES</v>
          </cell>
          <cell r="W141">
            <v>20230828</v>
          </cell>
          <cell r="X141" t="str">
            <v>10</v>
          </cell>
          <cell r="Y141" t="str">
            <v>20</v>
          </cell>
          <cell r="Z141" t="str">
            <v/>
          </cell>
          <cell r="AA141" t="str">
            <v/>
          </cell>
          <cell r="AB141" t="str">
            <v/>
          </cell>
          <cell r="AC141" t="str">
            <v>M200</v>
          </cell>
          <cell r="AD141" t="str">
            <v/>
          </cell>
          <cell r="AE141" t="str">
            <v>M100</v>
          </cell>
          <cell r="AF141">
            <v>20230829</v>
          </cell>
          <cell r="AG141">
            <v>20230829</v>
          </cell>
          <cell r="AH141">
            <v>20230829</v>
          </cell>
        </row>
        <row r="142">
          <cell r="A142">
            <v>20230814</v>
          </cell>
          <cell r="B142">
            <v>20230829</v>
          </cell>
          <cell r="F142" t="str">
            <v>HK338640</v>
          </cell>
          <cell r="G142" t="str">
            <v>113902302729900</v>
          </cell>
          <cell r="H142" t="str">
            <v>SRS9XMUUC1+40LPM</v>
          </cell>
          <cell r="I142">
            <v>1</v>
          </cell>
          <cell r="J142">
            <v>40</v>
          </cell>
          <cell r="K142">
            <v>1</v>
          </cell>
          <cell r="L142" t="str">
            <v>ATS CORPORATION</v>
          </cell>
          <cell r="M142" t="str">
            <v>139</v>
          </cell>
          <cell r="N142" t="str">
            <v>SRS</v>
          </cell>
          <cell r="O142" t="str">
            <v>9X</v>
          </cell>
          <cell r="P142" t="str">
            <v/>
          </cell>
          <cell r="Q142" t="str">
            <v>P</v>
          </cell>
          <cell r="R142" t="str">
            <v>C1</v>
          </cell>
          <cell r="S142">
            <v>25.13</v>
          </cell>
          <cell r="T142">
            <v>25.13</v>
          </cell>
          <cell r="U142" t="str">
            <v>11</v>
          </cell>
          <cell r="V142" t="str">
            <v>CAN SALES</v>
          </cell>
          <cell r="W142">
            <v>20230828</v>
          </cell>
          <cell r="X142" t="str">
            <v>10</v>
          </cell>
          <cell r="Y142" t="str">
            <v>20</v>
          </cell>
          <cell r="Z142" t="str">
            <v/>
          </cell>
          <cell r="AA142" t="str">
            <v/>
          </cell>
          <cell r="AB142" t="str">
            <v/>
          </cell>
          <cell r="AC142" t="str">
            <v>M200</v>
          </cell>
          <cell r="AD142" t="str">
            <v/>
          </cell>
          <cell r="AE142" t="str">
            <v>M100</v>
          </cell>
          <cell r="AF142">
            <v>20230829</v>
          </cell>
          <cell r="AG142">
            <v>20230829</v>
          </cell>
          <cell r="AH142">
            <v>20230829</v>
          </cell>
        </row>
        <row r="143">
          <cell r="A143">
            <v>20230815</v>
          </cell>
          <cell r="B143">
            <v>20230829</v>
          </cell>
          <cell r="F143" t="str">
            <v>HK338819</v>
          </cell>
          <cell r="G143" t="str">
            <v>013910026001550</v>
          </cell>
          <cell r="H143" t="str">
            <v>2SRS9XMSS+155LM</v>
          </cell>
          <cell r="I143">
            <v>2</v>
          </cell>
          <cell r="J143">
            <v>310</v>
          </cell>
          <cell r="K143">
            <v>4</v>
          </cell>
          <cell r="L143" t="str">
            <v>BDI - TN/AL/GA/MS</v>
          </cell>
          <cell r="M143" t="str">
            <v>139</v>
          </cell>
          <cell r="N143" t="str">
            <v>SRS</v>
          </cell>
          <cell r="O143" t="str">
            <v>9X</v>
          </cell>
          <cell r="P143" t="str">
            <v/>
          </cell>
          <cell r="Q143" t="str">
            <v/>
          </cell>
          <cell r="R143" t="str">
            <v/>
          </cell>
          <cell r="S143">
            <v>46.7</v>
          </cell>
          <cell r="T143">
            <v>93.4</v>
          </cell>
          <cell r="U143" t="str">
            <v>11</v>
          </cell>
          <cell r="V143" t="str">
            <v>ATL SALES</v>
          </cell>
          <cell r="W143">
            <v>20230822</v>
          </cell>
          <cell r="X143" t="str">
            <v>7.5</v>
          </cell>
          <cell r="Y143" t="str">
            <v>20</v>
          </cell>
          <cell r="Z143" t="str">
            <v/>
          </cell>
          <cell r="AA143" t="str">
            <v/>
          </cell>
          <cell r="AB143" t="str">
            <v/>
          </cell>
          <cell r="AC143" t="str">
            <v>M200</v>
          </cell>
          <cell r="AD143" t="str">
            <v/>
          </cell>
          <cell r="AE143" t="str">
            <v>M100</v>
          </cell>
          <cell r="AF143">
            <v>20230829</v>
          </cell>
          <cell r="AG143">
            <v>20230829</v>
          </cell>
          <cell r="AH143">
            <v>20230829</v>
          </cell>
        </row>
        <row r="144">
          <cell r="A144">
            <v>20230815</v>
          </cell>
          <cell r="B144">
            <v>20230829</v>
          </cell>
          <cell r="F144" t="str">
            <v>HK338760</v>
          </cell>
          <cell r="G144" t="str">
            <v>113951023394700</v>
          </cell>
          <cell r="H144" t="str">
            <v>2SRS9XMUUC1+187LM</v>
          </cell>
          <cell r="I144">
            <v>13</v>
          </cell>
          <cell r="J144">
            <v>2431</v>
          </cell>
          <cell r="K144">
            <v>26</v>
          </cell>
          <cell r="L144" t="str">
            <v>MISUMI USA, INC</v>
          </cell>
          <cell r="M144" t="str">
            <v>139</v>
          </cell>
          <cell r="N144" t="str">
            <v>SRS</v>
          </cell>
          <cell r="O144" t="str">
            <v>9X</v>
          </cell>
          <cell r="P144" t="str">
            <v/>
          </cell>
          <cell r="Q144" t="str">
            <v/>
          </cell>
          <cell r="R144" t="str">
            <v>C1</v>
          </cell>
          <cell r="S144">
            <v>50.42</v>
          </cell>
          <cell r="T144">
            <v>655.46</v>
          </cell>
          <cell r="U144" t="str">
            <v>11</v>
          </cell>
          <cell r="V144" t="str">
            <v>SALES CTRL</v>
          </cell>
          <cell r="W144">
            <v>20230824</v>
          </cell>
          <cell r="X144" t="str">
            <v>13.5</v>
          </cell>
          <cell r="Y144" t="str">
            <v>20</v>
          </cell>
          <cell r="Z144" t="str">
            <v/>
          </cell>
          <cell r="AA144" t="str">
            <v/>
          </cell>
          <cell r="AB144" t="str">
            <v/>
          </cell>
          <cell r="AC144" t="str">
            <v>M200</v>
          </cell>
          <cell r="AD144" t="str">
            <v/>
          </cell>
          <cell r="AE144" t="str">
            <v>M100</v>
          </cell>
          <cell r="AF144">
            <v>20230829</v>
          </cell>
          <cell r="AG144">
            <v>20230829</v>
          </cell>
          <cell r="AH144">
            <v>20230829</v>
          </cell>
        </row>
        <row r="145">
          <cell r="A145">
            <v>20230816</v>
          </cell>
          <cell r="B145">
            <v>20230829</v>
          </cell>
          <cell r="F145" t="str">
            <v>HK338832</v>
          </cell>
          <cell r="G145" t="str">
            <v>013912026002200</v>
          </cell>
          <cell r="H145" t="str">
            <v>2SRS12MSS+220LM</v>
          </cell>
          <cell r="I145">
            <v>15</v>
          </cell>
          <cell r="J145">
            <v>3300</v>
          </cell>
          <cell r="K145">
            <v>30</v>
          </cell>
          <cell r="L145" t="str">
            <v>ATS CORPORATION</v>
          </cell>
          <cell r="M145" t="str">
            <v>139</v>
          </cell>
          <cell r="N145" t="str">
            <v>SRS</v>
          </cell>
          <cell r="O145" t="str">
            <v>12</v>
          </cell>
          <cell r="P145" t="str">
            <v/>
          </cell>
          <cell r="Q145" t="str">
            <v/>
          </cell>
          <cell r="R145" t="str">
            <v/>
          </cell>
          <cell r="S145">
            <v>53.3</v>
          </cell>
          <cell r="T145">
            <v>799.5</v>
          </cell>
          <cell r="U145" t="str">
            <v>11</v>
          </cell>
          <cell r="V145" t="str">
            <v>CAN SALES</v>
          </cell>
          <cell r="W145">
            <v>20230823</v>
          </cell>
          <cell r="X145" t="str">
            <v>10</v>
          </cell>
          <cell r="Y145" t="str">
            <v>25</v>
          </cell>
          <cell r="Z145" t="str">
            <v/>
          </cell>
          <cell r="AA145" t="str">
            <v/>
          </cell>
          <cell r="AB145" t="str">
            <v/>
          </cell>
          <cell r="AC145" t="str">
            <v>M200</v>
          </cell>
          <cell r="AD145" t="str">
            <v/>
          </cell>
          <cell r="AE145" t="str">
            <v>M100</v>
          </cell>
          <cell r="AF145">
            <v>20230829</v>
          </cell>
          <cell r="AG145">
            <v>20230829</v>
          </cell>
          <cell r="AH145">
            <v>20230829</v>
          </cell>
        </row>
        <row r="146">
          <cell r="A146">
            <v>20230816</v>
          </cell>
          <cell r="B146">
            <v>20230829</v>
          </cell>
          <cell r="F146" t="str">
            <v>HK338834</v>
          </cell>
          <cell r="G146" t="str">
            <v>013912026002200</v>
          </cell>
          <cell r="H146" t="str">
            <v>2SRS12MSS+220LM</v>
          </cell>
          <cell r="I146">
            <v>16</v>
          </cell>
          <cell r="J146">
            <v>3520</v>
          </cell>
          <cell r="K146">
            <v>32</v>
          </cell>
          <cell r="L146" t="str">
            <v>ATS CORPORATION</v>
          </cell>
          <cell r="M146" t="str">
            <v>139</v>
          </cell>
          <cell r="N146" t="str">
            <v>SRS</v>
          </cell>
          <cell r="O146" t="str">
            <v>12</v>
          </cell>
          <cell r="P146" t="str">
            <v/>
          </cell>
          <cell r="Q146" t="str">
            <v/>
          </cell>
          <cell r="R146" t="str">
            <v/>
          </cell>
          <cell r="S146">
            <v>53.3</v>
          </cell>
          <cell r="T146">
            <v>852.8</v>
          </cell>
          <cell r="U146" t="str">
            <v>11</v>
          </cell>
          <cell r="V146" t="str">
            <v>CAN SALES</v>
          </cell>
          <cell r="W146">
            <v>20230823</v>
          </cell>
          <cell r="X146" t="str">
            <v>10</v>
          </cell>
          <cell r="Y146" t="str">
            <v>25</v>
          </cell>
          <cell r="Z146" t="str">
            <v/>
          </cell>
          <cell r="AA146" t="str">
            <v/>
          </cell>
          <cell r="AB146" t="str">
            <v/>
          </cell>
          <cell r="AC146" t="str">
            <v>M200</v>
          </cell>
          <cell r="AD146" t="str">
            <v/>
          </cell>
          <cell r="AE146" t="str">
            <v>M100</v>
          </cell>
          <cell r="AF146">
            <v>20230829</v>
          </cell>
          <cell r="AG146">
            <v>20230829</v>
          </cell>
          <cell r="AH146">
            <v>20230829</v>
          </cell>
        </row>
        <row r="147">
          <cell r="A147">
            <v>20230817</v>
          </cell>
          <cell r="B147">
            <v>20230829</v>
          </cell>
          <cell r="F147" t="str">
            <v>HK338991</v>
          </cell>
          <cell r="G147" t="str">
            <v>113902120532000</v>
          </cell>
          <cell r="H147" t="str">
            <v>SRS15MUUC1+80LHM</v>
          </cell>
          <cell r="I147">
            <v>2</v>
          </cell>
          <cell r="J147">
            <v>160</v>
          </cell>
          <cell r="K147">
            <v>2</v>
          </cell>
          <cell r="L147" t="str">
            <v>BDI (WISCONSIN)</v>
          </cell>
          <cell r="M147" t="str">
            <v>139</v>
          </cell>
          <cell r="N147" t="str">
            <v>SRS</v>
          </cell>
          <cell r="O147" t="str">
            <v>15</v>
          </cell>
          <cell r="P147" t="str">
            <v/>
          </cell>
          <cell r="Q147" t="str">
            <v>H</v>
          </cell>
          <cell r="R147" t="str">
            <v>C1</v>
          </cell>
          <cell r="S147">
            <v>32.369999999999997</v>
          </cell>
          <cell r="T147">
            <v>64.739999999999995</v>
          </cell>
          <cell r="U147" t="str">
            <v>11</v>
          </cell>
          <cell r="V147" t="str">
            <v>CHI SALES</v>
          </cell>
          <cell r="W147">
            <v>20230829</v>
          </cell>
          <cell r="X147" t="str">
            <v>20</v>
          </cell>
          <cell r="Y147" t="str">
            <v>40</v>
          </cell>
          <cell r="Z147" t="str">
            <v/>
          </cell>
          <cell r="AA147" t="str">
            <v/>
          </cell>
          <cell r="AB147" t="str">
            <v/>
          </cell>
          <cell r="AC147" t="str">
            <v>M200</v>
          </cell>
          <cell r="AD147" t="str">
            <v/>
          </cell>
          <cell r="AE147" t="str">
            <v>M100</v>
          </cell>
          <cell r="AF147">
            <v>20230829</v>
          </cell>
          <cell r="AG147">
            <v>20230829</v>
          </cell>
          <cell r="AH147">
            <v>20230829</v>
          </cell>
        </row>
        <row r="148">
          <cell r="A148">
            <v>20230302</v>
          </cell>
          <cell r="B148">
            <v>20230830</v>
          </cell>
          <cell r="F148" t="str">
            <v>HK311377</v>
          </cell>
          <cell r="G148" t="str">
            <v>169951009671506</v>
          </cell>
          <cell r="H148" t="str">
            <v>MPG179-0096715(D)</v>
          </cell>
          <cell r="I148">
            <v>80</v>
          </cell>
          <cell r="J148">
            <v>0</v>
          </cell>
          <cell r="K148">
            <v>0</v>
          </cell>
          <cell r="L148" t="str">
            <v>B.E. AEROSPACE (FL)</v>
          </cell>
          <cell r="M148" t="str">
            <v>699</v>
          </cell>
          <cell r="N148" t="str">
            <v>MPG</v>
          </cell>
          <cell r="O148" t="str">
            <v>179</v>
          </cell>
          <cell r="P148" t="str">
            <v/>
          </cell>
          <cell r="Q148" t="str">
            <v/>
          </cell>
          <cell r="R148" t="str">
            <v/>
          </cell>
          <cell r="S148">
            <v>330</v>
          </cell>
          <cell r="T148">
            <v>26400</v>
          </cell>
          <cell r="U148" t="str">
            <v>11</v>
          </cell>
          <cell r="V148" t="str">
            <v>ATL SALES</v>
          </cell>
          <cell r="W148">
            <v>20230606</v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>
            <v>20230830</v>
          </cell>
          <cell r="AG148">
            <v>20230830</v>
          </cell>
          <cell r="AH148">
            <v>20230830</v>
          </cell>
        </row>
        <row r="149">
          <cell r="A149">
            <v>20230322</v>
          </cell>
          <cell r="B149">
            <v>20230830</v>
          </cell>
          <cell r="F149" t="str">
            <v>HK315206</v>
          </cell>
          <cell r="G149" t="str">
            <v>653110000022000</v>
          </cell>
          <cell r="H149" t="str">
            <v>SENSOR RAIL 2200L</v>
          </cell>
          <cell r="I149">
            <v>1</v>
          </cell>
          <cell r="J149">
            <v>2200</v>
          </cell>
          <cell r="K149">
            <v>0</v>
          </cell>
          <cell r="L149" t="str">
            <v>MOTION SOLUTIONS</v>
          </cell>
          <cell r="M149" t="str">
            <v>531</v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>
            <v>11.15</v>
          </cell>
          <cell r="T149">
            <v>11.15</v>
          </cell>
          <cell r="U149" t="str">
            <v>11</v>
          </cell>
          <cell r="V149" t="str">
            <v>LA SALES</v>
          </cell>
          <cell r="W149">
            <v>20230830</v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B149" t="str">
            <v/>
          </cell>
          <cell r="AC149" t="str">
            <v/>
          </cell>
          <cell r="AD149" t="str">
            <v/>
          </cell>
          <cell r="AE149" t="str">
            <v/>
          </cell>
          <cell r="AF149">
            <v>20230830</v>
          </cell>
          <cell r="AG149">
            <v>20230830</v>
          </cell>
          <cell r="AH149">
            <v>20230830</v>
          </cell>
        </row>
        <row r="150">
          <cell r="A150">
            <v>20230501</v>
          </cell>
          <cell r="B150">
            <v>20230830</v>
          </cell>
          <cell r="F150" t="str">
            <v>HK322391</v>
          </cell>
          <cell r="G150" t="str">
            <v>102351012440500</v>
          </cell>
          <cell r="H150" t="str">
            <v>SHS35LC1DDC0S+293.7LPKS(B)</v>
          </cell>
          <cell r="I150">
            <v>5</v>
          </cell>
          <cell r="J150">
            <v>1468.5</v>
          </cell>
          <cell r="K150">
            <v>5</v>
          </cell>
          <cell r="L150" t="str">
            <v>BELVAC PRODUCTION MACHINERY INC</v>
          </cell>
          <cell r="M150" t="str">
            <v>023</v>
          </cell>
          <cell r="N150" t="str">
            <v>SHS</v>
          </cell>
          <cell r="O150" t="str">
            <v>35</v>
          </cell>
          <cell r="P150" t="str">
            <v>LC</v>
          </cell>
          <cell r="Q150" t="str">
            <v>P</v>
          </cell>
          <cell r="R150" t="str">
            <v>C0</v>
          </cell>
          <cell r="S150">
            <v>293.27</v>
          </cell>
          <cell r="T150">
            <v>1466.35</v>
          </cell>
          <cell r="U150" t="str">
            <v>11</v>
          </cell>
          <cell r="V150" t="str">
            <v>NE SALES</v>
          </cell>
          <cell r="W150">
            <v>20230828</v>
          </cell>
          <cell r="X150" t="str">
            <v>26.8</v>
          </cell>
          <cell r="Y150" t="str">
            <v>80</v>
          </cell>
          <cell r="Z150" t="str">
            <v/>
          </cell>
          <cell r="AA150" t="str">
            <v/>
          </cell>
          <cell r="AB150" t="str">
            <v>Z0Z0</v>
          </cell>
          <cell r="AC150" t="str">
            <v/>
          </cell>
          <cell r="AD150" t="str">
            <v>Z000</v>
          </cell>
          <cell r="AE150" t="str">
            <v/>
          </cell>
          <cell r="AF150">
            <v>20230830</v>
          </cell>
          <cell r="AG150">
            <v>20230830</v>
          </cell>
          <cell r="AH150">
            <v>20230830</v>
          </cell>
        </row>
        <row r="151">
          <cell r="A151">
            <v>20230512</v>
          </cell>
          <cell r="B151">
            <v>20230830</v>
          </cell>
          <cell r="F151" t="str">
            <v>HK325643</v>
          </cell>
          <cell r="G151" t="str">
            <v>202325144009000</v>
          </cell>
          <cell r="H151" t="str">
            <v>SHS25C1ZZ(GK) BLOCK</v>
          </cell>
          <cell r="I151">
            <v>20</v>
          </cell>
          <cell r="J151">
            <v>0</v>
          </cell>
          <cell r="K151">
            <v>20</v>
          </cell>
          <cell r="L151" t="str">
            <v/>
          </cell>
          <cell r="M151" t="str">
            <v>023</v>
          </cell>
          <cell r="N151" t="str">
            <v>SHS</v>
          </cell>
          <cell r="O151" t="str">
            <v>25</v>
          </cell>
          <cell r="P151" t="str">
            <v>C</v>
          </cell>
          <cell r="Q151" t="str">
            <v>GK</v>
          </cell>
          <cell r="R151" t="str">
            <v/>
          </cell>
          <cell r="S151">
            <v>46.95</v>
          </cell>
          <cell r="T151">
            <v>939</v>
          </cell>
          <cell r="U151" t="str">
            <v>21</v>
          </cell>
          <cell r="V151" t="str">
            <v>SALES CTRL</v>
          </cell>
          <cell r="W151">
            <v>20230908</v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B151" t="str">
            <v/>
          </cell>
          <cell r="AC151" t="str">
            <v/>
          </cell>
          <cell r="AD151" t="str">
            <v/>
          </cell>
          <cell r="AE151" t="str">
            <v/>
          </cell>
          <cell r="AF151">
            <v>20230830</v>
          </cell>
          <cell r="AG151">
            <v>20230830</v>
          </cell>
          <cell r="AH151">
            <v>20230830</v>
          </cell>
        </row>
        <row r="152">
          <cell r="A152">
            <v>20230512</v>
          </cell>
          <cell r="B152">
            <v>20230830</v>
          </cell>
          <cell r="F152" t="str">
            <v>HK325138</v>
          </cell>
          <cell r="G152" t="str">
            <v>202E15122000000</v>
          </cell>
          <cell r="H152" t="str">
            <v>SHS15C1SS(GK) BLOCK</v>
          </cell>
          <cell r="I152">
            <v>120</v>
          </cell>
          <cell r="J152">
            <v>0</v>
          </cell>
          <cell r="K152">
            <v>120</v>
          </cell>
          <cell r="L152" t="str">
            <v/>
          </cell>
          <cell r="M152" t="str">
            <v>02E</v>
          </cell>
          <cell r="N152" t="str">
            <v>SHS</v>
          </cell>
          <cell r="O152" t="str">
            <v>15</v>
          </cell>
          <cell r="P152" t="str">
            <v>C</v>
          </cell>
          <cell r="Q152" t="str">
            <v>GK</v>
          </cell>
          <cell r="R152" t="str">
            <v/>
          </cell>
          <cell r="S152">
            <v>22.66</v>
          </cell>
          <cell r="T152">
            <v>2719.2</v>
          </cell>
          <cell r="U152" t="str">
            <v>21</v>
          </cell>
          <cell r="V152" t="str">
            <v>SALES CTRL</v>
          </cell>
          <cell r="W152">
            <v>20230908</v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B152" t="str">
            <v/>
          </cell>
          <cell r="AC152" t="str">
            <v/>
          </cell>
          <cell r="AD152" t="str">
            <v/>
          </cell>
          <cell r="AE152" t="str">
            <v/>
          </cell>
          <cell r="AF152">
            <v>20230830</v>
          </cell>
          <cell r="AG152">
            <v>20230830</v>
          </cell>
          <cell r="AH152">
            <v>20230830</v>
          </cell>
        </row>
        <row r="153">
          <cell r="A153">
            <v>20230512</v>
          </cell>
          <cell r="B153">
            <v>20230830</v>
          </cell>
          <cell r="F153" t="str">
            <v>HK325150</v>
          </cell>
          <cell r="G153" t="str">
            <v>202E15222000000</v>
          </cell>
          <cell r="H153" t="str">
            <v>SHS15V1SS(GK) BLOCK</v>
          </cell>
          <cell r="I153">
            <v>120</v>
          </cell>
          <cell r="J153">
            <v>0</v>
          </cell>
          <cell r="K153">
            <v>120</v>
          </cell>
          <cell r="L153" t="str">
            <v/>
          </cell>
          <cell r="M153" t="str">
            <v>02E</v>
          </cell>
          <cell r="N153" t="str">
            <v>SHS</v>
          </cell>
          <cell r="O153" t="str">
            <v>15</v>
          </cell>
          <cell r="P153" t="str">
            <v>V</v>
          </cell>
          <cell r="Q153" t="str">
            <v>GK</v>
          </cell>
          <cell r="R153" t="str">
            <v/>
          </cell>
          <cell r="S153">
            <v>22.66</v>
          </cell>
          <cell r="T153">
            <v>2719.2</v>
          </cell>
          <cell r="U153" t="str">
            <v>21</v>
          </cell>
          <cell r="V153" t="str">
            <v>SALES CTRL</v>
          </cell>
          <cell r="W153">
            <v>20230908</v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>
            <v>20230830</v>
          </cell>
          <cell r="AG153">
            <v>20230830</v>
          </cell>
          <cell r="AH153">
            <v>20230830</v>
          </cell>
        </row>
        <row r="154">
          <cell r="A154">
            <v>20230512</v>
          </cell>
          <cell r="B154">
            <v>20230830</v>
          </cell>
          <cell r="F154" t="str">
            <v>HK325183</v>
          </cell>
          <cell r="G154" t="str">
            <v>202E25122000000</v>
          </cell>
          <cell r="H154" t="str">
            <v>SHS25C1SS(GK) BLOCK</v>
          </cell>
          <cell r="I154">
            <v>100</v>
          </cell>
          <cell r="J154">
            <v>0</v>
          </cell>
          <cell r="K154">
            <v>100</v>
          </cell>
          <cell r="L154" t="str">
            <v/>
          </cell>
          <cell r="M154" t="str">
            <v>02E</v>
          </cell>
          <cell r="N154" t="str">
            <v>SHS</v>
          </cell>
          <cell r="O154" t="str">
            <v>25</v>
          </cell>
          <cell r="P154" t="str">
            <v>C</v>
          </cell>
          <cell r="Q154" t="str">
            <v>GK</v>
          </cell>
          <cell r="R154" t="str">
            <v/>
          </cell>
          <cell r="S154">
            <v>31.11</v>
          </cell>
          <cell r="T154">
            <v>3111</v>
          </cell>
          <cell r="U154" t="str">
            <v>21</v>
          </cell>
          <cell r="V154" t="str">
            <v>SALES CTRL</v>
          </cell>
          <cell r="W154">
            <v>20230908</v>
          </cell>
          <cell r="X154" t="str">
            <v/>
          </cell>
          <cell r="Y154" t="str">
            <v/>
          </cell>
          <cell r="Z154" t="str">
            <v/>
          </cell>
          <cell r="AA154" t="str">
            <v/>
          </cell>
          <cell r="AB154" t="str">
            <v/>
          </cell>
          <cell r="AC154" t="str">
            <v/>
          </cell>
          <cell r="AD154" t="str">
            <v/>
          </cell>
          <cell r="AE154" t="str">
            <v/>
          </cell>
          <cell r="AF154">
            <v>20230830</v>
          </cell>
          <cell r="AG154">
            <v>20230830</v>
          </cell>
          <cell r="AH154">
            <v>20230830</v>
          </cell>
        </row>
        <row r="155">
          <cell r="A155">
            <v>20230512</v>
          </cell>
          <cell r="B155">
            <v>20230830</v>
          </cell>
          <cell r="F155" t="str">
            <v>HK325595</v>
          </cell>
          <cell r="G155" t="str">
            <v>202E25122200000</v>
          </cell>
          <cell r="H155" t="str">
            <v>SHS25C1SSC1(GK) BLOCK</v>
          </cell>
          <cell r="I155">
            <v>20</v>
          </cell>
          <cell r="J155">
            <v>0</v>
          </cell>
          <cell r="K155">
            <v>20</v>
          </cell>
          <cell r="L155" t="str">
            <v/>
          </cell>
          <cell r="M155" t="str">
            <v>02E</v>
          </cell>
          <cell r="N155" t="str">
            <v>SHS</v>
          </cell>
          <cell r="O155" t="str">
            <v>25</v>
          </cell>
          <cell r="P155" t="str">
            <v>C</v>
          </cell>
          <cell r="Q155" t="str">
            <v>GK</v>
          </cell>
          <cell r="R155" t="str">
            <v>C1</v>
          </cell>
          <cell r="S155">
            <v>31.11</v>
          </cell>
          <cell r="T155">
            <v>622.20000000000005</v>
          </cell>
          <cell r="U155" t="str">
            <v>21</v>
          </cell>
          <cell r="V155" t="str">
            <v>SALES CTRL</v>
          </cell>
          <cell r="W155">
            <v>20230908</v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B155" t="str">
            <v/>
          </cell>
          <cell r="AC155" t="str">
            <v/>
          </cell>
          <cell r="AD155" t="str">
            <v/>
          </cell>
          <cell r="AE155" t="str">
            <v/>
          </cell>
          <cell r="AF155">
            <v>20230830</v>
          </cell>
          <cell r="AG155">
            <v>20230830</v>
          </cell>
          <cell r="AH155">
            <v>20230830</v>
          </cell>
        </row>
        <row r="156">
          <cell r="A156">
            <v>20230512</v>
          </cell>
          <cell r="B156">
            <v>20230830</v>
          </cell>
          <cell r="F156" t="str">
            <v>HK325223</v>
          </cell>
          <cell r="G156" t="str">
            <v>202E25222000000</v>
          </cell>
          <cell r="H156" t="str">
            <v>SHS25V1SS(GK) BLOCK</v>
          </cell>
          <cell r="I156">
            <v>40</v>
          </cell>
          <cell r="J156">
            <v>0</v>
          </cell>
          <cell r="K156">
            <v>40</v>
          </cell>
          <cell r="L156" t="str">
            <v/>
          </cell>
          <cell r="M156" t="str">
            <v>02E</v>
          </cell>
          <cell r="N156" t="str">
            <v>SHS</v>
          </cell>
          <cell r="O156" t="str">
            <v>25</v>
          </cell>
          <cell r="P156" t="str">
            <v>V</v>
          </cell>
          <cell r="Q156" t="str">
            <v>GK</v>
          </cell>
          <cell r="R156" t="str">
            <v/>
          </cell>
          <cell r="S156">
            <v>29.59</v>
          </cell>
          <cell r="T156">
            <v>1183.5999999999999</v>
          </cell>
          <cell r="U156" t="str">
            <v>21</v>
          </cell>
          <cell r="V156" t="str">
            <v>SALES CTRL</v>
          </cell>
          <cell r="W156">
            <v>20230908</v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B156" t="str">
            <v/>
          </cell>
          <cell r="AC156" t="str">
            <v/>
          </cell>
          <cell r="AD156" t="str">
            <v/>
          </cell>
          <cell r="AE156" t="str">
            <v/>
          </cell>
          <cell r="AF156">
            <v>20230830</v>
          </cell>
          <cell r="AG156">
            <v>20230830</v>
          </cell>
          <cell r="AH156">
            <v>20230830</v>
          </cell>
        </row>
        <row r="157">
          <cell r="A157">
            <v>20230512</v>
          </cell>
          <cell r="B157">
            <v>20230830</v>
          </cell>
          <cell r="F157" t="str">
            <v>HK325197</v>
          </cell>
          <cell r="G157" t="str">
            <v>202E25422000000</v>
          </cell>
          <cell r="H157" t="str">
            <v>SHS25LC1SS(GK) BLOCK</v>
          </cell>
          <cell r="I157">
            <v>20</v>
          </cell>
          <cell r="J157">
            <v>0</v>
          </cell>
          <cell r="K157">
            <v>20</v>
          </cell>
          <cell r="L157" t="str">
            <v/>
          </cell>
          <cell r="M157" t="str">
            <v>02E</v>
          </cell>
          <cell r="N157" t="str">
            <v>SHS</v>
          </cell>
          <cell r="O157" t="str">
            <v>25</v>
          </cell>
          <cell r="P157" t="str">
            <v>LC</v>
          </cell>
          <cell r="Q157" t="str">
            <v>GK</v>
          </cell>
          <cell r="R157" t="str">
            <v/>
          </cell>
          <cell r="S157">
            <v>34.39</v>
          </cell>
          <cell r="T157">
            <v>687.8</v>
          </cell>
          <cell r="U157" t="str">
            <v>21</v>
          </cell>
          <cell r="V157" t="str">
            <v>SALES CTRL</v>
          </cell>
          <cell r="W157">
            <v>20230908</v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B157" t="str">
            <v/>
          </cell>
          <cell r="AC157" t="str">
            <v/>
          </cell>
          <cell r="AD157" t="str">
            <v/>
          </cell>
          <cell r="AE157" t="str">
            <v/>
          </cell>
          <cell r="AF157">
            <v>20230830</v>
          </cell>
          <cell r="AG157">
            <v>20230830</v>
          </cell>
          <cell r="AH157">
            <v>20230830</v>
          </cell>
        </row>
        <row r="158">
          <cell r="A158">
            <v>20230512</v>
          </cell>
          <cell r="B158">
            <v>20230830</v>
          </cell>
          <cell r="F158" t="str">
            <v>HK325213</v>
          </cell>
          <cell r="G158" t="str">
            <v>202E25522000000</v>
          </cell>
          <cell r="H158" t="str">
            <v>SHS25LV1SS(GK) BLOCK</v>
          </cell>
          <cell r="I158">
            <v>20</v>
          </cell>
          <cell r="J158">
            <v>0</v>
          </cell>
          <cell r="K158">
            <v>20</v>
          </cell>
          <cell r="L158" t="str">
            <v/>
          </cell>
          <cell r="M158" t="str">
            <v>02E</v>
          </cell>
          <cell r="N158" t="str">
            <v>SHS</v>
          </cell>
          <cell r="O158" t="str">
            <v>25</v>
          </cell>
          <cell r="P158" t="str">
            <v>LV</v>
          </cell>
          <cell r="Q158" t="str">
            <v>GK</v>
          </cell>
          <cell r="R158" t="str">
            <v/>
          </cell>
          <cell r="S158">
            <v>31.8</v>
          </cell>
          <cell r="T158">
            <v>636</v>
          </cell>
          <cell r="U158" t="str">
            <v>21</v>
          </cell>
          <cell r="V158" t="str">
            <v>SALES CTRL</v>
          </cell>
          <cell r="W158">
            <v>20230908</v>
          </cell>
          <cell r="X158" t="str">
            <v/>
          </cell>
          <cell r="Y158" t="str">
            <v/>
          </cell>
          <cell r="Z158" t="str">
            <v/>
          </cell>
          <cell r="AA158" t="str">
            <v/>
          </cell>
          <cell r="AB158" t="str">
            <v/>
          </cell>
          <cell r="AC158" t="str">
            <v/>
          </cell>
          <cell r="AD158" t="str">
            <v/>
          </cell>
          <cell r="AE158" t="str">
            <v/>
          </cell>
          <cell r="AF158">
            <v>20230830</v>
          </cell>
          <cell r="AG158">
            <v>20230830</v>
          </cell>
          <cell r="AH158">
            <v>20230830</v>
          </cell>
        </row>
        <row r="159">
          <cell r="A159">
            <v>20230512</v>
          </cell>
          <cell r="B159">
            <v>20230830</v>
          </cell>
          <cell r="F159" t="str">
            <v>HK325748</v>
          </cell>
          <cell r="G159" t="str">
            <v>302302086995200</v>
          </cell>
          <cell r="H159" t="str">
            <v>SHS25C1QZZZ BLOCK</v>
          </cell>
          <cell r="I159">
            <v>40</v>
          </cell>
          <cell r="J159">
            <v>0</v>
          </cell>
          <cell r="K159">
            <v>40</v>
          </cell>
          <cell r="L159" t="str">
            <v/>
          </cell>
          <cell r="M159" t="str">
            <v>023</v>
          </cell>
          <cell r="N159" t="str">
            <v>SHS</v>
          </cell>
          <cell r="O159" t="str">
            <v>25</v>
          </cell>
          <cell r="P159" t="str">
            <v>C</v>
          </cell>
          <cell r="Q159" t="str">
            <v/>
          </cell>
          <cell r="R159" t="str">
            <v/>
          </cell>
          <cell r="S159">
            <v>57.4</v>
          </cell>
          <cell r="T159">
            <v>2296</v>
          </cell>
          <cell r="U159" t="str">
            <v>21</v>
          </cell>
          <cell r="V159" t="str">
            <v>SALES CTRL</v>
          </cell>
          <cell r="W159">
            <v>20230908</v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B159" t="str">
            <v/>
          </cell>
          <cell r="AC159" t="str">
            <v/>
          </cell>
          <cell r="AD159" t="str">
            <v/>
          </cell>
          <cell r="AE159" t="str">
            <v/>
          </cell>
          <cell r="AF159">
            <v>20230830</v>
          </cell>
          <cell r="AG159">
            <v>20230830</v>
          </cell>
          <cell r="AH159">
            <v>20230830</v>
          </cell>
        </row>
        <row r="160">
          <cell r="A160">
            <v>20230512</v>
          </cell>
          <cell r="B160">
            <v>20230830</v>
          </cell>
          <cell r="F160" t="str">
            <v>HK325801</v>
          </cell>
          <cell r="G160" t="str">
            <v>302351009682700</v>
          </cell>
          <cell r="H160" t="str">
            <v>SHS25C1QZDD BLOCK</v>
          </cell>
          <cell r="I160">
            <v>20</v>
          </cell>
          <cell r="J160">
            <v>0</v>
          </cell>
          <cell r="K160">
            <v>20</v>
          </cell>
          <cell r="L160" t="str">
            <v/>
          </cell>
          <cell r="M160" t="str">
            <v>023</v>
          </cell>
          <cell r="N160" t="str">
            <v>SHS</v>
          </cell>
          <cell r="O160" t="str">
            <v>25</v>
          </cell>
          <cell r="P160" t="str">
            <v>C</v>
          </cell>
          <cell r="Q160" t="str">
            <v/>
          </cell>
          <cell r="R160" t="str">
            <v/>
          </cell>
          <cell r="S160">
            <v>61.37</v>
          </cell>
          <cell r="T160">
            <v>1227.4000000000001</v>
          </cell>
          <cell r="U160" t="str">
            <v>21</v>
          </cell>
          <cell r="V160" t="str">
            <v>SALES CTRL</v>
          </cell>
          <cell r="W160">
            <v>20230908</v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B160" t="str">
            <v/>
          </cell>
          <cell r="AC160" t="str">
            <v/>
          </cell>
          <cell r="AD160" t="str">
            <v/>
          </cell>
          <cell r="AE160" t="str">
            <v/>
          </cell>
          <cell r="AF160">
            <v>20230830</v>
          </cell>
          <cell r="AG160">
            <v>20230830</v>
          </cell>
          <cell r="AH160">
            <v>20230830</v>
          </cell>
        </row>
        <row r="161">
          <cell r="A161">
            <v>20230622</v>
          </cell>
          <cell r="B161">
            <v>20230830</v>
          </cell>
          <cell r="F161" t="str">
            <v>HK331884</v>
          </cell>
          <cell r="G161" t="str">
            <v>302361008620600</v>
          </cell>
          <cell r="H161" t="str">
            <v>SHS25V1SSM(GK) BLOCK</v>
          </cell>
          <cell r="I161">
            <v>4</v>
          </cell>
          <cell r="J161">
            <v>0</v>
          </cell>
          <cell r="K161">
            <v>4</v>
          </cell>
          <cell r="L161" t="str">
            <v>TECHNICO (COMP)</v>
          </cell>
          <cell r="M161" t="str">
            <v>023</v>
          </cell>
          <cell r="N161" t="str">
            <v>SHS</v>
          </cell>
          <cell r="O161" t="str">
            <v>25</v>
          </cell>
          <cell r="P161" t="str">
            <v>V</v>
          </cell>
          <cell r="Q161" t="str">
            <v>GK</v>
          </cell>
          <cell r="R161" t="str">
            <v/>
          </cell>
          <cell r="S161">
            <v>51.03</v>
          </cell>
          <cell r="T161">
            <v>204.12</v>
          </cell>
          <cell r="U161" t="str">
            <v>11</v>
          </cell>
          <cell r="V161" t="str">
            <v>DET SALES</v>
          </cell>
          <cell r="W161">
            <v>20230811</v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B161" t="str">
            <v/>
          </cell>
          <cell r="AC161" t="str">
            <v>M300</v>
          </cell>
          <cell r="AD161" t="str">
            <v/>
          </cell>
          <cell r="AE161" t="str">
            <v/>
          </cell>
          <cell r="AF161">
            <v>20230830</v>
          </cell>
          <cell r="AG161">
            <v>20230830</v>
          </cell>
          <cell r="AH161">
            <v>20230830</v>
          </cell>
        </row>
        <row r="162">
          <cell r="A162">
            <v>20230627</v>
          </cell>
          <cell r="B162">
            <v>20230830</v>
          </cell>
          <cell r="F162" t="str">
            <v>HK332329</v>
          </cell>
          <cell r="G162" t="str">
            <v>202325100009000</v>
          </cell>
          <cell r="H162" t="str">
            <v>SHS25C1(GK) BLOCK</v>
          </cell>
          <cell r="I162">
            <v>4</v>
          </cell>
          <cell r="J162">
            <v>0</v>
          </cell>
          <cell r="K162">
            <v>4</v>
          </cell>
          <cell r="L162" t="str">
            <v>TECHNICO (COMP)</v>
          </cell>
          <cell r="M162" t="str">
            <v>023</v>
          </cell>
          <cell r="N162" t="str">
            <v>SHS</v>
          </cell>
          <cell r="O162" t="str">
            <v>25</v>
          </cell>
          <cell r="P162" t="str">
            <v>C</v>
          </cell>
          <cell r="Q162" t="str">
            <v>GK</v>
          </cell>
          <cell r="R162" t="str">
            <v/>
          </cell>
          <cell r="S162">
            <v>42.8</v>
          </cell>
          <cell r="T162">
            <v>171.2</v>
          </cell>
          <cell r="U162" t="str">
            <v>11</v>
          </cell>
          <cell r="V162" t="str">
            <v>DET SALES</v>
          </cell>
          <cell r="W162">
            <v>20230728</v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B162" t="str">
            <v/>
          </cell>
          <cell r="AC162" t="str">
            <v/>
          </cell>
          <cell r="AD162" t="str">
            <v/>
          </cell>
          <cell r="AE162" t="str">
            <v/>
          </cell>
          <cell r="AF162">
            <v>20230830</v>
          </cell>
          <cell r="AG162">
            <v>20230830</v>
          </cell>
          <cell r="AH162">
            <v>20230830</v>
          </cell>
        </row>
        <row r="163">
          <cell r="A163">
            <v>20230630</v>
          </cell>
          <cell r="B163">
            <v>20230830</v>
          </cell>
          <cell r="F163" t="str">
            <v>HK332645</v>
          </cell>
          <cell r="G163" t="str">
            <v>102302380663500</v>
          </cell>
          <cell r="H163" t="str">
            <v>SHS25R1QZUUC0+220LH</v>
          </cell>
          <cell r="I163">
            <v>1</v>
          </cell>
          <cell r="J163">
            <v>220</v>
          </cell>
          <cell r="K163">
            <v>1</v>
          </cell>
          <cell r="L163" t="str">
            <v>MOTION IND - BIRMINGHAM</v>
          </cell>
          <cell r="M163" t="str">
            <v>023</v>
          </cell>
          <cell r="N163" t="str">
            <v>SHS</v>
          </cell>
          <cell r="O163" t="str">
            <v>25</v>
          </cell>
          <cell r="P163" t="str">
            <v>R</v>
          </cell>
          <cell r="Q163" t="str">
            <v>H</v>
          </cell>
          <cell r="R163" t="str">
            <v>C0</v>
          </cell>
          <cell r="S163">
            <v>104.2</v>
          </cell>
          <cell r="T163">
            <v>104.2</v>
          </cell>
          <cell r="U163" t="str">
            <v>11</v>
          </cell>
          <cell r="V163" t="str">
            <v>NE SALES</v>
          </cell>
          <cell r="W163">
            <v>20230705</v>
          </cell>
          <cell r="X163" t="str">
            <v>20</v>
          </cell>
          <cell r="Y163" t="str">
            <v>60</v>
          </cell>
          <cell r="Z163" t="str">
            <v/>
          </cell>
          <cell r="AA163" t="str">
            <v/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>
            <v>20230830</v>
          </cell>
          <cell r="AG163">
            <v>20230830</v>
          </cell>
          <cell r="AH163">
            <v>20230830</v>
          </cell>
        </row>
        <row r="164">
          <cell r="A164">
            <v>20230714</v>
          </cell>
          <cell r="B164">
            <v>20230830</v>
          </cell>
          <cell r="F164" t="str">
            <v>HK334672</v>
          </cell>
          <cell r="G164" t="str">
            <v>75210002313A090</v>
          </cell>
          <cell r="H164" t="str">
            <v>KRF6 INT-FLNG F-TA009</v>
          </cell>
          <cell r="I164">
            <v>1</v>
          </cell>
          <cell r="J164">
            <v>0</v>
          </cell>
          <cell r="K164">
            <v>0</v>
          </cell>
          <cell r="L164" t="str">
            <v>MOTION AI</v>
          </cell>
          <cell r="M164" t="str">
            <v>521</v>
          </cell>
          <cell r="N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>
            <v>138</v>
          </cell>
          <cell r="T164">
            <v>138</v>
          </cell>
          <cell r="U164" t="str">
            <v>11</v>
          </cell>
          <cell r="V164" t="str">
            <v>CHI SALES</v>
          </cell>
          <cell r="W164">
            <v>20230728</v>
          </cell>
          <cell r="X164" t="str">
            <v/>
          </cell>
          <cell r="Y164" t="str">
            <v/>
          </cell>
          <cell r="Z164" t="str">
            <v/>
          </cell>
          <cell r="AA164" t="str">
            <v/>
          </cell>
          <cell r="AB164" t="str">
            <v/>
          </cell>
          <cell r="AC164" t="str">
            <v/>
          </cell>
          <cell r="AD164" t="str">
            <v/>
          </cell>
          <cell r="AE164" t="str">
            <v/>
          </cell>
          <cell r="AF164">
            <v>20230830</v>
          </cell>
          <cell r="AG164">
            <v>20230830</v>
          </cell>
          <cell r="AH164">
            <v>20230830</v>
          </cell>
        </row>
        <row r="165">
          <cell r="A165">
            <v>20230719</v>
          </cell>
          <cell r="B165">
            <v>20230830</v>
          </cell>
          <cell r="F165" t="str">
            <v>HK335185</v>
          </cell>
          <cell r="G165" t="str">
            <v>086115141401300</v>
          </cell>
          <cell r="H165" t="str">
            <v>KR2006A-0130-P0-11A0</v>
          </cell>
          <cell r="I165">
            <v>18</v>
          </cell>
          <cell r="J165">
            <v>3600</v>
          </cell>
          <cell r="K165">
            <v>0</v>
          </cell>
          <cell r="L165" t="str">
            <v/>
          </cell>
          <cell r="M165" t="str">
            <v>861</v>
          </cell>
          <cell r="N165" t="str">
            <v>KR</v>
          </cell>
          <cell r="O165" t="str">
            <v>2006</v>
          </cell>
          <cell r="P165" t="str">
            <v>A</v>
          </cell>
          <cell r="Q165" t="str">
            <v>P</v>
          </cell>
          <cell r="R165" t="str">
            <v>G0C1</v>
          </cell>
          <cell r="S165">
            <v>323.5</v>
          </cell>
          <cell r="T165">
            <v>5823</v>
          </cell>
          <cell r="U165" t="str">
            <v>21</v>
          </cell>
          <cell r="V165" t="str">
            <v>SALES CTRL</v>
          </cell>
          <cell r="W165">
            <v>20230815</v>
          </cell>
          <cell r="X165" t="str">
            <v>40</v>
          </cell>
          <cell r="Y165" t="str">
            <v>0</v>
          </cell>
          <cell r="Z165" t="str">
            <v/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>
            <v>20230830</v>
          </cell>
          <cell r="AG165">
            <v>20230830</v>
          </cell>
          <cell r="AH165">
            <v>20230830</v>
          </cell>
        </row>
        <row r="166">
          <cell r="A166">
            <v>20230728</v>
          </cell>
          <cell r="B166">
            <v>20230830</v>
          </cell>
          <cell r="F166" t="str">
            <v>HK336699</v>
          </cell>
          <cell r="G166" t="str">
            <v>206235200902800</v>
          </cell>
          <cell r="H166" t="str">
            <v>HRW35-280L(GK) RAIL</v>
          </cell>
          <cell r="I166">
            <v>8</v>
          </cell>
          <cell r="J166">
            <v>2240</v>
          </cell>
          <cell r="K166">
            <v>0</v>
          </cell>
          <cell r="L166" t="str">
            <v/>
          </cell>
          <cell r="M166" t="str">
            <v>062</v>
          </cell>
          <cell r="N166" t="str">
            <v>HRW</v>
          </cell>
          <cell r="O166" t="str">
            <v>35</v>
          </cell>
          <cell r="P166" t="str">
            <v/>
          </cell>
          <cell r="Q166" t="str">
            <v>GK</v>
          </cell>
          <cell r="R166" t="str">
            <v/>
          </cell>
          <cell r="S166">
            <v>54</v>
          </cell>
          <cell r="T166">
            <v>432</v>
          </cell>
          <cell r="U166" t="str">
            <v>21</v>
          </cell>
          <cell r="V166" t="str">
            <v>SALES CTRL</v>
          </cell>
          <cell r="W166">
            <v>20230825</v>
          </cell>
          <cell r="X166" t="str">
            <v>20</v>
          </cell>
          <cell r="Y166" t="str">
            <v>80</v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>
            <v>20230830</v>
          </cell>
          <cell r="AG166">
            <v>20230830</v>
          </cell>
          <cell r="AH166">
            <v>20230830</v>
          </cell>
        </row>
        <row r="167">
          <cell r="A167">
            <v>20230728</v>
          </cell>
          <cell r="B167">
            <v>20230830</v>
          </cell>
          <cell r="F167" t="str">
            <v>HK336701</v>
          </cell>
          <cell r="G167" t="str">
            <v>206235200904400</v>
          </cell>
          <cell r="H167" t="str">
            <v>HRW35-440L(GK) RAIL</v>
          </cell>
          <cell r="I167">
            <v>4</v>
          </cell>
          <cell r="J167">
            <v>1760</v>
          </cell>
          <cell r="K167">
            <v>0</v>
          </cell>
          <cell r="L167" t="str">
            <v/>
          </cell>
          <cell r="M167" t="str">
            <v>062</v>
          </cell>
          <cell r="N167" t="str">
            <v>HRW</v>
          </cell>
          <cell r="O167" t="str">
            <v>35</v>
          </cell>
          <cell r="P167" t="str">
            <v/>
          </cell>
          <cell r="Q167" t="str">
            <v>GK</v>
          </cell>
          <cell r="R167" t="str">
            <v/>
          </cell>
          <cell r="S167">
            <v>75</v>
          </cell>
          <cell r="T167">
            <v>300</v>
          </cell>
          <cell r="U167" t="str">
            <v>21</v>
          </cell>
          <cell r="V167" t="str">
            <v>SALES CTRL</v>
          </cell>
          <cell r="W167">
            <v>20230825</v>
          </cell>
          <cell r="X167" t="str">
            <v>20</v>
          </cell>
          <cell r="Y167" t="str">
            <v>80</v>
          </cell>
          <cell r="Z167" t="str">
            <v/>
          </cell>
          <cell r="AA167" t="str">
            <v/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>
            <v>20230830</v>
          </cell>
          <cell r="AG167">
            <v>20230830</v>
          </cell>
          <cell r="AH167">
            <v>20230830</v>
          </cell>
        </row>
        <row r="168">
          <cell r="A168">
            <v>20230728</v>
          </cell>
          <cell r="B168">
            <v>20230830</v>
          </cell>
          <cell r="F168" t="str">
            <v>HK336698</v>
          </cell>
          <cell r="G168" t="str">
            <v>206235200910000</v>
          </cell>
          <cell r="H168" t="str">
            <v>HRW35-1000L(GK) RAIL</v>
          </cell>
          <cell r="I168">
            <v>10</v>
          </cell>
          <cell r="J168">
            <v>10000</v>
          </cell>
          <cell r="K168">
            <v>0</v>
          </cell>
          <cell r="L168" t="str">
            <v/>
          </cell>
          <cell r="M168" t="str">
            <v>062</v>
          </cell>
          <cell r="N168" t="str">
            <v>HRW</v>
          </cell>
          <cell r="O168" t="str">
            <v>35</v>
          </cell>
          <cell r="P168" t="str">
            <v/>
          </cell>
          <cell r="Q168" t="str">
            <v>GK</v>
          </cell>
          <cell r="R168" t="str">
            <v/>
          </cell>
          <cell r="S168">
            <v>152</v>
          </cell>
          <cell r="T168">
            <v>1520</v>
          </cell>
          <cell r="U168" t="str">
            <v>21</v>
          </cell>
          <cell r="V168" t="str">
            <v>SALES CTRL</v>
          </cell>
          <cell r="W168">
            <v>20230825</v>
          </cell>
          <cell r="X168" t="str">
            <v>20</v>
          </cell>
          <cell r="Y168" t="str">
            <v>80</v>
          </cell>
          <cell r="Z168" t="str">
            <v/>
          </cell>
          <cell r="AA168" t="str">
            <v/>
          </cell>
          <cell r="AB168" t="str">
            <v/>
          </cell>
          <cell r="AC168" t="str">
            <v/>
          </cell>
          <cell r="AD168" t="str">
            <v/>
          </cell>
          <cell r="AE168" t="str">
            <v/>
          </cell>
          <cell r="AF168">
            <v>20230830</v>
          </cell>
          <cell r="AG168">
            <v>20230830</v>
          </cell>
          <cell r="AH168">
            <v>20230830</v>
          </cell>
        </row>
        <row r="169">
          <cell r="A169">
            <v>20230731</v>
          </cell>
          <cell r="B169">
            <v>20230830</v>
          </cell>
          <cell r="F169" t="str">
            <v>HK336946</v>
          </cell>
          <cell r="G169" t="str">
            <v>006127428202800</v>
          </cell>
          <cell r="H169" t="str">
            <v>HRW27CA2SSC1+280LH</v>
          </cell>
          <cell r="I169">
            <v>4</v>
          </cell>
          <cell r="J169">
            <v>1120</v>
          </cell>
          <cell r="K169">
            <v>8</v>
          </cell>
          <cell r="L169" t="str">
            <v>MISUMI USA, INC</v>
          </cell>
          <cell r="M169" t="str">
            <v>061</v>
          </cell>
          <cell r="N169" t="str">
            <v>HRW</v>
          </cell>
          <cell r="O169" t="str">
            <v>27</v>
          </cell>
          <cell r="P169" t="str">
            <v>CA</v>
          </cell>
          <cell r="Q169" t="str">
            <v>H</v>
          </cell>
          <cell r="R169" t="str">
            <v>C1</v>
          </cell>
          <cell r="S169">
            <v>186.6</v>
          </cell>
          <cell r="T169">
            <v>746.4</v>
          </cell>
          <cell r="U169" t="str">
            <v>11</v>
          </cell>
          <cell r="V169" t="str">
            <v>SALES CTRL</v>
          </cell>
          <cell r="W169">
            <v>20230830</v>
          </cell>
          <cell r="X169" t="str">
            <v>20</v>
          </cell>
          <cell r="Y169" t="str">
            <v>60</v>
          </cell>
          <cell r="Z169" t="str">
            <v/>
          </cell>
          <cell r="AA169" t="str">
            <v/>
          </cell>
          <cell r="AB169" t="str">
            <v/>
          </cell>
          <cell r="AC169" t="str">
            <v/>
          </cell>
          <cell r="AD169" t="str">
            <v/>
          </cell>
          <cell r="AE169" t="str">
            <v/>
          </cell>
          <cell r="AF169">
            <v>20230830</v>
          </cell>
          <cell r="AG169">
            <v>20230830</v>
          </cell>
          <cell r="AH169">
            <v>20230830</v>
          </cell>
        </row>
        <row r="170">
          <cell r="A170">
            <v>20230802</v>
          </cell>
          <cell r="B170">
            <v>20230830</v>
          </cell>
          <cell r="F170" t="str">
            <v>HK337248</v>
          </cell>
          <cell r="G170" t="str">
            <v>300251018864300</v>
          </cell>
          <cell r="H170" t="str">
            <v>SR25-6096LTK(GK) RAIL</v>
          </cell>
          <cell r="I170">
            <v>10</v>
          </cell>
          <cell r="J170">
            <v>60960</v>
          </cell>
          <cell r="K170">
            <v>0</v>
          </cell>
          <cell r="L170" t="str">
            <v>AXYZ INTERNATIONAL INC</v>
          </cell>
          <cell r="M170" t="str">
            <v>002</v>
          </cell>
          <cell r="N170" t="str">
            <v>SR</v>
          </cell>
          <cell r="O170" t="str">
            <v>25</v>
          </cell>
          <cell r="P170" t="str">
            <v/>
          </cell>
          <cell r="Q170" t="str">
            <v>GK</v>
          </cell>
          <cell r="R170" t="str">
            <v/>
          </cell>
          <cell r="S170">
            <v>434</v>
          </cell>
          <cell r="T170">
            <v>4340</v>
          </cell>
          <cell r="U170" t="str">
            <v>11</v>
          </cell>
          <cell r="V170" t="str">
            <v>CAN SALES</v>
          </cell>
          <cell r="W170">
            <v>20230817</v>
          </cell>
          <cell r="X170" t="str">
            <v>18</v>
          </cell>
          <cell r="Y170" t="str">
            <v>60</v>
          </cell>
          <cell r="Z170" t="str">
            <v>3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>
            <v>20230830</v>
          </cell>
          <cell r="AG170">
            <v>20230830</v>
          </cell>
          <cell r="AH170">
            <v>20230830</v>
          </cell>
        </row>
        <row r="171">
          <cell r="A171">
            <v>20230804</v>
          </cell>
          <cell r="B171">
            <v>20230830</v>
          </cell>
          <cell r="F171" t="str">
            <v>HK337642</v>
          </cell>
          <cell r="G171" t="str">
            <v>302451021486400</v>
          </cell>
          <cell r="H171" t="str">
            <v>SHS25-8516LT(GK) RAIL</v>
          </cell>
          <cell r="I171">
            <v>6</v>
          </cell>
          <cell r="J171">
            <v>51096</v>
          </cell>
          <cell r="K171">
            <v>0</v>
          </cell>
          <cell r="L171" t="str">
            <v>JOSEPH MACHINE COMPANY</v>
          </cell>
          <cell r="M171" t="str">
            <v>024</v>
          </cell>
          <cell r="N171" t="str">
            <v>SHS</v>
          </cell>
          <cell r="O171" t="str">
            <v>25</v>
          </cell>
          <cell r="P171" t="str">
            <v/>
          </cell>
          <cell r="Q171" t="str">
            <v>GK</v>
          </cell>
          <cell r="R171" t="str">
            <v/>
          </cell>
          <cell r="S171">
            <v>724.16</v>
          </cell>
          <cell r="T171">
            <v>4344.96</v>
          </cell>
          <cell r="U171" t="str">
            <v>11</v>
          </cell>
          <cell r="V171" t="str">
            <v>NE SALES</v>
          </cell>
          <cell r="W171">
            <v>20230824</v>
          </cell>
          <cell r="X171" t="str">
            <v>28</v>
          </cell>
          <cell r="Y171" t="str">
            <v>60</v>
          </cell>
          <cell r="Z171" t="str">
            <v>3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>
            <v>20230830</v>
          </cell>
          <cell r="AG171">
            <v>20230830</v>
          </cell>
          <cell r="AH171">
            <v>20230830</v>
          </cell>
        </row>
        <row r="172">
          <cell r="A172">
            <v>20230807</v>
          </cell>
          <cell r="B172">
            <v>20230830</v>
          </cell>
          <cell r="F172" t="str">
            <v>HK337864</v>
          </cell>
          <cell r="G172" t="str">
            <v>006721628401800</v>
          </cell>
          <cell r="H172" t="str">
            <v>SHW21CR2SSC1+180LP</v>
          </cell>
          <cell r="I172">
            <v>2</v>
          </cell>
          <cell r="J172">
            <v>360</v>
          </cell>
          <cell r="K172">
            <v>4</v>
          </cell>
          <cell r="L172" t="str">
            <v>MOTION IND - BIRMINGHAM</v>
          </cell>
          <cell r="M172" t="str">
            <v>067</v>
          </cell>
          <cell r="N172" t="str">
            <v>SHW</v>
          </cell>
          <cell r="O172" t="str">
            <v>21</v>
          </cell>
          <cell r="P172" t="str">
            <v>CR</v>
          </cell>
          <cell r="Q172" t="str">
            <v>P</v>
          </cell>
          <cell r="R172" t="str">
            <v>C1</v>
          </cell>
          <cell r="S172">
            <v>226.67</v>
          </cell>
          <cell r="T172">
            <v>453.34</v>
          </cell>
          <cell r="U172" t="str">
            <v>11</v>
          </cell>
          <cell r="V172" t="str">
            <v>NE SALES</v>
          </cell>
          <cell r="W172">
            <v>20230811</v>
          </cell>
          <cell r="X172" t="str">
            <v>15</v>
          </cell>
          <cell r="Y172" t="str">
            <v>50</v>
          </cell>
          <cell r="Z172" t="str">
            <v/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>
            <v>20230830</v>
          </cell>
          <cell r="AG172">
            <v>20230830</v>
          </cell>
          <cell r="AH172">
            <v>20230830</v>
          </cell>
        </row>
        <row r="173">
          <cell r="A173">
            <v>20230808</v>
          </cell>
          <cell r="B173">
            <v>20230830</v>
          </cell>
          <cell r="F173" t="str">
            <v>HK337958</v>
          </cell>
          <cell r="G173" t="str">
            <v>006135426006000</v>
          </cell>
          <cell r="H173" t="str">
            <v>HRW35CA2SS+600L</v>
          </cell>
          <cell r="I173">
            <v>2</v>
          </cell>
          <cell r="J173">
            <v>1200</v>
          </cell>
          <cell r="K173">
            <v>4</v>
          </cell>
          <cell r="L173" t="str">
            <v>APPLIED IND TECH - CLEVELAND</v>
          </cell>
          <cell r="M173" t="str">
            <v>061</v>
          </cell>
          <cell r="N173" t="str">
            <v>HRW</v>
          </cell>
          <cell r="O173" t="str">
            <v>35</v>
          </cell>
          <cell r="P173" t="str">
            <v>CA</v>
          </cell>
          <cell r="Q173" t="str">
            <v/>
          </cell>
          <cell r="R173" t="str">
            <v/>
          </cell>
          <cell r="S173">
            <v>243.08</v>
          </cell>
          <cell r="T173">
            <v>486.16</v>
          </cell>
          <cell r="U173" t="str">
            <v>11</v>
          </cell>
          <cell r="V173" t="str">
            <v>SF SALES</v>
          </cell>
          <cell r="W173">
            <v>20230814</v>
          </cell>
          <cell r="X173" t="str">
            <v>20</v>
          </cell>
          <cell r="Y173" t="str">
            <v>80</v>
          </cell>
          <cell r="Z173" t="str">
            <v/>
          </cell>
          <cell r="AA173" t="str">
            <v/>
          </cell>
          <cell r="AB173" t="str">
            <v/>
          </cell>
          <cell r="AC173" t="str">
            <v/>
          </cell>
          <cell r="AD173" t="str">
            <v/>
          </cell>
          <cell r="AE173" t="str">
            <v/>
          </cell>
          <cell r="AF173">
            <v>20230830</v>
          </cell>
          <cell r="AG173">
            <v>20230830</v>
          </cell>
          <cell r="AH173">
            <v>20230830</v>
          </cell>
        </row>
        <row r="174">
          <cell r="A174">
            <v>20230808</v>
          </cell>
          <cell r="B174">
            <v>20230830</v>
          </cell>
          <cell r="F174" t="str">
            <v>HK337967</v>
          </cell>
          <cell r="G174" t="str">
            <v>106751018162200</v>
          </cell>
          <cell r="H174" t="str">
            <v>SHW35CR1KKHC0+230L</v>
          </cell>
          <cell r="I174">
            <v>5</v>
          </cell>
          <cell r="J174">
            <v>1150</v>
          </cell>
          <cell r="K174">
            <v>5</v>
          </cell>
          <cell r="L174" t="str">
            <v>MOTION IND - BIRMINGHAM</v>
          </cell>
          <cell r="M174" t="str">
            <v>067</v>
          </cell>
          <cell r="N174" t="str">
            <v>SHW</v>
          </cell>
          <cell r="O174" t="str">
            <v>35</v>
          </cell>
          <cell r="P174" t="str">
            <v>CR</v>
          </cell>
          <cell r="Q174" t="str">
            <v/>
          </cell>
          <cell r="R174" t="str">
            <v>C0</v>
          </cell>
          <cell r="S174">
            <v>191.58</v>
          </cell>
          <cell r="T174">
            <v>957.9</v>
          </cell>
          <cell r="U174" t="str">
            <v>11</v>
          </cell>
          <cell r="V174" t="str">
            <v>NE SALES</v>
          </cell>
          <cell r="W174">
            <v>20230814</v>
          </cell>
          <cell r="X174" t="str">
            <v>50</v>
          </cell>
          <cell r="Y174" t="str">
            <v>80</v>
          </cell>
          <cell r="Z174" t="str">
            <v/>
          </cell>
          <cell r="AA174" t="str">
            <v/>
          </cell>
          <cell r="AB174" t="str">
            <v/>
          </cell>
          <cell r="AC174" t="str">
            <v/>
          </cell>
          <cell r="AD174" t="str">
            <v/>
          </cell>
          <cell r="AE174" t="str">
            <v/>
          </cell>
          <cell r="AF174">
            <v>20230830</v>
          </cell>
          <cell r="AG174">
            <v>20230830</v>
          </cell>
          <cell r="AH174">
            <v>20230830</v>
          </cell>
        </row>
        <row r="175">
          <cell r="A175">
            <v>20230809</v>
          </cell>
          <cell r="B175">
            <v>20230830</v>
          </cell>
          <cell r="F175" t="str">
            <v>HK338076</v>
          </cell>
          <cell r="G175" t="str">
            <v>106102122297700</v>
          </cell>
          <cell r="H175" t="str">
            <v>HRW17CA1ZZ+150L</v>
          </cell>
          <cell r="I175">
            <v>2</v>
          </cell>
          <cell r="J175">
            <v>300</v>
          </cell>
          <cell r="K175">
            <v>2</v>
          </cell>
          <cell r="L175" t="str">
            <v>MOTION IND - TRACY</v>
          </cell>
          <cell r="M175" t="str">
            <v>061</v>
          </cell>
          <cell r="N175" t="str">
            <v>HRW</v>
          </cell>
          <cell r="O175" t="str">
            <v>17</v>
          </cell>
          <cell r="P175" t="str">
            <v>CA</v>
          </cell>
          <cell r="Q175" t="str">
            <v/>
          </cell>
          <cell r="R175" t="str">
            <v/>
          </cell>
          <cell r="S175">
            <v>74.28</v>
          </cell>
          <cell r="T175">
            <v>148.56</v>
          </cell>
          <cell r="U175" t="str">
            <v>11</v>
          </cell>
          <cell r="V175" t="str">
            <v>SF SALES</v>
          </cell>
          <cell r="W175">
            <v>20230815</v>
          </cell>
          <cell r="X175" t="str">
            <v>15</v>
          </cell>
          <cell r="Y175" t="str">
            <v>40</v>
          </cell>
          <cell r="Z175" t="str">
            <v/>
          </cell>
          <cell r="AA175" t="str">
            <v/>
          </cell>
          <cell r="AB175" t="str">
            <v/>
          </cell>
          <cell r="AC175" t="str">
            <v/>
          </cell>
          <cell r="AD175" t="str">
            <v/>
          </cell>
          <cell r="AE175" t="str">
            <v/>
          </cell>
          <cell r="AF175">
            <v>20230830</v>
          </cell>
          <cell r="AG175">
            <v>20230830</v>
          </cell>
          <cell r="AH175">
            <v>20230830</v>
          </cell>
        </row>
        <row r="176">
          <cell r="A176">
            <v>20230809</v>
          </cell>
          <cell r="B176">
            <v>20230830</v>
          </cell>
          <cell r="F176" t="str">
            <v>HK338079</v>
          </cell>
          <cell r="G176" t="str">
            <v>106961006829300</v>
          </cell>
          <cell r="H176" t="str">
            <v>SHW17CA2SSM+400LM</v>
          </cell>
          <cell r="I176">
            <v>1</v>
          </cell>
          <cell r="J176">
            <v>400</v>
          </cell>
          <cell r="K176">
            <v>2</v>
          </cell>
          <cell r="L176" t="str">
            <v>AUTOMATION TOOL COMPANY</v>
          </cell>
          <cell r="M176" t="str">
            <v>069</v>
          </cell>
          <cell r="N176" t="str">
            <v>SHW</v>
          </cell>
          <cell r="O176" t="str">
            <v>17</v>
          </cell>
          <cell r="P176" t="str">
            <v>CA</v>
          </cell>
          <cell r="Q176" t="str">
            <v/>
          </cell>
          <cell r="R176" t="str">
            <v/>
          </cell>
          <cell r="S176">
            <v>169.01</v>
          </cell>
          <cell r="T176">
            <v>169.01</v>
          </cell>
          <cell r="U176" t="str">
            <v>11</v>
          </cell>
          <cell r="V176" t="str">
            <v>ATL SALES</v>
          </cell>
          <cell r="W176">
            <v>20230818</v>
          </cell>
          <cell r="X176" t="str">
            <v>20</v>
          </cell>
          <cell r="Y176" t="str">
            <v>40</v>
          </cell>
          <cell r="Z176" t="str">
            <v/>
          </cell>
          <cell r="AA176" t="str">
            <v/>
          </cell>
          <cell r="AB176" t="str">
            <v/>
          </cell>
          <cell r="AC176" t="str">
            <v>M200</v>
          </cell>
          <cell r="AD176" t="str">
            <v/>
          </cell>
          <cell r="AE176" t="str">
            <v>M100</v>
          </cell>
          <cell r="AF176">
            <v>20230830</v>
          </cell>
          <cell r="AG176">
            <v>20230830</v>
          </cell>
          <cell r="AH176">
            <v>20230830</v>
          </cell>
        </row>
        <row r="177">
          <cell r="A177">
            <v>20230809</v>
          </cell>
          <cell r="B177">
            <v>20230830</v>
          </cell>
          <cell r="F177" t="str">
            <v>HK338138</v>
          </cell>
          <cell r="G177" t="str">
            <v>013715020005500</v>
          </cell>
          <cell r="H177" t="str">
            <v>2SRS15WM+550LM</v>
          </cell>
          <cell r="I177">
            <v>1</v>
          </cell>
          <cell r="J177">
            <v>550</v>
          </cell>
          <cell r="K177">
            <v>2</v>
          </cell>
          <cell r="L177" t="str">
            <v>MISUMI USA, INC</v>
          </cell>
          <cell r="M177" t="str">
            <v>137</v>
          </cell>
          <cell r="N177" t="str">
            <v>SRS-W</v>
          </cell>
          <cell r="O177" t="str">
            <v>15</v>
          </cell>
          <cell r="P177" t="str">
            <v/>
          </cell>
          <cell r="Q177" t="str">
            <v/>
          </cell>
          <cell r="R177" t="str">
            <v/>
          </cell>
          <cell r="S177">
            <v>132.97</v>
          </cell>
          <cell r="T177">
            <v>132.97</v>
          </cell>
          <cell r="U177" t="str">
            <v>11</v>
          </cell>
          <cell r="V177" t="str">
            <v>SALES CTRL</v>
          </cell>
          <cell r="W177">
            <v>20230830</v>
          </cell>
          <cell r="X177" t="str">
            <v>15</v>
          </cell>
          <cell r="Y177" t="str">
            <v>40</v>
          </cell>
          <cell r="Z177" t="str">
            <v/>
          </cell>
          <cell r="AA177" t="str">
            <v/>
          </cell>
          <cell r="AB177" t="str">
            <v/>
          </cell>
          <cell r="AC177" t="str">
            <v>M200</v>
          </cell>
          <cell r="AD177" t="str">
            <v/>
          </cell>
          <cell r="AE177" t="str">
            <v>M100</v>
          </cell>
          <cell r="AF177">
            <v>20230830</v>
          </cell>
          <cell r="AG177">
            <v>20230830</v>
          </cell>
          <cell r="AH177">
            <v>20230830</v>
          </cell>
        </row>
        <row r="178">
          <cell r="A178">
            <v>20230815</v>
          </cell>
          <cell r="B178">
            <v>20230830</v>
          </cell>
          <cell r="F178" t="str">
            <v>HK338784</v>
          </cell>
          <cell r="G178" t="str">
            <v>176051020218400</v>
          </cell>
          <cell r="H178" t="str">
            <v>GL15N-046-SW-B05-B-C-N-N-Y-A202184</v>
          </cell>
          <cell r="I178">
            <v>10</v>
          </cell>
          <cell r="J178">
            <v>4600</v>
          </cell>
          <cell r="K178">
            <v>0</v>
          </cell>
          <cell r="L178" t="str">
            <v>THERMWOOD CORPORATION</v>
          </cell>
          <cell r="M178" t="str">
            <v>760</v>
          </cell>
          <cell r="N178" t="str">
            <v>GL</v>
          </cell>
          <cell r="O178" t="str">
            <v>15N</v>
          </cell>
          <cell r="P178" t="str">
            <v>SW</v>
          </cell>
          <cell r="Q178" t="str">
            <v/>
          </cell>
          <cell r="R178" t="str">
            <v/>
          </cell>
          <cell r="S178">
            <v>1150</v>
          </cell>
          <cell r="T178">
            <v>11500</v>
          </cell>
          <cell r="U178" t="str">
            <v>11</v>
          </cell>
          <cell r="V178" t="str">
            <v>CHI SALES</v>
          </cell>
          <cell r="W178">
            <v>20230830</v>
          </cell>
          <cell r="X178" t="str">
            <v/>
          </cell>
          <cell r="Y178" t="str">
            <v>B</v>
          </cell>
          <cell r="Z178" t="str">
            <v>C</v>
          </cell>
          <cell r="AA178" t="str">
            <v>N</v>
          </cell>
          <cell r="AB178" t="str">
            <v/>
          </cell>
          <cell r="AC178" t="str">
            <v/>
          </cell>
          <cell r="AD178" t="str">
            <v>Y</v>
          </cell>
          <cell r="AE178" t="str">
            <v/>
          </cell>
          <cell r="AF178">
            <v>20230830</v>
          </cell>
          <cell r="AG178">
            <v>20230830</v>
          </cell>
          <cell r="AH178">
            <v>0</v>
          </cell>
        </row>
        <row r="179">
          <cell r="A179">
            <v>20230816</v>
          </cell>
          <cell r="B179">
            <v>20230830</v>
          </cell>
          <cell r="F179" t="str">
            <v>HK338850</v>
          </cell>
          <cell r="G179" t="str">
            <v>101502079574200</v>
          </cell>
          <cell r="H179" t="str">
            <v>HSR20R2QZSS+460L-II</v>
          </cell>
          <cell r="I179">
            <v>2</v>
          </cell>
          <cell r="J179">
            <v>920</v>
          </cell>
          <cell r="K179">
            <v>4</v>
          </cell>
          <cell r="L179" t="str">
            <v>MOTION IND - BIRMINGHAM (AL09)</v>
          </cell>
          <cell r="M179" t="str">
            <v>015</v>
          </cell>
          <cell r="N179" t="str">
            <v>HSR</v>
          </cell>
          <cell r="O179" t="str">
            <v>20</v>
          </cell>
          <cell r="P179" t="str">
            <v>R</v>
          </cell>
          <cell r="Q179" t="str">
            <v/>
          </cell>
          <cell r="R179" t="str">
            <v/>
          </cell>
          <cell r="S179">
            <v>126.46</v>
          </cell>
          <cell r="T179">
            <v>252.92</v>
          </cell>
          <cell r="U179" t="str">
            <v>11</v>
          </cell>
          <cell r="V179" t="str">
            <v>ATL SALES</v>
          </cell>
          <cell r="W179">
            <v>20230824</v>
          </cell>
          <cell r="X179" t="str">
            <v>20</v>
          </cell>
          <cell r="Y179" t="str">
            <v>60</v>
          </cell>
          <cell r="Z179" t="str">
            <v/>
          </cell>
          <cell r="AA179" t="str">
            <v>2</v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>
            <v>20230830</v>
          </cell>
          <cell r="AG179">
            <v>20230830</v>
          </cell>
          <cell r="AH179">
            <v>20230830</v>
          </cell>
        </row>
        <row r="180">
          <cell r="A180">
            <v>20230816</v>
          </cell>
          <cell r="B180">
            <v>20230830</v>
          </cell>
          <cell r="F180" t="str">
            <v>HK338929</v>
          </cell>
          <cell r="G180" t="str">
            <v>113702112211000</v>
          </cell>
          <cell r="H180" t="str">
            <v>SRS12WMUU+240LM</v>
          </cell>
          <cell r="I180">
            <v>1</v>
          </cell>
          <cell r="J180">
            <v>240</v>
          </cell>
          <cell r="K180">
            <v>1</v>
          </cell>
          <cell r="L180" t="str">
            <v>APPLIED IND TECH - CLEVELAND</v>
          </cell>
          <cell r="M180" t="str">
            <v>137</v>
          </cell>
          <cell r="N180" t="str">
            <v>SRS-W</v>
          </cell>
          <cell r="O180" t="str">
            <v>12</v>
          </cell>
          <cell r="P180" t="str">
            <v/>
          </cell>
          <cell r="Q180" t="str">
            <v/>
          </cell>
          <cell r="R180" t="str">
            <v/>
          </cell>
          <cell r="S180">
            <v>50.06</v>
          </cell>
          <cell r="T180">
            <v>50.06</v>
          </cell>
          <cell r="U180" t="str">
            <v>11</v>
          </cell>
          <cell r="V180" t="str">
            <v>DET SALES</v>
          </cell>
          <cell r="W180">
            <v>20230817</v>
          </cell>
          <cell r="X180" t="str">
            <v>20</v>
          </cell>
          <cell r="Y180" t="str">
            <v>40</v>
          </cell>
          <cell r="Z180" t="str">
            <v/>
          </cell>
          <cell r="AA180" t="str">
            <v/>
          </cell>
          <cell r="AB180" t="str">
            <v/>
          </cell>
          <cell r="AC180" t="str">
            <v>M200</v>
          </cell>
          <cell r="AD180" t="str">
            <v/>
          </cell>
          <cell r="AE180" t="str">
            <v>M100</v>
          </cell>
          <cell r="AF180">
            <v>20230830</v>
          </cell>
          <cell r="AG180">
            <v>20230830</v>
          </cell>
          <cell r="AH180">
            <v>20230830</v>
          </cell>
        </row>
        <row r="181">
          <cell r="A181">
            <v>20230817</v>
          </cell>
          <cell r="B181">
            <v>20230830</v>
          </cell>
          <cell r="F181" t="str">
            <v>HK339129</v>
          </cell>
          <cell r="G181" t="str">
            <v>201720200904000</v>
          </cell>
          <cell r="H181" t="str">
            <v>HSR20-400L(GK) RAIL</v>
          </cell>
          <cell r="I181">
            <v>12</v>
          </cell>
          <cell r="J181">
            <v>4800</v>
          </cell>
          <cell r="K181">
            <v>0</v>
          </cell>
          <cell r="L181" t="str">
            <v/>
          </cell>
          <cell r="M181" t="str">
            <v>017</v>
          </cell>
          <cell r="N181" t="str">
            <v>HSR</v>
          </cell>
          <cell r="O181" t="str">
            <v>20</v>
          </cell>
          <cell r="P181" t="str">
            <v/>
          </cell>
          <cell r="Q181" t="str">
            <v>GK</v>
          </cell>
          <cell r="R181" t="str">
            <v/>
          </cell>
          <cell r="S181">
            <v>29.47</v>
          </cell>
          <cell r="T181">
            <v>353.64</v>
          </cell>
          <cell r="U181" t="str">
            <v>21</v>
          </cell>
          <cell r="V181" t="str">
            <v>SALES CTRL</v>
          </cell>
          <cell r="W181">
            <v>20230830</v>
          </cell>
          <cell r="X181" t="str">
            <v>20</v>
          </cell>
          <cell r="Y181" t="str">
            <v>60</v>
          </cell>
          <cell r="Z181" t="str">
            <v/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>
            <v>20230830</v>
          </cell>
          <cell r="AG181">
            <v>20230830</v>
          </cell>
          <cell r="AH181">
            <v>20230830</v>
          </cell>
        </row>
        <row r="182">
          <cell r="A182">
            <v>20230817</v>
          </cell>
          <cell r="B182">
            <v>20230830</v>
          </cell>
          <cell r="F182" t="str">
            <v>HK339131</v>
          </cell>
          <cell r="G182" t="str">
            <v>086122131402100</v>
          </cell>
          <cell r="H182" t="str">
            <v>KR2602A-0210-P0-01A0</v>
          </cell>
          <cell r="I182">
            <v>2</v>
          </cell>
          <cell r="J182">
            <v>600</v>
          </cell>
          <cell r="K182">
            <v>2</v>
          </cell>
          <cell r="L182" t="str">
            <v/>
          </cell>
          <cell r="M182" t="str">
            <v>861</v>
          </cell>
          <cell r="N182" t="str">
            <v>KR</v>
          </cell>
          <cell r="O182" t="str">
            <v>2602</v>
          </cell>
          <cell r="P182" t="str">
            <v>A</v>
          </cell>
          <cell r="Q182" t="str">
            <v>P</v>
          </cell>
          <cell r="R182" t="str">
            <v>G0C1</v>
          </cell>
          <cell r="S182">
            <v>334.31</v>
          </cell>
          <cell r="T182">
            <v>668.62</v>
          </cell>
          <cell r="U182" t="str">
            <v>21</v>
          </cell>
          <cell r="V182" t="str">
            <v>SALES CTRL</v>
          </cell>
          <cell r="W182">
            <v>20230830</v>
          </cell>
          <cell r="X182" t="str">
            <v>30</v>
          </cell>
          <cell r="Y182" t="str">
            <v>0</v>
          </cell>
          <cell r="Z182" t="str">
            <v/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>
            <v>20230830</v>
          </cell>
          <cell r="AG182">
            <v>20230830</v>
          </cell>
          <cell r="AH182">
            <v>0</v>
          </cell>
        </row>
        <row r="183">
          <cell r="A183">
            <v>20230215</v>
          </cell>
          <cell r="B183">
            <v>20230831</v>
          </cell>
          <cell r="F183" t="str">
            <v>HK307661</v>
          </cell>
          <cell r="G183" t="str">
            <v>184951008761402</v>
          </cell>
          <cell r="H183" t="str">
            <v>MS08021-A-0087614</v>
          </cell>
          <cell r="I183">
            <v>3</v>
          </cell>
          <cell r="J183">
            <v>0</v>
          </cell>
          <cell r="K183">
            <v>0</v>
          </cell>
          <cell r="L183" t="str">
            <v>APPLIED MATERIALS INC</v>
          </cell>
          <cell r="M183" t="str">
            <v>849</v>
          </cell>
          <cell r="N183" t="str">
            <v>S-UNIT</v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>
            <v>8347</v>
          </cell>
          <cell r="T183">
            <v>25041</v>
          </cell>
          <cell r="U183" t="str">
            <v>11</v>
          </cell>
          <cell r="V183" t="str">
            <v>SF SALES</v>
          </cell>
          <cell r="W183">
            <v>20230831</v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>
            <v>20230831</v>
          </cell>
          <cell r="AG183">
            <v>20230831</v>
          </cell>
          <cell r="AH183">
            <v>20230831</v>
          </cell>
        </row>
        <row r="184">
          <cell r="A184">
            <v>20230524</v>
          </cell>
          <cell r="B184">
            <v>20230831</v>
          </cell>
          <cell r="F184" t="str">
            <v>HK327068</v>
          </cell>
          <cell r="G184" t="str">
            <v>184951023053400</v>
          </cell>
          <cell r="H184" t="str">
            <v>MSC001-0230534</v>
          </cell>
          <cell r="I184">
            <v>2</v>
          </cell>
          <cell r="J184">
            <v>0</v>
          </cell>
          <cell r="K184">
            <v>0</v>
          </cell>
          <cell r="L184" t="str">
            <v>APPLIED MATERIALS INC</v>
          </cell>
          <cell r="M184" t="str">
            <v>849</v>
          </cell>
          <cell r="N184" t="str">
            <v>S-UNIT</v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>
            <v>15000</v>
          </cell>
          <cell r="T184">
            <v>30000</v>
          </cell>
          <cell r="U184" t="str">
            <v>11</v>
          </cell>
          <cell r="V184" t="str">
            <v>SF SALES</v>
          </cell>
          <cell r="W184">
            <v>20230608</v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>
            <v>20230831</v>
          </cell>
          <cell r="AG184">
            <v>20230714</v>
          </cell>
          <cell r="AH184">
            <v>20230714</v>
          </cell>
        </row>
        <row r="185">
          <cell r="A185">
            <v>20230607</v>
          </cell>
          <cell r="B185">
            <v>20230831</v>
          </cell>
          <cell r="F185" t="str">
            <v>HK329038</v>
          </cell>
          <cell r="G185" t="str">
            <v>184951022810201</v>
          </cell>
          <cell r="H185" t="str">
            <v>ME22009-Q003-0228102</v>
          </cell>
          <cell r="I185">
            <v>50</v>
          </cell>
          <cell r="J185">
            <v>83500</v>
          </cell>
          <cell r="K185">
            <v>0</v>
          </cell>
          <cell r="L185" t="str">
            <v>CANFIELD SCIENTIFIC INC</v>
          </cell>
          <cell r="M185" t="str">
            <v>849</v>
          </cell>
          <cell r="N185" t="str">
            <v>S-UNIT</v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>
            <v>890</v>
          </cell>
          <cell r="T185">
            <v>44500</v>
          </cell>
          <cell r="U185" t="str">
            <v>11</v>
          </cell>
          <cell r="V185" t="str">
            <v>NE SALES</v>
          </cell>
          <cell r="W185">
            <v>20230726</v>
          </cell>
          <cell r="X185" t="str">
            <v/>
          </cell>
          <cell r="Y185" t="str">
            <v/>
          </cell>
          <cell r="Z185" t="str">
            <v/>
          </cell>
          <cell r="AA185" t="str">
            <v/>
          </cell>
          <cell r="AB185" t="str">
            <v/>
          </cell>
          <cell r="AC185" t="str">
            <v/>
          </cell>
          <cell r="AD185" t="str">
            <v/>
          </cell>
          <cell r="AE185" t="str">
            <v/>
          </cell>
          <cell r="AF185">
            <v>20230831</v>
          </cell>
          <cell r="AG185">
            <v>20230831</v>
          </cell>
          <cell r="AH185">
            <v>20230831</v>
          </cell>
        </row>
        <row r="186">
          <cell r="A186">
            <v>20230608</v>
          </cell>
          <cell r="B186">
            <v>20230831</v>
          </cell>
          <cell r="F186" t="str">
            <v>HK329737</v>
          </cell>
          <cell r="G186" t="str">
            <v>102351014574400</v>
          </cell>
          <cell r="H186" t="str">
            <v>SHS15V2SS+1345LKFE</v>
          </cell>
          <cell r="I186">
            <v>22</v>
          </cell>
          <cell r="J186">
            <v>29590</v>
          </cell>
          <cell r="K186">
            <v>44</v>
          </cell>
          <cell r="L186" t="str">
            <v>MOTION IND - BIRMINGHAM</v>
          </cell>
          <cell r="M186" t="str">
            <v>023</v>
          </cell>
          <cell r="N186" t="str">
            <v>SHS</v>
          </cell>
          <cell r="O186" t="str">
            <v>15</v>
          </cell>
          <cell r="P186" t="str">
            <v>V</v>
          </cell>
          <cell r="Q186" t="str">
            <v/>
          </cell>
          <cell r="R186" t="str">
            <v/>
          </cell>
          <cell r="S186">
            <v>337</v>
          </cell>
          <cell r="T186">
            <v>7414</v>
          </cell>
          <cell r="U186" t="str">
            <v>11</v>
          </cell>
          <cell r="V186" t="str">
            <v>NE SALES</v>
          </cell>
          <cell r="W186">
            <v>20230619</v>
          </cell>
          <cell r="X186" t="str">
            <v>20</v>
          </cell>
          <cell r="Y186" t="str">
            <v>60</v>
          </cell>
          <cell r="Z186" t="str">
            <v/>
          </cell>
          <cell r="AA186" t="str">
            <v/>
          </cell>
          <cell r="AB186" t="str">
            <v/>
          </cell>
          <cell r="AC186" t="str">
            <v/>
          </cell>
          <cell r="AD186" t="str">
            <v>V000</v>
          </cell>
          <cell r="AE186" t="str">
            <v>F900</v>
          </cell>
          <cell r="AF186">
            <v>20230831</v>
          </cell>
          <cell r="AG186">
            <v>20230831</v>
          </cell>
          <cell r="AH186">
            <v>20230831</v>
          </cell>
        </row>
        <row r="187">
          <cell r="A187">
            <v>20230705</v>
          </cell>
          <cell r="B187">
            <v>20230831</v>
          </cell>
          <cell r="F187" t="str">
            <v>HK333137</v>
          </cell>
          <cell r="G187" t="str">
            <v>202315144009000</v>
          </cell>
          <cell r="H187" t="str">
            <v>SHS15C1ZZ(GK) BLOCK</v>
          </cell>
          <cell r="I187">
            <v>30</v>
          </cell>
          <cell r="J187">
            <v>0</v>
          </cell>
          <cell r="K187">
            <v>30</v>
          </cell>
          <cell r="L187" t="str">
            <v/>
          </cell>
          <cell r="M187" t="str">
            <v>023</v>
          </cell>
          <cell r="N187" t="str">
            <v>SHS</v>
          </cell>
          <cell r="O187" t="str">
            <v>15</v>
          </cell>
          <cell r="P187" t="str">
            <v>C</v>
          </cell>
          <cell r="Q187" t="str">
            <v>GK</v>
          </cell>
          <cell r="R187" t="str">
            <v/>
          </cell>
          <cell r="S187">
            <v>38.58</v>
          </cell>
          <cell r="T187">
            <v>1157.4000000000001</v>
          </cell>
          <cell r="U187" t="str">
            <v>21</v>
          </cell>
          <cell r="V187" t="str">
            <v>SALES CTRL</v>
          </cell>
          <cell r="W187">
            <v>20230831</v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>
            <v>20230831</v>
          </cell>
          <cell r="AG187">
            <v>20230831</v>
          </cell>
          <cell r="AH187">
            <v>20230831</v>
          </cell>
        </row>
        <row r="188">
          <cell r="A188">
            <v>20230705</v>
          </cell>
          <cell r="B188">
            <v>20230831</v>
          </cell>
          <cell r="F188" t="str">
            <v>HK333150</v>
          </cell>
          <cell r="G188" t="str">
            <v>206827200902800</v>
          </cell>
          <cell r="H188" t="str">
            <v>SHW27-280L(GK) RAIL</v>
          </cell>
          <cell r="I188">
            <v>12</v>
          </cell>
          <cell r="J188">
            <v>3360</v>
          </cell>
          <cell r="K188">
            <v>0</v>
          </cell>
          <cell r="L188" t="str">
            <v/>
          </cell>
          <cell r="M188" t="str">
            <v>068</v>
          </cell>
          <cell r="N188" t="str">
            <v>SHW</v>
          </cell>
          <cell r="O188" t="str">
            <v>27</v>
          </cell>
          <cell r="P188" t="str">
            <v/>
          </cell>
          <cell r="Q188" t="str">
            <v>GK</v>
          </cell>
          <cell r="R188" t="str">
            <v/>
          </cell>
          <cell r="S188">
            <v>46</v>
          </cell>
          <cell r="T188">
            <v>552</v>
          </cell>
          <cell r="U188" t="str">
            <v>21</v>
          </cell>
          <cell r="V188" t="str">
            <v>SALES CTRL</v>
          </cell>
          <cell r="W188">
            <v>20230831</v>
          </cell>
          <cell r="X188" t="str">
            <v>20</v>
          </cell>
          <cell r="Y188" t="str">
            <v>60</v>
          </cell>
          <cell r="Z188" t="str">
            <v/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>
            <v>20230831</v>
          </cell>
          <cell r="AG188">
            <v>20230831</v>
          </cell>
          <cell r="AH188">
            <v>20230831</v>
          </cell>
        </row>
        <row r="189">
          <cell r="A189">
            <v>20230705</v>
          </cell>
          <cell r="B189">
            <v>20230831</v>
          </cell>
          <cell r="F189" t="str">
            <v>HK333151</v>
          </cell>
          <cell r="G189" t="str">
            <v>206827200903400</v>
          </cell>
          <cell r="H189" t="str">
            <v>SHW27-340L(GK) RAIL</v>
          </cell>
          <cell r="I189">
            <v>6</v>
          </cell>
          <cell r="J189">
            <v>2040</v>
          </cell>
          <cell r="K189">
            <v>0</v>
          </cell>
          <cell r="L189" t="str">
            <v/>
          </cell>
          <cell r="M189" t="str">
            <v>068</v>
          </cell>
          <cell r="N189" t="str">
            <v>SHW</v>
          </cell>
          <cell r="O189" t="str">
            <v>27</v>
          </cell>
          <cell r="P189" t="str">
            <v/>
          </cell>
          <cell r="Q189" t="str">
            <v>GK</v>
          </cell>
          <cell r="R189" t="str">
            <v/>
          </cell>
          <cell r="S189">
            <v>52</v>
          </cell>
          <cell r="T189">
            <v>312</v>
          </cell>
          <cell r="U189" t="str">
            <v>21</v>
          </cell>
          <cell r="V189" t="str">
            <v>SALES CTRL</v>
          </cell>
          <cell r="W189">
            <v>20230831</v>
          </cell>
          <cell r="X189" t="str">
            <v>20</v>
          </cell>
          <cell r="Y189" t="str">
            <v>60</v>
          </cell>
          <cell r="Z189" t="str">
            <v/>
          </cell>
          <cell r="AA189" t="str">
            <v/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>
            <v>20230831</v>
          </cell>
          <cell r="AG189">
            <v>20230831</v>
          </cell>
          <cell r="AH189">
            <v>20230831</v>
          </cell>
        </row>
        <row r="190">
          <cell r="A190">
            <v>20230705</v>
          </cell>
          <cell r="B190">
            <v>20230831</v>
          </cell>
          <cell r="F190" t="str">
            <v>HK333152</v>
          </cell>
          <cell r="G190" t="str">
            <v>206827200908200</v>
          </cell>
          <cell r="H190" t="str">
            <v>SHW27-820L(GK) RAIL</v>
          </cell>
          <cell r="I190">
            <v>6</v>
          </cell>
          <cell r="J190">
            <v>4920</v>
          </cell>
          <cell r="K190">
            <v>0</v>
          </cell>
          <cell r="L190" t="str">
            <v/>
          </cell>
          <cell r="M190" t="str">
            <v>068</v>
          </cell>
          <cell r="N190" t="str">
            <v>SHW</v>
          </cell>
          <cell r="O190" t="str">
            <v>27</v>
          </cell>
          <cell r="P190" t="str">
            <v/>
          </cell>
          <cell r="Q190" t="str">
            <v>GK</v>
          </cell>
          <cell r="R190" t="str">
            <v/>
          </cell>
          <cell r="S190">
            <v>114</v>
          </cell>
          <cell r="T190">
            <v>684</v>
          </cell>
          <cell r="U190" t="str">
            <v>21</v>
          </cell>
          <cell r="V190" t="str">
            <v>SALES CTRL</v>
          </cell>
          <cell r="W190">
            <v>20230831</v>
          </cell>
          <cell r="X190" t="str">
            <v>20</v>
          </cell>
          <cell r="Y190" t="str">
            <v>60</v>
          </cell>
          <cell r="Z190" t="str">
            <v/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>
            <v>20230821</v>
          </cell>
          <cell r="AG190">
            <v>20230831</v>
          </cell>
          <cell r="AH190">
            <v>20230831</v>
          </cell>
        </row>
        <row r="191">
          <cell r="A191">
            <v>20230705</v>
          </cell>
          <cell r="B191">
            <v>20230831</v>
          </cell>
          <cell r="F191" t="str">
            <v>HK333136</v>
          </cell>
          <cell r="G191" t="str">
            <v>302351010427700</v>
          </cell>
          <cell r="H191" t="str">
            <v>SHS15C1QZDD BLOCK</v>
          </cell>
          <cell r="I191">
            <v>30</v>
          </cell>
          <cell r="J191">
            <v>0</v>
          </cell>
          <cell r="K191">
            <v>30</v>
          </cell>
          <cell r="L191" t="str">
            <v/>
          </cell>
          <cell r="M191" t="str">
            <v>023</v>
          </cell>
          <cell r="N191" t="str">
            <v>SHS</v>
          </cell>
          <cell r="O191" t="str">
            <v>15</v>
          </cell>
          <cell r="P191" t="str">
            <v>C</v>
          </cell>
          <cell r="Q191" t="str">
            <v/>
          </cell>
          <cell r="R191" t="str">
            <v/>
          </cell>
          <cell r="S191">
            <v>50.36</v>
          </cell>
          <cell r="T191">
            <v>1510.8</v>
          </cell>
          <cell r="U191" t="str">
            <v>21</v>
          </cell>
          <cell r="V191" t="str">
            <v>SALES CTRL</v>
          </cell>
          <cell r="W191">
            <v>20230831</v>
          </cell>
          <cell r="X191" t="str">
            <v/>
          </cell>
          <cell r="Y191" t="str">
            <v/>
          </cell>
          <cell r="Z191" t="str">
            <v/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>
            <v>20230831</v>
          </cell>
          <cell r="AG191">
            <v>20230831</v>
          </cell>
          <cell r="AH191">
            <v>20230831</v>
          </cell>
        </row>
        <row r="192">
          <cell r="A192">
            <v>20230713</v>
          </cell>
          <cell r="B192">
            <v>20230831</v>
          </cell>
          <cell r="F192" t="str">
            <v>HK334463</v>
          </cell>
          <cell r="G192" t="str">
            <v>086135230003250</v>
          </cell>
          <cell r="H192" t="str">
            <v>KR3306B-0325-0-00A0</v>
          </cell>
          <cell r="I192">
            <v>1</v>
          </cell>
          <cell r="J192">
            <v>500</v>
          </cell>
          <cell r="K192">
            <v>0</v>
          </cell>
          <cell r="L192" t="str">
            <v>MOTION IND - CHICAGO (IL30)</v>
          </cell>
          <cell r="M192" t="str">
            <v>861</v>
          </cell>
          <cell r="N192" t="str">
            <v>KR</v>
          </cell>
          <cell r="O192" t="str">
            <v>3306</v>
          </cell>
          <cell r="P192" t="str">
            <v>B</v>
          </cell>
          <cell r="Q192" t="str">
            <v/>
          </cell>
          <cell r="R192" t="str">
            <v>GS</v>
          </cell>
          <cell r="S192">
            <v>615.62</v>
          </cell>
          <cell r="T192">
            <v>615.62</v>
          </cell>
          <cell r="U192" t="str">
            <v>11</v>
          </cell>
          <cell r="V192" t="str">
            <v>CHI SALES</v>
          </cell>
          <cell r="W192">
            <v>20230726</v>
          </cell>
          <cell r="X192" t="str">
            <v>50</v>
          </cell>
          <cell r="Y192" t="str">
            <v>0</v>
          </cell>
          <cell r="Z192" t="str">
            <v/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>
            <v>20230831</v>
          </cell>
          <cell r="AG192">
            <v>20230831</v>
          </cell>
          <cell r="AH192">
            <v>20230831</v>
          </cell>
        </row>
        <row r="193">
          <cell r="A193">
            <v>20230717</v>
          </cell>
          <cell r="B193">
            <v>20230831</v>
          </cell>
          <cell r="F193" t="str">
            <v>HK334781</v>
          </cell>
          <cell r="G193" t="str">
            <v>201620222009000</v>
          </cell>
          <cell r="H193" t="str">
            <v>HSR20LR1SSM(GK) BLOCK</v>
          </cell>
          <cell r="I193">
            <v>22</v>
          </cell>
          <cell r="J193">
            <v>0</v>
          </cell>
          <cell r="K193">
            <v>22</v>
          </cell>
          <cell r="L193" t="str">
            <v/>
          </cell>
          <cell r="M193" t="str">
            <v>016</v>
          </cell>
          <cell r="N193" t="str">
            <v>HSR</v>
          </cell>
          <cell r="O193" t="str">
            <v>20</v>
          </cell>
          <cell r="P193" t="str">
            <v>LR</v>
          </cell>
          <cell r="Q193" t="str">
            <v>GK</v>
          </cell>
          <cell r="R193" t="str">
            <v/>
          </cell>
          <cell r="S193">
            <v>75.790000000000006</v>
          </cell>
          <cell r="T193">
            <v>1667.38</v>
          </cell>
          <cell r="U193" t="str">
            <v>21</v>
          </cell>
          <cell r="V193" t="str">
            <v>SALES CTRL</v>
          </cell>
          <cell r="W193">
            <v>20230814</v>
          </cell>
          <cell r="X193" t="str">
            <v/>
          </cell>
          <cell r="Y193" t="str">
            <v/>
          </cell>
          <cell r="Z193" t="str">
            <v/>
          </cell>
          <cell r="AA193" t="str">
            <v/>
          </cell>
          <cell r="AB193" t="str">
            <v/>
          </cell>
          <cell r="AC193" t="str">
            <v>M200</v>
          </cell>
          <cell r="AD193" t="str">
            <v/>
          </cell>
          <cell r="AE193" t="str">
            <v/>
          </cell>
          <cell r="AF193">
            <v>20230831</v>
          </cell>
          <cell r="AG193">
            <v>20230831</v>
          </cell>
          <cell r="AH193">
            <v>20230831</v>
          </cell>
        </row>
        <row r="194">
          <cell r="A194">
            <v>20230718</v>
          </cell>
          <cell r="B194">
            <v>20230831</v>
          </cell>
          <cell r="F194" t="str">
            <v>HK334900</v>
          </cell>
          <cell r="G194" t="str">
            <v>302451004192500</v>
          </cell>
          <cell r="H194" t="str">
            <v>SHS45-4851LT(GK) RAIL</v>
          </cell>
          <cell r="I194">
            <v>1</v>
          </cell>
          <cell r="J194">
            <v>4851</v>
          </cell>
          <cell r="K194">
            <v>0</v>
          </cell>
          <cell r="L194" t="str">
            <v>APPLIED IND TECH - CLEVELAND</v>
          </cell>
          <cell r="M194" t="str">
            <v>024</v>
          </cell>
          <cell r="N194" t="str">
            <v>SHS</v>
          </cell>
          <cell r="O194" t="str">
            <v>45</v>
          </cell>
          <cell r="P194" t="str">
            <v/>
          </cell>
          <cell r="Q194" t="str">
            <v>GK</v>
          </cell>
          <cell r="R194" t="str">
            <v/>
          </cell>
          <cell r="S194">
            <v>630</v>
          </cell>
          <cell r="T194">
            <v>630</v>
          </cell>
          <cell r="U194" t="str">
            <v>11</v>
          </cell>
          <cell r="V194" t="str">
            <v>CHI SALES</v>
          </cell>
          <cell r="W194">
            <v>20230821</v>
          </cell>
          <cell r="X194" t="str">
            <v>10.5</v>
          </cell>
          <cell r="Y194" t="str">
            <v>105</v>
          </cell>
          <cell r="Z194" t="str">
            <v>2</v>
          </cell>
          <cell r="AA194" t="str">
            <v/>
          </cell>
          <cell r="AB194" t="str">
            <v/>
          </cell>
          <cell r="AC194" t="str">
            <v/>
          </cell>
          <cell r="AD194" t="str">
            <v/>
          </cell>
          <cell r="AE194" t="str">
            <v/>
          </cell>
          <cell r="AF194">
            <v>20230831</v>
          </cell>
          <cell r="AG194">
            <v>20230831</v>
          </cell>
          <cell r="AH194">
            <v>20230831</v>
          </cell>
        </row>
        <row r="195">
          <cell r="A195">
            <v>20230719</v>
          </cell>
          <cell r="B195">
            <v>20230831</v>
          </cell>
          <cell r="F195" t="str">
            <v>HK335096</v>
          </cell>
          <cell r="G195" t="str">
            <v>301E51019974300</v>
          </cell>
          <cell r="H195" t="str">
            <v>HSR20LC1QZSS BLOCK</v>
          </cell>
          <cell r="I195">
            <v>4</v>
          </cell>
          <cell r="J195">
            <v>0</v>
          </cell>
          <cell r="K195">
            <v>4</v>
          </cell>
          <cell r="L195" t="str">
            <v>MOTION IND - CHICAGO (IL30)</v>
          </cell>
          <cell r="M195" t="str">
            <v>01E</v>
          </cell>
          <cell r="N195" t="str">
            <v>HSR</v>
          </cell>
          <cell r="O195" t="str">
            <v>20</v>
          </cell>
          <cell r="P195" t="str">
            <v>LC</v>
          </cell>
          <cell r="Q195" t="str">
            <v/>
          </cell>
          <cell r="R195" t="str">
            <v/>
          </cell>
          <cell r="S195">
            <v>63.29</v>
          </cell>
          <cell r="T195">
            <v>253.16</v>
          </cell>
          <cell r="U195" t="str">
            <v>11</v>
          </cell>
          <cell r="V195" t="str">
            <v>CHI SALES</v>
          </cell>
          <cell r="W195">
            <v>20230725</v>
          </cell>
          <cell r="X195" t="str">
            <v/>
          </cell>
          <cell r="Y195" t="str">
            <v/>
          </cell>
          <cell r="Z195" t="str">
            <v/>
          </cell>
          <cell r="AA195" t="str">
            <v/>
          </cell>
          <cell r="AB195" t="str">
            <v/>
          </cell>
          <cell r="AC195" t="str">
            <v/>
          </cell>
          <cell r="AD195" t="str">
            <v/>
          </cell>
          <cell r="AE195" t="str">
            <v/>
          </cell>
          <cell r="AF195">
            <v>20230831</v>
          </cell>
          <cell r="AG195">
            <v>20230831</v>
          </cell>
          <cell r="AH195">
            <v>20230831</v>
          </cell>
        </row>
        <row r="196">
          <cell r="A196">
            <v>20230721</v>
          </cell>
          <cell r="B196">
            <v>20230831</v>
          </cell>
          <cell r="F196" t="str">
            <v>HK335433</v>
          </cell>
          <cell r="G196" t="str">
            <v>000526223102200</v>
          </cell>
          <cell r="H196" t="str">
            <v>SSR25XV2UU+220LY-II</v>
          </cell>
          <cell r="I196">
            <v>2</v>
          </cell>
          <cell r="J196">
            <v>440</v>
          </cell>
          <cell r="K196">
            <v>4</v>
          </cell>
          <cell r="L196" t="str">
            <v>MOTION IND - CHICAGO (IL30)</v>
          </cell>
          <cell r="M196" t="str">
            <v>005</v>
          </cell>
          <cell r="N196" t="str">
            <v>SSR</v>
          </cell>
          <cell r="O196" t="str">
            <v>25X</v>
          </cell>
          <cell r="P196" t="str">
            <v>V</v>
          </cell>
          <cell r="Q196" t="str">
            <v/>
          </cell>
          <cell r="R196" t="str">
            <v/>
          </cell>
          <cell r="S196">
            <v>89.74</v>
          </cell>
          <cell r="T196">
            <v>179.48</v>
          </cell>
          <cell r="U196" t="str">
            <v>11</v>
          </cell>
          <cell r="V196" t="str">
            <v>CHI SALES</v>
          </cell>
          <cell r="W196">
            <v>20230727</v>
          </cell>
          <cell r="X196" t="str">
            <v>20</v>
          </cell>
          <cell r="Y196" t="str">
            <v>60</v>
          </cell>
          <cell r="Z196" t="str">
            <v/>
          </cell>
          <cell r="AA196" t="str">
            <v>2</v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>
            <v>20230831</v>
          </cell>
          <cell r="AG196">
            <v>20230831</v>
          </cell>
          <cell r="AH196">
            <v>20230831</v>
          </cell>
        </row>
        <row r="197">
          <cell r="A197">
            <v>20230802</v>
          </cell>
          <cell r="B197">
            <v>20230831</v>
          </cell>
          <cell r="F197" t="str">
            <v>HK337230</v>
          </cell>
          <cell r="G197" t="str">
            <v>101E61036362300</v>
          </cell>
          <cell r="H197" t="str">
            <v>HSR45C2UU+990LHK</v>
          </cell>
          <cell r="I197">
            <v>2</v>
          </cell>
          <cell r="J197">
            <v>1980</v>
          </cell>
          <cell r="K197">
            <v>4</v>
          </cell>
          <cell r="L197" t="str">
            <v>MOTION IND - CHICAGO (IL30)</v>
          </cell>
          <cell r="M197" t="str">
            <v>01E</v>
          </cell>
          <cell r="N197" t="str">
            <v>HSR</v>
          </cell>
          <cell r="O197" t="str">
            <v>45</v>
          </cell>
          <cell r="P197" t="str">
            <v>C</v>
          </cell>
          <cell r="Q197" t="str">
            <v>H</v>
          </cell>
          <cell r="R197" t="str">
            <v/>
          </cell>
          <cell r="S197">
            <v>288.82</v>
          </cell>
          <cell r="T197">
            <v>577.64</v>
          </cell>
          <cell r="U197" t="str">
            <v>11</v>
          </cell>
          <cell r="V197" t="str">
            <v>CHI SALES</v>
          </cell>
          <cell r="W197">
            <v>20230809</v>
          </cell>
          <cell r="X197" t="str">
            <v>22.5</v>
          </cell>
          <cell r="Y197" t="str">
            <v>105</v>
          </cell>
          <cell r="Z197" t="str">
            <v/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>
            <v>20230831</v>
          </cell>
          <cell r="AG197">
            <v>20230831</v>
          </cell>
          <cell r="AH197">
            <v>20230831</v>
          </cell>
        </row>
        <row r="198">
          <cell r="A198">
            <v>20230802</v>
          </cell>
          <cell r="B198">
            <v>20230831</v>
          </cell>
          <cell r="F198" t="str">
            <v>HK337243</v>
          </cell>
          <cell r="G198" t="str">
            <v>106351018886900</v>
          </cell>
          <cell r="H198" t="str">
            <v>HRW27CA2UUM+1094LM</v>
          </cell>
          <cell r="I198">
            <v>4</v>
          </cell>
          <cell r="J198">
            <v>4376</v>
          </cell>
          <cell r="K198">
            <v>8</v>
          </cell>
          <cell r="L198" t="str">
            <v>MISUMI USA, INC</v>
          </cell>
          <cell r="M198" t="str">
            <v>063</v>
          </cell>
          <cell r="N198" t="str">
            <v>HRW</v>
          </cell>
          <cell r="O198" t="str">
            <v>27</v>
          </cell>
          <cell r="P198" t="str">
            <v>CA</v>
          </cell>
          <cell r="Q198" t="str">
            <v/>
          </cell>
          <cell r="R198" t="str">
            <v/>
          </cell>
          <cell r="S198">
            <v>359.72</v>
          </cell>
          <cell r="T198">
            <v>1438.88</v>
          </cell>
          <cell r="U198" t="str">
            <v>11</v>
          </cell>
          <cell r="V198" t="str">
            <v>SALES CTRL</v>
          </cell>
          <cell r="W198">
            <v>20230831</v>
          </cell>
          <cell r="X198" t="str">
            <v>7</v>
          </cell>
          <cell r="Y198" t="str">
            <v>60</v>
          </cell>
          <cell r="Z198" t="str">
            <v/>
          </cell>
          <cell r="AA198" t="str">
            <v/>
          </cell>
          <cell r="AB198" t="str">
            <v/>
          </cell>
          <cell r="AC198" t="str">
            <v>M200</v>
          </cell>
          <cell r="AD198" t="str">
            <v/>
          </cell>
          <cell r="AE198" t="str">
            <v>M100</v>
          </cell>
          <cell r="AF198">
            <v>20230831</v>
          </cell>
          <cell r="AG198">
            <v>20230831</v>
          </cell>
          <cell r="AH198">
            <v>20230831</v>
          </cell>
        </row>
        <row r="199">
          <cell r="A199">
            <v>20230807</v>
          </cell>
          <cell r="B199">
            <v>20230831</v>
          </cell>
          <cell r="F199" t="str">
            <v>HK337866</v>
          </cell>
          <cell r="G199" t="str">
            <v>006721628402800</v>
          </cell>
          <cell r="H199" t="str">
            <v>SHW21CR2SSC1+280LP</v>
          </cell>
          <cell r="I199">
            <v>4</v>
          </cell>
          <cell r="J199">
            <v>1120</v>
          </cell>
          <cell r="K199">
            <v>8</v>
          </cell>
          <cell r="L199" t="str">
            <v>MOTION IND - BIRMINGHAM</v>
          </cell>
          <cell r="M199" t="str">
            <v>067</v>
          </cell>
          <cell r="N199" t="str">
            <v>SHW</v>
          </cell>
          <cell r="O199" t="str">
            <v>21</v>
          </cell>
          <cell r="P199" t="str">
            <v>CR</v>
          </cell>
          <cell r="Q199" t="str">
            <v>P</v>
          </cell>
          <cell r="R199" t="str">
            <v>C1</v>
          </cell>
          <cell r="S199">
            <v>220.34</v>
          </cell>
          <cell r="T199">
            <v>881.36</v>
          </cell>
          <cell r="U199" t="str">
            <v>11</v>
          </cell>
          <cell r="V199" t="str">
            <v>NE SALES</v>
          </cell>
          <cell r="W199">
            <v>20230811</v>
          </cell>
          <cell r="X199" t="str">
            <v>15</v>
          </cell>
          <cell r="Y199" t="str">
            <v>50</v>
          </cell>
          <cell r="Z199" t="str">
            <v/>
          </cell>
          <cell r="AA199" t="str">
            <v/>
          </cell>
          <cell r="AB199" t="str">
            <v/>
          </cell>
          <cell r="AC199" t="str">
            <v/>
          </cell>
          <cell r="AD199" t="str">
            <v/>
          </cell>
          <cell r="AE199" t="str">
            <v/>
          </cell>
          <cell r="AF199">
            <v>20230831</v>
          </cell>
          <cell r="AG199">
            <v>20230831</v>
          </cell>
          <cell r="AH199">
            <v>20230831</v>
          </cell>
        </row>
        <row r="200">
          <cell r="A200">
            <v>20230807</v>
          </cell>
          <cell r="B200">
            <v>20230831</v>
          </cell>
          <cell r="F200" t="str">
            <v>HK337803</v>
          </cell>
          <cell r="G200" t="str">
            <v>202425225903450</v>
          </cell>
          <cell r="H200" t="str">
            <v>SHS25-345L(GK) RAIL</v>
          </cell>
          <cell r="I200">
            <v>20</v>
          </cell>
          <cell r="J200">
            <v>6900</v>
          </cell>
          <cell r="K200">
            <v>0</v>
          </cell>
          <cell r="L200" t="str">
            <v>CURT JOA INC</v>
          </cell>
          <cell r="M200" t="str">
            <v>024</v>
          </cell>
          <cell r="N200" t="str">
            <v>SHS</v>
          </cell>
          <cell r="O200" t="str">
            <v>25</v>
          </cell>
          <cell r="P200" t="str">
            <v/>
          </cell>
          <cell r="Q200" t="str">
            <v>GK</v>
          </cell>
          <cell r="R200" t="str">
            <v/>
          </cell>
          <cell r="S200">
            <v>33.79</v>
          </cell>
          <cell r="T200">
            <v>675.8</v>
          </cell>
          <cell r="U200" t="str">
            <v>11</v>
          </cell>
          <cell r="V200" t="str">
            <v>CHI SALES</v>
          </cell>
          <cell r="W200">
            <v>20230831</v>
          </cell>
          <cell r="X200" t="str">
            <v>22.5</v>
          </cell>
          <cell r="Y200" t="str">
            <v>60</v>
          </cell>
          <cell r="Z200" t="str">
            <v/>
          </cell>
          <cell r="AA200" t="str">
            <v/>
          </cell>
          <cell r="AB200" t="str">
            <v/>
          </cell>
          <cell r="AC200" t="str">
            <v/>
          </cell>
          <cell r="AD200" t="str">
            <v/>
          </cell>
          <cell r="AE200" t="str">
            <v/>
          </cell>
          <cell r="AF200">
            <v>20230831</v>
          </cell>
          <cell r="AG200">
            <v>20230831</v>
          </cell>
          <cell r="AH200">
            <v>20230831</v>
          </cell>
        </row>
        <row r="201">
          <cell r="A201">
            <v>20230810</v>
          </cell>
          <cell r="B201">
            <v>20230831</v>
          </cell>
          <cell r="F201" t="str">
            <v>HK338302</v>
          </cell>
          <cell r="G201" t="str">
            <v>306251021333900</v>
          </cell>
          <cell r="H201" t="str">
            <v>HRW35-210LE(GK) RAIL</v>
          </cell>
          <cell r="I201">
            <v>10</v>
          </cell>
          <cell r="J201">
            <v>2100</v>
          </cell>
          <cell r="K201">
            <v>0</v>
          </cell>
          <cell r="L201" t="str">
            <v>M &amp; R PRINTING</v>
          </cell>
          <cell r="M201" t="str">
            <v>062</v>
          </cell>
          <cell r="N201" t="str">
            <v>HRW</v>
          </cell>
          <cell r="O201" t="str">
            <v>35</v>
          </cell>
          <cell r="P201" t="str">
            <v/>
          </cell>
          <cell r="Q201" t="str">
            <v>GK</v>
          </cell>
          <cell r="R201" t="str">
            <v/>
          </cell>
          <cell r="S201">
            <v>70</v>
          </cell>
          <cell r="T201">
            <v>700</v>
          </cell>
          <cell r="U201" t="str">
            <v>11</v>
          </cell>
          <cell r="V201" t="str">
            <v>CHI SALES</v>
          </cell>
          <cell r="W201">
            <v>20230816</v>
          </cell>
          <cell r="X201" t="str">
            <v>25</v>
          </cell>
          <cell r="Y201" t="str">
            <v>80</v>
          </cell>
          <cell r="Z201" t="str">
            <v/>
          </cell>
          <cell r="AA201" t="str">
            <v/>
          </cell>
          <cell r="AB201" t="str">
            <v/>
          </cell>
          <cell r="AC201" t="str">
            <v/>
          </cell>
          <cell r="AD201" t="str">
            <v>Z000</v>
          </cell>
          <cell r="AE201" t="str">
            <v/>
          </cell>
          <cell r="AF201">
            <v>20230831</v>
          </cell>
          <cell r="AG201">
            <v>20230831</v>
          </cell>
          <cell r="AH201">
            <v>20230831</v>
          </cell>
        </row>
        <row r="202">
          <cell r="A202">
            <v>20230810</v>
          </cell>
          <cell r="B202">
            <v>20230831</v>
          </cell>
          <cell r="F202" t="str">
            <v>HK338303</v>
          </cell>
          <cell r="G202" t="str">
            <v>306251021333900</v>
          </cell>
          <cell r="H202" t="str">
            <v>HRW35-210LE(GK) RAIL</v>
          </cell>
          <cell r="I202">
            <v>10</v>
          </cell>
          <cell r="J202">
            <v>2100</v>
          </cell>
          <cell r="K202">
            <v>0</v>
          </cell>
          <cell r="L202" t="str">
            <v>M &amp; R PRINTING</v>
          </cell>
          <cell r="M202" t="str">
            <v>062</v>
          </cell>
          <cell r="N202" t="str">
            <v>HRW</v>
          </cell>
          <cell r="O202" t="str">
            <v>35</v>
          </cell>
          <cell r="P202" t="str">
            <v/>
          </cell>
          <cell r="Q202" t="str">
            <v>GK</v>
          </cell>
          <cell r="R202" t="str">
            <v/>
          </cell>
          <cell r="S202">
            <v>70</v>
          </cell>
          <cell r="T202">
            <v>700</v>
          </cell>
          <cell r="U202" t="str">
            <v>11</v>
          </cell>
          <cell r="V202" t="str">
            <v>CHI SALES</v>
          </cell>
          <cell r="W202">
            <v>20230816</v>
          </cell>
          <cell r="X202" t="str">
            <v>25</v>
          </cell>
          <cell r="Y202" t="str">
            <v>80</v>
          </cell>
          <cell r="Z202" t="str">
            <v/>
          </cell>
          <cell r="AA202" t="str">
            <v/>
          </cell>
          <cell r="AB202" t="str">
            <v/>
          </cell>
          <cell r="AC202" t="str">
            <v/>
          </cell>
          <cell r="AD202" t="str">
            <v>Z000</v>
          </cell>
          <cell r="AE202" t="str">
            <v/>
          </cell>
          <cell r="AF202">
            <v>20230831</v>
          </cell>
          <cell r="AG202">
            <v>20230831</v>
          </cell>
          <cell r="AH202">
            <v>20230831</v>
          </cell>
        </row>
        <row r="203">
          <cell r="A203">
            <v>20230810</v>
          </cell>
          <cell r="B203">
            <v>20230831</v>
          </cell>
          <cell r="F203" t="str">
            <v>HK338326</v>
          </cell>
          <cell r="G203" t="str">
            <v>106102018010500</v>
          </cell>
          <cell r="H203" t="str">
            <v>HRW27CA2UU+1350L</v>
          </cell>
          <cell r="I203">
            <v>1</v>
          </cell>
          <cell r="J203">
            <v>1350</v>
          </cell>
          <cell r="K203">
            <v>2</v>
          </cell>
          <cell r="L203" t="str">
            <v>IBT INDUSTRIAL SOLUTIONS</v>
          </cell>
          <cell r="M203" t="str">
            <v>061</v>
          </cell>
          <cell r="N203" t="str">
            <v>HRW</v>
          </cell>
          <cell r="O203" t="str">
            <v>27</v>
          </cell>
          <cell r="P203" t="str">
            <v>CA</v>
          </cell>
          <cell r="Q203" t="str">
            <v/>
          </cell>
          <cell r="R203" t="str">
            <v/>
          </cell>
          <cell r="S203">
            <v>275.85000000000002</v>
          </cell>
          <cell r="T203">
            <v>275.85000000000002</v>
          </cell>
          <cell r="U203" t="str">
            <v>11</v>
          </cell>
          <cell r="V203" t="str">
            <v>CHI SALES</v>
          </cell>
          <cell r="W203">
            <v>20230816</v>
          </cell>
          <cell r="X203" t="str">
            <v>15</v>
          </cell>
          <cell r="Y203" t="str">
            <v>60</v>
          </cell>
          <cell r="Z203" t="str">
            <v/>
          </cell>
          <cell r="AA203" t="str">
            <v/>
          </cell>
          <cell r="AB203" t="str">
            <v/>
          </cell>
          <cell r="AC203" t="str">
            <v/>
          </cell>
          <cell r="AD203" t="str">
            <v/>
          </cell>
          <cell r="AE203" t="str">
            <v/>
          </cell>
          <cell r="AF203">
            <v>20230831</v>
          </cell>
          <cell r="AG203">
            <v>20230831</v>
          </cell>
          <cell r="AH203">
            <v>20230831</v>
          </cell>
        </row>
        <row r="204">
          <cell r="A204">
            <v>20230817</v>
          </cell>
          <cell r="B204">
            <v>20230831</v>
          </cell>
          <cell r="F204" t="str">
            <v>HK339102</v>
          </cell>
          <cell r="G204" t="str">
            <v>001E15116002200</v>
          </cell>
          <cell r="H204" t="str">
            <v>HSR15C1SS+220L</v>
          </cell>
          <cell r="I204">
            <v>2</v>
          </cell>
          <cell r="J204">
            <v>440</v>
          </cell>
          <cell r="K204">
            <v>2</v>
          </cell>
          <cell r="L204" t="str">
            <v>BEARINGS &amp; DRIVES (GA)</v>
          </cell>
          <cell r="M204" t="str">
            <v>01E</v>
          </cell>
          <cell r="N204" t="str">
            <v>HSR</v>
          </cell>
          <cell r="O204" t="str">
            <v>15</v>
          </cell>
          <cell r="P204" t="str">
            <v>C</v>
          </cell>
          <cell r="Q204" t="str">
            <v/>
          </cell>
          <cell r="R204" t="str">
            <v/>
          </cell>
          <cell r="S204">
            <v>47.07</v>
          </cell>
          <cell r="T204">
            <v>94.14</v>
          </cell>
          <cell r="U204" t="str">
            <v>11</v>
          </cell>
          <cell r="V204" t="str">
            <v>ATL SALES</v>
          </cell>
          <cell r="W204">
            <v>20230828</v>
          </cell>
          <cell r="X204" t="str">
            <v>20</v>
          </cell>
          <cell r="Y204" t="str">
            <v>60</v>
          </cell>
          <cell r="Z204" t="str">
            <v/>
          </cell>
          <cell r="AA204" t="str">
            <v/>
          </cell>
          <cell r="AB204" t="str">
            <v/>
          </cell>
          <cell r="AC204" t="str">
            <v/>
          </cell>
          <cell r="AD204" t="str">
            <v/>
          </cell>
          <cell r="AE204" t="str">
            <v/>
          </cell>
          <cell r="AF204">
            <v>20230831</v>
          </cell>
          <cell r="AG204">
            <v>20230831</v>
          </cell>
          <cell r="AH204">
            <v>20230831</v>
          </cell>
        </row>
        <row r="205">
          <cell r="A205">
            <v>20230817</v>
          </cell>
          <cell r="B205">
            <v>20230831</v>
          </cell>
          <cell r="F205" t="str">
            <v>HK339086</v>
          </cell>
          <cell r="G205" t="str">
            <v>202420200902200</v>
          </cell>
          <cell r="H205" t="str">
            <v>SHS20-220L(GK) RAIL</v>
          </cell>
          <cell r="I205">
            <v>30</v>
          </cell>
          <cell r="J205">
            <v>6600</v>
          </cell>
          <cell r="K205">
            <v>0</v>
          </cell>
          <cell r="L205" t="str">
            <v/>
          </cell>
          <cell r="M205" t="str">
            <v>024</v>
          </cell>
          <cell r="N205" t="str">
            <v>SHS</v>
          </cell>
          <cell r="O205" t="str">
            <v>20</v>
          </cell>
          <cell r="P205" t="str">
            <v/>
          </cell>
          <cell r="Q205" t="str">
            <v>GK</v>
          </cell>
          <cell r="R205" t="str">
            <v/>
          </cell>
          <cell r="S205">
            <v>22.66</v>
          </cell>
          <cell r="T205">
            <v>679.8</v>
          </cell>
          <cell r="U205" t="str">
            <v>21</v>
          </cell>
          <cell r="V205" t="str">
            <v>SALES CTRL</v>
          </cell>
          <cell r="W205">
            <v>20230831</v>
          </cell>
          <cell r="X205" t="str">
            <v>20</v>
          </cell>
          <cell r="Y205" t="str">
            <v>60</v>
          </cell>
          <cell r="Z205" t="str">
            <v/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>
            <v>20230831</v>
          </cell>
          <cell r="AG205">
            <v>20230831</v>
          </cell>
          <cell r="AH205">
            <v>20230831</v>
          </cell>
        </row>
        <row r="206">
          <cell r="A206">
            <v>20230817</v>
          </cell>
          <cell r="B206">
            <v>20230831</v>
          </cell>
          <cell r="F206" t="str">
            <v>HK339105</v>
          </cell>
          <cell r="G206" t="str">
            <v>101651016083800</v>
          </cell>
          <cell r="H206" t="str">
            <v>HSR20LR2SSM+1260LKM</v>
          </cell>
          <cell r="I206">
            <v>1</v>
          </cell>
          <cell r="J206">
            <v>1260</v>
          </cell>
          <cell r="K206">
            <v>2</v>
          </cell>
          <cell r="L206" t="str">
            <v>MOTION INDUSTRIES (CANADA) INC</v>
          </cell>
          <cell r="M206" t="str">
            <v>016</v>
          </cell>
          <cell r="N206" t="str">
            <v>HSR</v>
          </cell>
          <cell r="O206" t="str">
            <v>20</v>
          </cell>
          <cell r="P206" t="str">
            <v>LR</v>
          </cell>
          <cell r="Q206" t="str">
            <v/>
          </cell>
          <cell r="R206" t="str">
            <v/>
          </cell>
          <cell r="S206">
            <v>296.44</v>
          </cell>
          <cell r="T206">
            <v>296.44</v>
          </cell>
          <cell r="U206" t="str">
            <v>11</v>
          </cell>
          <cell r="V206" t="str">
            <v>CAN SALES</v>
          </cell>
          <cell r="W206">
            <v>20230823</v>
          </cell>
          <cell r="X206" t="str">
            <v>30</v>
          </cell>
          <cell r="Y206" t="str">
            <v>60</v>
          </cell>
          <cell r="Z206" t="str">
            <v/>
          </cell>
          <cell r="AA206" t="str">
            <v/>
          </cell>
          <cell r="AB206" t="str">
            <v/>
          </cell>
          <cell r="AC206" t="str">
            <v>M200</v>
          </cell>
          <cell r="AD206" t="str">
            <v/>
          </cell>
          <cell r="AE206" t="str">
            <v>M100</v>
          </cell>
          <cell r="AF206">
            <v>20230831</v>
          </cell>
          <cell r="AG206">
            <v>20230831</v>
          </cell>
          <cell r="AH206">
            <v>20230831</v>
          </cell>
        </row>
        <row r="207">
          <cell r="A207">
            <v>20230502</v>
          </cell>
          <cell r="B207">
            <v>20230901</v>
          </cell>
          <cell r="F207" t="str">
            <v>HK322877</v>
          </cell>
          <cell r="G207" t="str">
            <v>302451017586300</v>
          </cell>
          <cell r="H207" t="str">
            <v>SHS65-3150LE(GK) RAIL</v>
          </cell>
          <cell r="I207">
            <v>20</v>
          </cell>
          <cell r="J207">
            <v>63000</v>
          </cell>
          <cell r="K207">
            <v>0</v>
          </cell>
          <cell r="L207" t="str">
            <v>ACIETA</v>
          </cell>
          <cell r="M207" t="str">
            <v>024</v>
          </cell>
          <cell r="N207" t="str">
            <v>SHS</v>
          </cell>
          <cell r="O207" t="str">
            <v>65</v>
          </cell>
          <cell r="P207" t="str">
            <v/>
          </cell>
          <cell r="Q207" t="str">
            <v>GK</v>
          </cell>
          <cell r="R207" t="str">
            <v/>
          </cell>
          <cell r="S207">
            <v>833.89</v>
          </cell>
          <cell r="T207">
            <v>16677.8</v>
          </cell>
          <cell r="U207" t="str">
            <v>11</v>
          </cell>
          <cell r="V207" t="str">
            <v>CHI SALES</v>
          </cell>
          <cell r="W207">
            <v>20230901</v>
          </cell>
          <cell r="X207" t="str">
            <v>75</v>
          </cell>
          <cell r="Y207" t="str">
            <v>150</v>
          </cell>
          <cell r="Z207" t="str">
            <v/>
          </cell>
          <cell r="AA207" t="str">
            <v/>
          </cell>
          <cell r="AB207" t="str">
            <v/>
          </cell>
          <cell r="AC207" t="str">
            <v/>
          </cell>
          <cell r="AD207" t="str">
            <v>T000</v>
          </cell>
          <cell r="AE207" t="str">
            <v/>
          </cell>
          <cell r="AF207">
            <v>20230901</v>
          </cell>
          <cell r="AG207">
            <v>20230901</v>
          </cell>
          <cell r="AH207">
            <v>20230901</v>
          </cell>
        </row>
        <row r="208">
          <cell r="A208">
            <v>20230512</v>
          </cell>
          <cell r="B208">
            <v>20230901</v>
          </cell>
          <cell r="F208" t="str">
            <v>HK325644</v>
          </cell>
          <cell r="G208" t="str">
            <v>202325144009000</v>
          </cell>
          <cell r="H208" t="str">
            <v>SHS25C1ZZ(GK) BLOCK</v>
          </cell>
          <cell r="I208">
            <v>20</v>
          </cell>
          <cell r="J208">
            <v>0</v>
          </cell>
          <cell r="K208">
            <v>20</v>
          </cell>
          <cell r="L208" t="str">
            <v/>
          </cell>
          <cell r="M208" t="str">
            <v>023</v>
          </cell>
          <cell r="N208" t="str">
            <v>SHS</v>
          </cell>
          <cell r="O208" t="str">
            <v>25</v>
          </cell>
          <cell r="P208" t="str">
            <v>C</v>
          </cell>
          <cell r="Q208" t="str">
            <v>GK</v>
          </cell>
          <cell r="R208" t="str">
            <v/>
          </cell>
          <cell r="S208">
            <v>46.95</v>
          </cell>
          <cell r="T208">
            <v>939</v>
          </cell>
          <cell r="U208" t="str">
            <v>21</v>
          </cell>
          <cell r="V208" t="str">
            <v>SALES CTRL</v>
          </cell>
          <cell r="W208">
            <v>20230908</v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B208" t="str">
            <v/>
          </cell>
          <cell r="AC208" t="str">
            <v/>
          </cell>
          <cell r="AD208" t="str">
            <v/>
          </cell>
          <cell r="AE208" t="str">
            <v/>
          </cell>
          <cell r="AF208">
            <v>20230901</v>
          </cell>
          <cell r="AG208">
            <v>20230901</v>
          </cell>
          <cell r="AH208">
            <v>20230901</v>
          </cell>
        </row>
        <row r="209">
          <cell r="A209">
            <v>20230512</v>
          </cell>
          <cell r="B209">
            <v>20230901</v>
          </cell>
          <cell r="F209" t="str">
            <v>HK325139</v>
          </cell>
          <cell r="G209" t="str">
            <v>202E15122000000</v>
          </cell>
          <cell r="H209" t="str">
            <v>SHS15C1SS(GK) BLOCK</v>
          </cell>
          <cell r="I209">
            <v>120</v>
          </cell>
          <cell r="J209">
            <v>0</v>
          </cell>
          <cell r="K209">
            <v>120</v>
          </cell>
          <cell r="L209" t="str">
            <v/>
          </cell>
          <cell r="M209" t="str">
            <v>02E</v>
          </cell>
          <cell r="N209" t="str">
            <v>SHS</v>
          </cell>
          <cell r="O209" t="str">
            <v>15</v>
          </cell>
          <cell r="P209" t="str">
            <v>C</v>
          </cell>
          <cell r="Q209" t="str">
            <v>GK</v>
          </cell>
          <cell r="R209" t="str">
            <v/>
          </cell>
          <cell r="S209">
            <v>22.66</v>
          </cell>
          <cell r="T209">
            <v>2719.2</v>
          </cell>
          <cell r="U209" t="str">
            <v>21</v>
          </cell>
          <cell r="V209" t="str">
            <v>SALES CTRL</v>
          </cell>
          <cell r="W209">
            <v>20230908</v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B209" t="str">
            <v/>
          </cell>
          <cell r="AC209" t="str">
            <v/>
          </cell>
          <cell r="AD209" t="str">
            <v/>
          </cell>
          <cell r="AE209" t="str">
            <v/>
          </cell>
          <cell r="AF209">
            <v>20230901</v>
          </cell>
          <cell r="AG209">
            <v>20230901</v>
          </cell>
          <cell r="AH209">
            <v>20230901</v>
          </cell>
        </row>
        <row r="210">
          <cell r="A210">
            <v>20230512</v>
          </cell>
          <cell r="B210">
            <v>20230901</v>
          </cell>
          <cell r="F210" t="str">
            <v>HK325151</v>
          </cell>
          <cell r="G210" t="str">
            <v>202E15222000000</v>
          </cell>
          <cell r="H210" t="str">
            <v>SHS15V1SS(GK) BLOCK</v>
          </cell>
          <cell r="I210">
            <v>120</v>
          </cell>
          <cell r="J210">
            <v>0</v>
          </cell>
          <cell r="K210">
            <v>120</v>
          </cell>
          <cell r="L210" t="str">
            <v/>
          </cell>
          <cell r="M210" t="str">
            <v>02E</v>
          </cell>
          <cell r="N210" t="str">
            <v>SHS</v>
          </cell>
          <cell r="O210" t="str">
            <v>15</v>
          </cell>
          <cell r="P210" t="str">
            <v>V</v>
          </cell>
          <cell r="Q210" t="str">
            <v>GK</v>
          </cell>
          <cell r="R210" t="str">
            <v/>
          </cell>
          <cell r="S210">
            <v>22.66</v>
          </cell>
          <cell r="T210">
            <v>2719.2</v>
          </cell>
          <cell r="U210" t="str">
            <v>21</v>
          </cell>
          <cell r="V210" t="str">
            <v>SALES CTRL</v>
          </cell>
          <cell r="W210">
            <v>20230908</v>
          </cell>
          <cell r="X210" t="str">
            <v/>
          </cell>
          <cell r="Y210" t="str">
            <v/>
          </cell>
          <cell r="Z210" t="str">
            <v/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  <cell r="AE210" t="str">
            <v/>
          </cell>
          <cell r="AF210">
            <v>20230901</v>
          </cell>
          <cell r="AG210">
            <v>20230901</v>
          </cell>
          <cell r="AH210">
            <v>20230901</v>
          </cell>
        </row>
        <row r="211">
          <cell r="A211">
            <v>20230512</v>
          </cell>
          <cell r="B211">
            <v>20230901</v>
          </cell>
          <cell r="F211" t="str">
            <v>HK325588</v>
          </cell>
          <cell r="G211" t="str">
            <v>202E15222200000</v>
          </cell>
          <cell r="H211" t="str">
            <v>SHS15V1SSC1(GK) BLOCK</v>
          </cell>
          <cell r="I211">
            <v>30</v>
          </cell>
          <cell r="J211">
            <v>0</v>
          </cell>
          <cell r="K211">
            <v>30</v>
          </cell>
          <cell r="L211" t="str">
            <v/>
          </cell>
          <cell r="M211" t="str">
            <v>02E</v>
          </cell>
          <cell r="N211" t="str">
            <v>SHS</v>
          </cell>
          <cell r="O211" t="str">
            <v>15</v>
          </cell>
          <cell r="P211" t="str">
            <v>V</v>
          </cell>
          <cell r="Q211" t="str">
            <v>GK</v>
          </cell>
          <cell r="R211" t="str">
            <v>C1</v>
          </cell>
          <cell r="S211">
            <v>26.17</v>
          </cell>
          <cell r="T211">
            <v>785.1</v>
          </cell>
          <cell r="U211" t="str">
            <v>21</v>
          </cell>
          <cell r="V211" t="str">
            <v>SALES CTRL</v>
          </cell>
          <cell r="W211">
            <v>20230908</v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>
            <v>20230901</v>
          </cell>
          <cell r="AG211">
            <v>20230901</v>
          </cell>
          <cell r="AH211">
            <v>20230901</v>
          </cell>
        </row>
        <row r="212">
          <cell r="A212">
            <v>20230512</v>
          </cell>
          <cell r="B212">
            <v>20230901</v>
          </cell>
          <cell r="F212" t="str">
            <v>HK325184</v>
          </cell>
          <cell r="G212" t="str">
            <v>202E25122000000</v>
          </cell>
          <cell r="H212" t="str">
            <v>SHS25C1SS(GK) BLOCK</v>
          </cell>
          <cell r="I212">
            <v>100</v>
          </cell>
          <cell r="J212">
            <v>0</v>
          </cell>
          <cell r="K212">
            <v>100</v>
          </cell>
          <cell r="L212" t="str">
            <v/>
          </cell>
          <cell r="M212" t="str">
            <v>02E</v>
          </cell>
          <cell r="N212" t="str">
            <v>SHS</v>
          </cell>
          <cell r="O212" t="str">
            <v>25</v>
          </cell>
          <cell r="P212" t="str">
            <v>C</v>
          </cell>
          <cell r="Q212" t="str">
            <v>GK</v>
          </cell>
          <cell r="R212" t="str">
            <v/>
          </cell>
          <cell r="S212">
            <v>31.11</v>
          </cell>
          <cell r="T212">
            <v>3111</v>
          </cell>
          <cell r="U212" t="str">
            <v>21</v>
          </cell>
          <cell r="V212" t="str">
            <v>SALES CTRL</v>
          </cell>
          <cell r="W212">
            <v>20230908</v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>
            <v>20230901</v>
          </cell>
          <cell r="AG212">
            <v>20230901</v>
          </cell>
          <cell r="AH212">
            <v>20230901</v>
          </cell>
        </row>
        <row r="213">
          <cell r="A213">
            <v>20230512</v>
          </cell>
          <cell r="B213">
            <v>20230901</v>
          </cell>
          <cell r="F213" t="str">
            <v>HK325596</v>
          </cell>
          <cell r="G213" t="str">
            <v>202E25122200000</v>
          </cell>
          <cell r="H213" t="str">
            <v>SHS25C1SSC1(GK) BLOCK</v>
          </cell>
          <cell r="I213">
            <v>20</v>
          </cell>
          <cell r="J213">
            <v>0</v>
          </cell>
          <cell r="K213">
            <v>20</v>
          </cell>
          <cell r="L213" t="str">
            <v/>
          </cell>
          <cell r="M213" t="str">
            <v>02E</v>
          </cell>
          <cell r="N213" t="str">
            <v>SHS</v>
          </cell>
          <cell r="O213" t="str">
            <v>25</v>
          </cell>
          <cell r="P213" t="str">
            <v>C</v>
          </cell>
          <cell r="Q213" t="str">
            <v>GK</v>
          </cell>
          <cell r="R213" t="str">
            <v>C1</v>
          </cell>
          <cell r="S213">
            <v>31.11</v>
          </cell>
          <cell r="T213">
            <v>622.20000000000005</v>
          </cell>
          <cell r="U213" t="str">
            <v>21</v>
          </cell>
          <cell r="V213" t="str">
            <v>SALES CTRL</v>
          </cell>
          <cell r="W213">
            <v>20230908</v>
          </cell>
          <cell r="X213" t="str">
            <v/>
          </cell>
          <cell r="Y213" t="str">
            <v/>
          </cell>
          <cell r="Z213" t="str">
            <v/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>
            <v>20230901</v>
          </cell>
          <cell r="AG213">
            <v>20230901</v>
          </cell>
          <cell r="AH213">
            <v>20230901</v>
          </cell>
        </row>
        <row r="214">
          <cell r="A214">
            <v>20230512</v>
          </cell>
          <cell r="B214">
            <v>20230901</v>
          </cell>
          <cell r="F214" t="str">
            <v>HK325224</v>
          </cell>
          <cell r="G214" t="str">
            <v>202E25222000000</v>
          </cell>
          <cell r="H214" t="str">
            <v>SHS25V1SS(GK) BLOCK</v>
          </cell>
          <cell r="I214">
            <v>40</v>
          </cell>
          <cell r="J214">
            <v>0</v>
          </cell>
          <cell r="K214">
            <v>40</v>
          </cell>
          <cell r="L214" t="str">
            <v/>
          </cell>
          <cell r="M214" t="str">
            <v>02E</v>
          </cell>
          <cell r="N214" t="str">
            <v>SHS</v>
          </cell>
          <cell r="O214" t="str">
            <v>25</v>
          </cell>
          <cell r="P214" t="str">
            <v>V</v>
          </cell>
          <cell r="Q214" t="str">
            <v>GK</v>
          </cell>
          <cell r="R214" t="str">
            <v/>
          </cell>
          <cell r="S214">
            <v>29.59</v>
          </cell>
          <cell r="T214">
            <v>1183.5999999999999</v>
          </cell>
          <cell r="U214" t="str">
            <v>21</v>
          </cell>
          <cell r="V214" t="str">
            <v>SALES CTRL</v>
          </cell>
          <cell r="W214">
            <v>20230908</v>
          </cell>
          <cell r="X214" t="str">
            <v/>
          </cell>
          <cell r="Y214" t="str">
            <v/>
          </cell>
          <cell r="Z214" t="str">
            <v/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>
            <v>20230901</v>
          </cell>
          <cell r="AG214">
            <v>20230901</v>
          </cell>
          <cell r="AH214">
            <v>20230901</v>
          </cell>
        </row>
        <row r="215">
          <cell r="A215">
            <v>20230512</v>
          </cell>
          <cell r="B215">
            <v>20230901</v>
          </cell>
          <cell r="F215" t="str">
            <v>HK325198</v>
          </cell>
          <cell r="G215" t="str">
            <v>202E25422000000</v>
          </cell>
          <cell r="H215" t="str">
            <v>SHS25LC1SS(GK) BLOCK</v>
          </cell>
          <cell r="I215">
            <v>20</v>
          </cell>
          <cell r="J215">
            <v>0</v>
          </cell>
          <cell r="K215">
            <v>20</v>
          </cell>
          <cell r="L215" t="str">
            <v/>
          </cell>
          <cell r="M215" t="str">
            <v>02E</v>
          </cell>
          <cell r="N215" t="str">
            <v>SHS</v>
          </cell>
          <cell r="O215" t="str">
            <v>25</v>
          </cell>
          <cell r="P215" t="str">
            <v>LC</v>
          </cell>
          <cell r="Q215" t="str">
            <v>GK</v>
          </cell>
          <cell r="R215" t="str">
            <v/>
          </cell>
          <cell r="S215">
            <v>34.39</v>
          </cell>
          <cell r="T215">
            <v>687.8</v>
          </cell>
          <cell r="U215" t="str">
            <v>21</v>
          </cell>
          <cell r="V215" t="str">
            <v>SALES CTRL</v>
          </cell>
          <cell r="W215">
            <v>20230908</v>
          </cell>
          <cell r="X215" t="str">
            <v/>
          </cell>
          <cell r="Y215" t="str">
            <v/>
          </cell>
          <cell r="Z215" t="str">
            <v/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>
            <v>20230901</v>
          </cell>
          <cell r="AG215">
            <v>20230901</v>
          </cell>
          <cell r="AH215">
            <v>20230901</v>
          </cell>
        </row>
        <row r="216">
          <cell r="A216">
            <v>20230512</v>
          </cell>
          <cell r="B216">
            <v>20230901</v>
          </cell>
          <cell r="F216" t="str">
            <v>HK325214</v>
          </cell>
          <cell r="G216" t="str">
            <v>202E25522000000</v>
          </cell>
          <cell r="H216" t="str">
            <v>SHS25LV1SS(GK) BLOCK</v>
          </cell>
          <cell r="I216">
            <v>20</v>
          </cell>
          <cell r="J216">
            <v>0</v>
          </cell>
          <cell r="K216">
            <v>20</v>
          </cell>
          <cell r="L216" t="str">
            <v/>
          </cell>
          <cell r="M216" t="str">
            <v>02E</v>
          </cell>
          <cell r="N216" t="str">
            <v>SHS</v>
          </cell>
          <cell r="O216" t="str">
            <v>25</v>
          </cell>
          <cell r="P216" t="str">
            <v>LV</v>
          </cell>
          <cell r="Q216" t="str">
            <v>GK</v>
          </cell>
          <cell r="R216" t="str">
            <v/>
          </cell>
          <cell r="S216">
            <v>31.8</v>
          </cell>
          <cell r="T216">
            <v>636</v>
          </cell>
          <cell r="U216" t="str">
            <v>21</v>
          </cell>
          <cell r="V216" t="str">
            <v>SALES CTRL</v>
          </cell>
          <cell r="W216">
            <v>20230908</v>
          </cell>
          <cell r="X216" t="str">
            <v/>
          </cell>
          <cell r="Y216" t="str">
            <v/>
          </cell>
          <cell r="Z216" t="str">
            <v/>
          </cell>
          <cell r="AA216" t="str">
            <v/>
          </cell>
          <cell r="AB216" t="str">
            <v/>
          </cell>
          <cell r="AC216" t="str">
            <v/>
          </cell>
          <cell r="AD216" t="str">
            <v/>
          </cell>
          <cell r="AE216" t="str">
            <v/>
          </cell>
          <cell r="AF216">
            <v>20230901</v>
          </cell>
          <cell r="AG216">
            <v>20230901</v>
          </cell>
          <cell r="AH216">
            <v>20230901</v>
          </cell>
        </row>
        <row r="217">
          <cell r="A217">
            <v>20230512</v>
          </cell>
          <cell r="B217">
            <v>20230901</v>
          </cell>
          <cell r="F217" t="str">
            <v>HK325204</v>
          </cell>
          <cell r="G217" t="str">
            <v>202E25622000000</v>
          </cell>
          <cell r="H217" t="str">
            <v>SHS25LR1SS(GK) BLOCK</v>
          </cell>
          <cell r="I217">
            <v>20</v>
          </cell>
          <cell r="J217">
            <v>0</v>
          </cell>
          <cell r="K217">
            <v>20</v>
          </cell>
          <cell r="L217" t="str">
            <v/>
          </cell>
          <cell r="M217" t="str">
            <v>02E</v>
          </cell>
          <cell r="N217" t="str">
            <v>SHS</v>
          </cell>
          <cell r="O217" t="str">
            <v>25</v>
          </cell>
          <cell r="P217" t="str">
            <v>LR</v>
          </cell>
          <cell r="Q217" t="str">
            <v>GK</v>
          </cell>
          <cell r="R217" t="str">
            <v/>
          </cell>
          <cell r="S217">
            <v>27.3</v>
          </cell>
          <cell r="T217">
            <v>546</v>
          </cell>
          <cell r="U217" t="str">
            <v>21</v>
          </cell>
          <cell r="V217" t="str">
            <v>SALES CTRL</v>
          </cell>
          <cell r="W217">
            <v>20230908</v>
          </cell>
          <cell r="X217" t="str">
            <v/>
          </cell>
          <cell r="Y217" t="str">
            <v/>
          </cell>
          <cell r="Z217" t="str">
            <v/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>
            <v>20230901</v>
          </cell>
          <cell r="AG217">
            <v>20230901</v>
          </cell>
          <cell r="AH217">
            <v>20230901</v>
          </cell>
        </row>
        <row r="218">
          <cell r="A218">
            <v>20230512</v>
          </cell>
          <cell r="B218">
            <v>20230901</v>
          </cell>
          <cell r="F218" t="str">
            <v>HK325749</v>
          </cell>
          <cell r="G218" t="str">
            <v>302302086995200</v>
          </cell>
          <cell r="H218" t="str">
            <v>SHS25C1QZZZ BLOCK</v>
          </cell>
          <cell r="I218">
            <v>40</v>
          </cell>
          <cell r="J218">
            <v>0</v>
          </cell>
          <cell r="K218">
            <v>40</v>
          </cell>
          <cell r="L218" t="str">
            <v/>
          </cell>
          <cell r="M218" t="str">
            <v>023</v>
          </cell>
          <cell r="N218" t="str">
            <v>SHS</v>
          </cell>
          <cell r="O218" t="str">
            <v>25</v>
          </cell>
          <cell r="P218" t="str">
            <v>C</v>
          </cell>
          <cell r="Q218" t="str">
            <v/>
          </cell>
          <cell r="R218" t="str">
            <v/>
          </cell>
          <cell r="S218">
            <v>57.4</v>
          </cell>
          <cell r="T218">
            <v>2296</v>
          </cell>
          <cell r="U218" t="str">
            <v>21</v>
          </cell>
          <cell r="V218" t="str">
            <v>SALES CTRL</v>
          </cell>
          <cell r="W218">
            <v>20230908</v>
          </cell>
          <cell r="X218" t="str">
            <v/>
          </cell>
          <cell r="Y218" t="str">
            <v/>
          </cell>
          <cell r="Z218" t="str">
            <v/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>
            <v>20230901</v>
          </cell>
          <cell r="AG218">
            <v>20230901</v>
          </cell>
          <cell r="AH218">
            <v>20230901</v>
          </cell>
        </row>
        <row r="219">
          <cell r="A219">
            <v>20230512</v>
          </cell>
          <cell r="B219">
            <v>20230901</v>
          </cell>
          <cell r="F219" t="str">
            <v>HK325802</v>
          </cell>
          <cell r="G219" t="str">
            <v>302351009682700</v>
          </cell>
          <cell r="H219" t="str">
            <v>SHS25C1QZDD BLOCK</v>
          </cell>
          <cell r="I219">
            <v>20</v>
          </cell>
          <cell r="J219">
            <v>0</v>
          </cell>
          <cell r="K219">
            <v>20</v>
          </cell>
          <cell r="L219" t="str">
            <v/>
          </cell>
          <cell r="M219" t="str">
            <v>023</v>
          </cell>
          <cell r="N219" t="str">
            <v>SHS</v>
          </cell>
          <cell r="O219" t="str">
            <v>25</v>
          </cell>
          <cell r="P219" t="str">
            <v>C</v>
          </cell>
          <cell r="Q219" t="str">
            <v/>
          </cell>
          <cell r="R219" t="str">
            <v/>
          </cell>
          <cell r="S219">
            <v>61.37</v>
          </cell>
          <cell r="T219">
            <v>1227.4000000000001</v>
          </cell>
          <cell r="U219" t="str">
            <v>21</v>
          </cell>
          <cell r="V219" t="str">
            <v>SALES CTRL</v>
          </cell>
          <cell r="W219">
            <v>20230908</v>
          </cell>
          <cell r="X219" t="str">
            <v/>
          </cell>
          <cell r="Y219" t="str">
            <v/>
          </cell>
          <cell r="Z219" t="str">
            <v/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>
            <v>20230901</v>
          </cell>
          <cell r="AG219">
            <v>20230901</v>
          </cell>
          <cell r="AH219">
            <v>20230901</v>
          </cell>
        </row>
        <row r="220">
          <cell r="A220">
            <v>20230530</v>
          </cell>
          <cell r="B220">
            <v>20230901</v>
          </cell>
          <cell r="F220" t="str">
            <v>HK327778</v>
          </cell>
          <cell r="G220" t="str">
            <v>302451001596000</v>
          </cell>
          <cell r="H220" t="str">
            <v>SHS65-3000LE(GK) RAIL</v>
          </cell>
          <cell r="I220">
            <v>61</v>
          </cell>
          <cell r="J220">
            <v>183000</v>
          </cell>
          <cell r="K220">
            <v>0</v>
          </cell>
          <cell r="L220" t="str">
            <v>FANUC AMERICA CORPORATION</v>
          </cell>
          <cell r="M220" t="str">
            <v>024</v>
          </cell>
          <cell r="N220" t="str">
            <v>SHS</v>
          </cell>
          <cell r="O220" t="str">
            <v>65</v>
          </cell>
          <cell r="P220" t="str">
            <v/>
          </cell>
          <cell r="Q220" t="str">
            <v>GK</v>
          </cell>
          <cell r="R220" t="str">
            <v/>
          </cell>
          <cell r="S220">
            <v>570</v>
          </cell>
          <cell r="T220">
            <v>34770</v>
          </cell>
          <cell r="U220" t="str">
            <v>11</v>
          </cell>
          <cell r="V220" t="str">
            <v>DET SALES</v>
          </cell>
          <cell r="W220">
            <v>20230901</v>
          </cell>
          <cell r="X220" t="str">
            <v>75</v>
          </cell>
          <cell r="Y220" t="str">
            <v>150</v>
          </cell>
          <cell r="Z220" t="str">
            <v/>
          </cell>
          <cell r="AA220" t="str">
            <v/>
          </cell>
          <cell r="AB220" t="str">
            <v/>
          </cell>
          <cell r="AC220" t="str">
            <v/>
          </cell>
          <cell r="AD220" t="str">
            <v>T000</v>
          </cell>
          <cell r="AE220" t="str">
            <v/>
          </cell>
          <cell r="AF220">
            <v>20230901</v>
          </cell>
          <cell r="AG220">
            <v>20230901</v>
          </cell>
          <cell r="AH220">
            <v>20230901</v>
          </cell>
        </row>
        <row r="221">
          <cell r="A221">
            <v>20230605</v>
          </cell>
          <cell r="B221">
            <v>20230901</v>
          </cell>
          <cell r="F221" t="str">
            <v>HK328497</v>
          </cell>
          <cell r="G221" t="str">
            <v>106751019628500</v>
          </cell>
          <cell r="H221" t="str">
            <v>SHW27CAN2SS+250L</v>
          </cell>
          <cell r="I221">
            <v>2</v>
          </cell>
          <cell r="J221">
            <v>500</v>
          </cell>
          <cell r="K221">
            <v>4</v>
          </cell>
          <cell r="L221" t="str">
            <v>BDI</v>
          </cell>
          <cell r="M221" t="str">
            <v>067</v>
          </cell>
          <cell r="N221" t="str">
            <v>SHW</v>
          </cell>
          <cell r="O221" t="str">
            <v>27</v>
          </cell>
          <cell r="P221" t="str">
            <v>CAN</v>
          </cell>
          <cell r="Q221" t="str">
            <v/>
          </cell>
          <cell r="R221" t="str">
            <v/>
          </cell>
          <cell r="S221">
            <v>193.6</v>
          </cell>
          <cell r="T221">
            <v>387.2</v>
          </cell>
          <cell r="U221" t="str">
            <v>11</v>
          </cell>
          <cell r="V221" t="str">
            <v>DET SALES</v>
          </cell>
          <cell r="W221">
            <v>20230901</v>
          </cell>
          <cell r="X221" t="str">
            <v>5</v>
          </cell>
          <cell r="Y221" t="str">
            <v>60</v>
          </cell>
          <cell r="Z221" t="str">
            <v/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>
            <v>20230901</v>
          </cell>
          <cell r="AG221">
            <v>20230901</v>
          </cell>
          <cell r="AH221">
            <v>20230901</v>
          </cell>
        </row>
        <row r="222">
          <cell r="A222">
            <v>20230623</v>
          </cell>
          <cell r="B222">
            <v>20230901</v>
          </cell>
          <cell r="F222" t="str">
            <v>HK331896</v>
          </cell>
          <cell r="G222" t="str">
            <v>102302313994700</v>
          </cell>
          <cell r="H222" t="str">
            <v>SHS35V1SSC0+170LP</v>
          </cell>
          <cell r="I222">
            <v>1</v>
          </cell>
          <cell r="J222">
            <v>170</v>
          </cell>
          <cell r="K222">
            <v>1</v>
          </cell>
          <cell r="L222" t="str">
            <v>MOTION IND - CHICAGO (IL30)</v>
          </cell>
          <cell r="M222" t="str">
            <v>023</v>
          </cell>
          <cell r="N222" t="str">
            <v>SHS</v>
          </cell>
          <cell r="O222" t="str">
            <v>35</v>
          </cell>
          <cell r="P222" t="str">
            <v>V</v>
          </cell>
          <cell r="Q222" t="str">
            <v>P</v>
          </cell>
          <cell r="R222" t="str">
            <v>C0</v>
          </cell>
          <cell r="S222">
            <v>116.33</v>
          </cell>
          <cell r="T222">
            <v>116.33</v>
          </cell>
          <cell r="U222" t="str">
            <v>11</v>
          </cell>
          <cell r="V222" t="str">
            <v>CHI SALES</v>
          </cell>
          <cell r="W222">
            <v>20230628</v>
          </cell>
          <cell r="X222" t="str">
            <v>45</v>
          </cell>
          <cell r="Y222" t="str">
            <v>80</v>
          </cell>
          <cell r="Z222" t="str">
            <v/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>
            <v>20230901</v>
          </cell>
          <cell r="AG222">
            <v>20230901</v>
          </cell>
          <cell r="AH222">
            <v>20230901</v>
          </cell>
        </row>
        <row r="223">
          <cell r="A223">
            <v>20230623</v>
          </cell>
          <cell r="B223">
            <v>20230901</v>
          </cell>
          <cell r="F223" t="str">
            <v>HK332030</v>
          </cell>
          <cell r="G223" t="str">
            <v>101E51023040100</v>
          </cell>
          <cell r="H223" t="str">
            <v>HSR45LC2DDE+1095L</v>
          </cell>
          <cell r="I223">
            <v>6</v>
          </cell>
          <cell r="J223">
            <v>6570</v>
          </cell>
          <cell r="K223">
            <v>12</v>
          </cell>
          <cell r="L223" t="str">
            <v>MILACRON INC.</v>
          </cell>
          <cell r="M223" t="str">
            <v>01E</v>
          </cell>
          <cell r="N223" t="str">
            <v>HSR</v>
          </cell>
          <cell r="O223" t="str">
            <v>45</v>
          </cell>
          <cell r="P223" t="str">
            <v>LC</v>
          </cell>
          <cell r="Q223" t="str">
            <v/>
          </cell>
          <cell r="R223" t="str">
            <v/>
          </cell>
          <cell r="S223">
            <v>316</v>
          </cell>
          <cell r="T223">
            <v>1896</v>
          </cell>
          <cell r="U223" t="str">
            <v>11</v>
          </cell>
          <cell r="V223" t="str">
            <v>DET SALES</v>
          </cell>
          <cell r="W223">
            <v>20230901</v>
          </cell>
          <cell r="X223" t="str">
            <v>22.5</v>
          </cell>
          <cell r="Y223" t="str">
            <v>105</v>
          </cell>
          <cell r="Z223" t="str">
            <v/>
          </cell>
          <cell r="AA223" t="str">
            <v/>
          </cell>
          <cell r="AB223" t="str">
            <v>00Z0</v>
          </cell>
          <cell r="AC223" t="str">
            <v/>
          </cell>
          <cell r="AD223" t="str">
            <v/>
          </cell>
          <cell r="AE223" t="str">
            <v/>
          </cell>
          <cell r="AF223">
            <v>20230901</v>
          </cell>
          <cell r="AG223">
            <v>20230901</v>
          </cell>
          <cell r="AH223">
            <v>20230901</v>
          </cell>
        </row>
        <row r="224">
          <cell r="A224">
            <v>20230705</v>
          </cell>
          <cell r="B224">
            <v>20230901</v>
          </cell>
          <cell r="F224" t="str">
            <v>HK333003</v>
          </cell>
          <cell r="G224" t="str">
            <v>100551010327300</v>
          </cell>
          <cell r="H224" t="str">
            <v>SSR20XW2GGC1E+680LUP-II(B)</v>
          </cell>
          <cell r="I224">
            <v>4</v>
          </cell>
          <cell r="J224">
            <v>2720</v>
          </cell>
          <cell r="K224">
            <v>8</v>
          </cell>
          <cell r="L224" t="str">
            <v>ROCKWELL AUTOMATION</v>
          </cell>
          <cell r="M224" t="str">
            <v>005</v>
          </cell>
          <cell r="N224" t="str">
            <v>SSR</v>
          </cell>
          <cell r="O224" t="str">
            <v>20X</v>
          </cell>
          <cell r="P224" t="str">
            <v>W</v>
          </cell>
          <cell r="Q224" t="str">
            <v>UP</v>
          </cell>
          <cell r="R224" t="str">
            <v>C1</v>
          </cell>
          <cell r="S224">
            <v>250</v>
          </cell>
          <cell r="T224">
            <v>1000</v>
          </cell>
          <cell r="U224" t="str">
            <v>11</v>
          </cell>
          <cell r="V224" t="str">
            <v>NE SALES</v>
          </cell>
          <cell r="W224">
            <v>20230901</v>
          </cell>
          <cell r="X224" t="str">
            <v>10</v>
          </cell>
          <cell r="Y224" t="str">
            <v>60</v>
          </cell>
          <cell r="Z224" t="str">
            <v/>
          </cell>
          <cell r="AA224" t="str">
            <v>2</v>
          </cell>
          <cell r="AB224" t="str">
            <v/>
          </cell>
          <cell r="AC224" t="str">
            <v/>
          </cell>
          <cell r="AD224" t="str">
            <v>Z000</v>
          </cell>
          <cell r="AE224" t="str">
            <v/>
          </cell>
          <cell r="AF224">
            <v>20230901</v>
          </cell>
          <cell r="AG224">
            <v>20230901</v>
          </cell>
          <cell r="AH224">
            <v>20230901</v>
          </cell>
        </row>
        <row r="225">
          <cell r="A225">
            <v>20230718</v>
          </cell>
          <cell r="B225">
            <v>20230901</v>
          </cell>
          <cell r="F225" t="str">
            <v>HK334943</v>
          </cell>
          <cell r="G225" t="str">
            <v>086136131003000</v>
          </cell>
          <cell r="H225" t="str">
            <v>KR3310A-0300-0-01A0</v>
          </cell>
          <cell r="I225">
            <v>10</v>
          </cell>
          <cell r="J225">
            <v>4000</v>
          </cell>
          <cell r="K225">
            <v>10</v>
          </cell>
          <cell r="L225" t="str">
            <v/>
          </cell>
          <cell r="M225" t="str">
            <v>861</v>
          </cell>
          <cell r="N225" t="str">
            <v>KR</v>
          </cell>
          <cell r="O225" t="str">
            <v>3310</v>
          </cell>
          <cell r="P225" t="str">
            <v>A</v>
          </cell>
          <cell r="Q225" t="str">
            <v/>
          </cell>
          <cell r="R225" t="str">
            <v>GS</v>
          </cell>
          <cell r="S225">
            <v>468.8</v>
          </cell>
          <cell r="T225">
            <v>4688</v>
          </cell>
          <cell r="U225" t="str">
            <v>21</v>
          </cell>
          <cell r="V225" t="str">
            <v>SALES CTRL</v>
          </cell>
          <cell r="W225">
            <v>20230814</v>
          </cell>
          <cell r="X225" t="str">
            <v>50</v>
          </cell>
          <cell r="Y225" t="str">
            <v>0</v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>
            <v>20230901</v>
          </cell>
          <cell r="AG225">
            <v>20230901</v>
          </cell>
          <cell r="AH225">
            <v>20230901</v>
          </cell>
        </row>
        <row r="226">
          <cell r="A226">
            <v>20230728</v>
          </cell>
          <cell r="B226">
            <v>20230901</v>
          </cell>
          <cell r="F226" t="str">
            <v>HK336772</v>
          </cell>
          <cell r="G226" t="str">
            <v>206821150903800</v>
          </cell>
          <cell r="H226" t="str">
            <v>SHW21-380L(GK) RAIL</v>
          </cell>
          <cell r="I226">
            <v>6</v>
          </cell>
          <cell r="J226">
            <v>2280</v>
          </cell>
          <cell r="K226">
            <v>0</v>
          </cell>
          <cell r="L226" t="str">
            <v/>
          </cell>
          <cell r="M226" t="str">
            <v>068</v>
          </cell>
          <cell r="N226" t="str">
            <v>SHW</v>
          </cell>
          <cell r="O226" t="str">
            <v>21</v>
          </cell>
          <cell r="P226" t="str">
            <v/>
          </cell>
          <cell r="Q226" t="str">
            <v>GK</v>
          </cell>
          <cell r="R226" t="str">
            <v/>
          </cell>
          <cell r="S226">
            <v>46</v>
          </cell>
          <cell r="T226">
            <v>276</v>
          </cell>
          <cell r="U226" t="str">
            <v>21</v>
          </cell>
          <cell r="V226" t="str">
            <v>SALES CTRL</v>
          </cell>
          <cell r="W226">
            <v>20230825</v>
          </cell>
          <cell r="X226" t="str">
            <v>15</v>
          </cell>
          <cell r="Y226" t="str">
            <v>50</v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>
            <v>20230901</v>
          </cell>
          <cell r="AG226">
            <v>20230901</v>
          </cell>
          <cell r="AH226">
            <v>20230901</v>
          </cell>
        </row>
        <row r="227">
          <cell r="A227">
            <v>20230728</v>
          </cell>
          <cell r="B227">
            <v>20230901</v>
          </cell>
          <cell r="F227" t="str">
            <v>HK336773</v>
          </cell>
          <cell r="G227" t="str">
            <v>206827200908200</v>
          </cell>
          <cell r="H227" t="str">
            <v>SHW27-820L(GK) RAIL</v>
          </cell>
          <cell r="I227">
            <v>6</v>
          </cell>
          <cell r="J227">
            <v>4920</v>
          </cell>
          <cell r="K227">
            <v>0</v>
          </cell>
          <cell r="L227" t="str">
            <v/>
          </cell>
          <cell r="M227" t="str">
            <v>068</v>
          </cell>
          <cell r="N227" t="str">
            <v>SHW</v>
          </cell>
          <cell r="O227" t="str">
            <v>27</v>
          </cell>
          <cell r="P227" t="str">
            <v/>
          </cell>
          <cell r="Q227" t="str">
            <v>GK</v>
          </cell>
          <cell r="R227" t="str">
            <v/>
          </cell>
          <cell r="S227">
            <v>114</v>
          </cell>
          <cell r="T227">
            <v>684</v>
          </cell>
          <cell r="U227" t="str">
            <v>21</v>
          </cell>
          <cell r="V227" t="str">
            <v>SALES CTRL</v>
          </cell>
          <cell r="W227">
            <v>20230825</v>
          </cell>
          <cell r="X227" t="str">
            <v>20</v>
          </cell>
          <cell r="Y227" t="str">
            <v>60</v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>
            <v>20230901</v>
          </cell>
          <cell r="AG227">
            <v>20230901</v>
          </cell>
          <cell r="AH227">
            <v>20230901</v>
          </cell>
        </row>
        <row r="228">
          <cell r="A228">
            <v>20230731</v>
          </cell>
          <cell r="B228">
            <v>20230901</v>
          </cell>
          <cell r="F228" t="str">
            <v>HK336962</v>
          </cell>
          <cell r="G228" t="str">
            <v>302351023075700</v>
          </cell>
          <cell r="H228" t="str">
            <v>SHS20V1QZSSS(B) BLOCK</v>
          </cell>
          <cell r="I228">
            <v>2</v>
          </cell>
          <cell r="J228">
            <v>0</v>
          </cell>
          <cell r="K228">
            <v>2</v>
          </cell>
          <cell r="L228" t="str">
            <v>MOTION IND - CHICAGO (IL30)</v>
          </cell>
          <cell r="M228" t="str">
            <v>023</v>
          </cell>
          <cell r="N228" t="str">
            <v>SHS</v>
          </cell>
          <cell r="O228" t="str">
            <v>20</v>
          </cell>
          <cell r="P228" t="str">
            <v>V</v>
          </cell>
          <cell r="Q228" t="str">
            <v/>
          </cell>
          <cell r="R228" t="str">
            <v/>
          </cell>
          <cell r="S228">
            <v>70.930000000000007</v>
          </cell>
          <cell r="T228">
            <v>141.86000000000001</v>
          </cell>
          <cell r="U228" t="str">
            <v>11</v>
          </cell>
          <cell r="V228" t="str">
            <v>CHI SALES</v>
          </cell>
          <cell r="W228">
            <v>20230804</v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B228" t="str">
            <v>100J</v>
          </cell>
          <cell r="AC228" t="str">
            <v/>
          </cell>
          <cell r="AD228" t="str">
            <v/>
          </cell>
          <cell r="AE228" t="str">
            <v/>
          </cell>
          <cell r="AF228">
            <v>20230901</v>
          </cell>
          <cell r="AG228">
            <v>20230901</v>
          </cell>
          <cell r="AH228">
            <v>20230901</v>
          </cell>
        </row>
        <row r="229">
          <cell r="A229">
            <v>20230731</v>
          </cell>
          <cell r="B229">
            <v>20230901</v>
          </cell>
          <cell r="F229" t="str">
            <v>HK337003</v>
          </cell>
          <cell r="G229" t="str">
            <v>202D25000030000</v>
          </cell>
          <cell r="H229" t="str">
            <v>SR25-3000LY(GK) RAIL</v>
          </cell>
          <cell r="I229">
            <v>20</v>
          </cell>
          <cell r="J229">
            <v>60000</v>
          </cell>
          <cell r="K229">
            <v>0</v>
          </cell>
          <cell r="L229" t="str">
            <v>PRO-LINE AUTOMATION SYSTEMS</v>
          </cell>
          <cell r="M229" t="str">
            <v>02D</v>
          </cell>
          <cell r="N229" t="str">
            <v>SR</v>
          </cell>
          <cell r="O229" t="str">
            <v>25</v>
          </cell>
          <cell r="P229" t="str">
            <v/>
          </cell>
          <cell r="Q229" t="str">
            <v>GK</v>
          </cell>
          <cell r="R229" t="str">
            <v/>
          </cell>
          <cell r="S229">
            <v>156.4</v>
          </cell>
          <cell r="T229">
            <v>3128</v>
          </cell>
          <cell r="U229" t="str">
            <v>11</v>
          </cell>
          <cell r="V229" t="str">
            <v>CAN SALES</v>
          </cell>
          <cell r="W229">
            <v>20240903</v>
          </cell>
          <cell r="X229" t="str">
            <v>20</v>
          </cell>
          <cell r="Y229" t="str">
            <v>60</v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>
            <v>20230901</v>
          </cell>
          <cell r="AG229">
            <v>20230901</v>
          </cell>
          <cell r="AH229">
            <v>20230901</v>
          </cell>
        </row>
        <row r="230">
          <cell r="A230">
            <v>20230804</v>
          </cell>
          <cell r="B230">
            <v>20230901</v>
          </cell>
          <cell r="F230" t="str">
            <v>HK337408</v>
          </cell>
          <cell r="G230" t="str">
            <v>106702277831600</v>
          </cell>
          <cell r="H230" t="str">
            <v>SHW35CA2QZUU+850L</v>
          </cell>
          <cell r="I230">
            <v>2</v>
          </cell>
          <cell r="J230">
            <v>1700</v>
          </cell>
          <cell r="K230">
            <v>4</v>
          </cell>
          <cell r="L230" t="str">
            <v>APPLIED IND TECH - CLEVELAND</v>
          </cell>
          <cell r="M230" t="str">
            <v>067</v>
          </cell>
          <cell r="N230" t="str">
            <v>SHW</v>
          </cell>
          <cell r="O230" t="str">
            <v>35</v>
          </cell>
          <cell r="P230" t="str">
            <v>CA</v>
          </cell>
          <cell r="Q230" t="str">
            <v/>
          </cell>
          <cell r="R230" t="str">
            <v/>
          </cell>
          <cell r="S230">
            <v>371.52</v>
          </cell>
          <cell r="T230">
            <v>743.04</v>
          </cell>
          <cell r="U230" t="str">
            <v>11</v>
          </cell>
          <cell r="V230" t="str">
            <v>DET SALES</v>
          </cell>
          <cell r="W230">
            <v>20230809</v>
          </cell>
          <cell r="X230" t="str">
            <v>25</v>
          </cell>
          <cell r="Y230" t="str">
            <v>80</v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>
            <v>20230901</v>
          </cell>
          <cell r="AG230">
            <v>20230901</v>
          </cell>
          <cell r="AH230">
            <v>20230901</v>
          </cell>
        </row>
        <row r="231">
          <cell r="A231">
            <v>20230807</v>
          </cell>
          <cell r="B231">
            <v>20230901</v>
          </cell>
          <cell r="F231" t="str">
            <v>HK337812</v>
          </cell>
          <cell r="G231" t="str">
            <v>202425100950000</v>
          </cell>
          <cell r="H231" t="str">
            <v>SHS25-5000L(GK) RAIL</v>
          </cell>
          <cell r="I231">
            <v>10</v>
          </cell>
          <cell r="J231">
            <v>50000</v>
          </cell>
          <cell r="K231">
            <v>0</v>
          </cell>
          <cell r="L231" t="str">
            <v>JOSEPH MACHINE COMPANY</v>
          </cell>
          <cell r="M231" t="str">
            <v>024</v>
          </cell>
          <cell r="N231" t="str">
            <v>SHS</v>
          </cell>
          <cell r="O231" t="str">
            <v>25</v>
          </cell>
          <cell r="P231" t="str">
            <v/>
          </cell>
          <cell r="Q231" t="str">
            <v>GK</v>
          </cell>
          <cell r="R231" t="str">
            <v/>
          </cell>
          <cell r="S231">
            <v>472</v>
          </cell>
          <cell r="T231">
            <v>4720</v>
          </cell>
          <cell r="U231" t="str">
            <v>11</v>
          </cell>
          <cell r="V231" t="str">
            <v>NE SALES</v>
          </cell>
          <cell r="W231">
            <v>20230822</v>
          </cell>
          <cell r="X231" t="str">
            <v>10</v>
          </cell>
          <cell r="Y231" t="str">
            <v>60</v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>
            <v>20230901</v>
          </cell>
          <cell r="AG231">
            <v>20230901</v>
          </cell>
          <cell r="AH231">
            <v>20230901</v>
          </cell>
        </row>
        <row r="232">
          <cell r="A232">
            <v>20230807</v>
          </cell>
          <cell r="B232">
            <v>20230901</v>
          </cell>
          <cell r="F232" t="str">
            <v>HK337735</v>
          </cell>
          <cell r="G232" t="str">
            <v>102351023359300</v>
          </cell>
          <cell r="H232" t="str">
            <v>SHS15V2DDC1+500LP-II</v>
          </cell>
          <cell r="I232">
            <v>8</v>
          </cell>
          <cell r="J232">
            <v>4000</v>
          </cell>
          <cell r="K232">
            <v>16</v>
          </cell>
          <cell r="L232" t="str">
            <v>BASARAN GRINDER CORPORATION</v>
          </cell>
          <cell r="M232" t="str">
            <v>023</v>
          </cell>
          <cell r="N232" t="str">
            <v>SHS</v>
          </cell>
          <cell r="O232" t="str">
            <v>15</v>
          </cell>
          <cell r="P232" t="str">
            <v>V</v>
          </cell>
          <cell r="Q232" t="str">
            <v>P</v>
          </cell>
          <cell r="R232" t="str">
            <v>C1</v>
          </cell>
          <cell r="S232">
            <v>155.76</v>
          </cell>
          <cell r="T232">
            <v>1246.08</v>
          </cell>
          <cell r="U232" t="str">
            <v>11</v>
          </cell>
          <cell r="V232" t="str">
            <v>NE SALES</v>
          </cell>
          <cell r="W232">
            <v>20230825</v>
          </cell>
          <cell r="X232" t="str">
            <v>10</v>
          </cell>
          <cell r="Y232" t="str">
            <v>60</v>
          </cell>
          <cell r="Z232" t="str">
            <v/>
          </cell>
          <cell r="AA232" t="str">
            <v>2</v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>
            <v>20230901</v>
          </cell>
          <cell r="AG232">
            <v>20230914</v>
          </cell>
          <cell r="AH232">
            <v>20230914</v>
          </cell>
        </row>
        <row r="233">
          <cell r="A233">
            <v>20230809</v>
          </cell>
          <cell r="B233">
            <v>20230901</v>
          </cell>
          <cell r="F233" t="str">
            <v>HK338267</v>
          </cell>
          <cell r="G233" t="str">
            <v>654871133003290</v>
          </cell>
          <cell r="H233" t="str">
            <v>KR33 COVER 329L FOR 300L</v>
          </cell>
          <cell r="I233">
            <v>25</v>
          </cell>
          <cell r="J233">
            <v>0</v>
          </cell>
          <cell r="K233">
            <v>25</v>
          </cell>
          <cell r="L233" t="str">
            <v/>
          </cell>
          <cell r="M233" t="str">
            <v>548</v>
          </cell>
          <cell r="N233" t="str">
            <v>KR</v>
          </cell>
          <cell r="O233" t="str">
            <v>33</v>
          </cell>
          <cell r="P233" t="str">
            <v/>
          </cell>
          <cell r="Q233" t="str">
            <v/>
          </cell>
          <cell r="R233" t="str">
            <v/>
          </cell>
          <cell r="S233">
            <v>4.75</v>
          </cell>
          <cell r="T233">
            <v>118.75</v>
          </cell>
          <cell r="U233" t="str">
            <v>21</v>
          </cell>
          <cell r="V233" t="str">
            <v>SALES CTRL</v>
          </cell>
          <cell r="W233">
            <v>20230906</v>
          </cell>
          <cell r="X233" t="str">
            <v/>
          </cell>
          <cell r="Y233" t="str">
            <v/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>
            <v>20230901</v>
          </cell>
          <cell r="AG233">
            <v>20230901</v>
          </cell>
          <cell r="AH233">
            <v>20230901</v>
          </cell>
        </row>
        <row r="234">
          <cell r="A234">
            <v>20230810</v>
          </cell>
          <cell r="B234">
            <v>20230901</v>
          </cell>
          <cell r="F234" t="str">
            <v>HK338304</v>
          </cell>
          <cell r="G234" t="str">
            <v>306251021333900</v>
          </cell>
          <cell r="H234" t="str">
            <v>HRW35-210LE(GK) RAIL</v>
          </cell>
          <cell r="I234">
            <v>10</v>
          </cell>
          <cell r="J234">
            <v>2100</v>
          </cell>
          <cell r="K234">
            <v>0</v>
          </cell>
          <cell r="L234" t="str">
            <v>M &amp; R PRINTING</v>
          </cell>
          <cell r="M234" t="str">
            <v>062</v>
          </cell>
          <cell r="N234" t="str">
            <v>HRW</v>
          </cell>
          <cell r="O234" t="str">
            <v>35</v>
          </cell>
          <cell r="P234" t="str">
            <v/>
          </cell>
          <cell r="Q234" t="str">
            <v>GK</v>
          </cell>
          <cell r="R234" t="str">
            <v/>
          </cell>
          <cell r="S234">
            <v>70</v>
          </cell>
          <cell r="T234">
            <v>700</v>
          </cell>
          <cell r="U234" t="str">
            <v>11</v>
          </cell>
          <cell r="V234" t="str">
            <v>CHI SALES</v>
          </cell>
          <cell r="W234">
            <v>20230816</v>
          </cell>
          <cell r="X234" t="str">
            <v>25</v>
          </cell>
          <cell r="Y234" t="str">
            <v>80</v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>Z000</v>
          </cell>
          <cell r="AE234" t="str">
            <v/>
          </cell>
          <cell r="AF234">
            <v>20230901</v>
          </cell>
          <cell r="AG234">
            <v>20230901</v>
          </cell>
          <cell r="AH234">
            <v>20230901</v>
          </cell>
        </row>
        <row r="235">
          <cell r="A235">
            <v>20230810</v>
          </cell>
          <cell r="B235">
            <v>20230901</v>
          </cell>
          <cell r="F235" t="str">
            <v>HK338305</v>
          </cell>
          <cell r="G235" t="str">
            <v>306251021333900</v>
          </cell>
          <cell r="H235" t="str">
            <v>HRW35-210LE(GK) RAIL</v>
          </cell>
          <cell r="I235">
            <v>10</v>
          </cell>
          <cell r="J235">
            <v>2100</v>
          </cell>
          <cell r="K235">
            <v>0</v>
          </cell>
          <cell r="L235" t="str">
            <v>M &amp; R PRINTING</v>
          </cell>
          <cell r="M235" t="str">
            <v>062</v>
          </cell>
          <cell r="N235" t="str">
            <v>HRW</v>
          </cell>
          <cell r="O235" t="str">
            <v>35</v>
          </cell>
          <cell r="P235" t="str">
            <v/>
          </cell>
          <cell r="Q235" t="str">
            <v>GK</v>
          </cell>
          <cell r="R235" t="str">
            <v/>
          </cell>
          <cell r="S235">
            <v>70</v>
          </cell>
          <cell r="T235">
            <v>700</v>
          </cell>
          <cell r="U235" t="str">
            <v>11</v>
          </cell>
          <cell r="V235" t="str">
            <v>CHI SALES</v>
          </cell>
          <cell r="W235">
            <v>20230816</v>
          </cell>
          <cell r="X235" t="str">
            <v>25</v>
          </cell>
          <cell r="Y235" t="str">
            <v>80</v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>Z000</v>
          </cell>
          <cell r="AE235" t="str">
            <v/>
          </cell>
          <cell r="AF235">
            <v>20230901</v>
          </cell>
          <cell r="AG235">
            <v>20230901</v>
          </cell>
          <cell r="AH235">
            <v>20230901</v>
          </cell>
        </row>
        <row r="236">
          <cell r="A236">
            <v>20230810</v>
          </cell>
          <cell r="B236">
            <v>20230901</v>
          </cell>
          <cell r="F236" t="str">
            <v>HK338306</v>
          </cell>
          <cell r="G236" t="str">
            <v>306251021333900</v>
          </cell>
          <cell r="H236" t="str">
            <v>HRW35-210LE(GK) RAIL</v>
          </cell>
          <cell r="I236">
            <v>10</v>
          </cell>
          <cell r="J236">
            <v>2100</v>
          </cell>
          <cell r="K236">
            <v>0</v>
          </cell>
          <cell r="L236" t="str">
            <v>M &amp; R PRINTING</v>
          </cell>
          <cell r="M236" t="str">
            <v>062</v>
          </cell>
          <cell r="N236" t="str">
            <v>HRW</v>
          </cell>
          <cell r="O236" t="str">
            <v>35</v>
          </cell>
          <cell r="P236" t="str">
            <v/>
          </cell>
          <cell r="Q236" t="str">
            <v>GK</v>
          </cell>
          <cell r="R236" t="str">
            <v/>
          </cell>
          <cell r="S236">
            <v>70</v>
          </cell>
          <cell r="T236">
            <v>700</v>
          </cell>
          <cell r="U236" t="str">
            <v>11</v>
          </cell>
          <cell r="V236" t="str">
            <v>CHI SALES</v>
          </cell>
          <cell r="W236">
            <v>20230816</v>
          </cell>
          <cell r="X236" t="str">
            <v>25</v>
          </cell>
          <cell r="Y236" t="str">
            <v>80</v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>Z000</v>
          </cell>
          <cell r="AE236" t="str">
            <v/>
          </cell>
          <cell r="AF236">
            <v>20230901</v>
          </cell>
          <cell r="AG236">
            <v>20230901</v>
          </cell>
          <cell r="AH236">
            <v>20230901</v>
          </cell>
        </row>
        <row r="237">
          <cell r="A237">
            <v>20230811</v>
          </cell>
          <cell r="B237">
            <v>20230901</v>
          </cell>
          <cell r="F237" t="str">
            <v>HK338415</v>
          </cell>
          <cell r="G237" t="str">
            <v>006917626102300</v>
          </cell>
          <cell r="H237" t="str">
            <v>SHW17CR2SSM+230LM-II</v>
          </cell>
          <cell r="I237">
            <v>2</v>
          </cell>
          <cell r="J237">
            <v>460</v>
          </cell>
          <cell r="K237">
            <v>4</v>
          </cell>
          <cell r="L237" t="str">
            <v>AUTOMATION TOOL COMPANY</v>
          </cell>
          <cell r="M237" t="str">
            <v>069</v>
          </cell>
          <cell r="N237" t="str">
            <v>SHW</v>
          </cell>
          <cell r="O237" t="str">
            <v>17</v>
          </cell>
          <cell r="P237" t="str">
            <v>CR</v>
          </cell>
          <cell r="Q237" t="str">
            <v/>
          </cell>
          <cell r="R237" t="str">
            <v/>
          </cell>
          <cell r="S237">
            <v>141.32</v>
          </cell>
          <cell r="T237">
            <v>282.64</v>
          </cell>
          <cell r="U237" t="str">
            <v>11</v>
          </cell>
          <cell r="V237" t="str">
            <v>ATL SALES</v>
          </cell>
          <cell r="W237">
            <v>20230822</v>
          </cell>
          <cell r="X237" t="str">
            <v>15</v>
          </cell>
          <cell r="Y237" t="str">
            <v>40</v>
          </cell>
          <cell r="Z237" t="str">
            <v/>
          </cell>
          <cell r="AA237" t="str">
            <v>2</v>
          </cell>
          <cell r="AB237" t="str">
            <v/>
          </cell>
          <cell r="AC237" t="str">
            <v>M200</v>
          </cell>
          <cell r="AD237" t="str">
            <v/>
          </cell>
          <cell r="AE237" t="str">
            <v>M100</v>
          </cell>
          <cell r="AF237">
            <v>20230901</v>
          </cell>
          <cell r="AG237">
            <v>20230901</v>
          </cell>
          <cell r="AH237">
            <v>20230901</v>
          </cell>
        </row>
        <row r="238">
          <cell r="A238">
            <v>20230815</v>
          </cell>
          <cell r="B238">
            <v>20230901</v>
          </cell>
          <cell r="F238" t="str">
            <v>HK338641</v>
          </cell>
          <cell r="G238" t="str">
            <v>106102045598000</v>
          </cell>
          <cell r="H238" t="str">
            <v>HRW27CA2ZZ+820L</v>
          </cell>
          <cell r="I238">
            <v>1</v>
          </cell>
          <cell r="J238">
            <v>820</v>
          </cell>
          <cell r="K238">
            <v>2</v>
          </cell>
          <cell r="L238" t="str">
            <v>MOTION IND - BIRMINGHAM (AL09)</v>
          </cell>
          <cell r="M238" t="str">
            <v>061</v>
          </cell>
          <cell r="N238" t="str">
            <v>HRW</v>
          </cell>
          <cell r="O238" t="str">
            <v>27</v>
          </cell>
          <cell r="P238" t="str">
            <v>CA</v>
          </cell>
          <cell r="Q238" t="str">
            <v/>
          </cell>
          <cell r="R238" t="str">
            <v/>
          </cell>
          <cell r="S238">
            <v>208.24</v>
          </cell>
          <cell r="T238">
            <v>208.24</v>
          </cell>
          <cell r="U238" t="str">
            <v>11</v>
          </cell>
          <cell r="V238" t="str">
            <v>ATL SALES</v>
          </cell>
          <cell r="W238">
            <v>20230824</v>
          </cell>
          <cell r="X238" t="str">
            <v>20</v>
          </cell>
          <cell r="Y238" t="str">
            <v>60</v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>
            <v>20230901</v>
          </cell>
          <cell r="AG238">
            <v>20230901</v>
          </cell>
          <cell r="AH238">
            <v>20230901</v>
          </cell>
        </row>
        <row r="239">
          <cell r="A239">
            <v>20230815</v>
          </cell>
          <cell r="B239">
            <v>20230901</v>
          </cell>
          <cell r="F239" t="str">
            <v>HK338635</v>
          </cell>
          <cell r="G239" t="str">
            <v>113902371312000</v>
          </cell>
          <cell r="H239" t="str">
            <v>SRS12MUUC1+395LM</v>
          </cell>
          <cell r="I239">
            <v>4</v>
          </cell>
          <cell r="J239">
            <v>1580</v>
          </cell>
          <cell r="K239">
            <v>4</v>
          </cell>
          <cell r="L239" t="str">
            <v>MOTION SOLUTIONS</v>
          </cell>
          <cell r="M239" t="str">
            <v>139</v>
          </cell>
          <cell r="N239" t="str">
            <v>SRS</v>
          </cell>
          <cell r="O239" t="str">
            <v>12</v>
          </cell>
          <cell r="P239" t="str">
            <v/>
          </cell>
          <cell r="Q239" t="str">
            <v/>
          </cell>
          <cell r="R239" t="str">
            <v>C1</v>
          </cell>
          <cell r="S239">
            <v>60.11</v>
          </cell>
          <cell r="T239">
            <v>240.44</v>
          </cell>
          <cell r="U239" t="str">
            <v>11</v>
          </cell>
          <cell r="V239" t="str">
            <v>SF SALES</v>
          </cell>
          <cell r="W239">
            <v>20230830</v>
          </cell>
          <cell r="X239" t="str">
            <v>10</v>
          </cell>
          <cell r="Y239" t="str">
            <v>25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>M200</v>
          </cell>
          <cell r="AD239" t="str">
            <v/>
          </cell>
          <cell r="AE239" t="str">
            <v>M100</v>
          </cell>
          <cell r="AF239">
            <v>20230901</v>
          </cell>
          <cell r="AG239">
            <v>20230901</v>
          </cell>
          <cell r="AH239">
            <v>20230901</v>
          </cell>
        </row>
        <row r="240">
          <cell r="A240">
            <v>20230815</v>
          </cell>
          <cell r="B240">
            <v>20230901</v>
          </cell>
          <cell r="F240" t="str">
            <v>HK338773</v>
          </cell>
          <cell r="G240" t="str">
            <v>206327622009000</v>
          </cell>
          <cell r="H240" t="str">
            <v>HRW27CR1SSM(GK) BLOCK</v>
          </cell>
          <cell r="I240">
            <v>10</v>
          </cell>
          <cell r="J240">
            <v>0</v>
          </cell>
          <cell r="K240">
            <v>10</v>
          </cell>
          <cell r="L240" t="str">
            <v>MOTION IND - BIRMINGHAM</v>
          </cell>
          <cell r="M240" t="str">
            <v>063</v>
          </cell>
          <cell r="N240" t="str">
            <v>HRW</v>
          </cell>
          <cell r="O240" t="str">
            <v>27</v>
          </cell>
          <cell r="P240" t="str">
            <v>CR</v>
          </cell>
          <cell r="Q240" t="str">
            <v>GK</v>
          </cell>
          <cell r="R240" t="str">
            <v/>
          </cell>
          <cell r="S240">
            <v>122.23</v>
          </cell>
          <cell r="T240">
            <v>1222.3</v>
          </cell>
          <cell r="U240" t="str">
            <v>11</v>
          </cell>
          <cell r="V240" t="str">
            <v>NE SALES</v>
          </cell>
          <cell r="W240">
            <v>20230821</v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 t="str">
            <v>M200</v>
          </cell>
          <cell r="AD240" t="str">
            <v/>
          </cell>
          <cell r="AE240" t="str">
            <v/>
          </cell>
          <cell r="AF240">
            <v>20230901</v>
          </cell>
          <cell r="AG240">
            <v>20230901</v>
          </cell>
          <cell r="AH240">
            <v>20230901</v>
          </cell>
        </row>
        <row r="241">
          <cell r="A241">
            <v>20230816</v>
          </cell>
          <cell r="B241">
            <v>20230901</v>
          </cell>
          <cell r="F241" t="str">
            <v>HK338835</v>
          </cell>
          <cell r="G241" t="str">
            <v>013912026002450</v>
          </cell>
          <cell r="H241" t="str">
            <v>2SRS12MSS+245LM</v>
          </cell>
          <cell r="I241">
            <v>16</v>
          </cell>
          <cell r="J241">
            <v>3920</v>
          </cell>
          <cell r="K241">
            <v>32</v>
          </cell>
          <cell r="L241" t="str">
            <v>ATS CORPORATION</v>
          </cell>
          <cell r="M241" t="str">
            <v>139</v>
          </cell>
          <cell r="N241" t="str">
            <v>SRS</v>
          </cell>
          <cell r="O241" t="str">
            <v>12</v>
          </cell>
          <cell r="P241" t="str">
            <v/>
          </cell>
          <cell r="Q241" t="str">
            <v/>
          </cell>
          <cell r="R241" t="str">
            <v/>
          </cell>
          <cell r="S241">
            <v>55.12</v>
          </cell>
          <cell r="T241">
            <v>881.92</v>
          </cell>
          <cell r="U241" t="str">
            <v>11</v>
          </cell>
          <cell r="V241" t="str">
            <v>CAN SALES</v>
          </cell>
          <cell r="W241">
            <v>20230823</v>
          </cell>
          <cell r="X241" t="str">
            <v>10</v>
          </cell>
          <cell r="Y241" t="str">
            <v>25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>M200</v>
          </cell>
          <cell r="AD241" t="str">
            <v/>
          </cell>
          <cell r="AE241" t="str">
            <v>M100</v>
          </cell>
          <cell r="AF241">
            <v>20230901</v>
          </cell>
          <cell r="AG241">
            <v>20230901</v>
          </cell>
          <cell r="AH241">
            <v>20230901</v>
          </cell>
        </row>
        <row r="242">
          <cell r="A242">
            <v>20230816</v>
          </cell>
          <cell r="B242">
            <v>20230901</v>
          </cell>
          <cell r="F242" t="str">
            <v>HK338905</v>
          </cell>
          <cell r="G242" t="str">
            <v>201745225905700</v>
          </cell>
          <cell r="H242" t="str">
            <v>HSR45-570L(GK) RAIL</v>
          </cell>
          <cell r="I242">
            <v>6</v>
          </cell>
          <cell r="J242">
            <v>3420</v>
          </cell>
          <cell r="K242">
            <v>0</v>
          </cell>
          <cell r="L242" t="str">
            <v>MCMASTER CARR</v>
          </cell>
          <cell r="M242" t="str">
            <v>017</v>
          </cell>
          <cell r="N242" t="str">
            <v>HSR</v>
          </cell>
          <cell r="O242" t="str">
            <v>45</v>
          </cell>
          <cell r="P242" t="str">
            <v/>
          </cell>
          <cell r="Q242" t="str">
            <v>GK</v>
          </cell>
          <cell r="R242" t="str">
            <v/>
          </cell>
          <cell r="S242">
            <v>83.43</v>
          </cell>
          <cell r="T242">
            <v>500.58</v>
          </cell>
          <cell r="U242" t="str">
            <v>11</v>
          </cell>
          <cell r="V242" t="str">
            <v>CHI SALES</v>
          </cell>
          <cell r="W242">
            <v>20230825</v>
          </cell>
          <cell r="X242" t="str">
            <v>22.5</v>
          </cell>
          <cell r="Y242" t="str">
            <v>105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>
            <v>20230901</v>
          </cell>
          <cell r="AG242">
            <v>20230901</v>
          </cell>
          <cell r="AH242">
            <v>20230901</v>
          </cell>
        </row>
        <row r="243">
          <cell r="A243">
            <v>20230817</v>
          </cell>
          <cell r="B243">
            <v>20230901</v>
          </cell>
          <cell r="F243" t="str">
            <v>HK339079</v>
          </cell>
          <cell r="G243" t="str">
            <v>184951008761301</v>
          </cell>
          <cell r="H243" t="str">
            <v>MS08022-A-0087613</v>
          </cell>
          <cell r="I243">
            <v>1</v>
          </cell>
          <cell r="J243">
            <v>0</v>
          </cell>
          <cell r="K243">
            <v>0</v>
          </cell>
          <cell r="L243" t="str">
            <v>APPLIED MATERIALS INC</v>
          </cell>
          <cell r="M243" t="str">
            <v>849</v>
          </cell>
          <cell r="N243" t="str">
            <v>S-UNIT</v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>
            <v>0</v>
          </cell>
          <cell r="T243">
            <v>0</v>
          </cell>
          <cell r="U243" t="str">
            <v>15</v>
          </cell>
          <cell r="V243" t="str">
            <v>SF SALES</v>
          </cell>
          <cell r="W243">
            <v>20230901</v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>
            <v>20230901</v>
          </cell>
          <cell r="AG243">
            <v>20230901</v>
          </cell>
          <cell r="AH243">
            <v>0</v>
          </cell>
        </row>
        <row r="244">
          <cell r="A244">
            <v>20230221</v>
          </cell>
          <cell r="B244">
            <v>20230905</v>
          </cell>
          <cell r="F244" t="str">
            <v>HK308263</v>
          </cell>
          <cell r="G244" t="str">
            <v>102351021017200</v>
          </cell>
          <cell r="H244" t="str">
            <v>SHS30V2CS+590L</v>
          </cell>
          <cell r="I244">
            <v>140</v>
          </cell>
          <cell r="J244">
            <v>82600</v>
          </cell>
          <cell r="K244">
            <v>280</v>
          </cell>
          <cell r="L244" t="str">
            <v>MSI TEC - CENTENNIAL</v>
          </cell>
          <cell r="M244" t="str">
            <v>023</v>
          </cell>
          <cell r="N244" t="str">
            <v>SHS</v>
          </cell>
          <cell r="O244" t="str">
            <v>30</v>
          </cell>
          <cell r="P244" t="str">
            <v>V</v>
          </cell>
          <cell r="Q244" t="str">
            <v/>
          </cell>
          <cell r="R244" t="str">
            <v>CS</v>
          </cell>
          <cell r="S244">
            <v>127</v>
          </cell>
          <cell r="T244">
            <v>17780</v>
          </cell>
          <cell r="U244" t="str">
            <v>11</v>
          </cell>
          <cell r="V244" t="str">
            <v>LA SALES</v>
          </cell>
          <cell r="W244">
            <v>20230905</v>
          </cell>
          <cell r="X244" t="str">
            <v>15</v>
          </cell>
          <cell r="Y244" t="str">
            <v>80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>
            <v>20230905</v>
          </cell>
          <cell r="AG244">
            <v>20230905</v>
          </cell>
          <cell r="AH244">
            <v>20230905</v>
          </cell>
        </row>
        <row r="245">
          <cell r="A245">
            <v>20230605</v>
          </cell>
          <cell r="B245">
            <v>20230905</v>
          </cell>
          <cell r="F245" t="str">
            <v>HK328544</v>
          </cell>
          <cell r="G245" t="str">
            <v>302351020009600</v>
          </cell>
          <cell r="H245" t="str">
            <v>SHS15V1E(GK) BLOCK</v>
          </cell>
          <cell r="I245">
            <v>100</v>
          </cell>
          <cell r="J245">
            <v>0</v>
          </cell>
          <cell r="K245">
            <v>100</v>
          </cell>
          <cell r="L245" t="str">
            <v>DOVER MOTION</v>
          </cell>
          <cell r="M245" t="str">
            <v>023</v>
          </cell>
          <cell r="N245" t="str">
            <v>SHS</v>
          </cell>
          <cell r="O245" t="str">
            <v>15</v>
          </cell>
          <cell r="P245" t="str">
            <v>V</v>
          </cell>
          <cell r="Q245" t="str">
            <v>GK</v>
          </cell>
          <cell r="R245" t="str">
            <v/>
          </cell>
          <cell r="S245">
            <v>27.77</v>
          </cell>
          <cell r="T245">
            <v>2777</v>
          </cell>
          <cell r="U245" t="str">
            <v>11</v>
          </cell>
          <cell r="V245" t="str">
            <v>NE SALES</v>
          </cell>
          <cell r="W245">
            <v>20231018</v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B245" t="str">
            <v>0010</v>
          </cell>
          <cell r="AC245" t="str">
            <v/>
          </cell>
          <cell r="AD245" t="str">
            <v/>
          </cell>
          <cell r="AE245" t="str">
            <v/>
          </cell>
          <cell r="AF245">
            <v>20230905</v>
          </cell>
          <cell r="AG245">
            <v>20231018</v>
          </cell>
          <cell r="AH245">
            <v>20231018</v>
          </cell>
        </row>
        <row r="246">
          <cell r="A246">
            <v>20230608</v>
          </cell>
          <cell r="B246">
            <v>20230905</v>
          </cell>
          <cell r="F246" t="str">
            <v>HK329705</v>
          </cell>
          <cell r="G246" t="str">
            <v>176051020806106</v>
          </cell>
          <cell r="H246" t="str">
            <v>GL20N-047-X-B05-Z-N-N-N-Y-A208061(R)</v>
          </cell>
          <cell r="I246">
            <v>2</v>
          </cell>
          <cell r="J246">
            <v>940</v>
          </cell>
          <cell r="K246">
            <v>0</v>
          </cell>
          <cell r="L246" t="str">
            <v>GED INTEGRATED SOLUTIONS</v>
          </cell>
          <cell r="M246" t="str">
            <v>760</v>
          </cell>
          <cell r="N246" t="str">
            <v>GL</v>
          </cell>
          <cell r="O246" t="str">
            <v>20N</v>
          </cell>
          <cell r="P246" t="str">
            <v>X</v>
          </cell>
          <cell r="Q246" t="str">
            <v/>
          </cell>
          <cell r="R246" t="str">
            <v/>
          </cell>
          <cell r="S246">
            <v>1716</v>
          </cell>
          <cell r="T246">
            <v>3432</v>
          </cell>
          <cell r="U246" t="str">
            <v>11</v>
          </cell>
          <cell r="V246" t="str">
            <v>DET SALES</v>
          </cell>
          <cell r="W246">
            <v>20230905</v>
          </cell>
          <cell r="X246" t="str">
            <v/>
          </cell>
          <cell r="Y246" t="str">
            <v>Z</v>
          </cell>
          <cell r="Z246" t="str">
            <v>N</v>
          </cell>
          <cell r="AA246" t="str">
            <v>N</v>
          </cell>
          <cell r="AB246" t="str">
            <v/>
          </cell>
          <cell r="AC246" t="str">
            <v/>
          </cell>
          <cell r="AD246" t="str">
            <v>Y</v>
          </cell>
          <cell r="AE246" t="str">
            <v/>
          </cell>
          <cell r="AF246">
            <v>20230905</v>
          </cell>
          <cell r="AG246">
            <v>20230905</v>
          </cell>
          <cell r="AH246">
            <v>20230905</v>
          </cell>
        </row>
        <row r="247">
          <cell r="A247">
            <v>20230710</v>
          </cell>
          <cell r="B247">
            <v>20230905</v>
          </cell>
          <cell r="F247" t="str">
            <v>HK333680</v>
          </cell>
          <cell r="G247" t="str">
            <v>302451012589800</v>
          </cell>
          <cell r="H247" t="str">
            <v>SHS35-680LS(GK)(A) RAIL</v>
          </cell>
          <cell r="I247">
            <v>1</v>
          </cell>
          <cell r="J247">
            <v>680</v>
          </cell>
          <cell r="K247">
            <v>0</v>
          </cell>
          <cell r="L247" t="str">
            <v>BRETTING MANUFACTURING CO INC</v>
          </cell>
          <cell r="M247" t="str">
            <v>024</v>
          </cell>
          <cell r="N247" t="str">
            <v>SHS</v>
          </cell>
          <cell r="O247" t="str">
            <v>35</v>
          </cell>
          <cell r="P247" t="str">
            <v/>
          </cell>
          <cell r="Q247" t="str">
            <v>GK</v>
          </cell>
          <cell r="R247" t="str">
            <v/>
          </cell>
          <cell r="S247">
            <v>95.79</v>
          </cell>
          <cell r="T247">
            <v>95.79</v>
          </cell>
          <cell r="U247" t="str">
            <v>11</v>
          </cell>
          <cell r="V247" t="str">
            <v>CHI SALES</v>
          </cell>
          <cell r="W247">
            <v>20230905</v>
          </cell>
          <cell r="X247" t="str">
            <v>999</v>
          </cell>
          <cell r="Y247" t="str">
            <v/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>Z000</v>
          </cell>
          <cell r="AE247" t="str">
            <v/>
          </cell>
          <cell r="AF247">
            <v>20230905</v>
          </cell>
          <cell r="AG247">
            <v>20230905</v>
          </cell>
          <cell r="AH247">
            <v>20230905</v>
          </cell>
        </row>
        <row r="248">
          <cell r="A248">
            <v>20230710</v>
          </cell>
          <cell r="B248">
            <v>20230905</v>
          </cell>
          <cell r="F248" t="str">
            <v>HK333681</v>
          </cell>
          <cell r="G248" t="str">
            <v>302451012589900</v>
          </cell>
          <cell r="H248" t="str">
            <v>SHS35-600LS(GK) RAIL</v>
          </cell>
          <cell r="I248">
            <v>1</v>
          </cell>
          <cell r="J248">
            <v>600</v>
          </cell>
          <cell r="K248">
            <v>0</v>
          </cell>
          <cell r="L248" t="str">
            <v>BRETTING MANUFACTURING CO INC</v>
          </cell>
          <cell r="M248" t="str">
            <v>024</v>
          </cell>
          <cell r="N248" t="str">
            <v>SHS</v>
          </cell>
          <cell r="O248" t="str">
            <v>35</v>
          </cell>
          <cell r="P248" t="str">
            <v/>
          </cell>
          <cell r="Q248" t="str">
            <v>GK</v>
          </cell>
          <cell r="R248" t="str">
            <v/>
          </cell>
          <cell r="S248">
            <v>87.55</v>
          </cell>
          <cell r="T248">
            <v>87.55</v>
          </cell>
          <cell r="U248" t="str">
            <v>11</v>
          </cell>
          <cell r="V248" t="str">
            <v>CHI SALES</v>
          </cell>
          <cell r="W248">
            <v>20230905</v>
          </cell>
          <cell r="X248" t="str">
            <v>999</v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>Z000</v>
          </cell>
          <cell r="AE248" t="str">
            <v/>
          </cell>
          <cell r="AF248">
            <v>20230905</v>
          </cell>
          <cell r="AG248">
            <v>20230905</v>
          </cell>
          <cell r="AH248">
            <v>20230905</v>
          </cell>
        </row>
        <row r="249">
          <cell r="A249">
            <v>20230710</v>
          </cell>
          <cell r="B249">
            <v>20230905</v>
          </cell>
          <cell r="F249" t="str">
            <v>HK333684</v>
          </cell>
          <cell r="G249" t="str">
            <v>302451012590100</v>
          </cell>
          <cell r="H249" t="str">
            <v>SHS35-440LS(GK)(B) RAIL</v>
          </cell>
          <cell r="I249">
            <v>1</v>
          </cell>
          <cell r="J249">
            <v>440</v>
          </cell>
          <cell r="K249">
            <v>0</v>
          </cell>
          <cell r="L249" t="str">
            <v>BRETTING MANUFACTURING CO INC</v>
          </cell>
          <cell r="M249" t="str">
            <v>024</v>
          </cell>
          <cell r="N249" t="str">
            <v>SHS</v>
          </cell>
          <cell r="O249" t="str">
            <v>35</v>
          </cell>
          <cell r="P249" t="str">
            <v/>
          </cell>
          <cell r="Q249" t="str">
            <v>GK</v>
          </cell>
          <cell r="R249" t="str">
            <v/>
          </cell>
          <cell r="S249">
            <v>71.069999999999993</v>
          </cell>
          <cell r="T249">
            <v>71.069999999999993</v>
          </cell>
          <cell r="U249" t="str">
            <v>11</v>
          </cell>
          <cell r="V249" t="str">
            <v>CHI SALES</v>
          </cell>
          <cell r="W249">
            <v>20230905</v>
          </cell>
          <cell r="X249" t="str">
            <v>999</v>
          </cell>
          <cell r="Y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>Z000</v>
          </cell>
          <cell r="AE249" t="str">
            <v/>
          </cell>
          <cell r="AF249">
            <v>20230905</v>
          </cell>
          <cell r="AG249">
            <v>20230905</v>
          </cell>
          <cell r="AH249">
            <v>20230905</v>
          </cell>
        </row>
        <row r="250">
          <cell r="A250">
            <v>20230710</v>
          </cell>
          <cell r="B250">
            <v>20230905</v>
          </cell>
          <cell r="F250" t="str">
            <v>HK333678</v>
          </cell>
          <cell r="G250" t="str">
            <v>302451012589700</v>
          </cell>
          <cell r="H250" t="str">
            <v>SHS35-440LS(GK)(A) RAIL</v>
          </cell>
          <cell r="I250">
            <v>1</v>
          </cell>
          <cell r="J250">
            <v>440</v>
          </cell>
          <cell r="K250">
            <v>0</v>
          </cell>
          <cell r="L250" t="str">
            <v>BRETTING MANUFACTURING CO INC</v>
          </cell>
          <cell r="M250" t="str">
            <v>024</v>
          </cell>
          <cell r="N250" t="str">
            <v>SHS</v>
          </cell>
          <cell r="O250" t="str">
            <v>35</v>
          </cell>
          <cell r="P250" t="str">
            <v/>
          </cell>
          <cell r="Q250" t="str">
            <v>GK</v>
          </cell>
          <cell r="R250" t="str">
            <v/>
          </cell>
          <cell r="S250">
            <v>71.069999999999993</v>
          </cell>
          <cell r="T250">
            <v>71.069999999999993</v>
          </cell>
          <cell r="U250" t="str">
            <v>11</v>
          </cell>
          <cell r="V250" t="str">
            <v>CHI SALES</v>
          </cell>
          <cell r="W250">
            <v>20230905</v>
          </cell>
          <cell r="X250" t="str">
            <v>999</v>
          </cell>
          <cell r="Y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>Z000</v>
          </cell>
          <cell r="AE250" t="str">
            <v/>
          </cell>
          <cell r="AF250">
            <v>20230905</v>
          </cell>
          <cell r="AG250">
            <v>20230905</v>
          </cell>
          <cell r="AH250">
            <v>20230905</v>
          </cell>
        </row>
        <row r="251">
          <cell r="A251">
            <v>20230718</v>
          </cell>
          <cell r="B251">
            <v>20230905</v>
          </cell>
          <cell r="F251" t="str">
            <v>HK334946</v>
          </cell>
          <cell r="G251" t="str">
            <v>086122131400600</v>
          </cell>
          <cell r="H251" t="str">
            <v>KR2602A-0060-P0-01A0</v>
          </cell>
          <cell r="I251">
            <v>2</v>
          </cell>
          <cell r="J251">
            <v>300</v>
          </cell>
          <cell r="K251">
            <v>2</v>
          </cell>
          <cell r="L251" t="str">
            <v/>
          </cell>
          <cell r="M251" t="str">
            <v>861</v>
          </cell>
          <cell r="N251" t="str">
            <v>KR</v>
          </cell>
          <cell r="O251" t="str">
            <v>2602</v>
          </cell>
          <cell r="P251" t="str">
            <v>A</v>
          </cell>
          <cell r="Q251" t="str">
            <v>P</v>
          </cell>
          <cell r="R251" t="str">
            <v>G0C1</v>
          </cell>
          <cell r="S251">
            <v>277.95</v>
          </cell>
          <cell r="T251">
            <v>555.9</v>
          </cell>
          <cell r="U251" t="str">
            <v>21</v>
          </cell>
          <cell r="V251" t="str">
            <v>SALES CTRL</v>
          </cell>
          <cell r="W251">
            <v>20230731</v>
          </cell>
          <cell r="X251" t="str">
            <v>35</v>
          </cell>
          <cell r="Y251" t="str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>
            <v>20230905</v>
          </cell>
          <cell r="AG251">
            <v>20230905</v>
          </cell>
          <cell r="AH251">
            <v>20230905</v>
          </cell>
        </row>
        <row r="252">
          <cell r="A252">
            <v>20230724</v>
          </cell>
          <cell r="B252">
            <v>20230905</v>
          </cell>
          <cell r="F252" t="str">
            <v>HK335710</v>
          </cell>
          <cell r="G252" t="str">
            <v>101E51020637100</v>
          </cell>
          <cell r="H252" t="str">
            <v>HSR15C1SSM+200LF</v>
          </cell>
          <cell r="I252">
            <v>1</v>
          </cell>
          <cell r="J252">
            <v>200</v>
          </cell>
          <cell r="K252">
            <v>1</v>
          </cell>
          <cell r="L252" t="str">
            <v>LANTECH</v>
          </cell>
          <cell r="M252" t="str">
            <v>01E</v>
          </cell>
          <cell r="N252" t="str">
            <v>HSR</v>
          </cell>
          <cell r="O252" t="str">
            <v>15</v>
          </cell>
          <cell r="P252" t="str">
            <v>C</v>
          </cell>
          <cell r="Q252" t="str">
            <v/>
          </cell>
          <cell r="R252" t="str">
            <v/>
          </cell>
          <cell r="S252">
            <v>61.8</v>
          </cell>
          <cell r="T252">
            <v>61.8</v>
          </cell>
          <cell r="U252" t="str">
            <v>11</v>
          </cell>
          <cell r="V252" t="str">
            <v>CHI SALES</v>
          </cell>
          <cell r="W252">
            <v>20230728</v>
          </cell>
          <cell r="X252" t="str">
            <v>10</v>
          </cell>
          <cell r="Y252" t="str">
            <v>60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>M300</v>
          </cell>
          <cell r="AD252" t="str">
            <v/>
          </cell>
          <cell r="AE252" t="str">
            <v>F900</v>
          </cell>
          <cell r="AF252">
            <v>20230905</v>
          </cell>
          <cell r="AG252">
            <v>20230905</v>
          </cell>
          <cell r="AH252">
            <v>20230905</v>
          </cell>
        </row>
        <row r="253">
          <cell r="A253">
            <v>20230726</v>
          </cell>
          <cell r="B253">
            <v>20230905</v>
          </cell>
          <cell r="F253" t="str">
            <v>HK335997</v>
          </cell>
          <cell r="G253" t="str">
            <v>101651023305100</v>
          </cell>
          <cell r="H253" t="str">
            <v>HSR25LR2C1ME+1728LTM-II</v>
          </cell>
          <cell r="I253">
            <v>4</v>
          </cell>
          <cell r="J253">
            <v>6912</v>
          </cell>
          <cell r="K253">
            <v>8</v>
          </cell>
          <cell r="L253" t="str">
            <v>LINEAR INDUSTRIES INC.</v>
          </cell>
          <cell r="M253" t="str">
            <v>016</v>
          </cell>
          <cell r="N253" t="str">
            <v>HSR</v>
          </cell>
          <cell r="O253" t="str">
            <v>25</v>
          </cell>
          <cell r="P253" t="str">
            <v>LR</v>
          </cell>
          <cell r="Q253" t="str">
            <v/>
          </cell>
          <cell r="R253" t="str">
            <v>C1</v>
          </cell>
          <cell r="S253">
            <v>424.59</v>
          </cell>
          <cell r="T253">
            <v>1698.36</v>
          </cell>
          <cell r="U253" t="str">
            <v>11</v>
          </cell>
          <cell r="V253" t="str">
            <v>LA SALES</v>
          </cell>
          <cell r="W253">
            <v>20230905</v>
          </cell>
          <cell r="X253" t="str">
            <v>24</v>
          </cell>
          <cell r="Y253" t="str">
            <v>60</v>
          </cell>
          <cell r="Z253" t="str">
            <v>2</v>
          </cell>
          <cell r="AA253" t="str">
            <v>2</v>
          </cell>
          <cell r="AB253" t="str">
            <v>0001</v>
          </cell>
          <cell r="AC253" t="str">
            <v>M200</v>
          </cell>
          <cell r="AD253" t="str">
            <v/>
          </cell>
          <cell r="AE253" t="str">
            <v>M100</v>
          </cell>
          <cell r="AF253">
            <v>20230905</v>
          </cell>
          <cell r="AG253">
            <v>20230905</v>
          </cell>
          <cell r="AH253">
            <v>20230905</v>
          </cell>
        </row>
        <row r="254">
          <cell r="A254">
            <v>20230728</v>
          </cell>
          <cell r="B254">
            <v>20230905</v>
          </cell>
          <cell r="F254" t="str">
            <v>HK336774</v>
          </cell>
          <cell r="G254" t="str">
            <v>206835200904400</v>
          </cell>
          <cell r="H254" t="str">
            <v>SHW35-440L(GK) RAIL</v>
          </cell>
          <cell r="I254">
            <v>4</v>
          </cell>
          <cell r="J254">
            <v>1760</v>
          </cell>
          <cell r="K254">
            <v>0</v>
          </cell>
          <cell r="L254" t="str">
            <v/>
          </cell>
          <cell r="M254" t="str">
            <v>068</v>
          </cell>
          <cell r="N254" t="str">
            <v>SHW</v>
          </cell>
          <cell r="O254" t="str">
            <v>35</v>
          </cell>
          <cell r="P254" t="str">
            <v/>
          </cell>
          <cell r="Q254" t="str">
            <v>GK</v>
          </cell>
          <cell r="R254" t="str">
            <v/>
          </cell>
          <cell r="S254">
            <v>75</v>
          </cell>
          <cell r="T254">
            <v>300</v>
          </cell>
          <cell r="U254" t="str">
            <v>21</v>
          </cell>
          <cell r="V254" t="str">
            <v>SALES CTRL</v>
          </cell>
          <cell r="W254">
            <v>20230825</v>
          </cell>
          <cell r="X254" t="str">
            <v>20</v>
          </cell>
          <cell r="Y254" t="str">
            <v>80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>
            <v>20230905</v>
          </cell>
          <cell r="AG254">
            <v>20230905</v>
          </cell>
          <cell r="AH254">
            <v>20230905</v>
          </cell>
        </row>
        <row r="255">
          <cell r="A255">
            <v>20230731</v>
          </cell>
          <cell r="B255">
            <v>20230905</v>
          </cell>
          <cell r="F255" t="str">
            <v>HK336945</v>
          </cell>
          <cell r="G255" t="str">
            <v>102302351192800</v>
          </cell>
          <cell r="H255" t="str">
            <v>SHS15V2UUC1+560LP-II</v>
          </cell>
          <cell r="I255">
            <v>2</v>
          </cell>
          <cell r="J255">
            <v>1120</v>
          </cell>
          <cell r="K255">
            <v>4</v>
          </cell>
          <cell r="L255" t="str">
            <v>MRSI/MYCRONIC</v>
          </cell>
          <cell r="M255" t="str">
            <v>023</v>
          </cell>
          <cell r="N255" t="str">
            <v>SHS</v>
          </cell>
          <cell r="O255" t="str">
            <v>15</v>
          </cell>
          <cell r="P255" t="str">
            <v>V</v>
          </cell>
          <cell r="Q255" t="str">
            <v>P</v>
          </cell>
          <cell r="R255" t="str">
            <v>C1</v>
          </cell>
          <cell r="S255">
            <v>146.71</v>
          </cell>
          <cell r="T255">
            <v>293.42</v>
          </cell>
          <cell r="U255" t="str">
            <v>11</v>
          </cell>
          <cell r="V255" t="str">
            <v>NE SALES</v>
          </cell>
          <cell r="W255">
            <v>20230823</v>
          </cell>
          <cell r="X255" t="str">
            <v>10</v>
          </cell>
          <cell r="Y255" t="str">
            <v>60</v>
          </cell>
          <cell r="Z255" t="str">
            <v/>
          </cell>
          <cell r="AA255" t="str">
            <v>2</v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>
            <v>20230905</v>
          </cell>
          <cell r="AG255">
            <v>20230905</v>
          </cell>
          <cell r="AH255">
            <v>20230905</v>
          </cell>
        </row>
        <row r="256">
          <cell r="A256">
            <v>20230803</v>
          </cell>
          <cell r="B256">
            <v>20230905</v>
          </cell>
          <cell r="F256" t="str">
            <v>HK337392</v>
          </cell>
          <cell r="G256" t="str">
            <v>001E45127415150</v>
          </cell>
          <cell r="H256" t="str">
            <v>HSR45C2SSC0+1515LP</v>
          </cell>
          <cell r="I256">
            <v>2</v>
          </cell>
          <cell r="J256">
            <v>3030</v>
          </cell>
          <cell r="K256">
            <v>4</v>
          </cell>
          <cell r="L256" t="str">
            <v>MOTION IND - BIRMINGHAM (AL09)</v>
          </cell>
          <cell r="M256" t="str">
            <v>01E</v>
          </cell>
          <cell r="N256" t="str">
            <v>HSR</v>
          </cell>
          <cell r="O256" t="str">
            <v>45</v>
          </cell>
          <cell r="P256" t="str">
            <v>C</v>
          </cell>
          <cell r="Q256" t="str">
            <v>P</v>
          </cell>
          <cell r="R256" t="str">
            <v>C0</v>
          </cell>
          <cell r="S256">
            <v>435.29</v>
          </cell>
          <cell r="T256">
            <v>870.58</v>
          </cell>
          <cell r="U256" t="str">
            <v>11</v>
          </cell>
          <cell r="V256" t="str">
            <v>ATL SALES</v>
          </cell>
          <cell r="W256">
            <v>20230905</v>
          </cell>
          <cell r="X256" t="str">
            <v>22.5</v>
          </cell>
          <cell r="Y256" t="str">
            <v>105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>
            <v>20230905</v>
          </cell>
          <cell r="AG256">
            <v>20230905</v>
          </cell>
          <cell r="AH256">
            <v>20230905</v>
          </cell>
        </row>
        <row r="257">
          <cell r="A257">
            <v>20230803</v>
          </cell>
          <cell r="B257">
            <v>20230905</v>
          </cell>
          <cell r="F257" t="str">
            <v>HK337391</v>
          </cell>
          <cell r="G257" t="str">
            <v>002345126515150</v>
          </cell>
          <cell r="H257" t="str">
            <v>SHS45C2SS+1515LP-II</v>
          </cell>
          <cell r="I257">
            <v>6</v>
          </cell>
          <cell r="J257">
            <v>9090</v>
          </cell>
          <cell r="K257">
            <v>12</v>
          </cell>
          <cell r="L257" t="str">
            <v>MOTION IND - BIRMINGHAM (AL09)</v>
          </cell>
          <cell r="M257" t="str">
            <v>023</v>
          </cell>
          <cell r="N257" t="str">
            <v>SHS</v>
          </cell>
          <cell r="O257" t="str">
            <v>45</v>
          </cell>
          <cell r="P257" t="str">
            <v>C</v>
          </cell>
          <cell r="Q257" t="str">
            <v>P</v>
          </cell>
          <cell r="R257" t="str">
            <v/>
          </cell>
          <cell r="S257">
            <v>417.04</v>
          </cell>
          <cell r="T257">
            <v>2502.2399999999998</v>
          </cell>
          <cell r="U257" t="str">
            <v>11</v>
          </cell>
          <cell r="V257" t="str">
            <v>ATL SALES</v>
          </cell>
          <cell r="W257">
            <v>20230905</v>
          </cell>
          <cell r="X257" t="str">
            <v>22.5</v>
          </cell>
          <cell r="Y257" t="str">
            <v>105</v>
          </cell>
          <cell r="Z257" t="str">
            <v/>
          </cell>
          <cell r="AA257" t="str">
            <v>2</v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>
            <v>20230905</v>
          </cell>
          <cell r="AG257">
            <v>20230905</v>
          </cell>
          <cell r="AH257">
            <v>20230905</v>
          </cell>
        </row>
        <row r="258">
          <cell r="A258">
            <v>20230803</v>
          </cell>
          <cell r="B258">
            <v>20230905</v>
          </cell>
          <cell r="F258" t="str">
            <v>HK337471</v>
          </cell>
          <cell r="G258" t="str">
            <v>106161028498900</v>
          </cell>
          <cell r="H258" t="str">
            <v>HRW35CA1UU+180L</v>
          </cell>
          <cell r="I258">
            <v>2</v>
          </cell>
          <cell r="J258">
            <v>360</v>
          </cell>
          <cell r="K258">
            <v>2</v>
          </cell>
          <cell r="L258" t="str">
            <v>MOTION IND - BIRMINGHAM (AL09)</v>
          </cell>
          <cell r="M258" t="str">
            <v>061</v>
          </cell>
          <cell r="N258" t="str">
            <v>HRW</v>
          </cell>
          <cell r="O258" t="str">
            <v>35</v>
          </cell>
          <cell r="P258" t="str">
            <v>CA</v>
          </cell>
          <cell r="Q258" t="str">
            <v/>
          </cell>
          <cell r="R258" t="str">
            <v/>
          </cell>
          <cell r="S258">
            <v>111.92</v>
          </cell>
          <cell r="T258">
            <v>223.84</v>
          </cell>
          <cell r="U258" t="str">
            <v>11</v>
          </cell>
          <cell r="V258" t="str">
            <v>ATL SALES</v>
          </cell>
          <cell r="W258">
            <v>20230905</v>
          </cell>
          <cell r="X258" t="str">
            <v>10</v>
          </cell>
          <cell r="Y258" t="str">
            <v>80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>
            <v>20230905</v>
          </cell>
          <cell r="AG258">
            <v>20230905</v>
          </cell>
          <cell r="AH258">
            <v>20230905</v>
          </cell>
        </row>
        <row r="259">
          <cell r="A259">
            <v>20230803</v>
          </cell>
          <cell r="B259">
            <v>20230905</v>
          </cell>
          <cell r="F259" t="str">
            <v>HK337386</v>
          </cell>
          <cell r="G259" t="str">
            <v>101502022064400</v>
          </cell>
          <cell r="H259" t="str">
            <v>HSR25R1ZZ+220L</v>
          </cell>
          <cell r="I259">
            <v>1</v>
          </cell>
          <cell r="J259">
            <v>220</v>
          </cell>
          <cell r="K259">
            <v>1</v>
          </cell>
          <cell r="L259" t="str">
            <v>APPLIED IND TECH - CLEVELAND</v>
          </cell>
          <cell r="M259" t="str">
            <v>015</v>
          </cell>
          <cell r="N259" t="str">
            <v>HSR</v>
          </cell>
          <cell r="O259" t="str">
            <v>25</v>
          </cell>
          <cell r="P259" t="str">
            <v>R</v>
          </cell>
          <cell r="Q259" t="str">
            <v/>
          </cell>
          <cell r="R259" t="str">
            <v/>
          </cell>
          <cell r="S259">
            <v>68.17</v>
          </cell>
          <cell r="T259">
            <v>68.17</v>
          </cell>
          <cell r="U259" t="str">
            <v>11</v>
          </cell>
          <cell r="V259" t="str">
            <v>DET SALES</v>
          </cell>
          <cell r="W259">
            <v>20230809</v>
          </cell>
          <cell r="X259" t="str">
            <v>20</v>
          </cell>
          <cell r="Y259" t="str">
            <v>60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>
            <v>20230905</v>
          </cell>
          <cell r="AG259">
            <v>20230905</v>
          </cell>
          <cell r="AH259">
            <v>20230905</v>
          </cell>
        </row>
        <row r="260">
          <cell r="A260">
            <v>20230804</v>
          </cell>
          <cell r="B260">
            <v>20230905</v>
          </cell>
          <cell r="F260" t="str">
            <v>HK337473</v>
          </cell>
          <cell r="G260" t="str">
            <v>102351023361400</v>
          </cell>
          <cell r="H260" t="str">
            <v>SHS15V1UUC1+130LP-II</v>
          </cell>
          <cell r="I260">
            <v>2</v>
          </cell>
          <cell r="J260">
            <v>260</v>
          </cell>
          <cell r="K260">
            <v>2</v>
          </cell>
          <cell r="L260" t="str">
            <v>MRSI/MYCRONIC</v>
          </cell>
          <cell r="M260" t="str">
            <v>023</v>
          </cell>
          <cell r="N260" t="str">
            <v>SHS</v>
          </cell>
          <cell r="O260" t="str">
            <v>15</v>
          </cell>
          <cell r="P260" t="str">
            <v>V</v>
          </cell>
          <cell r="Q260" t="str">
            <v>P</v>
          </cell>
          <cell r="R260" t="str">
            <v>C1</v>
          </cell>
          <cell r="S260">
            <v>60.42</v>
          </cell>
          <cell r="T260">
            <v>120.84</v>
          </cell>
          <cell r="U260" t="str">
            <v>11</v>
          </cell>
          <cell r="V260" t="str">
            <v>NE SALES</v>
          </cell>
          <cell r="W260">
            <v>20230823</v>
          </cell>
          <cell r="X260" t="str">
            <v>5</v>
          </cell>
          <cell r="Y260" t="str">
            <v>60</v>
          </cell>
          <cell r="Z260" t="str">
            <v/>
          </cell>
          <cell r="AA260" t="str">
            <v>2</v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>
            <v>20230905</v>
          </cell>
          <cell r="AG260">
            <v>20230905</v>
          </cell>
          <cell r="AH260">
            <v>20230905</v>
          </cell>
        </row>
        <row r="261">
          <cell r="A261">
            <v>20230808</v>
          </cell>
          <cell r="B261">
            <v>20230905</v>
          </cell>
          <cell r="F261" t="str">
            <v>HK337976</v>
          </cell>
          <cell r="G261" t="str">
            <v>102302206786400</v>
          </cell>
          <cell r="H261" t="str">
            <v>SHS20V1QZZZ+140L-II</v>
          </cell>
          <cell r="I261">
            <v>2</v>
          </cell>
          <cell r="J261">
            <v>280</v>
          </cell>
          <cell r="K261">
            <v>2</v>
          </cell>
          <cell r="L261" t="str">
            <v>OHIO TRANSMISSION CORPORATION</v>
          </cell>
          <cell r="M261" t="str">
            <v>023</v>
          </cell>
          <cell r="N261" t="str">
            <v>SHS</v>
          </cell>
          <cell r="O261" t="str">
            <v>20</v>
          </cell>
          <cell r="P261" t="str">
            <v>V</v>
          </cell>
          <cell r="Q261" t="str">
            <v/>
          </cell>
          <cell r="R261" t="str">
            <v/>
          </cell>
          <cell r="S261">
            <v>76.760000000000005</v>
          </cell>
          <cell r="T261">
            <v>153.52000000000001</v>
          </cell>
          <cell r="U261" t="str">
            <v>11</v>
          </cell>
          <cell r="V261" t="str">
            <v>ATL SALES</v>
          </cell>
          <cell r="W261">
            <v>20230829</v>
          </cell>
          <cell r="X261" t="str">
            <v>10</v>
          </cell>
          <cell r="Y261" t="str">
            <v>60</v>
          </cell>
          <cell r="Z261" t="str">
            <v/>
          </cell>
          <cell r="AA261" t="str">
            <v>2</v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>
            <v>20230905</v>
          </cell>
          <cell r="AG261">
            <v>20230905</v>
          </cell>
          <cell r="AH261">
            <v>20230905</v>
          </cell>
        </row>
        <row r="262">
          <cell r="A262">
            <v>20230808</v>
          </cell>
          <cell r="B262">
            <v>20230905</v>
          </cell>
          <cell r="F262" t="str">
            <v>HK337977</v>
          </cell>
          <cell r="G262" t="str">
            <v>102351000837800</v>
          </cell>
          <cell r="H262" t="str">
            <v>SHS20V1QZZZ+160L</v>
          </cell>
          <cell r="I262">
            <v>2</v>
          </cell>
          <cell r="J262">
            <v>320</v>
          </cell>
          <cell r="K262">
            <v>2</v>
          </cell>
          <cell r="L262" t="str">
            <v>OHIO TRANSMISSION CORPORATION</v>
          </cell>
          <cell r="M262" t="str">
            <v>023</v>
          </cell>
          <cell r="N262" t="str">
            <v>SHS</v>
          </cell>
          <cell r="O262" t="str">
            <v>20</v>
          </cell>
          <cell r="P262" t="str">
            <v>V</v>
          </cell>
          <cell r="Q262" t="str">
            <v/>
          </cell>
          <cell r="R262" t="str">
            <v/>
          </cell>
          <cell r="S262">
            <v>65.290000000000006</v>
          </cell>
          <cell r="T262">
            <v>130.58000000000001</v>
          </cell>
          <cell r="U262" t="str">
            <v>11</v>
          </cell>
          <cell r="V262" t="str">
            <v>ATL SALES</v>
          </cell>
          <cell r="W262">
            <v>20230829</v>
          </cell>
          <cell r="X262" t="str">
            <v>20</v>
          </cell>
          <cell r="Y262" t="str">
            <v>60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>
            <v>20230905</v>
          </cell>
          <cell r="AG262">
            <v>20230905</v>
          </cell>
          <cell r="AH262">
            <v>20230905</v>
          </cell>
        </row>
        <row r="263">
          <cell r="A263">
            <v>20230810</v>
          </cell>
          <cell r="B263">
            <v>20230905</v>
          </cell>
          <cell r="F263" t="str">
            <v>HK338248</v>
          </cell>
          <cell r="G263" t="str">
            <v>102351023358800</v>
          </cell>
          <cell r="H263" t="str">
            <v>SHS15LV2SSC1+282L-II</v>
          </cell>
          <cell r="I263">
            <v>4</v>
          </cell>
          <cell r="J263">
            <v>1128</v>
          </cell>
          <cell r="K263">
            <v>8</v>
          </cell>
          <cell r="L263" t="str">
            <v>MOTION IND - CHICAGO (IL30)</v>
          </cell>
          <cell r="M263" t="str">
            <v>023</v>
          </cell>
          <cell r="N263" t="str">
            <v>SHS</v>
          </cell>
          <cell r="O263" t="str">
            <v>15</v>
          </cell>
          <cell r="P263" t="str">
            <v>LV</v>
          </cell>
          <cell r="Q263" t="str">
            <v/>
          </cell>
          <cell r="R263" t="str">
            <v>C1</v>
          </cell>
          <cell r="S263">
            <v>113.5</v>
          </cell>
          <cell r="T263">
            <v>454</v>
          </cell>
          <cell r="U263" t="str">
            <v>11</v>
          </cell>
          <cell r="V263" t="str">
            <v>CHI SALES</v>
          </cell>
          <cell r="W263">
            <v>20230816</v>
          </cell>
          <cell r="X263" t="str">
            <v>21</v>
          </cell>
          <cell r="Y263" t="str">
            <v>60</v>
          </cell>
          <cell r="Z263" t="str">
            <v/>
          </cell>
          <cell r="AA263" t="str">
            <v>2</v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>
            <v>20230905</v>
          </cell>
          <cell r="AG263">
            <v>20230905</v>
          </cell>
          <cell r="AH263">
            <v>20230905</v>
          </cell>
        </row>
        <row r="264">
          <cell r="A264">
            <v>20230815</v>
          </cell>
          <cell r="B264">
            <v>20230905</v>
          </cell>
          <cell r="F264" t="str">
            <v>HK338673</v>
          </cell>
          <cell r="G264" t="str">
            <v>101E51023009200</v>
          </cell>
          <cell r="H264" t="str">
            <v>HSR30C5ZZ+2680L</v>
          </cell>
          <cell r="I264">
            <v>4</v>
          </cell>
          <cell r="J264">
            <v>10720</v>
          </cell>
          <cell r="K264">
            <v>20</v>
          </cell>
          <cell r="L264" t="str">
            <v>TRANTEK AUTOMATION CORP</v>
          </cell>
          <cell r="M264" t="str">
            <v>01E</v>
          </cell>
          <cell r="N264" t="str">
            <v>HSR</v>
          </cell>
          <cell r="O264" t="str">
            <v>30</v>
          </cell>
          <cell r="P264" t="str">
            <v>C</v>
          </cell>
          <cell r="Q264" t="str">
            <v/>
          </cell>
          <cell r="R264" t="str">
            <v/>
          </cell>
          <cell r="S264">
            <v>517.36</v>
          </cell>
          <cell r="T264">
            <v>2069.44</v>
          </cell>
          <cell r="U264" t="str">
            <v>11</v>
          </cell>
          <cell r="V264" t="str">
            <v>DET SALES</v>
          </cell>
          <cell r="W264">
            <v>20230831</v>
          </cell>
          <cell r="X264" t="str">
            <v>20</v>
          </cell>
          <cell r="Y264" t="str">
            <v>80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>
            <v>20230905</v>
          </cell>
          <cell r="AG264">
            <v>20230905</v>
          </cell>
          <cell r="AH264">
            <v>20230905</v>
          </cell>
        </row>
        <row r="265">
          <cell r="A265">
            <v>20230815</v>
          </cell>
          <cell r="B265">
            <v>20230905</v>
          </cell>
          <cell r="F265" t="str">
            <v>HK338676</v>
          </cell>
          <cell r="G265" t="str">
            <v>101E51023009200</v>
          </cell>
          <cell r="H265" t="str">
            <v>HSR30C5ZZ+2680L</v>
          </cell>
          <cell r="I265">
            <v>4</v>
          </cell>
          <cell r="J265">
            <v>10720</v>
          </cell>
          <cell r="K265">
            <v>20</v>
          </cell>
          <cell r="L265" t="str">
            <v>TRANTEK AUTOMATION CORP</v>
          </cell>
          <cell r="M265" t="str">
            <v>01E</v>
          </cell>
          <cell r="N265" t="str">
            <v>HSR</v>
          </cell>
          <cell r="O265" t="str">
            <v>30</v>
          </cell>
          <cell r="P265" t="str">
            <v>C</v>
          </cell>
          <cell r="Q265" t="str">
            <v/>
          </cell>
          <cell r="R265" t="str">
            <v/>
          </cell>
          <cell r="S265">
            <v>517.36</v>
          </cell>
          <cell r="T265">
            <v>2069.44</v>
          </cell>
          <cell r="U265" t="str">
            <v>11</v>
          </cell>
          <cell r="V265" t="str">
            <v>DET SALES</v>
          </cell>
          <cell r="W265">
            <v>20230831</v>
          </cell>
          <cell r="X265" t="str">
            <v>20</v>
          </cell>
          <cell r="Y265" t="str">
            <v>80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>
            <v>20230905</v>
          </cell>
          <cell r="AG265">
            <v>20230905</v>
          </cell>
          <cell r="AH265">
            <v>20230905</v>
          </cell>
        </row>
        <row r="266">
          <cell r="A266">
            <v>20230815</v>
          </cell>
          <cell r="B266">
            <v>20230905</v>
          </cell>
          <cell r="F266" t="str">
            <v>HK338685</v>
          </cell>
          <cell r="G266" t="str">
            <v>113902338441600</v>
          </cell>
          <cell r="H266" t="str">
            <v>SRS12NQZSSC1+140LM</v>
          </cell>
          <cell r="I266">
            <v>3</v>
          </cell>
          <cell r="J266">
            <v>420</v>
          </cell>
          <cell r="K266">
            <v>3</v>
          </cell>
          <cell r="L266" t="str">
            <v>MISUMI USA, INC</v>
          </cell>
          <cell r="M266" t="str">
            <v>139</v>
          </cell>
          <cell r="N266" t="str">
            <v>SRS</v>
          </cell>
          <cell r="O266" t="str">
            <v>12</v>
          </cell>
          <cell r="P266" t="str">
            <v>N</v>
          </cell>
          <cell r="Q266" t="str">
            <v/>
          </cell>
          <cell r="R266" t="str">
            <v>C1</v>
          </cell>
          <cell r="S266">
            <v>50.39</v>
          </cell>
          <cell r="T266">
            <v>151.16999999999999</v>
          </cell>
          <cell r="U266" t="str">
            <v>11</v>
          </cell>
          <cell r="V266" t="str">
            <v>SALES CTRL</v>
          </cell>
          <cell r="W266">
            <v>20230905</v>
          </cell>
          <cell r="X266" t="str">
            <v>7.5</v>
          </cell>
          <cell r="Y266" t="str">
            <v>25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>M200</v>
          </cell>
          <cell r="AD266" t="str">
            <v/>
          </cell>
          <cell r="AE266" t="str">
            <v>M100</v>
          </cell>
          <cell r="AF266">
            <v>20230905</v>
          </cell>
          <cell r="AG266">
            <v>20230905</v>
          </cell>
          <cell r="AH266">
            <v>20230905</v>
          </cell>
        </row>
        <row r="267">
          <cell r="A267">
            <v>20230815</v>
          </cell>
          <cell r="B267">
            <v>20230905</v>
          </cell>
          <cell r="F267" t="str">
            <v>HK338686</v>
          </cell>
          <cell r="G267" t="str">
            <v>113902386011800</v>
          </cell>
          <cell r="H267" t="str">
            <v>SRS12NQZSSC1+245LM</v>
          </cell>
          <cell r="I267">
            <v>3</v>
          </cell>
          <cell r="J267">
            <v>735</v>
          </cell>
          <cell r="K267">
            <v>3</v>
          </cell>
          <cell r="L267" t="str">
            <v>MISUMI USA, INC</v>
          </cell>
          <cell r="M267" t="str">
            <v>139</v>
          </cell>
          <cell r="N267" t="str">
            <v>SRS</v>
          </cell>
          <cell r="O267" t="str">
            <v>12</v>
          </cell>
          <cell r="P267" t="str">
            <v>N</v>
          </cell>
          <cell r="Q267" t="str">
            <v/>
          </cell>
          <cell r="R267" t="str">
            <v>C1</v>
          </cell>
          <cell r="S267">
            <v>60.83</v>
          </cell>
          <cell r="T267">
            <v>182.49</v>
          </cell>
          <cell r="U267" t="str">
            <v>11</v>
          </cell>
          <cell r="V267" t="str">
            <v>SALES CTRL</v>
          </cell>
          <cell r="W267">
            <v>20230905</v>
          </cell>
          <cell r="X267" t="str">
            <v>10</v>
          </cell>
          <cell r="Y267" t="str">
            <v>25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>M200</v>
          </cell>
          <cell r="AD267" t="str">
            <v/>
          </cell>
          <cell r="AE267" t="str">
            <v>M100</v>
          </cell>
          <cell r="AF267">
            <v>20230905</v>
          </cell>
          <cell r="AG267">
            <v>20230905</v>
          </cell>
          <cell r="AH267">
            <v>20230905</v>
          </cell>
        </row>
        <row r="268">
          <cell r="A268">
            <v>20230816</v>
          </cell>
          <cell r="B268">
            <v>20230905</v>
          </cell>
          <cell r="F268" t="str">
            <v>HK338836</v>
          </cell>
          <cell r="G268" t="str">
            <v>013912026002200</v>
          </cell>
          <cell r="H268" t="str">
            <v>2SRS12MSS+220LM</v>
          </cell>
          <cell r="I268">
            <v>16</v>
          </cell>
          <cell r="J268">
            <v>3520</v>
          </cell>
          <cell r="K268">
            <v>32</v>
          </cell>
          <cell r="L268" t="str">
            <v>ATS CORPORATION</v>
          </cell>
          <cell r="M268" t="str">
            <v>139</v>
          </cell>
          <cell r="N268" t="str">
            <v>SRS</v>
          </cell>
          <cell r="O268" t="str">
            <v>12</v>
          </cell>
          <cell r="P268" t="str">
            <v/>
          </cell>
          <cell r="Q268" t="str">
            <v/>
          </cell>
          <cell r="R268" t="str">
            <v/>
          </cell>
          <cell r="S268">
            <v>53.3</v>
          </cell>
          <cell r="T268">
            <v>852.8</v>
          </cell>
          <cell r="U268" t="str">
            <v>11</v>
          </cell>
          <cell r="V268" t="str">
            <v>CAN SALES</v>
          </cell>
          <cell r="W268">
            <v>20230823</v>
          </cell>
          <cell r="X268" t="str">
            <v>10</v>
          </cell>
          <cell r="Y268" t="str">
            <v>25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>M200</v>
          </cell>
          <cell r="AD268" t="str">
            <v/>
          </cell>
          <cell r="AE268" t="str">
            <v>M100</v>
          </cell>
          <cell r="AF268">
            <v>20230905</v>
          </cell>
          <cell r="AG268">
            <v>20230905</v>
          </cell>
          <cell r="AH268">
            <v>20230905</v>
          </cell>
        </row>
        <row r="269">
          <cell r="A269">
            <v>20230817</v>
          </cell>
          <cell r="B269">
            <v>20230905</v>
          </cell>
          <cell r="F269" t="str">
            <v>HK339087</v>
          </cell>
          <cell r="G269" t="str">
            <v>202420200902200</v>
          </cell>
          <cell r="H269" t="str">
            <v>SHS20-220L(GK) RAIL</v>
          </cell>
          <cell r="I269">
            <v>30</v>
          </cell>
          <cell r="J269">
            <v>6600</v>
          </cell>
          <cell r="K269">
            <v>0</v>
          </cell>
          <cell r="L269" t="str">
            <v/>
          </cell>
          <cell r="M269" t="str">
            <v>024</v>
          </cell>
          <cell r="N269" t="str">
            <v>SHS</v>
          </cell>
          <cell r="O269" t="str">
            <v>20</v>
          </cell>
          <cell r="P269" t="str">
            <v/>
          </cell>
          <cell r="Q269" t="str">
            <v>GK</v>
          </cell>
          <cell r="R269" t="str">
            <v/>
          </cell>
          <cell r="S269">
            <v>22.66</v>
          </cell>
          <cell r="T269">
            <v>679.8</v>
          </cell>
          <cell r="U269" t="str">
            <v>21</v>
          </cell>
          <cell r="V269" t="str">
            <v>SALES CTRL</v>
          </cell>
          <cell r="W269">
            <v>20230905</v>
          </cell>
          <cell r="X269" t="str">
            <v>20</v>
          </cell>
          <cell r="Y269" t="str">
            <v>60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>
            <v>20230905</v>
          </cell>
          <cell r="AG269">
            <v>20230905</v>
          </cell>
          <cell r="AH269">
            <v>20230905</v>
          </cell>
        </row>
        <row r="270">
          <cell r="A270">
            <v>20230130</v>
          </cell>
          <cell r="B270">
            <v>20230906</v>
          </cell>
          <cell r="F270" t="str">
            <v>HK304631</v>
          </cell>
          <cell r="G270" t="str">
            <v>102302389203900</v>
          </cell>
          <cell r="H270" t="str">
            <v>SHS30LC3SSE+720L</v>
          </cell>
          <cell r="I270">
            <v>1</v>
          </cell>
          <cell r="J270">
            <v>720</v>
          </cell>
          <cell r="K270">
            <v>3</v>
          </cell>
          <cell r="L270" t="str">
            <v>PRECISION TOOLS SERVICE</v>
          </cell>
          <cell r="M270" t="str">
            <v>023</v>
          </cell>
          <cell r="N270" t="str">
            <v>SHS</v>
          </cell>
          <cell r="O270" t="str">
            <v>30</v>
          </cell>
          <cell r="P270" t="str">
            <v>LC</v>
          </cell>
          <cell r="Q270" t="str">
            <v/>
          </cell>
          <cell r="R270" t="str">
            <v/>
          </cell>
          <cell r="S270">
            <v>305.33999999999997</v>
          </cell>
          <cell r="T270">
            <v>305.33999999999997</v>
          </cell>
          <cell r="U270" t="str">
            <v>11</v>
          </cell>
          <cell r="V270" t="str">
            <v>CHI SALES</v>
          </cell>
          <cell r="W270">
            <v>20230206</v>
          </cell>
          <cell r="X270" t="str">
            <v>40</v>
          </cell>
          <cell r="Y270" t="str">
            <v>80</v>
          </cell>
          <cell r="Z270" t="str">
            <v/>
          </cell>
          <cell r="AA270" t="str">
            <v/>
          </cell>
          <cell r="AB270" t="str">
            <v>0010</v>
          </cell>
          <cell r="AC270" t="str">
            <v/>
          </cell>
          <cell r="AD270" t="str">
            <v/>
          </cell>
          <cell r="AE270" t="str">
            <v/>
          </cell>
          <cell r="AF270">
            <v>20230906</v>
          </cell>
          <cell r="AG270">
            <v>20230906</v>
          </cell>
          <cell r="AH270">
            <v>20230906</v>
          </cell>
        </row>
        <row r="271">
          <cell r="A271">
            <v>20230220</v>
          </cell>
          <cell r="B271">
            <v>20230906</v>
          </cell>
          <cell r="F271" t="str">
            <v>HK308006</v>
          </cell>
          <cell r="G271" t="str">
            <v>002330326118000</v>
          </cell>
          <cell r="H271" t="str">
            <v>SHS30V2SS+1800L-II</v>
          </cell>
          <cell r="I271">
            <v>2</v>
          </cell>
          <cell r="J271">
            <v>3600</v>
          </cell>
          <cell r="K271">
            <v>4</v>
          </cell>
          <cell r="L271" t="str">
            <v>MITSUBISHI HEAVY INDUSTRIES</v>
          </cell>
          <cell r="M271" t="str">
            <v>023</v>
          </cell>
          <cell r="N271" t="str">
            <v>SHS</v>
          </cell>
          <cell r="O271" t="str">
            <v>30</v>
          </cell>
          <cell r="P271" t="str">
            <v>V</v>
          </cell>
          <cell r="Q271" t="str">
            <v/>
          </cell>
          <cell r="R271" t="str">
            <v/>
          </cell>
          <cell r="S271">
            <v>196</v>
          </cell>
          <cell r="T271">
            <v>392</v>
          </cell>
          <cell r="U271" t="str">
            <v>11</v>
          </cell>
          <cell r="V271" t="str">
            <v>DET SALES</v>
          </cell>
          <cell r="W271">
            <v>20230727</v>
          </cell>
          <cell r="X271" t="str">
            <v>20</v>
          </cell>
          <cell r="Y271" t="str">
            <v>80</v>
          </cell>
          <cell r="Z271" t="str">
            <v/>
          </cell>
          <cell r="AA271" t="str">
            <v>2</v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>
            <v>20230906</v>
          </cell>
          <cell r="AG271">
            <v>20230906</v>
          </cell>
          <cell r="AH271">
            <v>20230906</v>
          </cell>
        </row>
        <row r="272">
          <cell r="A272">
            <v>20230223</v>
          </cell>
          <cell r="B272">
            <v>20230906</v>
          </cell>
          <cell r="F272" t="str">
            <v>HK308860</v>
          </cell>
          <cell r="G272" t="str">
            <v>102351011080000</v>
          </cell>
          <cell r="H272" t="str">
            <v>SHS30V4QZSSC1E+4880L</v>
          </cell>
          <cell r="I272">
            <v>2</v>
          </cell>
          <cell r="J272">
            <v>9760</v>
          </cell>
          <cell r="K272">
            <v>8</v>
          </cell>
          <cell r="L272" t="str">
            <v>STRIPPIT INC.</v>
          </cell>
          <cell r="M272" t="str">
            <v>023</v>
          </cell>
          <cell r="N272" t="str">
            <v>SHS</v>
          </cell>
          <cell r="O272" t="str">
            <v>30</v>
          </cell>
          <cell r="P272" t="str">
            <v>V</v>
          </cell>
          <cell r="Q272" t="str">
            <v/>
          </cell>
          <cell r="R272" t="str">
            <v>C1</v>
          </cell>
          <cell r="S272">
            <v>490</v>
          </cell>
          <cell r="T272">
            <v>980</v>
          </cell>
          <cell r="U272" t="str">
            <v>11</v>
          </cell>
          <cell r="V272" t="str">
            <v>NE SALES</v>
          </cell>
          <cell r="W272">
            <v>20230822</v>
          </cell>
          <cell r="X272" t="str">
            <v>40</v>
          </cell>
          <cell r="Y272" t="str">
            <v>80</v>
          </cell>
          <cell r="Z272" t="str">
            <v/>
          </cell>
          <cell r="AA272" t="str">
            <v/>
          </cell>
          <cell r="AB272" t="str">
            <v>00G0</v>
          </cell>
          <cell r="AC272" t="str">
            <v/>
          </cell>
          <cell r="AD272" t="str">
            <v/>
          </cell>
          <cell r="AE272" t="str">
            <v/>
          </cell>
          <cell r="AF272">
            <v>20230906</v>
          </cell>
          <cell r="AG272">
            <v>20230906</v>
          </cell>
          <cell r="AH272">
            <v>20230906</v>
          </cell>
        </row>
        <row r="273">
          <cell r="A273">
            <v>20230512</v>
          </cell>
          <cell r="B273">
            <v>20230906</v>
          </cell>
          <cell r="F273" t="str">
            <v>HK325645</v>
          </cell>
          <cell r="G273" t="str">
            <v>202325144009000</v>
          </cell>
          <cell r="H273" t="str">
            <v>SHS25C1ZZ(GK) BLOCK</v>
          </cell>
          <cell r="I273">
            <v>20</v>
          </cell>
          <cell r="J273">
            <v>0</v>
          </cell>
          <cell r="K273">
            <v>20</v>
          </cell>
          <cell r="L273" t="str">
            <v/>
          </cell>
          <cell r="M273" t="str">
            <v>023</v>
          </cell>
          <cell r="N273" t="str">
            <v>SHS</v>
          </cell>
          <cell r="O273" t="str">
            <v>25</v>
          </cell>
          <cell r="P273" t="str">
            <v>C</v>
          </cell>
          <cell r="Q273" t="str">
            <v>GK</v>
          </cell>
          <cell r="R273" t="str">
            <v/>
          </cell>
          <cell r="S273">
            <v>46.95</v>
          </cell>
          <cell r="T273">
            <v>939</v>
          </cell>
          <cell r="U273" t="str">
            <v>21</v>
          </cell>
          <cell r="V273" t="str">
            <v>SALES CTRL</v>
          </cell>
          <cell r="W273">
            <v>20230908</v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>
            <v>20230906</v>
          </cell>
          <cell r="AG273">
            <v>20230906</v>
          </cell>
          <cell r="AH273">
            <v>20230906</v>
          </cell>
        </row>
        <row r="274">
          <cell r="A274">
            <v>20230512</v>
          </cell>
          <cell r="B274">
            <v>20230906</v>
          </cell>
          <cell r="F274" t="str">
            <v>HK325140</v>
          </cell>
          <cell r="G274" t="str">
            <v>202E15122000000</v>
          </cell>
          <cell r="H274" t="str">
            <v>SHS15C1SS(GK) BLOCK</v>
          </cell>
          <cell r="I274">
            <v>120</v>
          </cell>
          <cell r="J274">
            <v>0</v>
          </cell>
          <cell r="K274">
            <v>120</v>
          </cell>
          <cell r="L274" t="str">
            <v/>
          </cell>
          <cell r="M274" t="str">
            <v>02E</v>
          </cell>
          <cell r="N274" t="str">
            <v>SHS</v>
          </cell>
          <cell r="O274" t="str">
            <v>15</v>
          </cell>
          <cell r="P274" t="str">
            <v>C</v>
          </cell>
          <cell r="Q274" t="str">
            <v>GK</v>
          </cell>
          <cell r="R274" t="str">
            <v/>
          </cell>
          <cell r="S274">
            <v>22.66</v>
          </cell>
          <cell r="T274">
            <v>2719.2</v>
          </cell>
          <cell r="U274" t="str">
            <v>21</v>
          </cell>
          <cell r="V274" t="str">
            <v>SALES CTRL</v>
          </cell>
          <cell r="W274">
            <v>20230908</v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>
            <v>20230906</v>
          </cell>
          <cell r="AG274">
            <v>20230906</v>
          </cell>
          <cell r="AH274">
            <v>20230906</v>
          </cell>
        </row>
        <row r="275">
          <cell r="A275">
            <v>20230512</v>
          </cell>
          <cell r="B275">
            <v>20230906</v>
          </cell>
          <cell r="F275" t="str">
            <v>HK325152</v>
          </cell>
          <cell r="G275" t="str">
            <v>202E15222000000</v>
          </cell>
          <cell r="H275" t="str">
            <v>SHS15V1SS(GK) BLOCK</v>
          </cell>
          <cell r="I275">
            <v>120</v>
          </cell>
          <cell r="J275">
            <v>0</v>
          </cell>
          <cell r="K275">
            <v>120</v>
          </cell>
          <cell r="L275" t="str">
            <v/>
          </cell>
          <cell r="M275" t="str">
            <v>02E</v>
          </cell>
          <cell r="N275" t="str">
            <v>SHS</v>
          </cell>
          <cell r="O275" t="str">
            <v>15</v>
          </cell>
          <cell r="P275" t="str">
            <v>V</v>
          </cell>
          <cell r="Q275" t="str">
            <v>GK</v>
          </cell>
          <cell r="R275" t="str">
            <v/>
          </cell>
          <cell r="S275">
            <v>22.66</v>
          </cell>
          <cell r="T275">
            <v>2719.2</v>
          </cell>
          <cell r="U275" t="str">
            <v>21</v>
          </cell>
          <cell r="V275" t="str">
            <v>SALES CTRL</v>
          </cell>
          <cell r="W275">
            <v>20230908</v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>
            <v>20230906</v>
          </cell>
          <cell r="AG275">
            <v>20230906</v>
          </cell>
          <cell r="AH275">
            <v>20230906</v>
          </cell>
        </row>
        <row r="276">
          <cell r="A276">
            <v>20230512</v>
          </cell>
          <cell r="B276">
            <v>20230906</v>
          </cell>
          <cell r="F276" t="str">
            <v>HK325589</v>
          </cell>
          <cell r="G276" t="str">
            <v>202E15222200000</v>
          </cell>
          <cell r="H276" t="str">
            <v>SHS15V1SSC1(GK) BLOCK</v>
          </cell>
          <cell r="I276">
            <v>30</v>
          </cell>
          <cell r="J276">
            <v>0</v>
          </cell>
          <cell r="K276">
            <v>30</v>
          </cell>
          <cell r="L276" t="str">
            <v/>
          </cell>
          <cell r="M276" t="str">
            <v>02E</v>
          </cell>
          <cell r="N276" t="str">
            <v>SHS</v>
          </cell>
          <cell r="O276" t="str">
            <v>15</v>
          </cell>
          <cell r="P276" t="str">
            <v>V</v>
          </cell>
          <cell r="Q276" t="str">
            <v>GK</v>
          </cell>
          <cell r="R276" t="str">
            <v>C1</v>
          </cell>
          <cell r="S276">
            <v>26.17</v>
          </cell>
          <cell r="T276">
            <v>785.1</v>
          </cell>
          <cell r="U276" t="str">
            <v>21</v>
          </cell>
          <cell r="V276" t="str">
            <v>SALES CTRL</v>
          </cell>
          <cell r="W276">
            <v>20230908</v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>
            <v>20230906</v>
          </cell>
          <cell r="AG276">
            <v>20230906</v>
          </cell>
          <cell r="AH276">
            <v>20230906</v>
          </cell>
        </row>
        <row r="277">
          <cell r="A277">
            <v>20230512</v>
          </cell>
          <cell r="B277">
            <v>20230906</v>
          </cell>
          <cell r="F277" t="str">
            <v>HK325185</v>
          </cell>
          <cell r="G277" t="str">
            <v>202E25122000000</v>
          </cell>
          <cell r="H277" t="str">
            <v>SHS25C1SS(GK) BLOCK</v>
          </cell>
          <cell r="I277">
            <v>100</v>
          </cell>
          <cell r="J277">
            <v>0</v>
          </cell>
          <cell r="K277">
            <v>100</v>
          </cell>
          <cell r="L277" t="str">
            <v/>
          </cell>
          <cell r="M277" t="str">
            <v>02E</v>
          </cell>
          <cell r="N277" t="str">
            <v>SHS</v>
          </cell>
          <cell r="O277" t="str">
            <v>25</v>
          </cell>
          <cell r="P277" t="str">
            <v>C</v>
          </cell>
          <cell r="Q277" t="str">
            <v>GK</v>
          </cell>
          <cell r="R277" t="str">
            <v/>
          </cell>
          <cell r="S277">
            <v>31.11</v>
          </cell>
          <cell r="T277">
            <v>3111</v>
          </cell>
          <cell r="U277" t="str">
            <v>21</v>
          </cell>
          <cell r="V277" t="str">
            <v>SALES CTRL</v>
          </cell>
          <cell r="W277">
            <v>20230908</v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>
            <v>20230906</v>
          </cell>
          <cell r="AG277">
            <v>20230906</v>
          </cell>
          <cell r="AH277">
            <v>20230906</v>
          </cell>
        </row>
        <row r="278">
          <cell r="A278">
            <v>20230512</v>
          </cell>
          <cell r="B278">
            <v>20230906</v>
          </cell>
          <cell r="F278" t="str">
            <v>HK325597</v>
          </cell>
          <cell r="G278" t="str">
            <v>202E25122200000</v>
          </cell>
          <cell r="H278" t="str">
            <v>SHS25C1SSC1(GK) BLOCK</v>
          </cell>
          <cell r="I278">
            <v>20</v>
          </cell>
          <cell r="J278">
            <v>0</v>
          </cell>
          <cell r="K278">
            <v>20</v>
          </cell>
          <cell r="L278" t="str">
            <v/>
          </cell>
          <cell r="M278" t="str">
            <v>02E</v>
          </cell>
          <cell r="N278" t="str">
            <v>SHS</v>
          </cell>
          <cell r="O278" t="str">
            <v>25</v>
          </cell>
          <cell r="P278" t="str">
            <v>C</v>
          </cell>
          <cell r="Q278" t="str">
            <v>GK</v>
          </cell>
          <cell r="R278" t="str">
            <v>C1</v>
          </cell>
          <cell r="S278">
            <v>31.11</v>
          </cell>
          <cell r="T278">
            <v>622.20000000000005</v>
          </cell>
          <cell r="U278" t="str">
            <v>21</v>
          </cell>
          <cell r="V278" t="str">
            <v>SALES CTRL</v>
          </cell>
          <cell r="W278">
            <v>20230908</v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>
            <v>20230906</v>
          </cell>
          <cell r="AG278">
            <v>20230906</v>
          </cell>
          <cell r="AH278">
            <v>20230906</v>
          </cell>
        </row>
        <row r="279">
          <cell r="A279">
            <v>20230512</v>
          </cell>
          <cell r="B279">
            <v>20230906</v>
          </cell>
          <cell r="F279" t="str">
            <v>HK325225</v>
          </cell>
          <cell r="G279" t="str">
            <v>202E25222000000</v>
          </cell>
          <cell r="H279" t="str">
            <v>SHS25V1SS(GK) BLOCK</v>
          </cell>
          <cell r="I279">
            <v>40</v>
          </cell>
          <cell r="J279">
            <v>0</v>
          </cell>
          <cell r="K279">
            <v>40</v>
          </cell>
          <cell r="L279" t="str">
            <v/>
          </cell>
          <cell r="M279" t="str">
            <v>02E</v>
          </cell>
          <cell r="N279" t="str">
            <v>SHS</v>
          </cell>
          <cell r="O279" t="str">
            <v>25</v>
          </cell>
          <cell r="P279" t="str">
            <v>V</v>
          </cell>
          <cell r="Q279" t="str">
            <v>GK</v>
          </cell>
          <cell r="R279" t="str">
            <v/>
          </cell>
          <cell r="S279">
            <v>29.59</v>
          </cell>
          <cell r="T279">
            <v>1183.5999999999999</v>
          </cell>
          <cell r="U279" t="str">
            <v>21</v>
          </cell>
          <cell r="V279" t="str">
            <v>SALES CTRL</v>
          </cell>
          <cell r="W279">
            <v>20230908</v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>
            <v>20230906</v>
          </cell>
          <cell r="AG279">
            <v>20230906</v>
          </cell>
          <cell r="AH279">
            <v>20230906</v>
          </cell>
        </row>
        <row r="280">
          <cell r="A280">
            <v>20230512</v>
          </cell>
          <cell r="B280">
            <v>20230906</v>
          </cell>
          <cell r="F280" t="str">
            <v>HK325199</v>
          </cell>
          <cell r="G280" t="str">
            <v>202E25422000000</v>
          </cell>
          <cell r="H280" t="str">
            <v>SHS25LC1SS(GK) BLOCK</v>
          </cell>
          <cell r="I280">
            <v>20</v>
          </cell>
          <cell r="J280">
            <v>0</v>
          </cell>
          <cell r="K280">
            <v>20</v>
          </cell>
          <cell r="L280" t="str">
            <v/>
          </cell>
          <cell r="M280" t="str">
            <v>02E</v>
          </cell>
          <cell r="N280" t="str">
            <v>SHS</v>
          </cell>
          <cell r="O280" t="str">
            <v>25</v>
          </cell>
          <cell r="P280" t="str">
            <v>LC</v>
          </cell>
          <cell r="Q280" t="str">
            <v>GK</v>
          </cell>
          <cell r="R280" t="str">
            <v/>
          </cell>
          <cell r="S280">
            <v>34.39</v>
          </cell>
          <cell r="T280">
            <v>687.8</v>
          </cell>
          <cell r="U280" t="str">
            <v>21</v>
          </cell>
          <cell r="V280" t="str">
            <v>SALES CTRL</v>
          </cell>
          <cell r="W280">
            <v>20230908</v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>
            <v>20230906</v>
          </cell>
          <cell r="AG280">
            <v>20230906</v>
          </cell>
          <cell r="AH280">
            <v>20230906</v>
          </cell>
        </row>
        <row r="281">
          <cell r="A281">
            <v>20230512</v>
          </cell>
          <cell r="B281">
            <v>20230906</v>
          </cell>
          <cell r="F281" t="str">
            <v>HK325599</v>
          </cell>
          <cell r="G281" t="str">
            <v>202E25422200000</v>
          </cell>
          <cell r="H281" t="str">
            <v>SHS25LC1SSC1(GK) BLOCK</v>
          </cell>
          <cell r="I281">
            <v>20</v>
          </cell>
          <cell r="J281">
            <v>0</v>
          </cell>
          <cell r="K281">
            <v>20</v>
          </cell>
          <cell r="L281" t="str">
            <v/>
          </cell>
          <cell r="M281" t="str">
            <v>02E</v>
          </cell>
          <cell r="N281" t="str">
            <v>SHS</v>
          </cell>
          <cell r="O281" t="str">
            <v>25</v>
          </cell>
          <cell r="P281" t="str">
            <v>LC</v>
          </cell>
          <cell r="Q281" t="str">
            <v>GK</v>
          </cell>
          <cell r="R281" t="str">
            <v>C1</v>
          </cell>
          <cell r="S281">
            <v>36.11</v>
          </cell>
          <cell r="T281">
            <v>722.2</v>
          </cell>
          <cell r="U281" t="str">
            <v>21</v>
          </cell>
          <cell r="V281" t="str">
            <v>SALES CTRL</v>
          </cell>
          <cell r="W281">
            <v>20230908</v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>
            <v>20230906</v>
          </cell>
          <cell r="AG281">
            <v>20230906</v>
          </cell>
          <cell r="AH281">
            <v>20230906</v>
          </cell>
        </row>
        <row r="282">
          <cell r="A282">
            <v>20230512</v>
          </cell>
          <cell r="B282">
            <v>20230906</v>
          </cell>
          <cell r="F282" t="str">
            <v>HK325215</v>
          </cell>
          <cell r="G282" t="str">
            <v>202E25522000000</v>
          </cell>
          <cell r="H282" t="str">
            <v>SHS25LV1SS(GK) BLOCK</v>
          </cell>
          <cell r="I282">
            <v>20</v>
          </cell>
          <cell r="J282">
            <v>0</v>
          </cell>
          <cell r="K282">
            <v>20</v>
          </cell>
          <cell r="L282" t="str">
            <v/>
          </cell>
          <cell r="M282" t="str">
            <v>02E</v>
          </cell>
          <cell r="N282" t="str">
            <v>SHS</v>
          </cell>
          <cell r="O282" t="str">
            <v>25</v>
          </cell>
          <cell r="P282" t="str">
            <v>LV</v>
          </cell>
          <cell r="Q282" t="str">
            <v>GK</v>
          </cell>
          <cell r="R282" t="str">
            <v/>
          </cell>
          <cell r="S282">
            <v>31.8</v>
          </cell>
          <cell r="T282">
            <v>636</v>
          </cell>
          <cell r="U282" t="str">
            <v>21</v>
          </cell>
          <cell r="V282" t="str">
            <v>SALES CTRL</v>
          </cell>
          <cell r="W282">
            <v>20230908</v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>
            <v>20230906</v>
          </cell>
          <cell r="AG282">
            <v>20230906</v>
          </cell>
          <cell r="AH282">
            <v>20230906</v>
          </cell>
        </row>
        <row r="283">
          <cell r="A283">
            <v>20230512</v>
          </cell>
          <cell r="B283">
            <v>20230906</v>
          </cell>
          <cell r="F283" t="str">
            <v>HK325205</v>
          </cell>
          <cell r="G283" t="str">
            <v>202E25622000000</v>
          </cell>
          <cell r="H283" t="str">
            <v>SHS25LR1SS(GK) BLOCK</v>
          </cell>
          <cell r="I283">
            <v>20</v>
          </cell>
          <cell r="J283">
            <v>0</v>
          </cell>
          <cell r="K283">
            <v>20</v>
          </cell>
          <cell r="L283" t="str">
            <v/>
          </cell>
          <cell r="M283" t="str">
            <v>02E</v>
          </cell>
          <cell r="N283" t="str">
            <v>SHS</v>
          </cell>
          <cell r="O283" t="str">
            <v>25</v>
          </cell>
          <cell r="P283" t="str">
            <v>LR</v>
          </cell>
          <cell r="Q283" t="str">
            <v>GK</v>
          </cell>
          <cell r="R283" t="str">
            <v/>
          </cell>
          <cell r="S283">
            <v>27.3</v>
          </cell>
          <cell r="T283">
            <v>546</v>
          </cell>
          <cell r="U283" t="str">
            <v>21</v>
          </cell>
          <cell r="V283" t="str">
            <v>SALES CTRL</v>
          </cell>
          <cell r="W283">
            <v>20230908</v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>
            <v>20230906</v>
          </cell>
          <cell r="AG283">
            <v>20230906</v>
          </cell>
          <cell r="AH283">
            <v>20230906</v>
          </cell>
        </row>
        <row r="284">
          <cell r="A284">
            <v>20230512</v>
          </cell>
          <cell r="B284">
            <v>20230906</v>
          </cell>
          <cell r="F284" t="str">
            <v>HK325750</v>
          </cell>
          <cell r="G284" t="str">
            <v>302302086995200</v>
          </cell>
          <cell r="H284" t="str">
            <v>SHS25C1QZZZ BLOCK</v>
          </cell>
          <cell r="I284">
            <v>40</v>
          </cell>
          <cell r="J284">
            <v>0</v>
          </cell>
          <cell r="K284">
            <v>40</v>
          </cell>
          <cell r="L284" t="str">
            <v/>
          </cell>
          <cell r="M284" t="str">
            <v>023</v>
          </cell>
          <cell r="N284" t="str">
            <v>SHS</v>
          </cell>
          <cell r="O284" t="str">
            <v>25</v>
          </cell>
          <cell r="P284" t="str">
            <v>C</v>
          </cell>
          <cell r="Q284" t="str">
            <v/>
          </cell>
          <cell r="R284" t="str">
            <v/>
          </cell>
          <cell r="S284">
            <v>57.4</v>
          </cell>
          <cell r="T284">
            <v>2296</v>
          </cell>
          <cell r="U284" t="str">
            <v>21</v>
          </cell>
          <cell r="V284" t="str">
            <v>SALES CTRL</v>
          </cell>
          <cell r="W284">
            <v>20230908</v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>
            <v>20230906</v>
          </cell>
          <cell r="AG284">
            <v>20230906</v>
          </cell>
          <cell r="AH284">
            <v>20230906</v>
          </cell>
        </row>
        <row r="285">
          <cell r="A285">
            <v>20230512</v>
          </cell>
          <cell r="B285">
            <v>20230906</v>
          </cell>
          <cell r="F285" t="str">
            <v>HK325803</v>
          </cell>
          <cell r="G285" t="str">
            <v>302351009682700</v>
          </cell>
          <cell r="H285" t="str">
            <v>SHS25C1QZDD BLOCK</v>
          </cell>
          <cell r="I285">
            <v>20</v>
          </cell>
          <cell r="J285">
            <v>0</v>
          </cell>
          <cell r="K285">
            <v>20</v>
          </cell>
          <cell r="L285" t="str">
            <v/>
          </cell>
          <cell r="M285" t="str">
            <v>023</v>
          </cell>
          <cell r="N285" t="str">
            <v>SHS</v>
          </cell>
          <cell r="O285" t="str">
            <v>25</v>
          </cell>
          <cell r="P285" t="str">
            <v>C</v>
          </cell>
          <cell r="Q285" t="str">
            <v/>
          </cell>
          <cell r="R285" t="str">
            <v/>
          </cell>
          <cell r="S285">
            <v>61.37</v>
          </cell>
          <cell r="T285">
            <v>1227.4000000000001</v>
          </cell>
          <cell r="U285" t="str">
            <v>21</v>
          </cell>
          <cell r="V285" t="str">
            <v>SALES CTRL</v>
          </cell>
          <cell r="W285">
            <v>20230908</v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>
            <v>20230906</v>
          </cell>
          <cell r="AG285">
            <v>20230906</v>
          </cell>
          <cell r="AH285">
            <v>20230906</v>
          </cell>
        </row>
        <row r="286">
          <cell r="A286">
            <v>20230512</v>
          </cell>
          <cell r="B286">
            <v>20230906</v>
          </cell>
          <cell r="F286" t="str">
            <v>HK325805</v>
          </cell>
          <cell r="G286" t="str">
            <v>302351010427700</v>
          </cell>
          <cell r="H286" t="str">
            <v>SHS15C1QZDD BLOCK</v>
          </cell>
          <cell r="I286">
            <v>30</v>
          </cell>
          <cell r="J286">
            <v>0</v>
          </cell>
          <cell r="K286">
            <v>30</v>
          </cell>
          <cell r="L286" t="str">
            <v/>
          </cell>
          <cell r="M286" t="str">
            <v>023</v>
          </cell>
          <cell r="N286" t="str">
            <v>SHS</v>
          </cell>
          <cell r="O286" t="str">
            <v>15</v>
          </cell>
          <cell r="P286" t="str">
            <v>C</v>
          </cell>
          <cell r="Q286" t="str">
            <v/>
          </cell>
          <cell r="R286" t="str">
            <v/>
          </cell>
          <cell r="S286">
            <v>50.37</v>
          </cell>
          <cell r="T286">
            <v>1511.1</v>
          </cell>
          <cell r="U286" t="str">
            <v>21</v>
          </cell>
          <cell r="V286" t="str">
            <v>SALES CTRL</v>
          </cell>
          <cell r="W286">
            <v>20230908</v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>
            <v>20230906</v>
          </cell>
          <cell r="AG286">
            <v>20230906</v>
          </cell>
          <cell r="AH286">
            <v>20230906</v>
          </cell>
        </row>
        <row r="287">
          <cell r="A287">
            <v>20230608</v>
          </cell>
          <cell r="B287">
            <v>20230906</v>
          </cell>
          <cell r="F287" t="str">
            <v>HK329706</v>
          </cell>
          <cell r="G287" t="str">
            <v>176051020869906</v>
          </cell>
          <cell r="H287" t="str">
            <v>GL20N-047-X-B05-Z-N-N-N-Y-A208699(L)</v>
          </cell>
          <cell r="I287">
            <v>2</v>
          </cell>
          <cell r="J287">
            <v>940</v>
          </cell>
          <cell r="K287">
            <v>0</v>
          </cell>
          <cell r="L287" t="str">
            <v>GED INTEGRATED SOLUTIONS</v>
          </cell>
          <cell r="M287" t="str">
            <v>760</v>
          </cell>
          <cell r="N287" t="str">
            <v>GL</v>
          </cell>
          <cell r="O287" t="str">
            <v>20N</v>
          </cell>
          <cell r="P287" t="str">
            <v>X</v>
          </cell>
          <cell r="Q287" t="str">
            <v/>
          </cell>
          <cell r="R287" t="str">
            <v/>
          </cell>
          <cell r="S287">
            <v>1716</v>
          </cell>
          <cell r="T287">
            <v>3432</v>
          </cell>
          <cell r="U287" t="str">
            <v>11</v>
          </cell>
          <cell r="V287" t="str">
            <v>DET SALES</v>
          </cell>
          <cell r="W287">
            <v>20230905</v>
          </cell>
          <cell r="X287" t="str">
            <v/>
          </cell>
          <cell r="Y287" t="str">
            <v>Z</v>
          </cell>
          <cell r="Z287" t="str">
            <v>N</v>
          </cell>
          <cell r="AA287" t="str">
            <v>N</v>
          </cell>
          <cell r="AB287" t="str">
            <v/>
          </cell>
          <cell r="AC287" t="str">
            <v/>
          </cell>
          <cell r="AD287" t="str">
            <v>Y</v>
          </cell>
          <cell r="AE287" t="str">
            <v/>
          </cell>
          <cell r="AF287">
            <v>20230906</v>
          </cell>
          <cell r="AG287">
            <v>20230906</v>
          </cell>
          <cell r="AH287">
            <v>20230906</v>
          </cell>
        </row>
        <row r="288">
          <cell r="A288">
            <v>20230629</v>
          </cell>
          <cell r="B288">
            <v>20230906</v>
          </cell>
          <cell r="F288" t="str">
            <v>HK332678</v>
          </cell>
          <cell r="G288" t="str">
            <v>302351008791000</v>
          </cell>
          <cell r="H288" t="str">
            <v>SHS25C1SSC1(GK) BLOCK</v>
          </cell>
          <cell r="I288">
            <v>20</v>
          </cell>
          <cell r="J288">
            <v>0</v>
          </cell>
          <cell r="K288">
            <v>20</v>
          </cell>
          <cell r="L288" t="str">
            <v>PEDDINGHAUS CORPORATION</v>
          </cell>
          <cell r="M288" t="str">
            <v>023</v>
          </cell>
          <cell r="N288" t="str">
            <v>SHS</v>
          </cell>
          <cell r="O288" t="str">
            <v>25</v>
          </cell>
          <cell r="P288" t="str">
            <v>C</v>
          </cell>
          <cell r="Q288" t="str">
            <v>GK</v>
          </cell>
          <cell r="R288" t="str">
            <v>C1</v>
          </cell>
          <cell r="S288">
            <v>32</v>
          </cell>
          <cell r="T288">
            <v>640</v>
          </cell>
          <cell r="U288" t="str">
            <v>11</v>
          </cell>
          <cell r="V288" t="str">
            <v>CHI SALES</v>
          </cell>
          <cell r="W288">
            <v>20230828</v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>
            <v>20230906</v>
          </cell>
          <cell r="AG288">
            <v>20230906</v>
          </cell>
          <cell r="AH288">
            <v>20230906</v>
          </cell>
        </row>
        <row r="289">
          <cell r="A289">
            <v>20230630</v>
          </cell>
          <cell r="B289">
            <v>20230906</v>
          </cell>
          <cell r="F289" t="str">
            <v>HK332705</v>
          </cell>
          <cell r="G289" t="str">
            <v>302302149108600</v>
          </cell>
          <cell r="H289" t="str">
            <v>SHS25R1QZKKHH BLOCK</v>
          </cell>
          <cell r="I289">
            <v>4</v>
          </cell>
          <cell r="J289">
            <v>0</v>
          </cell>
          <cell r="K289">
            <v>4</v>
          </cell>
          <cell r="L289" t="str">
            <v>APPLIED IND TECH - CLEVELAND</v>
          </cell>
          <cell r="M289" t="str">
            <v>023</v>
          </cell>
          <cell r="N289" t="str">
            <v>SHS</v>
          </cell>
          <cell r="O289" t="str">
            <v>25</v>
          </cell>
          <cell r="P289" t="str">
            <v>R</v>
          </cell>
          <cell r="Q289" t="str">
            <v/>
          </cell>
          <cell r="R289" t="str">
            <v/>
          </cell>
          <cell r="S289">
            <v>72.540000000000006</v>
          </cell>
          <cell r="T289">
            <v>290.16000000000003</v>
          </cell>
          <cell r="U289" t="str">
            <v>11</v>
          </cell>
          <cell r="V289" t="str">
            <v>NE SALES</v>
          </cell>
          <cell r="W289">
            <v>20230706</v>
          </cell>
          <cell r="X289" t="str">
            <v/>
          </cell>
          <cell r="Y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>
            <v>20230906</v>
          </cell>
          <cell r="AG289">
            <v>20230906</v>
          </cell>
          <cell r="AH289">
            <v>20230906</v>
          </cell>
        </row>
        <row r="290">
          <cell r="A290">
            <v>20230718</v>
          </cell>
          <cell r="B290">
            <v>20230906</v>
          </cell>
          <cell r="F290" t="str">
            <v>HK334947</v>
          </cell>
          <cell r="G290" t="str">
            <v>086156231005800</v>
          </cell>
          <cell r="H290" t="str">
            <v>KR4610B-0580-0-01A0</v>
          </cell>
          <cell r="I290">
            <v>2</v>
          </cell>
          <cell r="J290">
            <v>1680</v>
          </cell>
          <cell r="K290">
            <v>2</v>
          </cell>
          <cell r="L290" t="str">
            <v/>
          </cell>
          <cell r="M290" t="str">
            <v>861</v>
          </cell>
          <cell r="N290" t="str">
            <v>KR</v>
          </cell>
          <cell r="O290" t="str">
            <v>4610</v>
          </cell>
          <cell r="P290" t="str">
            <v>B</v>
          </cell>
          <cell r="Q290" t="str">
            <v/>
          </cell>
          <cell r="R290" t="str">
            <v>GS</v>
          </cell>
          <cell r="S290">
            <v>991.87</v>
          </cell>
          <cell r="T290">
            <v>1983.74</v>
          </cell>
          <cell r="U290" t="str">
            <v>21</v>
          </cell>
          <cell r="V290" t="str">
            <v>SALES CTRL</v>
          </cell>
          <cell r="W290">
            <v>20230731</v>
          </cell>
          <cell r="X290" t="str">
            <v>70</v>
          </cell>
          <cell r="Y290" t="str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>
            <v>20230906</v>
          </cell>
          <cell r="AG290">
            <v>20230906</v>
          </cell>
          <cell r="AH290">
            <v>20230906</v>
          </cell>
        </row>
        <row r="291">
          <cell r="A291">
            <v>20230719</v>
          </cell>
          <cell r="B291">
            <v>20230906</v>
          </cell>
          <cell r="F291" t="str">
            <v>HK335244</v>
          </cell>
          <cell r="G291" t="str">
            <v>106751005695000</v>
          </cell>
          <cell r="H291" t="str">
            <v>SHW21CAN1SSC1+710LE</v>
          </cell>
          <cell r="I291">
            <v>20</v>
          </cell>
          <cell r="J291">
            <v>14200</v>
          </cell>
          <cell r="K291">
            <v>20</v>
          </cell>
          <cell r="L291" t="str">
            <v>ACCULOGIC</v>
          </cell>
          <cell r="M291" t="str">
            <v>067</v>
          </cell>
          <cell r="N291" t="str">
            <v>SHW</v>
          </cell>
          <cell r="O291" t="str">
            <v>21</v>
          </cell>
          <cell r="P291" t="str">
            <v>CAN</v>
          </cell>
          <cell r="Q291" t="str">
            <v/>
          </cell>
          <cell r="R291" t="str">
            <v>C1</v>
          </cell>
          <cell r="S291">
            <v>192.54</v>
          </cell>
          <cell r="T291">
            <v>3850.8</v>
          </cell>
          <cell r="U291" t="str">
            <v>11</v>
          </cell>
          <cell r="V291" t="str">
            <v>CAN SALES</v>
          </cell>
          <cell r="W291">
            <v>20230816</v>
          </cell>
          <cell r="X291" t="str">
            <v>30</v>
          </cell>
          <cell r="Y291" t="str">
            <v>50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>C000</v>
          </cell>
          <cell r="AE291" t="str">
            <v/>
          </cell>
          <cell r="AF291">
            <v>20230906</v>
          </cell>
          <cell r="AG291">
            <v>20230906</v>
          </cell>
          <cell r="AH291">
            <v>20230906</v>
          </cell>
        </row>
        <row r="292">
          <cell r="A292">
            <v>20230801</v>
          </cell>
          <cell r="B292">
            <v>20230906</v>
          </cell>
          <cell r="F292" t="str">
            <v>HK337122</v>
          </cell>
          <cell r="G292" t="str">
            <v>102302124795200</v>
          </cell>
          <cell r="H292" t="str">
            <v>SHS15C2SS+300L</v>
          </cell>
          <cell r="I292">
            <v>2</v>
          </cell>
          <cell r="J292">
            <v>600</v>
          </cell>
          <cell r="K292">
            <v>4</v>
          </cell>
          <cell r="L292" t="str">
            <v>BDI - TN/AL/GA/MS</v>
          </cell>
          <cell r="M292" t="str">
            <v>023</v>
          </cell>
          <cell r="N292" t="str">
            <v>SHS</v>
          </cell>
          <cell r="O292" t="str">
            <v>15</v>
          </cell>
          <cell r="P292" t="str">
            <v>C</v>
          </cell>
          <cell r="Q292" t="str">
            <v/>
          </cell>
          <cell r="R292" t="str">
            <v/>
          </cell>
          <cell r="S292">
            <v>112.59</v>
          </cell>
          <cell r="T292">
            <v>225.18</v>
          </cell>
          <cell r="U292" t="str">
            <v>11</v>
          </cell>
          <cell r="V292" t="str">
            <v>ATL SALES</v>
          </cell>
          <cell r="W292">
            <v>20230901</v>
          </cell>
          <cell r="X292" t="str">
            <v>30</v>
          </cell>
          <cell r="Y292" t="str">
            <v>60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>
            <v>20230906</v>
          </cell>
          <cell r="AG292">
            <v>20230906</v>
          </cell>
          <cell r="AH292">
            <v>20230906</v>
          </cell>
        </row>
        <row r="293">
          <cell r="A293">
            <v>20230803</v>
          </cell>
          <cell r="B293">
            <v>20230906</v>
          </cell>
          <cell r="F293" t="str">
            <v>HK337271</v>
          </cell>
          <cell r="G293" t="str">
            <v>102302234983900</v>
          </cell>
          <cell r="H293" t="str">
            <v>SHS25V2ZZ+1420L-II</v>
          </cell>
          <cell r="I293">
            <v>2</v>
          </cell>
          <cell r="J293">
            <v>2840</v>
          </cell>
          <cell r="K293">
            <v>4</v>
          </cell>
          <cell r="L293" t="str">
            <v>APPLIED IND TECH - CLEVELAND</v>
          </cell>
          <cell r="M293" t="str">
            <v>023</v>
          </cell>
          <cell r="N293" t="str">
            <v>SHS</v>
          </cell>
          <cell r="O293" t="str">
            <v>25</v>
          </cell>
          <cell r="P293" t="str">
            <v>V</v>
          </cell>
          <cell r="Q293" t="str">
            <v/>
          </cell>
          <cell r="R293" t="str">
            <v/>
          </cell>
          <cell r="S293">
            <v>222.57</v>
          </cell>
          <cell r="T293">
            <v>445.14</v>
          </cell>
          <cell r="U293" t="str">
            <v>11</v>
          </cell>
          <cell r="V293" t="str">
            <v>DET SALES</v>
          </cell>
          <cell r="W293">
            <v>20230808</v>
          </cell>
          <cell r="X293" t="str">
            <v>20</v>
          </cell>
          <cell r="Y293" t="str">
            <v>60</v>
          </cell>
          <cell r="Z293" t="str">
            <v/>
          </cell>
          <cell r="AA293" t="str">
            <v>2</v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>
            <v>20230906</v>
          </cell>
          <cell r="AG293">
            <v>20230906</v>
          </cell>
          <cell r="AH293">
            <v>20230906</v>
          </cell>
        </row>
        <row r="294">
          <cell r="A294">
            <v>20230807</v>
          </cell>
          <cell r="B294">
            <v>20230906</v>
          </cell>
          <cell r="F294" t="str">
            <v>HK337826</v>
          </cell>
          <cell r="G294" t="str">
            <v>106751012174600</v>
          </cell>
          <cell r="H294" t="str">
            <v>SHW35CA1UU+886L</v>
          </cell>
          <cell r="I294">
            <v>4</v>
          </cell>
          <cell r="J294">
            <v>3544</v>
          </cell>
          <cell r="K294">
            <v>4</v>
          </cell>
          <cell r="L294" t="str">
            <v>BEARINGS &amp; DRIVES (GA)</v>
          </cell>
          <cell r="M294" t="str">
            <v>067</v>
          </cell>
          <cell r="N294" t="str">
            <v>SHW</v>
          </cell>
          <cell r="O294" t="str">
            <v>35</v>
          </cell>
          <cell r="P294" t="str">
            <v>CA</v>
          </cell>
          <cell r="Q294" t="str">
            <v/>
          </cell>
          <cell r="R294" t="str">
            <v/>
          </cell>
          <cell r="S294">
            <v>232.9</v>
          </cell>
          <cell r="T294">
            <v>931.6</v>
          </cell>
          <cell r="U294" t="str">
            <v>11</v>
          </cell>
          <cell r="V294" t="str">
            <v>ATL SALES</v>
          </cell>
          <cell r="W294">
            <v>20230830</v>
          </cell>
          <cell r="X294" t="str">
            <v>43</v>
          </cell>
          <cell r="Y294" t="str">
            <v>80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>
            <v>20230906</v>
          </cell>
          <cell r="AG294">
            <v>20230906</v>
          </cell>
          <cell r="AH294">
            <v>20230906</v>
          </cell>
        </row>
        <row r="295">
          <cell r="A295">
            <v>20230809</v>
          </cell>
          <cell r="B295">
            <v>20230906</v>
          </cell>
          <cell r="F295" t="str">
            <v>HK338268</v>
          </cell>
          <cell r="G295" t="str">
            <v>654871133004290</v>
          </cell>
          <cell r="H295" t="str">
            <v>KR33 COVER 429L FOR 400L</v>
          </cell>
          <cell r="I295">
            <v>25</v>
          </cell>
          <cell r="J295">
            <v>0</v>
          </cell>
          <cell r="K295">
            <v>25</v>
          </cell>
          <cell r="L295" t="str">
            <v/>
          </cell>
          <cell r="M295" t="str">
            <v>548</v>
          </cell>
          <cell r="N295" t="str">
            <v>KR</v>
          </cell>
          <cell r="O295" t="str">
            <v>33</v>
          </cell>
          <cell r="P295" t="str">
            <v/>
          </cell>
          <cell r="Q295" t="str">
            <v/>
          </cell>
          <cell r="R295" t="str">
            <v/>
          </cell>
          <cell r="S295">
            <v>4.62</v>
          </cell>
          <cell r="T295">
            <v>115.5</v>
          </cell>
          <cell r="U295" t="str">
            <v>21</v>
          </cell>
          <cell r="V295" t="str">
            <v>SALES CTRL</v>
          </cell>
          <cell r="W295">
            <v>20230906</v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>
            <v>20230906</v>
          </cell>
          <cell r="AG295">
            <v>20230906</v>
          </cell>
          <cell r="AH295">
            <v>20230906</v>
          </cell>
        </row>
        <row r="296">
          <cell r="A296">
            <v>20230810</v>
          </cell>
          <cell r="B296">
            <v>20230906</v>
          </cell>
          <cell r="F296" t="str">
            <v>HK338286</v>
          </cell>
          <cell r="G296" t="str">
            <v>653114820002960</v>
          </cell>
          <cell r="H296" t="str">
            <v>SENSOR RAIL 296L(200)</v>
          </cell>
          <cell r="I296">
            <v>25</v>
          </cell>
          <cell r="J296">
            <v>0</v>
          </cell>
          <cell r="K296">
            <v>25</v>
          </cell>
          <cell r="L296" t="str">
            <v/>
          </cell>
          <cell r="M296" t="str">
            <v>531</v>
          </cell>
          <cell r="N296" t="str">
            <v>KR</v>
          </cell>
          <cell r="O296" t="str">
            <v>33</v>
          </cell>
          <cell r="P296" t="str">
            <v/>
          </cell>
          <cell r="Q296" t="str">
            <v/>
          </cell>
          <cell r="R296" t="str">
            <v/>
          </cell>
          <cell r="S296">
            <v>5.26</v>
          </cell>
          <cell r="T296">
            <v>131.5</v>
          </cell>
          <cell r="U296" t="str">
            <v>21</v>
          </cell>
          <cell r="V296" t="str">
            <v>SALES CTRL</v>
          </cell>
          <cell r="W296">
            <v>20230906</v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>
            <v>20230906</v>
          </cell>
          <cell r="AG296">
            <v>20230906</v>
          </cell>
          <cell r="AH296">
            <v>20230906</v>
          </cell>
        </row>
        <row r="297">
          <cell r="A297">
            <v>20230810</v>
          </cell>
          <cell r="B297">
            <v>20230906</v>
          </cell>
          <cell r="F297" t="str">
            <v>HK338281</v>
          </cell>
          <cell r="G297" t="str">
            <v>201555122009000</v>
          </cell>
          <cell r="H297" t="str">
            <v>HSR55R1SS(GK) BLOCK</v>
          </cell>
          <cell r="I297">
            <v>10</v>
          </cell>
          <cell r="J297">
            <v>0</v>
          </cell>
          <cell r="K297">
            <v>10</v>
          </cell>
          <cell r="L297" t="str">
            <v/>
          </cell>
          <cell r="M297" t="str">
            <v>015</v>
          </cell>
          <cell r="N297" t="str">
            <v>HSR</v>
          </cell>
          <cell r="O297" t="str">
            <v>55</v>
          </cell>
          <cell r="P297" t="str">
            <v>R</v>
          </cell>
          <cell r="Q297" t="str">
            <v>GK</v>
          </cell>
          <cell r="R297" t="str">
            <v/>
          </cell>
          <cell r="S297">
            <v>137.55000000000001</v>
          </cell>
          <cell r="T297">
            <v>1375.5</v>
          </cell>
          <cell r="U297" t="str">
            <v>21</v>
          </cell>
          <cell r="V297" t="str">
            <v>SALES CTRL</v>
          </cell>
          <cell r="W297">
            <v>20230830</v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>
            <v>20230906</v>
          </cell>
          <cell r="AG297">
            <v>20230906</v>
          </cell>
          <cell r="AH297">
            <v>20230906</v>
          </cell>
        </row>
        <row r="298">
          <cell r="A298">
            <v>20230816</v>
          </cell>
          <cell r="B298">
            <v>20230906</v>
          </cell>
          <cell r="F298" t="str">
            <v>HK338894</v>
          </cell>
          <cell r="G298" t="str">
            <v>200536133009000</v>
          </cell>
          <cell r="H298" t="str">
            <v>SSR35XW1DD(GK) BLOCK</v>
          </cell>
          <cell r="I298">
            <v>8</v>
          </cell>
          <cell r="J298">
            <v>0</v>
          </cell>
          <cell r="K298">
            <v>8</v>
          </cell>
          <cell r="L298" t="str">
            <v>MOTION IND - BIRMINGHAM (AL09)</v>
          </cell>
          <cell r="M298" t="str">
            <v>005</v>
          </cell>
          <cell r="N298" t="str">
            <v>SSR</v>
          </cell>
          <cell r="O298" t="str">
            <v>35X</v>
          </cell>
          <cell r="P298" t="str">
            <v>W</v>
          </cell>
          <cell r="Q298" t="str">
            <v>GK</v>
          </cell>
          <cell r="R298" t="str">
            <v/>
          </cell>
          <cell r="S298">
            <v>61.48</v>
          </cell>
          <cell r="T298">
            <v>491.84</v>
          </cell>
          <cell r="U298" t="str">
            <v>11</v>
          </cell>
          <cell r="V298" t="str">
            <v>ATL SALES</v>
          </cell>
          <cell r="W298">
            <v>20230906</v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>
            <v>20230906</v>
          </cell>
          <cell r="AG298">
            <v>20230906</v>
          </cell>
          <cell r="AH298">
            <v>20230906</v>
          </cell>
        </row>
        <row r="299">
          <cell r="A299">
            <v>20220926</v>
          </cell>
          <cell r="B299">
            <v>20230907</v>
          </cell>
          <cell r="F299" t="str">
            <v>HK284086</v>
          </cell>
          <cell r="G299" t="str">
            <v>302451017883000</v>
          </cell>
          <cell r="H299" t="str">
            <v>SHS65-3020L(GK) RAIL FOR CUT</v>
          </cell>
          <cell r="I299">
            <v>5</v>
          </cell>
          <cell r="J299">
            <v>15100</v>
          </cell>
          <cell r="K299">
            <v>0</v>
          </cell>
          <cell r="L299" t="str">
            <v/>
          </cell>
          <cell r="M299" t="str">
            <v>024</v>
          </cell>
          <cell r="N299" t="str">
            <v>SHS</v>
          </cell>
          <cell r="O299" t="str">
            <v>65</v>
          </cell>
          <cell r="P299" t="str">
            <v/>
          </cell>
          <cell r="Q299" t="str">
            <v>GK</v>
          </cell>
          <cell r="R299" t="str">
            <v/>
          </cell>
          <cell r="S299">
            <v>679</v>
          </cell>
          <cell r="T299">
            <v>3395</v>
          </cell>
          <cell r="U299" t="str">
            <v>21</v>
          </cell>
          <cell r="V299" t="str">
            <v>SALES CTRL</v>
          </cell>
          <cell r="W299">
            <v>20230116</v>
          </cell>
          <cell r="X299" t="str">
            <v>75</v>
          </cell>
          <cell r="Y299" t="str">
            <v>150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>0030</v>
          </cell>
          <cell r="AE299" t="str">
            <v/>
          </cell>
          <cell r="AF299">
            <v>20230907</v>
          </cell>
          <cell r="AG299">
            <v>20230907</v>
          </cell>
          <cell r="AH299">
            <v>20230907</v>
          </cell>
        </row>
        <row r="300">
          <cell r="A300">
            <v>20230131</v>
          </cell>
          <cell r="B300">
            <v>20230907</v>
          </cell>
          <cell r="F300" t="str">
            <v>HK305139</v>
          </cell>
          <cell r="G300" t="str">
            <v>002330226103600</v>
          </cell>
          <cell r="H300" t="str">
            <v>SHS30LC2SS+360L-II</v>
          </cell>
          <cell r="I300">
            <v>2</v>
          </cell>
          <cell r="J300">
            <v>720</v>
          </cell>
          <cell r="K300">
            <v>4</v>
          </cell>
          <cell r="L300" t="str">
            <v>MOTION IND - BIRMINGHAM</v>
          </cell>
          <cell r="M300" t="str">
            <v>023</v>
          </cell>
          <cell r="N300" t="str">
            <v>SHS</v>
          </cell>
          <cell r="O300" t="str">
            <v>30</v>
          </cell>
          <cell r="P300" t="str">
            <v>LC</v>
          </cell>
          <cell r="Q300" t="str">
            <v/>
          </cell>
          <cell r="R300" t="str">
            <v/>
          </cell>
          <cell r="S300">
            <v>189.79</v>
          </cell>
          <cell r="T300">
            <v>379.58</v>
          </cell>
          <cell r="U300" t="str">
            <v>11</v>
          </cell>
          <cell r="V300" t="str">
            <v>NE SALES</v>
          </cell>
          <cell r="W300">
            <v>20230210</v>
          </cell>
          <cell r="X300" t="str">
            <v>20</v>
          </cell>
          <cell r="Y300" t="str">
            <v>80</v>
          </cell>
          <cell r="Z300" t="str">
            <v/>
          </cell>
          <cell r="AA300" t="str">
            <v>2</v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>
            <v>20230907</v>
          </cell>
          <cell r="AG300">
            <v>20230907</v>
          </cell>
          <cell r="AH300">
            <v>20230907</v>
          </cell>
        </row>
        <row r="301">
          <cell r="A301">
            <v>20230223</v>
          </cell>
          <cell r="B301">
            <v>20230907</v>
          </cell>
          <cell r="F301" t="str">
            <v>HK308970</v>
          </cell>
          <cell r="G301" t="str">
            <v>102351004144200</v>
          </cell>
          <cell r="H301" t="str">
            <v>SHS30V2QZSSC1E+2760L-II(A)</v>
          </cell>
          <cell r="I301">
            <v>1</v>
          </cell>
          <cell r="J301">
            <v>2760</v>
          </cell>
          <cell r="K301">
            <v>2</v>
          </cell>
          <cell r="L301" t="str">
            <v>STRIPPIT INC.</v>
          </cell>
          <cell r="M301" t="str">
            <v>023</v>
          </cell>
          <cell r="N301" t="str">
            <v>SHS</v>
          </cell>
          <cell r="O301" t="str">
            <v>30</v>
          </cell>
          <cell r="P301" t="str">
            <v>V</v>
          </cell>
          <cell r="Q301" t="str">
            <v/>
          </cell>
          <cell r="R301" t="str">
            <v>C1</v>
          </cell>
          <cell r="S301">
            <v>241</v>
          </cell>
          <cell r="T301">
            <v>241</v>
          </cell>
          <cell r="U301" t="str">
            <v>11</v>
          </cell>
          <cell r="V301" t="str">
            <v>NE SALES</v>
          </cell>
          <cell r="W301">
            <v>20230822</v>
          </cell>
          <cell r="X301" t="str">
            <v>20</v>
          </cell>
          <cell r="Y301" t="str">
            <v>80</v>
          </cell>
          <cell r="Z301" t="str">
            <v/>
          </cell>
          <cell r="AA301" t="str">
            <v>2</v>
          </cell>
          <cell r="AB301" t="str">
            <v>00G0</v>
          </cell>
          <cell r="AC301" t="str">
            <v/>
          </cell>
          <cell r="AD301" t="str">
            <v/>
          </cell>
          <cell r="AE301" t="str">
            <v/>
          </cell>
          <cell r="AF301">
            <v>20230907</v>
          </cell>
          <cell r="AG301">
            <v>20230907</v>
          </cell>
          <cell r="AH301">
            <v>20230907</v>
          </cell>
        </row>
        <row r="302">
          <cell r="A302">
            <v>20230223</v>
          </cell>
          <cell r="B302">
            <v>20230907</v>
          </cell>
          <cell r="F302" t="str">
            <v>HK308894</v>
          </cell>
          <cell r="G302" t="str">
            <v>102351004144300</v>
          </cell>
          <cell r="H302" t="str">
            <v>SHS30V2QZSSC1E+2760L-II(B)</v>
          </cell>
          <cell r="I302">
            <v>1</v>
          </cell>
          <cell r="J302">
            <v>2760</v>
          </cell>
          <cell r="K302">
            <v>2</v>
          </cell>
          <cell r="L302" t="str">
            <v>STRIPPIT INC.</v>
          </cell>
          <cell r="M302" t="str">
            <v>023</v>
          </cell>
          <cell r="N302" t="str">
            <v>SHS</v>
          </cell>
          <cell r="O302" t="str">
            <v>30</v>
          </cell>
          <cell r="P302" t="str">
            <v>V</v>
          </cell>
          <cell r="Q302" t="str">
            <v/>
          </cell>
          <cell r="R302" t="str">
            <v>C1</v>
          </cell>
          <cell r="S302">
            <v>241</v>
          </cell>
          <cell r="T302">
            <v>241</v>
          </cell>
          <cell r="U302" t="str">
            <v>11</v>
          </cell>
          <cell r="V302" t="str">
            <v>NE SALES</v>
          </cell>
          <cell r="W302">
            <v>20230822</v>
          </cell>
          <cell r="X302" t="str">
            <v>20</v>
          </cell>
          <cell r="Y302" t="str">
            <v>80</v>
          </cell>
          <cell r="Z302" t="str">
            <v/>
          </cell>
          <cell r="AA302" t="str">
            <v>2</v>
          </cell>
          <cell r="AB302" t="str">
            <v>00G0</v>
          </cell>
          <cell r="AC302" t="str">
            <v/>
          </cell>
          <cell r="AD302" t="str">
            <v/>
          </cell>
          <cell r="AE302" t="str">
            <v/>
          </cell>
          <cell r="AF302">
            <v>20230907</v>
          </cell>
          <cell r="AG302">
            <v>20230907</v>
          </cell>
          <cell r="AH302">
            <v>20230907</v>
          </cell>
        </row>
        <row r="303">
          <cell r="A303">
            <v>20230302</v>
          </cell>
          <cell r="B303">
            <v>20230907</v>
          </cell>
          <cell r="F303" t="str">
            <v>HK311307</v>
          </cell>
          <cell r="G303" t="str">
            <v>113751017749100</v>
          </cell>
          <cell r="H303" t="str">
            <v>2SRS12WMUU+270LMS</v>
          </cell>
          <cell r="I303">
            <v>8</v>
          </cell>
          <cell r="J303">
            <v>2160</v>
          </cell>
          <cell r="K303">
            <v>16</v>
          </cell>
          <cell r="L303" t="str">
            <v>MILLENNIUM CONCEPTS</v>
          </cell>
          <cell r="M303" t="str">
            <v>137</v>
          </cell>
          <cell r="N303" t="str">
            <v>SRS-W</v>
          </cell>
          <cell r="O303" t="str">
            <v>12</v>
          </cell>
          <cell r="P303" t="str">
            <v/>
          </cell>
          <cell r="Q303" t="str">
            <v/>
          </cell>
          <cell r="R303" t="str">
            <v/>
          </cell>
          <cell r="S303">
            <v>100</v>
          </cell>
          <cell r="T303">
            <v>800</v>
          </cell>
          <cell r="U303" t="str">
            <v>11</v>
          </cell>
          <cell r="V303" t="str">
            <v>CHI SALES</v>
          </cell>
          <cell r="W303">
            <v>20230907</v>
          </cell>
          <cell r="X303" t="str">
            <v>15</v>
          </cell>
          <cell r="Y303" t="str">
            <v>40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>M200</v>
          </cell>
          <cell r="AD303" t="str">
            <v>Z000</v>
          </cell>
          <cell r="AE303" t="str">
            <v>M100</v>
          </cell>
          <cell r="AF303">
            <v>20230907</v>
          </cell>
          <cell r="AG303">
            <v>20230907</v>
          </cell>
          <cell r="AH303">
            <v>20230907</v>
          </cell>
        </row>
        <row r="304">
          <cell r="A304">
            <v>20230427</v>
          </cell>
          <cell r="B304">
            <v>20230907</v>
          </cell>
          <cell r="F304" t="str">
            <v>HK322007</v>
          </cell>
          <cell r="G304" t="str">
            <v>102302294263400</v>
          </cell>
          <cell r="H304" t="str">
            <v>SHS35LR2QZZZC1S+4000LT(B)</v>
          </cell>
          <cell r="I304">
            <v>30</v>
          </cell>
          <cell r="J304">
            <v>120000</v>
          </cell>
          <cell r="K304">
            <v>60</v>
          </cell>
          <cell r="L304" t="str">
            <v>AMADA AMERICA INC</v>
          </cell>
          <cell r="M304" t="str">
            <v>023</v>
          </cell>
          <cell r="N304" t="str">
            <v>SHS</v>
          </cell>
          <cell r="O304" t="str">
            <v>35</v>
          </cell>
          <cell r="P304" t="str">
            <v>LR</v>
          </cell>
          <cell r="Q304" t="str">
            <v/>
          </cell>
          <cell r="R304" t="str">
            <v>C1</v>
          </cell>
          <cell r="S304">
            <v>446</v>
          </cell>
          <cell r="T304">
            <v>13380</v>
          </cell>
          <cell r="U304" t="str">
            <v>11</v>
          </cell>
          <cell r="V304" t="str">
            <v>LA SALES</v>
          </cell>
          <cell r="W304">
            <v>20230907</v>
          </cell>
          <cell r="X304" t="str">
            <v>20</v>
          </cell>
          <cell r="Y304" t="str">
            <v>80</v>
          </cell>
          <cell r="Z304" t="str">
            <v>2</v>
          </cell>
          <cell r="AA304" t="str">
            <v/>
          </cell>
          <cell r="AB304" t="str">
            <v>5000</v>
          </cell>
          <cell r="AC304" t="str">
            <v/>
          </cell>
          <cell r="AD304" t="str">
            <v/>
          </cell>
          <cell r="AE304" t="str">
            <v/>
          </cell>
          <cell r="AF304">
            <v>20230907</v>
          </cell>
          <cell r="AG304">
            <v>20230907</v>
          </cell>
          <cell r="AH304">
            <v>20230907</v>
          </cell>
        </row>
        <row r="305">
          <cell r="A305">
            <v>20230501</v>
          </cell>
          <cell r="B305">
            <v>20230907</v>
          </cell>
          <cell r="F305" t="str">
            <v>HK322754</v>
          </cell>
          <cell r="G305" t="str">
            <v>113751017749100</v>
          </cell>
          <cell r="H305" t="str">
            <v>2SRS12WMUU+270LMS</v>
          </cell>
          <cell r="I305">
            <v>24</v>
          </cell>
          <cell r="J305">
            <v>6480</v>
          </cell>
          <cell r="K305">
            <v>48</v>
          </cell>
          <cell r="L305" t="str">
            <v>MILLENNIUM CONCEPTS</v>
          </cell>
          <cell r="M305" t="str">
            <v>137</v>
          </cell>
          <cell r="N305" t="str">
            <v>SRS-W</v>
          </cell>
          <cell r="O305" t="str">
            <v>12</v>
          </cell>
          <cell r="P305" t="str">
            <v/>
          </cell>
          <cell r="Q305" t="str">
            <v/>
          </cell>
          <cell r="R305" t="str">
            <v/>
          </cell>
          <cell r="S305">
            <v>100</v>
          </cell>
          <cell r="T305">
            <v>2400</v>
          </cell>
          <cell r="U305" t="str">
            <v>11</v>
          </cell>
          <cell r="V305" t="str">
            <v>CHI SALES</v>
          </cell>
          <cell r="W305">
            <v>20230907</v>
          </cell>
          <cell r="X305" t="str">
            <v>15</v>
          </cell>
          <cell r="Y305" t="str">
            <v>40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>M200</v>
          </cell>
          <cell r="AD305" t="str">
            <v>Z000</v>
          </cell>
          <cell r="AE305" t="str">
            <v>M100</v>
          </cell>
          <cell r="AF305">
            <v>20230907</v>
          </cell>
          <cell r="AG305">
            <v>20230907</v>
          </cell>
          <cell r="AH305">
            <v>20230907</v>
          </cell>
        </row>
        <row r="306">
          <cell r="A306">
            <v>20230502</v>
          </cell>
          <cell r="B306">
            <v>20230907</v>
          </cell>
          <cell r="F306" t="str">
            <v>HK322901</v>
          </cell>
          <cell r="G306" t="str">
            <v>302351022891200</v>
          </cell>
          <cell r="H306" t="str">
            <v>SHS65LV1KKHHC1 BLOCK</v>
          </cell>
          <cell r="I306">
            <v>16</v>
          </cell>
          <cell r="J306">
            <v>0</v>
          </cell>
          <cell r="K306">
            <v>16</v>
          </cell>
          <cell r="L306" t="str">
            <v>ACIETA</v>
          </cell>
          <cell r="M306" t="str">
            <v>023</v>
          </cell>
          <cell r="N306" t="str">
            <v>SHS</v>
          </cell>
          <cell r="O306" t="str">
            <v>65</v>
          </cell>
          <cell r="P306" t="str">
            <v>LV</v>
          </cell>
          <cell r="Q306" t="str">
            <v/>
          </cell>
          <cell r="R306" t="str">
            <v>C1</v>
          </cell>
          <cell r="S306">
            <v>281.01</v>
          </cell>
          <cell r="T306">
            <v>4496.16</v>
          </cell>
          <cell r="U306" t="str">
            <v>11</v>
          </cell>
          <cell r="V306" t="str">
            <v>CHI SALES</v>
          </cell>
          <cell r="W306">
            <v>20230907</v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>
            <v>20230907</v>
          </cell>
          <cell r="AG306">
            <v>20230907</v>
          </cell>
          <cell r="AH306">
            <v>20230907</v>
          </cell>
        </row>
        <row r="307">
          <cell r="A307">
            <v>20230510</v>
          </cell>
          <cell r="B307">
            <v>20230907</v>
          </cell>
          <cell r="F307" t="str">
            <v>HK324165</v>
          </cell>
          <cell r="G307" t="str">
            <v>102302232990200</v>
          </cell>
          <cell r="H307" t="str">
            <v>SHS30C2KKHH+600L-II</v>
          </cell>
          <cell r="I307">
            <v>2</v>
          </cell>
          <cell r="J307">
            <v>1200</v>
          </cell>
          <cell r="K307">
            <v>4</v>
          </cell>
          <cell r="L307" t="str">
            <v>MOTION IND - CHICAGO (IL30)</v>
          </cell>
          <cell r="M307" t="str">
            <v>023</v>
          </cell>
          <cell r="N307" t="str">
            <v>SHS</v>
          </cell>
          <cell r="O307" t="str">
            <v>30</v>
          </cell>
          <cell r="P307" t="str">
            <v>C</v>
          </cell>
          <cell r="Q307" t="str">
            <v/>
          </cell>
          <cell r="R307" t="str">
            <v/>
          </cell>
          <cell r="S307">
            <v>212.93</v>
          </cell>
          <cell r="T307">
            <v>425.86</v>
          </cell>
          <cell r="U307" t="str">
            <v>11</v>
          </cell>
          <cell r="V307" t="str">
            <v>CHI SALES</v>
          </cell>
          <cell r="W307">
            <v>20230517</v>
          </cell>
          <cell r="X307" t="str">
            <v>20</v>
          </cell>
          <cell r="Y307" t="str">
            <v>80</v>
          </cell>
          <cell r="Z307" t="str">
            <v/>
          </cell>
          <cell r="AA307" t="str">
            <v>2</v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>
            <v>20230907</v>
          </cell>
          <cell r="AG307">
            <v>20230907</v>
          </cell>
          <cell r="AH307">
            <v>20230907</v>
          </cell>
        </row>
        <row r="308">
          <cell r="A308">
            <v>20230616</v>
          </cell>
          <cell r="B308">
            <v>20230907</v>
          </cell>
          <cell r="F308" t="str">
            <v>HK331289</v>
          </cell>
          <cell r="G308" t="str">
            <v>101E51021744901</v>
          </cell>
          <cell r="H308" t="str">
            <v>HSR45C4SSC0S+6980LPT(50-6005A)</v>
          </cell>
          <cell r="I308">
            <v>4</v>
          </cell>
          <cell r="J308">
            <v>27920</v>
          </cell>
          <cell r="K308">
            <v>16</v>
          </cell>
          <cell r="L308" t="str">
            <v>HAAS AUTOMATION</v>
          </cell>
          <cell r="M308" t="str">
            <v>01E</v>
          </cell>
          <cell r="N308" t="str">
            <v>HSR</v>
          </cell>
          <cell r="O308" t="str">
            <v>45</v>
          </cell>
          <cell r="P308" t="str">
            <v>C</v>
          </cell>
          <cell r="Q308" t="str">
            <v>P</v>
          </cell>
          <cell r="R308" t="str">
            <v>C0</v>
          </cell>
          <cell r="S308">
            <v>887</v>
          </cell>
          <cell r="T308">
            <v>3548</v>
          </cell>
          <cell r="U308" t="str">
            <v>11</v>
          </cell>
          <cell r="V308" t="str">
            <v>LA SALES</v>
          </cell>
          <cell r="W308">
            <v>20230907</v>
          </cell>
          <cell r="X308" t="str">
            <v>25</v>
          </cell>
          <cell r="Y308" t="str">
            <v>105</v>
          </cell>
          <cell r="Z308" t="str">
            <v>2</v>
          </cell>
          <cell r="AA308" t="str">
            <v/>
          </cell>
          <cell r="AB308" t="str">
            <v>HHNK</v>
          </cell>
          <cell r="AC308" t="str">
            <v/>
          </cell>
          <cell r="AD308" t="str">
            <v/>
          </cell>
          <cell r="AE308" t="str">
            <v/>
          </cell>
          <cell r="AF308">
            <v>20230907</v>
          </cell>
          <cell r="AG308">
            <v>20230907</v>
          </cell>
          <cell r="AH308">
            <v>20230907</v>
          </cell>
        </row>
        <row r="309">
          <cell r="A309">
            <v>20230629</v>
          </cell>
          <cell r="B309">
            <v>20230907</v>
          </cell>
          <cell r="F309" t="str">
            <v>HK332496</v>
          </cell>
          <cell r="G309" t="str">
            <v>102302292225200</v>
          </cell>
          <cell r="H309" t="str">
            <v>SHS35LV1SSC0+240LP</v>
          </cell>
          <cell r="I309">
            <v>1</v>
          </cell>
          <cell r="J309">
            <v>240</v>
          </cell>
          <cell r="K309">
            <v>1</v>
          </cell>
          <cell r="L309" t="str">
            <v>MOTION IND - TRACY (CA78)</v>
          </cell>
          <cell r="M309" t="str">
            <v>023</v>
          </cell>
          <cell r="N309" t="str">
            <v>SHS</v>
          </cell>
          <cell r="O309" t="str">
            <v>35</v>
          </cell>
          <cell r="P309" t="str">
            <v>LV</v>
          </cell>
          <cell r="Q309" t="str">
            <v>P</v>
          </cell>
          <cell r="R309" t="str">
            <v>C0</v>
          </cell>
          <cell r="S309">
            <v>142.27000000000001</v>
          </cell>
          <cell r="T309">
            <v>142.27000000000001</v>
          </cell>
          <cell r="U309" t="str">
            <v>11</v>
          </cell>
          <cell r="V309" t="str">
            <v>LA SALES</v>
          </cell>
          <cell r="W309">
            <v>20230810</v>
          </cell>
          <cell r="X309" t="str">
            <v>40</v>
          </cell>
          <cell r="Y309" t="str">
            <v>80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>
            <v>20230907</v>
          </cell>
          <cell r="AG309">
            <v>20230907</v>
          </cell>
          <cell r="AH309">
            <v>20230907</v>
          </cell>
        </row>
        <row r="310">
          <cell r="A310">
            <v>20230629</v>
          </cell>
          <cell r="B310">
            <v>20230907</v>
          </cell>
          <cell r="F310" t="str">
            <v>HK332494</v>
          </cell>
          <cell r="G310" t="str">
            <v>102351015638000</v>
          </cell>
          <cell r="H310" t="str">
            <v>SHS35C1SSC0+250LP</v>
          </cell>
          <cell r="I310">
            <v>1</v>
          </cell>
          <cell r="J310">
            <v>250</v>
          </cell>
          <cell r="K310">
            <v>1</v>
          </cell>
          <cell r="L310" t="str">
            <v>MOTION IND - TRACY (CA78)</v>
          </cell>
          <cell r="M310" t="str">
            <v>023</v>
          </cell>
          <cell r="N310" t="str">
            <v>SHS</v>
          </cell>
          <cell r="O310" t="str">
            <v>35</v>
          </cell>
          <cell r="P310" t="str">
            <v>C</v>
          </cell>
          <cell r="Q310" t="str">
            <v>P</v>
          </cell>
          <cell r="R310" t="str">
            <v>C0</v>
          </cell>
          <cell r="S310">
            <v>129.37</v>
          </cell>
          <cell r="T310">
            <v>129.37</v>
          </cell>
          <cell r="U310" t="str">
            <v>11</v>
          </cell>
          <cell r="V310" t="str">
            <v>LA SALES</v>
          </cell>
          <cell r="W310">
            <v>20230810</v>
          </cell>
          <cell r="X310" t="str">
            <v>45</v>
          </cell>
          <cell r="Y310" t="str">
            <v>80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>
            <v>20230907</v>
          </cell>
          <cell r="AG310">
            <v>20230907</v>
          </cell>
          <cell r="AH310">
            <v>20230907</v>
          </cell>
        </row>
        <row r="311">
          <cell r="A311">
            <v>20230629</v>
          </cell>
          <cell r="B311">
            <v>20230907</v>
          </cell>
          <cell r="F311" t="str">
            <v>HK332511</v>
          </cell>
          <cell r="G311" t="str">
            <v>102302278268300</v>
          </cell>
          <cell r="H311" t="str">
            <v>SHS35V1SSC0+150LP</v>
          </cell>
          <cell r="I311">
            <v>1</v>
          </cell>
          <cell r="J311">
            <v>150</v>
          </cell>
          <cell r="K311">
            <v>1</v>
          </cell>
          <cell r="L311" t="str">
            <v>SHINWA USA CORPORATION</v>
          </cell>
          <cell r="M311" t="str">
            <v>023</v>
          </cell>
          <cell r="N311" t="str">
            <v>SHS</v>
          </cell>
          <cell r="O311" t="str">
            <v>35</v>
          </cell>
          <cell r="P311" t="str">
            <v>V</v>
          </cell>
          <cell r="Q311" t="str">
            <v>P</v>
          </cell>
          <cell r="R311" t="str">
            <v>C0</v>
          </cell>
          <cell r="S311">
            <v>106.69</v>
          </cell>
          <cell r="T311">
            <v>106.69</v>
          </cell>
          <cell r="U311" t="str">
            <v>11</v>
          </cell>
          <cell r="V311" t="str">
            <v>CHI SALES</v>
          </cell>
          <cell r="W311">
            <v>20230824</v>
          </cell>
          <cell r="X311" t="str">
            <v>35</v>
          </cell>
          <cell r="Y311" t="str">
            <v>80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>
            <v>20230907</v>
          </cell>
          <cell r="AG311">
            <v>20230907</v>
          </cell>
          <cell r="AH311">
            <v>20230907</v>
          </cell>
        </row>
        <row r="312">
          <cell r="A312">
            <v>20230629</v>
          </cell>
          <cell r="B312">
            <v>20230907</v>
          </cell>
          <cell r="F312" t="str">
            <v>HK332580</v>
          </cell>
          <cell r="G312" t="str">
            <v>102351015637600</v>
          </cell>
          <cell r="H312" t="str">
            <v>SHS35C1SSC0+210LP</v>
          </cell>
          <cell r="I312">
            <v>1</v>
          </cell>
          <cell r="J312">
            <v>210</v>
          </cell>
          <cell r="K312">
            <v>1</v>
          </cell>
          <cell r="L312" t="str">
            <v>MOTION MEXICO S DE RL DE CV</v>
          </cell>
          <cell r="M312" t="str">
            <v>023</v>
          </cell>
          <cell r="N312" t="str">
            <v>SHS</v>
          </cell>
          <cell r="O312" t="str">
            <v>35</v>
          </cell>
          <cell r="P312" t="str">
            <v>C</v>
          </cell>
          <cell r="Q312" t="str">
            <v>P</v>
          </cell>
          <cell r="R312" t="str">
            <v>C0</v>
          </cell>
          <cell r="S312">
            <v>124.73</v>
          </cell>
          <cell r="T312">
            <v>124.73</v>
          </cell>
          <cell r="U312" t="str">
            <v>11</v>
          </cell>
          <cell r="V312" t="str">
            <v>LA SALES</v>
          </cell>
          <cell r="W312">
            <v>20230824</v>
          </cell>
          <cell r="X312" t="str">
            <v>25</v>
          </cell>
          <cell r="Y312" t="str">
            <v>80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>
            <v>20230907</v>
          </cell>
          <cell r="AG312">
            <v>20230907</v>
          </cell>
          <cell r="AH312">
            <v>20230907</v>
          </cell>
        </row>
        <row r="313">
          <cell r="A313">
            <v>20230713</v>
          </cell>
          <cell r="B313">
            <v>20230907</v>
          </cell>
          <cell r="F313" t="str">
            <v>HK334345</v>
          </cell>
          <cell r="G313" t="str">
            <v>176051023294200</v>
          </cell>
          <cell r="H313" t="str">
            <v>GL15N-124-HV-B05Q-U-C-C1-N-Y</v>
          </cell>
          <cell r="I313">
            <v>1</v>
          </cell>
          <cell r="J313">
            <v>1240</v>
          </cell>
          <cell r="K313">
            <v>0</v>
          </cell>
          <cell r="L313" t="str">
            <v>WAJAX LIMITED / WAJAX ITEE</v>
          </cell>
          <cell r="M313" t="str">
            <v>760</v>
          </cell>
          <cell r="N313" t="str">
            <v>GL</v>
          </cell>
          <cell r="O313" t="str">
            <v>15N</v>
          </cell>
          <cell r="P313" t="str">
            <v>HV</v>
          </cell>
          <cell r="Q313" t="str">
            <v/>
          </cell>
          <cell r="R313" t="str">
            <v/>
          </cell>
          <cell r="S313">
            <v>1599</v>
          </cell>
          <cell r="T313">
            <v>1599</v>
          </cell>
          <cell r="U313" t="str">
            <v>11</v>
          </cell>
          <cell r="V313" t="str">
            <v>CAN SALES</v>
          </cell>
          <cell r="W313">
            <v>20230821</v>
          </cell>
          <cell r="X313" t="str">
            <v/>
          </cell>
          <cell r="Y313" t="str">
            <v>U</v>
          </cell>
          <cell r="Z313" t="str">
            <v>C</v>
          </cell>
          <cell r="AA313" t="str">
            <v>C1</v>
          </cell>
          <cell r="AB313" t="str">
            <v/>
          </cell>
          <cell r="AC313" t="str">
            <v/>
          </cell>
          <cell r="AD313" t="str">
            <v>Y</v>
          </cell>
          <cell r="AE313" t="str">
            <v/>
          </cell>
          <cell r="AF313">
            <v>20230907</v>
          </cell>
          <cell r="AG313">
            <v>20230907</v>
          </cell>
          <cell r="AH313">
            <v>20230907</v>
          </cell>
        </row>
        <row r="314">
          <cell r="A314">
            <v>20230719</v>
          </cell>
          <cell r="B314">
            <v>20230907</v>
          </cell>
          <cell r="F314" t="str">
            <v>HK335131</v>
          </cell>
          <cell r="G314" t="str">
            <v>100502180176500</v>
          </cell>
          <cell r="H314" t="str">
            <v>SSR15XV1QZSS+80LY-II</v>
          </cell>
          <cell r="I314">
            <v>2</v>
          </cell>
          <cell r="J314">
            <v>160</v>
          </cell>
          <cell r="K314">
            <v>2</v>
          </cell>
          <cell r="L314" t="str">
            <v>MOTION IND - BIRMINGHAM</v>
          </cell>
          <cell r="M314" t="str">
            <v>005</v>
          </cell>
          <cell r="N314" t="str">
            <v>SSR</v>
          </cell>
          <cell r="O314" t="str">
            <v>15X</v>
          </cell>
          <cell r="P314" t="str">
            <v>V</v>
          </cell>
          <cell r="Q314" t="str">
            <v/>
          </cell>
          <cell r="R314" t="str">
            <v/>
          </cell>
          <cell r="S314">
            <v>54.24</v>
          </cell>
          <cell r="T314">
            <v>108.48</v>
          </cell>
          <cell r="U314" t="str">
            <v>11</v>
          </cell>
          <cell r="V314" t="str">
            <v>NE SALES</v>
          </cell>
          <cell r="W314">
            <v>20230725</v>
          </cell>
          <cell r="X314" t="str">
            <v>10</v>
          </cell>
          <cell r="Y314" t="str">
            <v>60</v>
          </cell>
          <cell r="Z314" t="str">
            <v/>
          </cell>
          <cell r="AA314" t="str">
            <v>2</v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>
            <v>20230907</v>
          </cell>
          <cell r="AG314">
            <v>20230907</v>
          </cell>
          <cell r="AH314">
            <v>20230907</v>
          </cell>
        </row>
        <row r="315">
          <cell r="A315">
            <v>20230719</v>
          </cell>
          <cell r="B315">
            <v>20230907</v>
          </cell>
          <cell r="F315" t="str">
            <v>HK335132</v>
          </cell>
          <cell r="G315" t="str">
            <v>100502180176500</v>
          </cell>
          <cell r="H315" t="str">
            <v>SSR15XV1QZSS+80LY-II</v>
          </cell>
          <cell r="I315">
            <v>14</v>
          </cell>
          <cell r="J315">
            <v>1120</v>
          </cell>
          <cell r="K315">
            <v>14</v>
          </cell>
          <cell r="L315" t="str">
            <v>MOTION IND - BIRMINGHAM</v>
          </cell>
          <cell r="M315" t="str">
            <v>005</v>
          </cell>
          <cell r="N315" t="str">
            <v>SSR</v>
          </cell>
          <cell r="O315" t="str">
            <v>15X</v>
          </cell>
          <cell r="P315" t="str">
            <v>V</v>
          </cell>
          <cell r="Q315" t="str">
            <v/>
          </cell>
          <cell r="R315" t="str">
            <v/>
          </cell>
          <cell r="S315">
            <v>54.24</v>
          </cell>
          <cell r="T315">
            <v>759.36</v>
          </cell>
          <cell r="U315" t="str">
            <v>11</v>
          </cell>
          <cell r="V315" t="str">
            <v>NE SALES</v>
          </cell>
          <cell r="W315">
            <v>20230725</v>
          </cell>
          <cell r="X315" t="str">
            <v>10</v>
          </cell>
          <cell r="Y315" t="str">
            <v>60</v>
          </cell>
          <cell r="Z315" t="str">
            <v/>
          </cell>
          <cell r="AA315" t="str">
            <v>2</v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>
            <v>20230907</v>
          </cell>
          <cell r="AG315">
            <v>20230907</v>
          </cell>
          <cell r="AH315">
            <v>20230907</v>
          </cell>
        </row>
        <row r="316">
          <cell r="A316">
            <v>20230720</v>
          </cell>
          <cell r="B316">
            <v>20230907</v>
          </cell>
          <cell r="F316" t="str">
            <v>HK335178</v>
          </cell>
          <cell r="G316" t="str">
            <v>086125141402100</v>
          </cell>
          <cell r="H316" t="str">
            <v>KR2606A-0210-P0-11A0</v>
          </cell>
          <cell r="I316">
            <v>6</v>
          </cell>
          <cell r="J316">
            <v>1800</v>
          </cell>
          <cell r="K316">
            <v>0</v>
          </cell>
          <cell r="L316" t="str">
            <v/>
          </cell>
          <cell r="M316" t="str">
            <v>861</v>
          </cell>
          <cell r="N316" t="str">
            <v>KR</v>
          </cell>
          <cell r="O316" t="str">
            <v>2606</v>
          </cell>
          <cell r="P316" t="str">
            <v>A</v>
          </cell>
          <cell r="Q316" t="str">
            <v>P</v>
          </cell>
          <cell r="R316" t="str">
            <v>G0C1</v>
          </cell>
          <cell r="S316">
            <v>412.64</v>
          </cell>
          <cell r="T316">
            <v>2475.84</v>
          </cell>
          <cell r="U316" t="str">
            <v>21</v>
          </cell>
          <cell r="V316" t="str">
            <v>SALES CTRL</v>
          </cell>
          <cell r="W316">
            <v>20230815</v>
          </cell>
          <cell r="X316" t="str">
            <v>30</v>
          </cell>
          <cell r="Y316" t="str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>
            <v>20230907</v>
          </cell>
          <cell r="AG316">
            <v>20230907</v>
          </cell>
          <cell r="AH316">
            <v>20230907</v>
          </cell>
        </row>
        <row r="317">
          <cell r="A317">
            <v>20230727</v>
          </cell>
          <cell r="B317">
            <v>20230907</v>
          </cell>
          <cell r="F317" t="str">
            <v>HK336291</v>
          </cell>
          <cell r="G317" t="str">
            <v>106751023335900</v>
          </cell>
          <cell r="H317" t="str">
            <v>SHW21CR1ZZC1+340LH</v>
          </cell>
          <cell r="I317">
            <v>1</v>
          </cell>
          <cell r="J317">
            <v>340</v>
          </cell>
          <cell r="K317">
            <v>1</v>
          </cell>
          <cell r="L317" t="str">
            <v>TRANTEK AUTOMATION CORP</v>
          </cell>
          <cell r="M317" t="str">
            <v>067</v>
          </cell>
          <cell r="N317" t="str">
            <v>SHW</v>
          </cell>
          <cell r="O317" t="str">
            <v>21</v>
          </cell>
          <cell r="P317" t="str">
            <v>CR</v>
          </cell>
          <cell r="Q317" t="str">
            <v>H</v>
          </cell>
          <cell r="R317" t="str">
            <v>C1</v>
          </cell>
          <cell r="S317">
            <v>139.57</v>
          </cell>
          <cell r="T317">
            <v>139.57</v>
          </cell>
          <cell r="U317" t="str">
            <v>11</v>
          </cell>
          <cell r="V317" t="str">
            <v>DET SALES</v>
          </cell>
          <cell r="W317">
            <v>20230907</v>
          </cell>
          <cell r="X317" t="str">
            <v>20</v>
          </cell>
          <cell r="Y317" t="str">
            <v>50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>
            <v>20230907</v>
          </cell>
          <cell r="AG317">
            <v>20230907</v>
          </cell>
          <cell r="AH317">
            <v>20230907</v>
          </cell>
        </row>
        <row r="318">
          <cell r="A318">
            <v>20230727</v>
          </cell>
          <cell r="B318">
            <v>20230907</v>
          </cell>
          <cell r="F318" t="str">
            <v>HK336302</v>
          </cell>
          <cell r="G318" t="str">
            <v>106751023335900</v>
          </cell>
          <cell r="H318" t="str">
            <v>SHW21CR1ZZC1+340LH</v>
          </cell>
          <cell r="I318">
            <v>1</v>
          </cell>
          <cell r="J318">
            <v>340</v>
          </cell>
          <cell r="K318">
            <v>1</v>
          </cell>
          <cell r="L318" t="str">
            <v>TRANTEK AUTOMATION CORP</v>
          </cell>
          <cell r="M318" t="str">
            <v>067</v>
          </cell>
          <cell r="N318" t="str">
            <v>SHW</v>
          </cell>
          <cell r="O318" t="str">
            <v>21</v>
          </cell>
          <cell r="P318" t="str">
            <v>CR</v>
          </cell>
          <cell r="Q318" t="str">
            <v>H</v>
          </cell>
          <cell r="R318" t="str">
            <v>C1</v>
          </cell>
          <cell r="S318">
            <v>139.57</v>
          </cell>
          <cell r="T318">
            <v>139.57</v>
          </cell>
          <cell r="U318" t="str">
            <v>11</v>
          </cell>
          <cell r="V318" t="str">
            <v>DET SALES</v>
          </cell>
          <cell r="W318">
            <v>20230907</v>
          </cell>
          <cell r="X318" t="str">
            <v>20</v>
          </cell>
          <cell r="Y318" t="str">
            <v>50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>
            <v>20230907</v>
          </cell>
          <cell r="AG318">
            <v>20230907</v>
          </cell>
          <cell r="AH318">
            <v>20230907</v>
          </cell>
        </row>
        <row r="319">
          <cell r="A319">
            <v>20230727</v>
          </cell>
          <cell r="B319">
            <v>20230907</v>
          </cell>
          <cell r="F319" t="str">
            <v>HK336303</v>
          </cell>
          <cell r="G319" t="str">
            <v>106751023337600</v>
          </cell>
          <cell r="H319" t="str">
            <v>SHW21CR2ZZC1+280LH</v>
          </cell>
          <cell r="I319">
            <v>2</v>
          </cell>
          <cell r="J319">
            <v>560</v>
          </cell>
          <cell r="K319">
            <v>4</v>
          </cell>
          <cell r="L319" t="str">
            <v>TRANTEK AUTOMATION CORP</v>
          </cell>
          <cell r="M319" t="str">
            <v>067</v>
          </cell>
          <cell r="N319" t="str">
            <v>SHW</v>
          </cell>
          <cell r="O319" t="str">
            <v>21</v>
          </cell>
          <cell r="P319" t="str">
            <v>CR</v>
          </cell>
          <cell r="Q319" t="str">
            <v>H</v>
          </cell>
          <cell r="R319" t="str">
            <v>C1</v>
          </cell>
          <cell r="S319">
            <v>225.81</v>
          </cell>
          <cell r="T319">
            <v>451.62</v>
          </cell>
          <cell r="U319" t="str">
            <v>11</v>
          </cell>
          <cell r="V319" t="str">
            <v>DET SALES</v>
          </cell>
          <cell r="W319">
            <v>20230907</v>
          </cell>
          <cell r="X319" t="str">
            <v>15</v>
          </cell>
          <cell r="Y319" t="str">
            <v>50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>
            <v>20230907</v>
          </cell>
          <cell r="AG319">
            <v>20230907</v>
          </cell>
          <cell r="AH319">
            <v>20230907</v>
          </cell>
        </row>
        <row r="320">
          <cell r="A320">
            <v>20230728</v>
          </cell>
          <cell r="B320">
            <v>20230907</v>
          </cell>
          <cell r="F320" t="str">
            <v>HK336663</v>
          </cell>
          <cell r="G320" t="str">
            <v>006117625401900</v>
          </cell>
          <cell r="H320" t="str">
            <v>HRW17CR2UUC1+190LP</v>
          </cell>
          <cell r="I320">
            <v>5</v>
          </cell>
          <cell r="J320">
            <v>950</v>
          </cell>
          <cell r="K320">
            <v>10</v>
          </cell>
          <cell r="L320" t="str">
            <v>MSI TEC - CENTENNIAL</v>
          </cell>
          <cell r="M320" t="str">
            <v>061</v>
          </cell>
          <cell r="N320" t="str">
            <v>HRW</v>
          </cell>
          <cell r="O320" t="str">
            <v>17</v>
          </cell>
          <cell r="P320" t="str">
            <v>CR</v>
          </cell>
          <cell r="Q320" t="str">
            <v>P</v>
          </cell>
          <cell r="R320" t="str">
            <v>C1</v>
          </cell>
          <cell r="S320">
            <v>178</v>
          </cell>
          <cell r="T320">
            <v>890</v>
          </cell>
          <cell r="U320" t="str">
            <v>11</v>
          </cell>
          <cell r="V320" t="str">
            <v>LA SALES</v>
          </cell>
          <cell r="W320">
            <v>20230828</v>
          </cell>
          <cell r="X320" t="str">
            <v>15</v>
          </cell>
          <cell r="Y320" t="str">
            <v>40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>
            <v>20230907</v>
          </cell>
          <cell r="AG320">
            <v>20230907</v>
          </cell>
          <cell r="AH320">
            <v>20230907</v>
          </cell>
        </row>
        <row r="321">
          <cell r="A321">
            <v>20230808</v>
          </cell>
          <cell r="B321">
            <v>20230907</v>
          </cell>
          <cell r="F321" t="str">
            <v>HK337960</v>
          </cell>
          <cell r="G321" t="str">
            <v>202445575936850</v>
          </cell>
          <cell r="H321" t="str">
            <v>SHS45-3685L(GK) RAIL</v>
          </cell>
          <cell r="I321">
            <v>2</v>
          </cell>
          <cell r="J321">
            <v>7370</v>
          </cell>
          <cell r="K321">
            <v>0</v>
          </cell>
          <cell r="L321" t="str">
            <v>CANADIAN BEARINGS - MISSISSAUGA</v>
          </cell>
          <cell r="M321" t="str">
            <v>024</v>
          </cell>
          <cell r="N321" t="str">
            <v>SHS</v>
          </cell>
          <cell r="O321" t="str">
            <v>45</v>
          </cell>
          <cell r="P321" t="str">
            <v/>
          </cell>
          <cell r="Q321" t="str">
            <v>GK</v>
          </cell>
          <cell r="R321" t="str">
            <v/>
          </cell>
          <cell r="S321">
            <v>516.11</v>
          </cell>
          <cell r="T321">
            <v>1032.22</v>
          </cell>
          <cell r="U321" t="str">
            <v>11</v>
          </cell>
          <cell r="V321" t="str">
            <v>CAN SALES</v>
          </cell>
          <cell r="W321">
            <v>20230823</v>
          </cell>
          <cell r="X321" t="str">
            <v>57.5</v>
          </cell>
          <cell r="Y321" t="str">
            <v>105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>
            <v>20230907</v>
          </cell>
          <cell r="AG321">
            <v>20230907</v>
          </cell>
          <cell r="AH321">
            <v>20230907</v>
          </cell>
        </row>
        <row r="322">
          <cell r="A322">
            <v>20230808</v>
          </cell>
          <cell r="B322">
            <v>20230907</v>
          </cell>
          <cell r="F322" t="str">
            <v>HK337999</v>
          </cell>
          <cell r="G322" t="str">
            <v>102302105665500</v>
          </cell>
          <cell r="H322" t="str">
            <v>SHS15R2QZSS+280L-II</v>
          </cell>
          <cell r="I322">
            <v>2</v>
          </cell>
          <cell r="J322">
            <v>560</v>
          </cell>
          <cell r="K322">
            <v>4</v>
          </cell>
          <cell r="L322" t="str">
            <v>HITACHI AUTOMOTIVE</v>
          </cell>
          <cell r="M322" t="str">
            <v>023</v>
          </cell>
          <cell r="N322" t="str">
            <v>SHS</v>
          </cell>
          <cell r="O322" t="str">
            <v>15</v>
          </cell>
          <cell r="P322" t="str">
            <v>R</v>
          </cell>
          <cell r="Q322" t="str">
            <v/>
          </cell>
          <cell r="R322" t="str">
            <v/>
          </cell>
          <cell r="S322">
            <v>107.36</v>
          </cell>
          <cell r="T322">
            <v>214.72</v>
          </cell>
          <cell r="U322" t="str">
            <v>11</v>
          </cell>
          <cell r="V322" t="str">
            <v>CHI SALES</v>
          </cell>
          <cell r="W322">
            <v>20230824</v>
          </cell>
          <cell r="X322" t="str">
            <v>20</v>
          </cell>
          <cell r="Y322" t="str">
            <v>60</v>
          </cell>
          <cell r="Z322" t="str">
            <v/>
          </cell>
          <cell r="AA322" t="str">
            <v>2</v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>
            <v>20230907</v>
          </cell>
          <cell r="AG322">
            <v>20230907</v>
          </cell>
          <cell r="AH322">
            <v>20230907</v>
          </cell>
        </row>
        <row r="323">
          <cell r="A323">
            <v>20230809</v>
          </cell>
          <cell r="B323">
            <v>20230907</v>
          </cell>
          <cell r="F323" t="str">
            <v>HK338124</v>
          </cell>
          <cell r="G323" t="str">
            <v>102302168036000</v>
          </cell>
          <cell r="H323" t="str">
            <v>SHS20C1DDHH+220L-II</v>
          </cell>
          <cell r="I323">
            <v>2</v>
          </cell>
          <cell r="J323">
            <v>440</v>
          </cell>
          <cell r="K323">
            <v>2</v>
          </cell>
          <cell r="L323" t="str">
            <v>MOTION IND - BIRMINGHAM (AL09)</v>
          </cell>
          <cell r="M323" t="str">
            <v>023</v>
          </cell>
          <cell r="N323" t="str">
            <v>SHS</v>
          </cell>
          <cell r="O323" t="str">
            <v>20</v>
          </cell>
          <cell r="P323" t="str">
            <v>C</v>
          </cell>
          <cell r="Q323" t="str">
            <v/>
          </cell>
          <cell r="R323" t="str">
            <v/>
          </cell>
          <cell r="S323">
            <v>72.7</v>
          </cell>
          <cell r="T323">
            <v>145.4</v>
          </cell>
          <cell r="U323" t="str">
            <v>11</v>
          </cell>
          <cell r="V323" t="str">
            <v>ATL SALES</v>
          </cell>
          <cell r="W323">
            <v>20230825</v>
          </cell>
          <cell r="X323" t="str">
            <v>20</v>
          </cell>
          <cell r="Y323" t="str">
            <v>60</v>
          </cell>
          <cell r="Z323" t="str">
            <v/>
          </cell>
          <cell r="AA323" t="str">
            <v>2</v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>
            <v>20230907</v>
          </cell>
          <cell r="AG323">
            <v>20230907</v>
          </cell>
          <cell r="AH323">
            <v>20230907</v>
          </cell>
        </row>
        <row r="324">
          <cell r="A324">
            <v>20230809</v>
          </cell>
          <cell r="B324">
            <v>20230907</v>
          </cell>
          <cell r="F324" t="str">
            <v>HK338133</v>
          </cell>
          <cell r="G324" t="str">
            <v>102351019297500</v>
          </cell>
          <cell r="H324" t="str">
            <v>SHS15R1QZUU+940L</v>
          </cell>
          <cell r="I324">
            <v>2</v>
          </cell>
          <cell r="J324">
            <v>1880</v>
          </cell>
          <cell r="K324">
            <v>2</v>
          </cell>
          <cell r="L324" t="str">
            <v>MOTION IND - CHICAGO (IL30)</v>
          </cell>
          <cell r="M324" t="str">
            <v>023</v>
          </cell>
          <cell r="N324" t="str">
            <v>SHS</v>
          </cell>
          <cell r="O324" t="str">
            <v>15</v>
          </cell>
          <cell r="P324" t="str">
            <v>R</v>
          </cell>
          <cell r="Q324" t="str">
            <v/>
          </cell>
          <cell r="R324" t="str">
            <v/>
          </cell>
          <cell r="S324">
            <v>115.31</v>
          </cell>
          <cell r="T324">
            <v>230.62</v>
          </cell>
          <cell r="U324" t="str">
            <v>11</v>
          </cell>
          <cell r="V324" t="str">
            <v>CHI SALES</v>
          </cell>
          <cell r="W324">
            <v>20230815</v>
          </cell>
          <cell r="X324" t="str">
            <v>20</v>
          </cell>
          <cell r="Y324" t="str">
            <v>60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>
            <v>20230907</v>
          </cell>
          <cell r="AG324">
            <v>20230907</v>
          </cell>
          <cell r="AH324">
            <v>20230907</v>
          </cell>
        </row>
        <row r="325">
          <cell r="A325">
            <v>20230814</v>
          </cell>
          <cell r="B325">
            <v>20230907</v>
          </cell>
          <cell r="F325" t="str">
            <v>HK338538</v>
          </cell>
          <cell r="G325" t="str">
            <v>013912013001700</v>
          </cell>
          <cell r="H325" t="str">
            <v>SRS12MUU+170LM</v>
          </cell>
          <cell r="I325">
            <v>24</v>
          </cell>
          <cell r="J325">
            <v>4080</v>
          </cell>
          <cell r="K325">
            <v>24</v>
          </cell>
          <cell r="L325" t="str">
            <v/>
          </cell>
          <cell r="M325" t="str">
            <v>139</v>
          </cell>
          <cell r="N325" t="str">
            <v>SRS</v>
          </cell>
          <cell r="O325" t="str">
            <v>12</v>
          </cell>
          <cell r="P325" t="str">
            <v/>
          </cell>
          <cell r="Q325" t="str">
            <v/>
          </cell>
          <cell r="R325" t="str">
            <v/>
          </cell>
          <cell r="S325">
            <v>37</v>
          </cell>
          <cell r="T325">
            <v>888</v>
          </cell>
          <cell r="U325" t="str">
            <v>21</v>
          </cell>
          <cell r="V325" t="str">
            <v>SALES CTRL</v>
          </cell>
          <cell r="W325">
            <v>20230901</v>
          </cell>
          <cell r="X325" t="str">
            <v>10</v>
          </cell>
          <cell r="Y325" t="str">
            <v>25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>M200</v>
          </cell>
          <cell r="AD325" t="str">
            <v/>
          </cell>
          <cell r="AE325" t="str">
            <v>M100</v>
          </cell>
          <cell r="AF325">
            <v>20230907</v>
          </cell>
          <cell r="AG325">
            <v>20230907</v>
          </cell>
          <cell r="AH325">
            <v>20230907</v>
          </cell>
        </row>
        <row r="326">
          <cell r="A326">
            <v>20230814</v>
          </cell>
          <cell r="B326">
            <v>20230907</v>
          </cell>
          <cell r="F326" t="str">
            <v>HK338471</v>
          </cell>
          <cell r="G326" t="str">
            <v>302451023349800</v>
          </cell>
          <cell r="H326" t="str">
            <v>SHS25-4900LT(GK) RAIL-1A-OUTSIDE</v>
          </cell>
          <cell r="I326">
            <v>2</v>
          </cell>
          <cell r="J326">
            <v>9800</v>
          </cell>
          <cell r="K326">
            <v>0</v>
          </cell>
          <cell r="L326" t="str">
            <v>MOTION AI</v>
          </cell>
          <cell r="M326" t="str">
            <v>024</v>
          </cell>
          <cell r="N326" t="str">
            <v>SHS</v>
          </cell>
          <cell r="O326" t="str">
            <v>25</v>
          </cell>
          <cell r="P326" t="str">
            <v/>
          </cell>
          <cell r="Q326" t="str">
            <v>GK</v>
          </cell>
          <cell r="R326" t="str">
            <v/>
          </cell>
          <cell r="S326">
            <v>432.86</v>
          </cell>
          <cell r="T326">
            <v>865.72</v>
          </cell>
          <cell r="U326" t="str">
            <v>11</v>
          </cell>
          <cell r="V326" t="str">
            <v>CHI SALES</v>
          </cell>
          <cell r="W326">
            <v>20230816</v>
          </cell>
          <cell r="X326" t="str">
            <v>20</v>
          </cell>
          <cell r="Y326" t="str">
            <v>60</v>
          </cell>
          <cell r="Z326" t="str">
            <v>2</v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>
            <v>20230907</v>
          </cell>
          <cell r="AG326">
            <v>20230907</v>
          </cell>
          <cell r="AH326">
            <v>20230907</v>
          </cell>
        </row>
        <row r="327">
          <cell r="A327">
            <v>20230814</v>
          </cell>
          <cell r="B327">
            <v>20230907</v>
          </cell>
          <cell r="F327" t="str">
            <v>HK338472</v>
          </cell>
          <cell r="G327" t="str">
            <v>302451023349900</v>
          </cell>
          <cell r="H327" t="str">
            <v>SHS25-4900LT(GK) RAIL-1B-INSIDE</v>
          </cell>
          <cell r="I327">
            <v>2</v>
          </cell>
          <cell r="J327">
            <v>9800</v>
          </cell>
          <cell r="K327">
            <v>0</v>
          </cell>
          <cell r="L327" t="str">
            <v>MOTION AI</v>
          </cell>
          <cell r="M327" t="str">
            <v>024</v>
          </cell>
          <cell r="N327" t="str">
            <v>SHS</v>
          </cell>
          <cell r="O327" t="str">
            <v>25</v>
          </cell>
          <cell r="P327" t="str">
            <v/>
          </cell>
          <cell r="Q327" t="str">
            <v>GK</v>
          </cell>
          <cell r="R327" t="str">
            <v/>
          </cell>
          <cell r="S327">
            <v>432.86</v>
          </cell>
          <cell r="T327">
            <v>865.72</v>
          </cell>
          <cell r="U327" t="str">
            <v>11</v>
          </cell>
          <cell r="V327" t="str">
            <v>CHI SALES</v>
          </cell>
          <cell r="W327">
            <v>20230816</v>
          </cell>
          <cell r="X327" t="str">
            <v>20</v>
          </cell>
          <cell r="Y327" t="str">
            <v>60</v>
          </cell>
          <cell r="Z327" t="str">
            <v>2</v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>
            <v>20230907</v>
          </cell>
          <cell r="AG327">
            <v>20230907</v>
          </cell>
          <cell r="AH327">
            <v>20230907</v>
          </cell>
        </row>
        <row r="328">
          <cell r="A328">
            <v>20230817</v>
          </cell>
          <cell r="B328">
            <v>20230907</v>
          </cell>
          <cell r="F328" t="str">
            <v>HK338966</v>
          </cell>
          <cell r="G328" t="str">
            <v>106161000209600</v>
          </cell>
          <cell r="H328" t="str">
            <v>HRW21CA1UUC1+95LH</v>
          </cell>
          <cell r="I328">
            <v>1</v>
          </cell>
          <cell r="J328">
            <v>95</v>
          </cell>
          <cell r="K328">
            <v>1</v>
          </cell>
          <cell r="L328" t="str">
            <v>MOTION IND - CHICAGO (IL30)</v>
          </cell>
          <cell r="M328" t="str">
            <v>061</v>
          </cell>
          <cell r="N328" t="str">
            <v>HRW</v>
          </cell>
          <cell r="O328" t="str">
            <v>21</v>
          </cell>
          <cell r="P328" t="str">
            <v>CA</v>
          </cell>
          <cell r="Q328" t="str">
            <v>H</v>
          </cell>
          <cell r="R328" t="str">
            <v>C1</v>
          </cell>
          <cell r="S328">
            <v>72.44</v>
          </cell>
          <cell r="T328">
            <v>72.44</v>
          </cell>
          <cell r="U328" t="str">
            <v>11</v>
          </cell>
          <cell r="V328" t="str">
            <v>CHI SALES</v>
          </cell>
          <cell r="W328">
            <v>20230823</v>
          </cell>
          <cell r="X328" t="str">
            <v>22.5</v>
          </cell>
          <cell r="Y328" t="str">
            <v>50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>
            <v>20230907</v>
          </cell>
          <cell r="AG328">
            <v>20230907</v>
          </cell>
          <cell r="AH328">
            <v>20230907</v>
          </cell>
        </row>
        <row r="329">
          <cell r="A329">
            <v>20230817</v>
          </cell>
          <cell r="B329">
            <v>20230907</v>
          </cell>
          <cell r="F329" t="str">
            <v>HK339101</v>
          </cell>
          <cell r="G329" t="str">
            <v>006917616001100</v>
          </cell>
          <cell r="H329" t="str">
            <v>SHW17CR1SSM+110LM</v>
          </cell>
          <cell r="I329">
            <v>8</v>
          </cell>
          <cell r="J329">
            <v>880</v>
          </cell>
          <cell r="K329">
            <v>8</v>
          </cell>
          <cell r="L329" t="str">
            <v>MOTION INDUSTRIES (CANADA) INC</v>
          </cell>
          <cell r="M329" t="str">
            <v>069</v>
          </cell>
          <cell r="N329" t="str">
            <v>SHW</v>
          </cell>
          <cell r="O329" t="str">
            <v>17</v>
          </cell>
          <cell r="P329" t="str">
            <v>CR</v>
          </cell>
          <cell r="Q329" t="str">
            <v/>
          </cell>
          <cell r="R329" t="str">
            <v/>
          </cell>
          <cell r="S329">
            <v>69.66</v>
          </cell>
          <cell r="T329">
            <v>557.28</v>
          </cell>
          <cell r="U329" t="str">
            <v>11</v>
          </cell>
          <cell r="V329" t="str">
            <v>CAN SALES</v>
          </cell>
          <cell r="W329">
            <v>20230825</v>
          </cell>
          <cell r="X329" t="str">
            <v>15</v>
          </cell>
          <cell r="Y329" t="str">
            <v>40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>M200</v>
          </cell>
          <cell r="AD329" t="str">
            <v/>
          </cell>
          <cell r="AE329" t="str">
            <v>M100</v>
          </cell>
          <cell r="AF329">
            <v>20230907</v>
          </cell>
          <cell r="AG329">
            <v>20230907</v>
          </cell>
          <cell r="AH329">
            <v>20230907</v>
          </cell>
        </row>
        <row r="330">
          <cell r="A330">
            <v>20230817</v>
          </cell>
          <cell r="B330">
            <v>20230907</v>
          </cell>
          <cell r="F330" t="str">
            <v>HK339108</v>
          </cell>
          <cell r="G330" t="str">
            <v>201730200914000</v>
          </cell>
          <cell r="H330" t="str">
            <v>HSR30-1400L(GK) RAIL</v>
          </cell>
          <cell r="I330">
            <v>6</v>
          </cell>
          <cell r="J330">
            <v>8400</v>
          </cell>
          <cell r="K330">
            <v>0</v>
          </cell>
          <cell r="L330" t="str">
            <v>MOTION IND - BIRMINGHAM (AL09)</v>
          </cell>
          <cell r="M330" t="str">
            <v>017</v>
          </cell>
          <cell r="N330" t="str">
            <v>HSR</v>
          </cell>
          <cell r="O330" t="str">
            <v>30</v>
          </cell>
          <cell r="P330" t="str">
            <v/>
          </cell>
          <cell r="Q330" t="str">
            <v>GK</v>
          </cell>
          <cell r="R330" t="str">
            <v/>
          </cell>
          <cell r="S330">
            <v>110.87</v>
          </cell>
          <cell r="T330">
            <v>665.22</v>
          </cell>
          <cell r="U330" t="str">
            <v>11</v>
          </cell>
          <cell r="V330" t="str">
            <v>ATL SALES</v>
          </cell>
          <cell r="W330">
            <v>20230828</v>
          </cell>
          <cell r="X330" t="str">
            <v>20</v>
          </cell>
          <cell r="Y330" t="str">
            <v>80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>
            <v>20230907</v>
          </cell>
          <cell r="AG330">
            <v>20230907</v>
          </cell>
          <cell r="AH330">
            <v>20230907</v>
          </cell>
        </row>
        <row r="331">
          <cell r="A331">
            <v>20221118</v>
          </cell>
          <cell r="B331">
            <v>20230908</v>
          </cell>
          <cell r="F331" t="str">
            <v>HK293148</v>
          </cell>
          <cell r="G331" t="str">
            <v>102302312405501</v>
          </cell>
          <cell r="H331" t="str">
            <v>SHS35LR2QZZZC1S+5000LT</v>
          </cell>
          <cell r="I331">
            <v>10</v>
          </cell>
          <cell r="J331">
            <v>50000</v>
          </cell>
          <cell r="K331">
            <v>20</v>
          </cell>
          <cell r="L331" t="str">
            <v>AMADA AMERICA INC</v>
          </cell>
          <cell r="M331" t="str">
            <v>023</v>
          </cell>
          <cell r="N331" t="str">
            <v>SHS</v>
          </cell>
          <cell r="O331" t="str">
            <v>35</v>
          </cell>
          <cell r="P331" t="str">
            <v>LR</v>
          </cell>
          <cell r="Q331" t="str">
            <v/>
          </cell>
          <cell r="R331" t="str">
            <v>C1</v>
          </cell>
          <cell r="S331">
            <v>683.86</v>
          </cell>
          <cell r="T331">
            <v>6838.6</v>
          </cell>
          <cell r="U331" t="str">
            <v>11</v>
          </cell>
          <cell r="V331" t="str">
            <v>LA SALES</v>
          </cell>
          <cell r="W331">
            <v>20230628</v>
          </cell>
          <cell r="X331" t="str">
            <v>40</v>
          </cell>
          <cell r="Y331" t="str">
            <v>80</v>
          </cell>
          <cell r="Z331" t="str">
            <v>2</v>
          </cell>
          <cell r="AA331" t="str">
            <v/>
          </cell>
          <cell r="AB331" t="str">
            <v>5000</v>
          </cell>
          <cell r="AC331" t="str">
            <v/>
          </cell>
          <cell r="AD331" t="str">
            <v/>
          </cell>
          <cell r="AE331" t="str">
            <v/>
          </cell>
          <cell r="AF331">
            <v>20230908</v>
          </cell>
          <cell r="AG331">
            <v>20230908</v>
          </cell>
          <cell r="AH331">
            <v>20230908</v>
          </cell>
        </row>
        <row r="332">
          <cell r="A332">
            <v>20221207</v>
          </cell>
          <cell r="B332">
            <v>20230908</v>
          </cell>
          <cell r="F332" t="str">
            <v>HK296219</v>
          </cell>
          <cell r="G332" t="str">
            <v>002365426018700</v>
          </cell>
          <cell r="H332" t="str">
            <v>SHS65LV2SS+1870L</v>
          </cell>
          <cell r="I332">
            <v>1</v>
          </cell>
          <cell r="J332">
            <v>1870</v>
          </cell>
          <cell r="K332">
            <v>2</v>
          </cell>
          <cell r="L332" t="str">
            <v>HUSKY INJECTION MOLDING SYSTEMS LTD</v>
          </cell>
          <cell r="M332" t="str">
            <v>023</v>
          </cell>
          <cell r="N332" t="str">
            <v>SHS</v>
          </cell>
          <cell r="O332" t="str">
            <v>65</v>
          </cell>
          <cell r="P332" t="str">
            <v>LV</v>
          </cell>
          <cell r="Q332" t="str">
            <v/>
          </cell>
          <cell r="R332" t="str">
            <v/>
          </cell>
          <cell r="S332">
            <v>605</v>
          </cell>
          <cell r="T332">
            <v>605</v>
          </cell>
          <cell r="U332" t="str">
            <v>11</v>
          </cell>
          <cell r="V332" t="str">
            <v>CAN SALES</v>
          </cell>
          <cell r="W332">
            <v>20230523</v>
          </cell>
          <cell r="X332" t="str">
            <v>35</v>
          </cell>
          <cell r="Y332" t="str">
            <v>150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>
            <v>20230908</v>
          </cell>
          <cell r="AG332">
            <v>20230908</v>
          </cell>
          <cell r="AH332">
            <v>20230908</v>
          </cell>
        </row>
        <row r="333">
          <cell r="A333">
            <v>20230215</v>
          </cell>
          <cell r="B333">
            <v>20230908</v>
          </cell>
          <cell r="F333" t="str">
            <v>HK307668</v>
          </cell>
          <cell r="G333" t="str">
            <v>184951008761301</v>
          </cell>
          <cell r="H333" t="str">
            <v>MS08022-A-0087613</v>
          </cell>
          <cell r="I333">
            <v>7</v>
          </cell>
          <cell r="J333">
            <v>0</v>
          </cell>
          <cell r="K333">
            <v>0</v>
          </cell>
          <cell r="L333" t="str">
            <v>APPLIED MATERIALS INC</v>
          </cell>
          <cell r="M333" t="str">
            <v>849</v>
          </cell>
          <cell r="N333" t="str">
            <v>S-UNIT</v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>
            <v>5710</v>
          </cell>
          <cell r="T333">
            <v>39970</v>
          </cell>
          <cell r="U333" t="str">
            <v>11</v>
          </cell>
          <cell r="V333" t="str">
            <v>SF SALES</v>
          </cell>
          <cell r="W333">
            <v>20230908</v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>
            <v>20230908</v>
          </cell>
          <cell r="AG333">
            <v>20230908</v>
          </cell>
          <cell r="AH333">
            <v>20230908</v>
          </cell>
        </row>
        <row r="334">
          <cell r="A334">
            <v>20230215</v>
          </cell>
          <cell r="B334">
            <v>20230908</v>
          </cell>
          <cell r="F334" t="str">
            <v>HK307667</v>
          </cell>
          <cell r="G334" t="str">
            <v>184951008761402</v>
          </cell>
          <cell r="H334" t="str">
            <v>MS08021-A-0087614</v>
          </cell>
          <cell r="I334">
            <v>7</v>
          </cell>
          <cell r="J334">
            <v>0</v>
          </cell>
          <cell r="K334">
            <v>0</v>
          </cell>
          <cell r="L334" t="str">
            <v>APPLIED MATERIALS INC</v>
          </cell>
          <cell r="M334" t="str">
            <v>849</v>
          </cell>
          <cell r="N334" t="str">
            <v>S-UNIT</v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>
            <v>8347</v>
          </cell>
          <cell r="T334">
            <v>58429</v>
          </cell>
          <cell r="U334" t="str">
            <v>11</v>
          </cell>
          <cell r="V334" t="str">
            <v>SF SALES</v>
          </cell>
          <cell r="W334">
            <v>20230908</v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>
            <v>20230908</v>
          </cell>
          <cell r="AG334">
            <v>20230908</v>
          </cell>
          <cell r="AH334">
            <v>20230908</v>
          </cell>
        </row>
        <row r="335">
          <cell r="A335">
            <v>20230323</v>
          </cell>
          <cell r="B335">
            <v>20230908</v>
          </cell>
          <cell r="F335" t="str">
            <v>HK315278</v>
          </cell>
          <cell r="G335" t="str">
            <v>113751019898500</v>
          </cell>
          <cell r="H335" t="str">
            <v>SRS15WMUUC1+270LM</v>
          </cell>
          <cell r="I335">
            <v>40</v>
          </cell>
          <cell r="J335">
            <v>10800</v>
          </cell>
          <cell r="K335">
            <v>40</v>
          </cell>
          <cell r="L335" t="str">
            <v>3D SYSTEMS</v>
          </cell>
          <cell r="M335" t="str">
            <v>137</v>
          </cell>
          <cell r="N335" t="str">
            <v>SRS-W</v>
          </cell>
          <cell r="O335" t="str">
            <v>15</v>
          </cell>
          <cell r="P335" t="str">
            <v/>
          </cell>
          <cell r="Q335" t="str">
            <v/>
          </cell>
          <cell r="R335" t="str">
            <v>C1</v>
          </cell>
          <cell r="S335">
            <v>78.62</v>
          </cell>
          <cell r="T335">
            <v>3144.8</v>
          </cell>
          <cell r="U335" t="str">
            <v>11</v>
          </cell>
          <cell r="V335" t="str">
            <v>ATL SALES</v>
          </cell>
          <cell r="W335">
            <v>20230908</v>
          </cell>
          <cell r="X335" t="str">
            <v>10</v>
          </cell>
          <cell r="Y335" t="str">
            <v>40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>M200</v>
          </cell>
          <cell r="AD335" t="str">
            <v/>
          </cell>
          <cell r="AE335" t="str">
            <v>M100</v>
          </cell>
          <cell r="AF335">
            <v>20230908</v>
          </cell>
          <cell r="AG335">
            <v>20230908</v>
          </cell>
          <cell r="AH335">
            <v>20230908</v>
          </cell>
        </row>
        <row r="336">
          <cell r="A336">
            <v>20230405</v>
          </cell>
          <cell r="B336">
            <v>20230908</v>
          </cell>
          <cell r="F336" t="str">
            <v>HK318141</v>
          </cell>
          <cell r="G336" t="str">
            <v>113951005902400</v>
          </cell>
          <cell r="H336" t="str">
            <v>2SRS12MUUC1+690LM(AFE-CA)</v>
          </cell>
          <cell r="I336">
            <v>3</v>
          </cell>
          <cell r="J336">
            <v>2070</v>
          </cell>
          <cell r="K336">
            <v>6</v>
          </cell>
          <cell r="L336" t="str">
            <v>TECHNICO (COMP)</v>
          </cell>
          <cell r="M336" t="str">
            <v>139</v>
          </cell>
          <cell r="N336" t="str">
            <v>SRS</v>
          </cell>
          <cell r="O336" t="str">
            <v>12</v>
          </cell>
          <cell r="P336" t="str">
            <v/>
          </cell>
          <cell r="Q336" t="str">
            <v/>
          </cell>
          <cell r="R336" t="str">
            <v>C1</v>
          </cell>
          <cell r="S336">
            <v>72</v>
          </cell>
          <cell r="T336">
            <v>216</v>
          </cell>
          <cell r="U336" t="str">
            <v>11</v>
          </cell>
          <cell r="V336" t="str">
            <v>DET SALES</v>
          </cell>
          <cell r="W336">
            <v>20230908</v>
          </cell>
          <cell r="X336" t="str">
            <v>7.5</v>
          </cell>
          <cell r="Y336" t="str">
            <v>25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>M200</v>
          </cell>
          <cell r="AD336" t="str">
            <v/>
          </cell>
          <cell r="AE336" t="str">
            <v>M100</v>
          </cell>
          <cell r="AF336">
            <v>20230908</v>
          </cell>
          <cell r="AG336">
            <v>20230908</v>
          </cell>
          <cell r="AH336">
            <v>20230908</v>
          </cell>
        </row>
        <row r="337">
          <cell r="A337">
            <v>20230512</v>
          </cell>
          <cell r="B337">
            <v>20230908</v>
          </cell>
          <cell r="F337" t="str">
            <v>HK325551</v>
          </cell>
          <cell r="G337" t="str">
            <v>200621122009000</v>
          </cell>
          <cell r="H337" t="str">
            <v>SSR20XW1SSM(GK) BLOCK</v>
          </cell>
          <cell r="I337">
            <v>40</v>
          </cell>
          <cell r="J337">
            <v>0</v>
          </cell>
          <cell r="K337">
            <v>40</v>
          </cell>
          <cell r="L337" t="str">
            <v/>
          </cell>
          <cell r="M337" t="str">
            <v>006</v>
          </cell>
          <cell r="N337" t="str">
            <v>SSR</v>
          </cell>
          <cell r="O337" t="str">
            <v>20X</v>
          </cell>
          <cell r="P337" t="str">
            <v>W</v>
          </cell>
          <cell r="Q337" t="str">
            <v>GK</v>
          </cell>
          <cell r="R337" t="str">
            <v/>
          </cell>
          <cell r="S337">
            <v>46.58</v>
          </cell>
          <cell r="T337">
            <v>1863.2</v>
          </cell>
          <cell r="U337" t="str">
            <v>21</v>
          </cell>
          <cell r="V337" t="str">
            <v>SALES CTRL</v>
          </cell>
          <cell r="W337">
            <v>20230908</v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>M200</v>
          </cell>
          <cell r="AD337" t="str">
            <v/>
          </cell>
          <cell r="AE337" t="str">
            <v/>
          </cell>
          <cell r="AF337">
            <v>20230908</v>
          </cell>
          <cell r="AG337">
            <v>20230908</v>
          </cell>
          <cell r="AH337">
            <v>20230908</v>
          </cell>
        </row>
        <row r="338">
          <cell r="A338">
            <v>20230512</v>
          </cell>
          <cell r="B338">
            <v>20230908</v>
          </cell>
          <cell r="F338" t="str">
            <v>HK325542</v>
          </cell>
          <cell r="G338" t="str">
            <v>201555222009000</v>
          </cell>
          <cell r="H338" t="str">
            <v>HSR55LR1SS(GK) BLOCK</v>
          </cell>
          <cell r="I338">
            <v>3</v>
          </cell>
          <cell r="J338">
            <v>0</v>
          </cell>
          <cell r="K338">
            <v>3</v>
          </cell>
          <cell r="L338" t="str">
            <v/>
          </cell>
          <cell r="M338" t="str">
            <v>015</v>
          </cell>
          <cell r="N338" t="str">
            <v>HSR</v>
          </cell>
          <cell r="O338" t="str">
            <v>55</v>
          </cell>
          <cell r="P338" t="str">
            <v>LR</v>
          </cell>
          <cell r="Q338" t="str">
            <v>GK</v>
          </cell>
          <cell r="R338" t="str">
            <v/>
          </cell>
          <cell r="S338">
            <v>128.03</v>
          </cell>
          <cell r="T338">
            <v>384.09</v>
          </cell>
          <cell r="U338" t="str">
            <v>21</v>
          </cell>
          <cell r="V338" t="str">
            <v>SALES CTRL</v>
          </cell>
          <cell r="W338">
            <v>20230908</v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>
            <v>20230908</v>
          </cell>
          <cell r="AG338">
            <v>20230908</v>
          </cell>
          <cell r="AH338">
            <v>20230908</v>
          </cell>
        </row>
        <row r="339">
          <cell r="A339">
            <v>20230512</v>
          </cell>
          <cell r="B339">
            <v>20230908</v>
          </cell>
          <cell r="F339" t="str">
            <v>HK325543</v>
          </cell>
          <cell r="G339" t="str">
            <v>201555222209000</v>
          </cell>
          <cell r="H339" t="str">
            <v>HSR55LR1SSC1(GK) BLOCK</v>
          </cell>
          <cell r="I339">
            <v>4</v>
          </cell>
          <cell r="J339">
            <v>0</v>
          </cell>
          <cell r="K339">
            <v>4</v>
          </cell>
          <cell r="L339" t="str">
            <v/>
          </cell>
          <cell r="M339" t="str">
            <v>015</v>
          </cell>
          <cell r="N339" t="str">
            <v>HSR</v>
          </cell>
          <cell r="O339" t="str">
            <v>55</v>
          </cell>
          <cell r="P339" t="str">
            <v>LR</v>
          </cell>
          <cell r="Q339" t="str">
            <v>GK</v>
          </cell>
          <cell r="R339" t="str">
            <v>C1</v>
          </cell>
          <cell r="S339">
            <v>134.41999999999999</v>
          </cell>
          <cell r="T339">
            <v>537.67999999999995</v>
          </cell>
          <cell r="U339" t="str">
            <v>21</v>
          </cell>
          <cell r="V339" t="str">
            <v>SALES CTRL</v>
          </cell>
          <cell r="W339">
            <v>20230908</v>
          </cell>
          <cell r="X339" t="str">
            <v/>
          </cell>
          <cell r="Y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>
            <v>20230908</v>
          </cell>
          <cell r="AG339">
            <v>20230908</v>
          </cell>
          <cell r="AH339">
            <v>20230908</v>
          </cell>
        </row>
        <row r="340">
          <cell r="A340">
            <v>20230512</v>
          </cell>
          <cell r="B340">
            <v>20230908</v>
          </cell>
          <cell r="F340" t="str">
            <v>HK325545</v>
          </cell>
          <cell r="G340" t="str">
            <v>201565A22009000</v>
          </cell>
          <cell r="H340" t="str">
            <v>HSR65XR1SS(GK) BLOCK</v>
          </cell>
          <cell r="I340">
            <v>4</v>
          </cell>
          <cell r="J340">
            <v>0</v>
          </cell>
          <cell r="K340">
            <v>4</v>
          </cell>
          <cell r="L340" t="str">
            <v/>
          </cell>
          <cell r="M340" t="str">
            <v>015</v>
          </cell>
          <cell r="N340" t="str">
            <v>HSR</v>
          </cell>
          <cell r="O340" t="str">
            <v>65</v>
          </cell>
          <cell r="P340" t="str">
            <v>XR</v>
          </cell>
          <cell r="Q340" t="str">
            <v>GK</v>
          </cell>
          <cell r="R340" t="str">
            <v/>
          </cell>
          <cell r="S340">
            <v>131.49</v>
          </cell>
          <cell r="T340">
            <v>525.96</v>
          </cell>
          <cell r="U340" t="str">
            <v>21</v>
          </cell>
          <cell r="V340" t="str">
            <v>SALES CTRL</v>
          </cell>
          <cell r="W340">
            <v>20230908</v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>
            <v>20230908</v>
          </cell>
          <cell r="AG340">
            <v>20230908</v>
          </cell>
          <cell r="AH340">
            <v>20230908</v>
          </cell>
        </row>
        <row r="341">
          <cell r="A341">
            <v>20230512</v>
          </cell>
          <cell r="B341">
            <v>20230908</v>
          </cell>
          <cell r="F341" t="str">
            <v>HK325546</v>
          </cell>
          <cell r="G341" t="str">
            <v>201565A22209000</v>
          </cell>
          <cell r="H341" t="str">
            <v>HSR65XR1SSC1(GK) BLOCK</v>
          </cell>
          <cell r="I341">
            <v>6</v>
          </cell>
          <cell r="J341">
            <v>0</v>
          </cell>
          <cell r="K341">
            <v>6</v>
          </cell>
          <cell r="L341" t="str">
            <v/>
          </cell>
          <cell r="M341" t="str">
            <v>015</v>
          </cell>
          <cell r="N341" t="str">
            <v>HSR</v>
          </cell>
          <cell r="O341" t="str">
            <v>65</v>
          </cell>
          <cell r="P341" t="str">
            <v>XR</v>
          </cell>
          <cell r="Q341" t="str">
            <v>GK</v>
          </cell>
          <cell r="R341" t="str">
            <v>C1</v>
          </cell>
          <cell r="S341">
            <v>138.07</v>
          </cell>
          <cell r="T341">
            <v>828.42</v>
          </cell>
          <cell r="U341" t="str">
            <v>21</v>
          </cell>
          <cell r="V341" t="str">
            <v>SALES CTRL</v>
          </cell>
          <cell r="W341">
            <v>20230908</v>
          </cell>
          <cell r="X341" t="str">
            <v/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>
            <v>20230908</v>
          </cell>
          <cell r="AG341">
            <v>20230908</v>
          </cell>
          <cell r="AH341">
            <v>20230908</v>
          </cell>
        </row>
        <row r="342">
          <cell r="A342">
            <v>20230512</v>
          </cell>
          <cell r="B342">
            <v>20230908</v>
          </cell>
          <cell r="F342" t="str">
            <v>HK325548</v>
          </cell>
          <cell r="G342" t="str">
            <v>201E35144009000</v>
          </cell>
          <cell r="H342" t="str">
            <v>HSR35C1ZZ(GK) BLOCK</v>
          </cell>
          <cell r="I342">
            <v>8</v>
          </cell>
          <cell r="J342">
            <v>0</v>
          </cell>
          <cell r="K342">
            <v>8</v>
          </cell>
          <cell r="L342" t="str">
            <v/>
          </cell>
          <cell r="M342" t="str">
            <v>01E</v>
          </cell>
          <cell r="N342" t="str">
            <v>HSR</v>
          </cell>
          <cell r="O342" t="str">
            <v>35</v>
          </cell>
          <cell r="P342" t="str">
            <v>C</v>
          </cell>
          <cell r="Q342" t="str">
            <v>GK</v>
          </cell>
          <cell r="R342" t="str">
            <v/>
          </cell>
          <cell r="S342">
            <v>61.93</v>
          </cell>
          <cell r="T342">
            <v>495.44</v>
          </cell>
          <cell r="U342" t="str">
            <v>21</v>
          </cell>
          <cell r="V342" t="str">
            <v>SALES CTRL</v>
          </cell>
          <cell r="W342">
            <v>20230908</v>
          </cell>
          <cell r="X342" t="str">
            <v/>
          </cell>
          <cell r="Y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>
            <v>20230908</v>
          </cell>
          <cell r="AG342">
            <v>20230908</v>
          </cell>
          <cell r="AH342">
            <v>20230908</v>
          </cell>
        </row>
        <row r="343">
          <cell r="A343">
            <v>20230512</v>
          </cell>
          <cell r="B343">
            <v>20230908</v>
          </cell>
          <cell r="F343" t="str">
            <v>HK325532</v>
          </cell>
          <cell r="G343" t="str">
            <v>201E55122009000</v>
          </cell>
          <cell r="H343" t="str">
            <v>HSR55C1SS(GK) BLOCK</v>
          </cell>
          <cell r="I343">
            <v>10</v>
          </cell>
          <cell r="J343">
            <v>0</v>
          </cell>
          <cell r="K343">
            <v>10</v>
          </cell>
          <cell r="L343" t="str">
            <v/>
          </cell>
          <cell r="M343" t="str">
            <v>01E</v>
          </cell>
          <cell r="N343" t="str">
            <v>HSR</v>
          </cell>
          <cell r="O343" t="str">
            <v>55</v>
          </cell>
          <cell r="P343" t="str">
            <v>C</v>
          </cell>
          <cell r="Q343" t="str">
            <v>GK</v>
          </cell>
          <cell r="R343" t="str">
            <v/>
          </cell>
          <cell r="S343">
            <v>116.92</v>
          </cell>
          <cell r="T343">
            <v>1169.2</v>
          </cell>
          <cell r="U343" t="str">
            <v>21</v>
          </cell>
          <cell r="V343" t="str">
            <v>SALES CTRL</v>
          </cell>
          <cell r="W343">
            <v>20230908</v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>
            <v>20230908</v>
          </cell>
          <cell r="AG343">
            <v>20230908</v>
          </cell>
          <cell r="AH343">
            <v>20230908</v>
          </cell>
        </row>
        <row r="344">
          <cell r="A344">
            <v>20230512</v>
          </cell>
          <cell r="B344">
            <v>20230908</v>
          </cell>
          <cell r="F344" t="str">
            <v>HK325533</v>
          </cell>
          <cell r="G344" t="str">
            <v>201E55122009000</v>
          </cell>
          <cell r="H344" t="str">
            <v>HSR55C1SS(GK) BLOCK</v>
          </cell>
          <cell r="I344">
            <v>10</v>
          </cell>
          <cell r="J344">
            <v>0</v>
          </cell>
          <cell r="K344">
            <v>10</v>
          </cell>
          <cell r="L344" t="str">
            <v/>
          </cell>
          <cell r="M344" t="str">
            <v>01E</v>
          </cell>
          <cell r="N344" t="str">
            <v>HSR</v>
          </cell>
          <cell r="O344" t="str">
            <v>55</v>
          </cell>
          <cell r="P344" t="str">
            <v>C</v>
          </cell>
          <cell r="Q344" t="str">
            <v>GK</v>
          </cell>
          <cell r="R344" t="str">
            <v/>
          </cell>
          <cell r="S344">
            <v>116.92</v>
          </cell>
          <cell r="T344">
            <v>1169.2</v>
          </cell>
          <cell r="U344" t="str">
            <v>21</v>
          </cell>
          <cell r="V344" t="str">
            <v>SALES CTRL</v>
          </cell>
          <cell r="W344">
            <v>20230908</v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>
            <v>20230908</v>
          </cell>
          <cell r="AG344">
            <v>20230908</v>
          </cell>
          <cell r="AH344">
            <v>20230908</v>
          </cell>
        </row>
        <row r="345">
          <cell r="A345">
            <v>20230512</v>
          </cell>
          <cell r="B345">
            <v>20230908</v>
          </cell>
          <cell r="F345" t="str">
            <v>HK325534</v>
          </cell>
          <cell r="G345" t="str">
            <v>201E55122009000</v>
          </cell>
          <cell r="H345" t="str">
            <v>HSR55C1SS(GK) BLOCK</v>
          </cell>
          <cell r="I345">
            <v>10</v>
          </cell>
          <cell r="J345">
            <v>0</v>
          </cell>
          <cell r="K345">
            <v>10</v>
          </cell>
          <cell r="L345" t="str">
            <v/>
          </cell>
          <cell r="M345" t="str">
            <v>01E</v>
          </cell>
          <cell r="N345" t="str">
            <v>HSR</v>
          </cell>
          <cell r="O345" t="str">
            <v>55</v>
          </cell>
          <cell r="P345" t="str">
            <v>C</v>
          </cell>
          <cell r="Q345" t="str">
            <v>GK</v>
          </cell>
          <cell r="R345" t="str">
            <v/>
          </cell>
          <cell r="S345">
            <v>116.92</v>
          </cell>
          <cell r="T345">
            <v>1169.2</v>
          </cell>
          <cell r="U345" t="str">
            <v>21</v>
          </cell>
          <cell r="V345" t="str">
            <v>SALES CTRL</v>
          </cell>
          <cell r="W345">
            <v>20230908</v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>
            <v>20230908</v>
          </cell>
          <cell r="AG345">
            <v>20230908</v>
          </cell>
          <cell r="AH345">
            <v>20230908</v>
          </cell>
        </row>
        <row r="346">
          <cell r="A346">
            <v>20230512</v>
          </cell>
          <cell r="B346">
            <v>20230908</v>
          </cell>
          <cell r="F346" t="str">
            <v>HK325535</v>
          </cell>
          <cell r="G346" t="str">
            <v>201E55122009000</v>
          </cell>
          <cell r="H346" t="str">
            <v>HSR55C1SS(GK) BLOCK</v>
          </cell>
          <cell r="I346">
            <v>10</v>
          </cell>
          <cell r="J346">
            <v>0</v>
          </cell>
          <cell r="K346">
            <v>10</v>
          </cell>
          <cell r="L346" t="str">
            <v/>
          </cell>
          <cell r="M346" t="str">
            <v>01E</v>
          </cell>
          <cell r="N346" t="str">
            <v>HSR</v>
          </cell>
          <cell r="O346" t="str">
            <v>55</v>
          </cell>
          <cell r="P346" t="str">
            <v>C</v>
          </cell>
          <cell r="Q346" t="str">
            <v>GK</v>
          </cell>
          <cell r="R346" t="str">
            <v/>
          </cell>
          <cell r="S346">
            <v>116.92</v>
          </cell>
          <cell r="T346">
            <v>1169.2</v>
          </cell>
          <cell r="U346" t="str">
            <v>21</v>
          </cell>
          <cell r="V346" t="str">
            <v>SALES CTRL</v>
          </cell>
          <cell r="W346">
            <v>20230908</v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>
            <v>20230908</v>
          </cell>
          <cell r="AG346">
            <v>20230908</v>
          </cell>
          <cell r="AH346">
            <v>20230908</v>
          </cell>
        </row>
        <row r="347">
          <cell r="A347">
            <v>20230512</v>
          </cell>
          <cell r="B347">
            <v>20230908</v>
          </cell>
          <cell r="F347" t="str">
            <v>HK325536</v>
          </cell>
          <cell r="G347" t="str">
            <v>201E55122009000</v>
          </cell>
          <cell r="H347" t="str">
            <v>HSR55C1SS(GK) BLOCK</v>
          </cell>
          <cell r="I347">
            <v>10</v>
          </cell>
          <cell r="J347">
            <v>0</v>
          </cell>
          <cell r="K347">
            <v>10</v>
          </cell>
          <cell r="L347" t="str">
            <v/>
          </cell>
          <cell r="M347" t="str">
            <v>01E</v>
          </cell>
          <cell r="N347" t="str">
            <v>HSR</v>
          </cell>
          <cell r="O347" t="str">
            <v>55</v>
          </cell>
          <cell r="P347" t="str">
            <v>C</v>
          </cell>
          <cell r="Q347" t="str">
            <v>GK</v>
          </cell>
          <cell r="R347" t="str">
            <v/>
          </cell>
          <cell r="S347">
            <v>116.92</v>
          </cell>
          <cell r="T347">
            <v>1169.2</v>
          </cell>
          <cell r="U347" t="str">
            <v>21</v>
          </cell>
          <cell r="V347" t="str">
            <v>SALES CTRL</v>
          </cell>
          <cell r="W347">
            <v>20230908</v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>
            <v>20230908</v>
          </cell>
          <cell r="AG347">
            <v>20230908</v>
          </cell>
          <cell r="AH347">
            <v>20230908</v>
          </cell>
        </row>
        <row r="348">
          <cell r="A348">
            <v>20230512</v>
          </cell>
          <cell r="B348">
            <v>20230908</v>
          </cell>
          <cell r="F348" t="str">
            <v>HK325537</v>
          </cell>
          <cell r="G348" t="str">
            <v>201E55122009000</v>
          </cell>
          <cell r="H348" t="str">
            <v>HSR55C1SS(GK) BLOCK</v>
          </cell>
          <cell r="I348">
            <v>5</v>
          </cell>
          <cell r="J348">
            <v>0</v>
          </cell>
          <cell r="K348">
            <v>5</v>
          </cell>
          <cell r="L348" t="str">
            <v/>
          </cell>
          <cell r="M348" t="str">
            <v>01E</v>
          </cell>
          <cell r="N348" t="str">
            <v>HSR</v>
          </cell>
          <cell r="O348" t="str">
            <v>55</v>
          </cell>
          <cell r="P348" t="str">
            <v>C</v>
          </cell>
          <cell r="Q348" t="str">
            <v>GK</v>
          </cell>
          <cell r="R348" t="str">
            <v/>
          </cell>
          <cell r="S348">
            <v>116.92</v>
          </cell>
          <cell r="T348">
            <v>584.6</v>
          </cell>
          <cell r="U348" t="str">
            <v>21</v>
          </cell>
          <cell r="V348" t="str">
            <v>SALES CTRL</v>
          </cell>
          <cell r="W348">
            <v>20230908</v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>
            <v>20230908</v>
          </cell>
          <cell r="AG348">
            <v>20230908</v>
          </cell>
          <cell r="AH348">
            <v>20230908</v>
          </cell>
        </row>
        <row r="349">
          <cell r="A349">
            <v>20230512</v>
          </cell>
          <cell r="B349">
            <v>20230908</v>
          </cell>
          <cell r="F349" t="str">
            <v>HK325538</v>
          </cell>
          <cell r="G349" t="str">
            <v>201E55222009000</v>
          </cell>
          <cell r="H349" t="str">
            <v>HSR55LC1SS(GK) BLOCK</v>
          </cell>
          <cell r="I349">
            <v>10</v>
          </cell>
          <cell r="J349">
            <v>0</v>
          </cell>
          <cell r="K349">
            <v>10</v>
          </cell>
          <cell r="L349" t="str">
            <v/>
          </cell>
          <cell r="M349" t="str">
            <v>01E</v>
          </cell>
          <cell r="N349" t="str">
            <v>HSR</v>
          </cell>
          <cell r="O349" t="str">
            <v>55</v>
          </cell>
          <cell r="P349" t="str">
            <v>LC</v>
          </cell>
          <cell r="Q349" t="str">
            <v>GK</v>
          </cell>
          <cell r="R349" t="str">
            <v/>
          </cell>
          <cell r="S349">
            <v>147.06</v>
          </cell>
          <cell r="T349">
            <v>1470.6</v>
          </cell>
          <cell r="U349" t="str">
            <v>21</v>
          </cell>
          <cell r="V349" t="str">
            <v>SALES CTRL</v>
          </cell>
          <cell r="W349">
            <v>20230908</v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>
            <v>20230908</v>
          </cell>
          <cell r="AG349">
            <v>20230908</v>
          </cell>
          <cell r="AH349">
            <v>20230908</v>
          </cell>
        </row>
        <row r="350">
          <cell r="A350">
            <v>20230512</v>
          </cell>
          <cell r="B350">
            <v>20230908</v>
          </cell>
          <cell r="F350" t="str">
            <v>HK325539</v>
          </cell>
          <cell r="G350" t="str">
            <v>201E55222009000</v>
          </cell>
          <cell r="H350" t="str">
            <v>HSR55LC1SS(GK) BLOCK</v>
          </cell>
          <cell r="I350">
            <v>10</v>
          </cell>
          <cell r="J350">
            <v>0</v>
          </cell>
          <cell r="K350">
            <v>10</v>
          </cell>
          <cell r="L350" t="str">
            <v/>
          </cell>
          <cell r="M350" t="str">
            <v>01E</v>
          </cell>
          <cell r="N350" t="str">
            <v>HSR</v>
          </cell>
          <cell r="O350" t="str">
            <v>55</v>
          </cell>
          <cell r="P350" t="str">
            <v>LC</v>
          </cell>
          <cell r="Q350" t="str">
            <v>GK</v>
          </cell>
          <cell r="R350" t="str">
            <v/>
          </cell>
          <cell r="S350">
            <v>147.06</v>
          </cell>
          <cell r="T350">
            <v>1470.6</v>
          </cell>
          <cell r="U350" t="str">
            <v>21</v>
          </cell>
          <cell r="V350" t="str">
            <v>SALES CTRL</v>
          </cell>
          <cell r="W350">
            <v>20230908</v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>
            <v>20230908</v>
          </cell>
          <cell r="AG350">
            <v>20230908</v>
          </cell>
          <cell r="AH350">
            <v>20230908</v>
          </cell>
        </row>
        <row r="351">
          <cell r="A351">
            <v>20230512</v>
          </cell>
          <cell r="B351">
            <v>20230908</v>
          </cell>
          <cell r="F351" t="str">
            <v>HK325540</v>
          </cell>
          <cell r="G351" t="str">
            <v>201E55222009000</v>
          </cell>
          <cell r="H351" t="str">
            <v>HSR55LC1SS(GK) BLOCK</v>
          </cell>
          <cell r="I351">
            <v>10</v>
          </cell>
          <cell r="J351">
            <v>0</v>
          </cell>
          <cell r="K351">
            <v>10</v>
          </cell>
          <cell r="L351" t="str">
            <v/>
          </cell>
          <cell r="M351" t="str">
            <v>01E</v>
          </cell>
          <cell r="N351" t="str">
            <v>HSR</v>
          </cell>
          <cell r="O351" t="str">
            <v>55</v>
          </cell>
          <cell r="P351" t="str">
            <v>LC</v>
          </cell>
          <cell r="Q351" t="str">
            <v>GK</v>
          </cell>
          <cell r="R351" t="str">
            <v/>
          </cell>
          <cell r="S351">
            <v>147.06</v>
          </cell>
          <cell r="T351">
            <v>1470.6</v>
          </cell>
          <cell r="U351" t="str">
            <v>21</v>
          </cell>
          <cell r="V351" t="str">
            <v>SALES CTRL</v>
          </cell>
          <cell r="W351">
            <v>20230908</v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>
            <v>20230908</v>
          </cell>
          <cell r="AG351">
            <v>20230908</v>
          </cell>
          <cell r="AH351">
            <v>20230908</v>
          </cell>
        </row>
        <row r="352">
          <cell r="A352">
            <v>20230512</v>
          </cell>
          <cell r="B352">
            <v>20230908</v>
          </cell>
          <cell r="F352" t="str">
            <v>HK325541</v>
          </cell>
          <cell r="G352" t="str">
            <v>201E55222209000</v>
          </cell>
          <cell r="H352" t="str">
            <v>HSR55LC1SSC1(GK) BLOCK</v>
          </cell>
          <cell r="I352">
            <v>7</v>
          </cell>
          <cell r="J352">
            <v>0</v>
          </cell>
          <cell r="K352">
            <v>7</v>
          </cell>
          <cell r="L352" t="str">
            <v/>
          </cell>
          <cell r="M352" t="str">
            <v>01E</v>
          </cell>
          <cell r="N352" t="str">
            <v>HSR</v>
          </cell>
          <cell r="O352" t="str">
            <v>55</v>
          </cell>
          <cell r="P352" t="str">
            <v>LC</v>
          </cell>
          <cell r="Q352" t="str">
            <v>GK</v>
          </cell>
          <cell r="R352" t="str">
            <v>C1</v>
          </cell>
          <cell r="S352">
            <v>154.44</v>
          </cell>
          <cell r="T352">
            <v>1081.08</v>
          </cell>
          <cell r="U352" t="str">
            <v>21</v>
          </cell>
          <cell r="V352" t="str">
            <v>SALES CTRL</v>
          </cell>
          <cell r="W352">
            <v>20230908</v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>
            <v>20230908</v>
          </cell>
          <cell r="AG352">
            <v>20230908</v>
          </cell>
          <cell r="AH352">
            <v>20230908</v>
          </cell>
        </row>
        <row r="353">
          <cell r="A353">
            <v>20230512</v>
          </cell>
          <cell r="B353">
            <v>20230908</v>
          </cell>
          <cell r="F353" t="str">
            <v>HK325544</v>
          </cell>
          <cell r="G353" t="str">
            <v>201E65422009000</v>
          </cell>
          <cell r="H353" t="str">
            <v>HSR65XLC1SS(GK) BLOCK</v>
          </cell>
          <cell r="I353">
            <v>6</v>
          </cell>
          <cell r="J353">
            <v>0</v>
          </cell>
          <cell r="K353">
            <v>6</v>
          </cell>
          <cell r="L353" t="str">
            <v/>
          </cell>
          <cell r="M353" t="str">
            <v>01E</v>
          </cell>
          <cell r="N353" t="str">
            <v>HSR</v>
          </cell>
          <cell r="O353" t="str">
            <v>65</v>
          </cell>
          <cell r="P353" t="str">
            <v>XLC</v>
          </cell>
          <cell r="Q353" t="str">
            <v>GK</v>
          </cell>
          <cell r="R353" t="str">
            <v/>
          </cell>
          <cell r="S353">
            <v>209.74</v>
          </cell>
          <cell r="T353">
            <v>1258.44</v>
          </cell>
          <cell r="U353" t="str">
            <v>21</v>
          </cell>
          <cell r="V353" t="str">
            <v>SALES CTRL</v>
          </cell>
          <cell r="W353">
            <v>20230908</v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>
            <v>20230908</v>
          </cell>
          <cell r="AG353">
            <v>20230908</v>
          </cell>
          <cell r="AH353">
            <v>20230908</v>
          </cell>
        </row>
        <row r="354">
          <cell r="A354">
            <v>20230512</v>
          </cell>
          <cell r="B354">
            <v>20230908</v>
          </cell>
          <cell r="F354" t="str">
            <v>HK325646</v>
          </cell>
          <cell r="G354" t="str">
            <v>202325144009000</v>
          </cell>
          <cell r="H354" t="str">
            <v>SHS25C1ZZ(GK) BLOCK</v>
          </cell>
          <cell r="I354">
            <v>20</v>
          </cell>
          <cell r="J354">
            <v>0</v>
          </cell>
          <cell r="K354">
            <v>20</v>
          </cell>
          <cell r="L354" t="str">
            <v/>
          </cell>
          <cell r="M354" t="str">
            <v>023</v>
          </cell>
          <cell r="N354" t="str">
            <v>SHS</v>
          </cell>
          <cell r="O354" t="str">
            <v>25</v>
          </cell>
          <cell r="P354" t="str">
            <v>C</v>
          </cell>
          <cell r="Q354" t="str">
            <v>GK</v>
          </cell>
          <cell r="R354" t="str">
            <v/>
          </cell>
          <cell r="S354">
            <v>46.95</v>
          </cell>
          <cell r="T354">
            <v>939</v>
          </cell>
          <cell r="U354" t="str">
            <v>21</v>
          </cell>
          <cell r="V354" t="str">
            <v>SALES CTRL</v>
          </cell>
          <cell r="W354">
            <v>20230908</v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>
            <v>20230908</v>
          </cell>
          <cell r="AG354">
            <v>20230908</v>
          </cell>
          <cell r="AH354">
            <v>20230908</v>
          </cell>
        </row>
        <row r="355">
          <cell r="A355">
            <v>20230512</v>
          </cell>
          <cell r="B355">
            <v>20230908</v>
          </cell>
          <cell r="F355" t="str">
            <v>HK325647</v>
          </cell>
          <cell r="G355" t="str">
            <v>202325244009000</v>
          </cell>
          <cell r="H355" t="str">
            <v>SHS25LC1ZZ(GK) BLOCK</v>
          </cell>
          <cell r="I355">
            <v>20</v>
          </cell>
          <cell r="J355">
            <v>0</v>
          </cell>
          <cell r="K355">
            <v>20</v>
          </cell>
          <cell r="L355" t="str">
            <v/>
          </cell>
          <cell r="M355" t="str">
            <v>023</v>
          </cell>
          <cell r="N355" t="str">
            <v>SHS</v>
          </cell>
          <cell r="O355" t="str">
            <v>25</v>
          </cell>
          <cell r="P355" t="str">
            <v>LC</v>
          </cell>
          <cell r="Q355" t="str">
            <v>GK</v>
          </cell>
          <cell r="R355" t="str">
            <v/>
          </cell>
          <cell r="S355">
            <v>62.81</v>
          </cell>
          <cell r="T355">
            <v>1256.2</v>
          </cell>
          <cell r="U355" t="str">
            <v>21</v>
          </cell>
          <cell r="V355" t="str">
            <v>SALES CTRL</v>
          </cell>
          <cell r="W355">
            <v>20230908</v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>
            <v>20230908</v>
          </cell>
          <cell r="AG355">
            <v>20230908</v>
          </cell>
          <cell r="AH355">
            <v>20230908</v>
          </cell>
        </row>
        <row r="356">
          <cell r="A356">
            <v>20230512</v>
          </cell>
          <cell r="B356">
            <v>20230908</v>
          </cell>
          <cell r="F356" t="str">
            <v>HK325677</v>
          </cell>
          <cell r="G356" t="str">
            <v>202355422209000</v>
          </cell>
          <cell r="H356" t="str">
            <v>SHS55LV1SSC1(GK) BLOCK</v>
          </cell>
          <cell r="I356">
            <v>1</v>
          </cell>
          <cell r="J356">
            <v>0</v>
          </cell>
          <cell r="K356">
            <v>1</v>
          </cell>
          <cell r="L356" t="str">
            <v/>
          </cell>
          <cell r="M356" t="str">
            <v>023</v>
          </cell>
          <cell r="N356" t="str">
            <v>SHS</v>
          </cell>
          <cell r="O356" t="str">
            <v>55</v>
          </cell>
          <cell r="P356" t="str">
            <v>LV</v>
          </cell>
          <cell r="Q356" t="str">
            <v>GK</v>
          </cell>
          <cell r="R356" t="str">
            <v>C1</v>
          </cell>
          <cell r="S356">
            <v>185.4</v>
          </cell>
          <cell r="T356">
            <v>185.4</v>
          </cell>
          <cell r="U356" t="str">
            <v>21</v>
          </cell>
          <cell r="V356" t="str">
            <v>SALES CTRL</v>
          </cell>
          <cell r="W356">
            <v>20230908</v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>
            <v>20230908</v>
          </cell>
          <cell r="AG356">
            <v>20230908</v>
          </cell>
          <cell r="AH356">
            <v>20230908</v>
          </cell>
        </row>
        <row r="357">
          <cell r="A357">
            <v>20230512</v>
          </cell>
          <cell r="B357">
            <v>20230908</v>
          </cell>
          <cell r="F357" t="str">
            <v>HK325678</v>
          </cell>
          <cell r="G357" t="str">
            <v>202355622009000</v>
          </cell>
          <cell r="H357" t="str">
            <v>SHS55LR1SS(GK) BLOCK</v>
          </cell>
          <cell r="I357">
            <v>7</v>
          </cell>
          <cell r="J357">
            <v>0</v>
          </cell>
          <cell r="K357">
            <v>7</v>
          </cell>
          <cell r="L357" t="str">
            <v/>
          </cell>
          <cell r="M357" t="str">
            <v>023</v>
          </cell>
          <cell r="N357" t="str">
            <v>SHS</v>
          </cell>
          <cell r="O357" t="str">
            <v>55</v>
          </cell>
          <cell r="P357" t="str">
            <v>LR</v>
          </cell>
          <cell r="Q357" t="str">
            <v>GK</v>
          </cell>
          <cell r="R357" t="str">
            <v/>
          </cell>
          <cell r="S357">
            <v>155.53</v>
          </cell>
          <cell r="T357">
            <v>1088.71</v>
          </cell>
          <cell r="U357" t="str">
            <v>21</v>
          </cell>
          <cell r="V357" t="str">
            <v>SALES CTRL</v>
          </cell>
          <cell r="W357">
            <v>20230908</v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>
            <v>20230908</v>
          </cell>
          <cell r="AG357">
            <v>20230908</v>
          </cell>
          <cell r="AH357">
            <v>20230908</v>
          </cell>
        </row>
        <row r="358">
          <cell r="A358">
            <v>20230512</v>
          </cell>
          <cell r="B358">
            <v>20230908</v>
          </cell>
          <cell r="F358" t="str">
            <v>HK325679</v>
          </cell>
          <cell r="G358" t="str">
            <v>202365122009000</v>
          </cell>
          <cell r="H358" t="str">
            <v>SHS65C1SS(GK) BLOCK</v>
          </cell>
          <cell r="I358">
            <v>7</v>
          </cell>
          <cell r="J358">
            <v>0</v>
          </cell>
          <cell r="K358">
            <v>7</v>
          </cell>
          <cell r="L358" t="str">
            <v/>
          </cell>
          <cell r="M358" t="str">
            <v>023</v>
          </cell>
          <cell r="N358" t="str">
            <v>SHS</v>
          </cell>
          <cell r="O358" t="str">
            <v>65</v>
          </cell>
          <cell r="P358" t="str">
            <v>C</v>
          </cell>
          <cell r="Q358" t="str">
            <v>GK</v>
          </cell>
          <cell r="R358" t="str">
            <v/>
          </cell>
          <cell r="S358">
            <v>169.95</v>
          </cell>
          <cell r="T358">
            <v>1189.6500000000001</v>
          </cell>
          <cell r="U358" t="str">
            <v>21</v>
          </cell>
          <cell r="V358" t="str">
            <v>SALES CTRL</v>
          </cell>
          <cell r="W358">
            <v>20230908</v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>
            <v>20230908</v>
          </cell>
          <cell r="AG358">
            <v>20230908</v>
          </cell>
          <cell r="AH358">
            <v>20230908</v>
          </cell>
        </row>
        <row r="359">
          <cell r="A359">
            <v>20230512</v>
          </cell>
          <cell r="B359">
            <v>20230908</v>
          </cell>
          <cell r="F359" t="str">
            <v>HK325680</v>
          </cell>
          <cell r="G359" t="str">
            <v>202365222009000</v>
          </cell>
          <cell r="H359" t="str">
            <v>SHS65LC1SS(GK) BLOCK</v>
          </cell>
          <cell r="I359">
            <v>10</v>
          </cell>
          <cell r="J359">
            <v>0</v>
          </cell>
          <cell r="K359">
            <v>10</v>
          </cell>
          <cell r="L359" t="str">
            <v/>
          </cell>
          <cell r="M359" t="str">
            <v>023</v>
          </cell>
          <cell r="N359" t="str">
            <v>SHS</v>
          </cell>
          <cell r="O359" t="str">
            <v>65</v>
          </cell>
          <cell r="P359" t="str">
            <v>LC</v>
          </cell>
          <cell r="Q359" t="str">
            <v>GK</v>
          </cell>
          <cell r="R359" t="str">
            <v/>
          </cell>
          <cell r="S359">
            <v>225.57</v>
          </cell>
          <cell r="T359">
            <v>2255.6999999999998</v>
          </cell>
          <cell r="U359" t="str">
            <v>21</v>
          </cell>
          <cell r="V359" t="str">
            <v>SALES CTRL</v>
          </cell>
          <cell r="W359">
            <v>20230908</v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>
            <v>20230908</v>
          </cell>
          <cell r="AG359">
            <v>20230908</v>
          </cell>
          <cell r="AH359">
            <v>20230908</v>
          </cell>
        </row>
        <row r="360">
          <cell r="A360">
            <v>20230512</v>
          </cell>
          <cell r="B360">
            <v>20230908</v>
          </cell>
          <cell r="F360" t="str">
            <v>HK325681</v>
          </cell>
          <cell r="G360" t="str">
            <v>202365222009000</v>
          </cell>
          <cell r="H360" t="str">
            <v>SHS65LC1SS(GK) BLOCK</v>
          </cell>
          <cell r="I360">
            <v>5</v>
          </cell>
          <cell r="J360">
            <v>0</v>
          </cell>
          <cell r="K360">
            <v>5</v>
          </cell>
          <cell r="L360" t="str">
            <v/>
          </cell>
          <cell r="M360" t="str">
            <v>023</v>
          </cell>
          <cell r="N360" t="str">
            <v>SHS</v>
          </cell>
          <cell r="O360" t="str">
            <v>65</v>
          </cell>
          <cell r="P360" t="str">
            <v>LC</v>
          </cell>
          <cell r="Q360" t="str">
            <v>GK</v>
          </cell>
          <cell r="R360" t="str">
            <v/>
          </cell>
          <cell r="S360">
            <v>225.57</v>
          </cell>
          <cell r="T360">
            <v>1127.8499999999999</v>
          </cell>
          <cell r="U360" t="str">
            <v>21</v>
          </cell>
          <cell r="V360" t="str">
            <v>SALES CTRL</v>
          </cell>
          <cell r="W360">
            <v>20230908</v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>
            <v>20230908</v>
          </cell>
          <cell r="AG360">
            <v>20230908</v>
          </cell>
          <cell r="AH360">
            <v>20230908</v>
          </cell>
        </row>
        <row r="361">
          <cell r="A361">
            <v>20230512</v>
          </cell>
          <cell r="B361">
            <v>20230908</v>
          </cell>
          <cell r="F361" t="str">
            <v>HK325682</v>
          </cell>
          <cell r="G361" t="str">
            <v>202365322009000</v>
          </cell>
          <cell r="H361" t="str">
            <v>SHS65V1SS(GK) BLOCK</v>
          </cell>
          <cell r="I361">
            <v>10</v>
          </cell>
          <cell r="J361">
            <v>0</v>
          </cell>
          <cell r="K361">
            <v>10</v>
          </cell>
          <cell r="L361" t="str">
            <v/>
          </cell>
          <cell r="M361" t="str">
            <v>023</v>
          </cell>
          <cell r="N361" t="str">
            <v>SHS</v>
          </cell>
          <cell r="O361" t="str">
            <v>65</v>
          </cell>
          <cell r="P361" t="str">
            <v>V</v>
          </cell>
          <cell r="Q361" t="str">
            <v>GK</v>
          </cell>
          <cell r="R361" t="str">
            <v/>
          </cell>
          <cell r="S361">
            <v>177.16</v>
          </cell>
          <cell r="T361">
            <v>1771.6</v>
          </cell>
          <cell r="U361" t="str">
            <v>21</v>
          </cell>
          <cell r="V361" t="str">
            <v>SALES CTRL</v>
          </cell>
          <cell r="W361">
            <v>20230908</v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>
            <v>20230908</v>
          </cell>
          <cell r="AG361">
            <v>20230908</v>
          </cell>
          <cell r="AH361">
            <v>20230908</v>
          </cell>
        </row>
        <row r="362">
          <cell r="A362">
            <v>20230512</v>
          </cell>
          <cell r="B362">
            <v>20230908</v>
          </cell>
          <cell r="F362" t="str">
            <v>HK325683</v>
          </cell>
          <cell r="G362" t="str">
            <v>202365322009000</v>
          </cell>
          <cell r="H362" t="str">
            <v>SHS65V1SS(GK) BLOCK</v>
          </cell>
          <cell r="I362">
            <v>10</v>
          </cell>
          <cell r="J362">
            <v>0</v>
          </cell>
          <cell r="K362">
            <v>10</v>
          </cell>
          <cell r="L362" t="str">
            <v/>
          </cell>
          <cell r="M362" t="str">
            <v>023</v>
          </cell>
          <cell r="N362" t="str">
            <v>SHS</v>
          </cell>
          <cell r="O362" t="str">
            <v>65</v>
          </cell>
          <cell r="P362" t="str">
            <v>V</v>
          </cell>
          <cell r="Q362" t="str">
            <v>GK</v>
          </cell>
          <cell r="R362" t="str">
            <v/>
          </cell>
          <cell r="S362">
            <v>177.16</v>
          </cell>
          <cell r="T362">
            <v>1771.6</v>
          </cell>
          <cell r="U362" t="str">
            <v>21</v>
          </cell>
          <cell r="V362" t="str">
            <v>SALES CTRL</v>
          </cell>
          <cell r="W362">
            <v>20230908</v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>
            <v>20230908</v>
          </cell>
          <cell r="AG362">
            <v>20230908</v>
          </cell>
          <cell r="AH362">
            <v>20230908</v>
          </cell>
        </row>
        <row r="363">
          <cell r="A363">
            <v>20230512</v>
          </cell>
          <cell r="B363">
            <v>20230908</v>
          </cell>
          <cell r="F363" t="str">
            <v>HK325684</v>
          </cell>
          <cell r="G363" t="str">
            <v>202365322009000</v>
          </cell>
          <cell r="H363" t="str">
            <v>SHS65V1SS(GK) BLOCK</v>
          </cell>
          <cell r="I363">
            <v>10</v>
          </cell>
          <cell r="J363">
            <v>0</v>
          </cell>
          <cell r="K363">
            <v>10</v>
          </cell>
          <cell r="L363" t="str">
            <v/>
          </cell>
          <cell r="M363" t="str">
            <v>023</v>
          </cell>
          <cell r="N363" t="str">
            <v>SHS</v>
          </cell>
          <cell r="O363" t="str">
            <v>65</v>
          </cell>
          <cell r="P363" t="str">
            <v>V</v>
          </cell>
          <cell r="Q363" t="str">
            <v>GK</v>
          </cell>
          <cell r="R363" t="str">
            <v/>
          </cell>
          <cell r="S363">
            <v>177.16</v>
          </cell>
          <cell r="T363">
            <v>1771.6</v>
          </cell>
          <cell r="U363" t="str">
            <v>21</v>
          </cell>
          <cell r="V363" t="str">
            <v>SALES CTRL</v>
          </cell>
          <cell r="W363">
            <v>20230908</v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>
            <v>20230908</v>
          </cell>
          <cell r="AG363">
            <v>20230908</v>
          </cell>
          <cell r="AH363">
            <v>20230908</v>
          </cell>
        </row>
        <row r="364">
          <cell r="A364">
            <v>20230512</v>
          </cell>
          <cell r="B364">
            <v>20230908</v>
          </cell>
          <cell r="F364" t="str">
            <v>HK325685</v>
          </cell>
          <cell r="G364" t="str">
            <v>202365322009000</v>
          </cell>
          <cell r="H364" t="str">
            <v>SHS65V1SS(GK) BLOCK</v>
          </cell>
          <cell r="I364">
            <v>10</v>
          </cell>
          <cell r="J364">
            <v>0</v>
          </cell>
          <cell r="K364">
            <v>10</v>
          </cell>
          <cell r="L364" t="str">
            <v/>
          </cell>
          <cell r="M364" t="str">
            <v>023</v>
          </cell>
          <cell r="N364" t="str">
            <v>SHS</v>
          </cell>
          <cell r="O364" t="str">
            <v>65</v>
          </cell>
          <cell r="P364" t="str">
            <v>V</v>
          </cell>
          <cell r="Q364" t="str">
            <v>GK</v>
          </cell>
          <cell r="R364" t="str">
            <v/>
          </cell>
          <cell r="S364">
            <v>177.16</v>
          </cell>
          <cell r="T364">
            <v>1771.6</v>
          </cell>
          <cell r="U364" t="str">
            <v>21</v>
          </cell>
          <cell r="V364" t="str">
            <v>SALES CTRL</v>
          </cell>
          <cell r="W364">
            <v>20230908</v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>
            <v>20230908</v>
          </cell>
          <cell r="AG364">
            <v>20230908</v>
          </cell>
          <cell r="AH364">
            <v>20230908</v>
          </cell>
        </row>
        <row r="365">
          <cell r="A365">
            <v>20230512</v>
          </cell>
          <cell r="B365">
            <v>20230908</v>
          </cell>
          <cell r="F365" t="str">
            <v>HK325686</v>
          </cell>
          <cell r="G365" t="str">
            <v>202365322009000</v>
          </cell>
          <cell r="H365" t="str">
            <v>SHS65V1SS(GK) BLOCK</v>
          </cell>
          <cell r="I365">
            <v>5</v>
          </cell>
          <cell r="J365">
            <v>0</v>
          </cell>
          <cell r="K365">
            <v>5</v>
          </cell>
          <cell r="L365" t="str">
            <v/>
          </cell>
          <cell r="M365" t="str">
            <v>023</v>
          </cell>
          <cell r="N365" t="str">
            <v>SHS</v>
          </cell>
          <cell r="O365" t="str">
            <v>65</v>
          </cell>
          <cell r="P365" t="str">
            <v>V</v>
          </cell>
          <cell r="Q365" t="str">
            <v>GK</v>
          </cell>
          <cell r="R365" t="str">
            <v/>
          </cell>
          <cell r="S365">
            <v>177.16</v>
          </cell>
          <cell r="T365">
            <v>885.8</v>
          </cell>
          <cell r="U365" t="str">
            <v>21</v>
          </cell>
          <cell r="V365" t="str">
            <v>SALES CTRL</v>
          </cell>
          <cell r="W365">
            <v>20230908</v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>
            <v>20230908</v>
          </cell>
          <cell r="AG365">
            <v>20230908</v>
          </cell>
          <cell r="AH365">
            <v>20230908</v>
          </cell>
        </row>
        <row r="366">
          <cell r="A366">
            <v>20230512</v>
          </cell>
          <cell r="B366">
            <v>20230908</v>
          </cell>
          <cell r="F366" t="str">
            <v>HK325410</v>
          </cell>
          <cell r="G366" t="str">
            <v>202A25A22000000</v>
          </cell>
          <cell r="H366" t="str">
            <v>HSR25C1SS(GK) BLOCK</v>
          </cell>
          <cell r="I366">
            <v>80</v>
          </cell>
          <cell r="J366">
            <v>0</v>
          </cell>
          <cell r="K366">
            <v>80</v>
          </cell>
          <cell r="L366" t="str">
            <v/>
          </cell>
          <cell r="M366" t="str">
            <v>02A</v>
          </cell>
          <cell r="N366" t="str">
            <v>HSR</v>
          </cell>
          <cell r="O366" t="str">
            <v>25</v>
          </cell>
          <cell r="P366" t="str">
            <v>C</v>
          </cell>
          <cell r="Q366" t="str">
            <v>GK</v>
          </cell>
          <cell r="R366" t="str">
            <v/>
          </cell>
          <cell r="S366">
            <v>22.45</v>
          </cell>
          <cell r="T366">
            <v>1796</v>
          </cell>
          <cell r="U366" t="str">
            <v>21</v>
          </cell>
          <cell r="V366" t="str">
            <v>SALES CTRL</v>
          </cell>
          <cell r="W366">
            <v>20230908</v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>
            <v>20230908</v>
          </cell>
          <cell r="AG366">
            <v>20230908</v>
          </cell>
          <cell r="AH366">
            <v>20230908</v>
          </cell>
        </row>
        <row r="367">
          <cell r="A367">
            <v>20230512</v>
          </cell>
          <cell r="B367">
            <v>20230908</v>
          </cell>
          <cell r="F367" t="str">
            <v>HK325411</v>
          </cell>
          <cell r="G367" t="str">
            <v>202A25A22000000</v>
          </cell>
          <cell r="H367" t="str">
            <v>HSR25C1SS(GK) BLOCK</v>
          </cell>
          <cell r="I367">
            <v>100</v>
          </cell>
          <cell r="J367">
            <v>0</v>
          </cell>
          <cell r="K367">
            <v>100</v>
          </cell>
          <cell r="L367" t="str">
            <v/>
          </cell>
          <cell r="M367" t="str">
            <v>02A</v>
          </cell>
          <cell r="N367" t="str">
            <v>HSR</v>
          </cell>
          <cell r="O367" t="str">
            <v>25</v>
          </cell>
          <cell r="P367" t="str">
            <v>C</v>
          </cell>
          <cell r="Q367" t="str">
            <v>GK</v>
          </cell>
          <cell r="R367" t="str">
            <v/>
          </cell>
          <cell r="S367">
            <v>22.45</v>
          </cell>
          <cell r="T367">
            <v>2245</v>
          </cell>
          <cell r="U367" t="str">
            <v>21</v>
          </cell>
          <cell r="V367" t="str">
            <v>SALES CTRL</v>
          </cell>
          <cell r="W367">
            <v>20230908</v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>
            <v>20230908</v>
          </cell>
          <cell r="AG367">
            <v>20230908</v>
          </cell>
          <cell r="AH367">
            <v>20230908</v>
          </cell>
        </row>
        <row r="368">
          <cell r="A368">
            <v>20230512</v>
          </cell>
          <cell r="B368">
            <v>20230908</v>
          </cell>
          <cell r="F368" t="str">
            <v>HK325412</v>
          </cell>
          <cell r="G368" t="str">
            <v>202A25A22000000</v>
          </cell>
          <cell r="H368" t="str">
            <v>HSR25C1SS(GK) BLOCK</v>
          </cell>
          <cell r="I368">
            <v>100</v>
          </cell>
          <cell r="J368">
            <v>0</v>
          </cell>
          <cell r="K368">
            <v>100</v>
          </cell>
          <cell r="L368" t="str">
            <v/>
          </cell>
          <cell r="M368" t="str">
            <v>02A</v>
          </cell>
          <cell r="N368" t="str">
            <v>HSR</v>
          </cell>
          <cell r="O368" t="str">
            <v>25</v>
          </cell>
          <cell r="P368" t="str">
            <v>C</v>
          </cell>
          <cell r="Q368" t="str">
            <v>GK</v>
          </cell>
          <cell r="R368" t="str">
            <v/>
          </cell>
          <cell r="S368">
            <v>22.45</v>
          </cell>
          <cell r="T368">
            <v>2245</v>
          </cell>
          <cell r="U368" t="str">
            <v>21</v>
          </cell>
          <cell r="V368" t="str">
            <v>SALES CTRL</v>
          </cell>
          <cell r="W368">
            <v>20230908</v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>
            <v>20230908</v>
          </cell>
          <cell r="AG368">
            <v>20230908</v>
          </cell>
          <cell r="AH368">
            <v>20230908</v>
          </cell>
        </row>
        <row r="369">
          <cell r="A369">
            <v>20230512</v>
          </cell>
          <cell r="B369">
            <v>20230908</v>
          </cell>
          <cell r="F369" t="str">
            <v>HK325469</v>
          </cell>
          <cell r="G369" t="str">
            <v>202A35A22000000</v>
          </cell>
          <cell r="H369" t="str">
            <v>HSR35C1SS(GK) BLOCK</v>
          </cell>
          <cell r="I369">
            <v>64</v>
          </cell>
          <cell r="J369">
            <v>0</v>
          </cell>
          <cell r="K369">
            <v>64</v>
          </cell>
          <cell r="L369" t="str">
            <v/>
          </cell>
          <cell r="M369" t="str">
            <v>02A</v>
          </cell>
          <cell r="N369" t="str">
            <v>HSR</v>
          </cell>
          <cell r="O369" t="str">
            <v>35</v>
          </cell>
          <cell r="P369" t="str">
            <v>C</v>
          </cell>
          <cell r="Q369" t="str">
            <v>GK</v>
          </cell>
          <cell r="R369" t="str">
            <v/>
          </cell>
          <cell r="S369">
            <v>36.630000000000003</v>
          </cell>
          <cell r="T369">
            <v>2344.3200000000002</v>
          </cell>
          <cell r="U369" t="str">
            <v>21</v>
          </cell>
          <cell r="V369" t="str">
            <v>SALES CTRL</v>
          </cell>
          <cell r="W369">
            <v>20230908</v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>
            <v>20230908</v>
          </cell>
          <cell r="AG369">
            <v>20230908</v>
          </cell>
          <cell r="AH369">
            <v>20230908</v>
          </cell>
        </row>
        <row r="370">
          <cell r="A370">
            <v>20230512</v>
          </cell>
          <cell r="B370">
            <v>20230908</v>
          </cell>
          <cell r="F370" t="str">
            <v>HK325470</v>
          </cell>
          <cell r="G370" t="str">
            <v>202A35A22000000</v>
          </cell>
          <cell r="H370" t="str">
            <v>HSR35C1SS(GK) BLOCK</v>
          </cell>
          <cell r="I370">
            <v>64</v>
          </cell>
          <cell r="J370">
            <v>0</v>
          </cell>
          <cell r="K370">
            <v>64</v>
          </cell>
          <cell r="L370" t="str">
            <v/>
          </cell>
          <cell r="M370" t="str">
            <v>02A</v>
          </cell>
          <cell r="N370" t="str">
            <v>HSR</v>
          </cell>
          <cell r="O370" t="str">
            <v>35</v>
          </cell>
          <cell r="P370" t="str">
            <v>C</v>
          </cell>
          <cell r="Q370" t="str">
            <v>GK</v>
          </cell>
          <cell r="R370" t="str">
            <v/>
          </cell>
          <cell r="S370">
            <v>36.630000000000003</v>
          </cell>
          <cell r="T370">
            <v>2344.3200000000002</v>
          </cell>
          <cell r="U370" t="str">
            <v>21</v>
          </cell>
          <cell r="V370" t="str">
            <v>SALES CTRL</v>
          </cell>
          <cell r="W370">
            <v>20230908</v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>
            <v>20230908</v>
          </cell>
          <cell r="AG370">
            <v>20230908</v>
          </cell>
          <cell r="AH370">
            <v>20230908</v>
          </cell>
        </row>
        <row r="371">
          <cell r="A371">
            <v>20230512</v>
          </cell>
          <cell r="B371">
            <v>20230908</v>
          </cell>
          <cell r="F371" t="str">
            <v>HK325471</v>
          </cell>
          <cell r="G371" t="str">
            <v>202A35A22000000</v>
          </cell>
          <cell r="H371" t="str">
            <v>HSR35C1SS(GK) BLOCK</v>
          </cell>
          <cell r="I371">
            <v>64</v>
          </cell>
          <cell r="J371">
            <v>0</v>
          </cell>
          <cell r="K371">
            <v>64</v>
          </cell>
          <cell r="L371" t="str">
            <v/>
          </cell>
          <cell r="M371" t="str">
            <v>02A</v>
          </cell>
          <cell r="N371" t="str">
            <v>HSR</v>
          </cell>
          <cell r="O371" t="str">
            <v>35</v>
          </cell>
          <cell r="P371" t="str">
            <v>C</v>
          </cell>
          <cell r="Q371" t="str">
            <v>GK</v>
          </cell>
          <cell r="R371" t="str">
            <v/>
          </cell>
          <cell r="S371">
            <v>36.630000000000003</v>
          </cell>
          <cell r="T371">
            <v>2344.3200000000002</v>
          </cell>
          <cell r="U371" t="str">
            <v>21</v>
          </cell>
          <cell r="V371" t="str">
            <v>SALES CTRL</v>
          </cell>
          <cell r="W371">
            <v>20230908</v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>
            <v>20230908</v>
          </cell>
          <cell r="AG371">
            <v>20230908</v>
          </cell>
          <cell r="AH371">
            <v>20230908</v>
          </cell>
        </row>
        <row r="372">
          <cell r="A372">
            <v>20230512</v>
          </cell>
          <cell r="B372">
            <v>20230908</v>
          </cell>
          <cell r="F372" t="str">
            <v>HK325472</v>
          </cell>
          <cell r="G372" t="str">
            <v>202A35A22000000</v>
          </cell>
          <cell r="H372" t="str">
            <v>HSR35C1SS(GK) BLOCK</v>
          </cell>
          <cell r="I372">
            <v>56</v>
          </cell>
          <cell r="J372">
            <v>0</v>
          </cell>
          <cell r="K372">
            <v>56</v>
          </cell>
          <cell r="L372" t="str">
            <v/>
          </cell>
          <cell r="M372" t="str">
            <v>02A</v>
          </cell>
          <cell r="N372" t="str">
            <v>HSR</v>
          </cell>
          <cell r="O372" t="str">
            <v>35</v>
          </cell>
          <cell r="P372" t="str">
            <v>C</v>
          </cell>
          <cell r="Q372" t="str">
            <v>GK</v>
          </cell>
          <cell r="R372" t="str">
            <v/>
          </cell>
          <cell r="S372">
            <v>36.630000000000003</v>
          </cell>
          <cell r="T372">
            <v>2051.2800000000002</v>
          </cell>
          <cell r="U372" t="str">
            <v>21</v>
          </cell>
          <cell r="V372" t="str">
            <v>SALES CTRL</v>
          </cell>
          <cell r="W372">
            <v>20230908</v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>
            <v>20230908</v>
          </cell>
          <cell r="AG372">
            <v>20230908</v>
          </cell>
          <cell r="AH372">
            <v>20230908</v>
          </cell>
        </row>
        <row r="373">
          <cell r="A373">
            <v>20230512</v>
          </cell>
          <cell r="B373">
            <v>20230908</v>
          </cell>
          <cell r="F373" t="str">
            <v>HK325473</v>
          </cell>
          <cell r="G373" t="str">
            <v>202A35A22000000</v>
          </cell>
          <cell r="H373" t="str">
            <v>HSR35C1SS(GK) BLOCK</v>
          </cell>
          <cell r="I373">
            <v>64</v>
          </cell>
          <cell r="J373">
            <v>0</v>
          </cell>
          <cell r="K373">
            <v>64</v>
          </cell>
          <cell r="L373" t="str">
            <v/>
          </cell>
          <cell r="M373" t="str">
            <v>02A</v>
          </cell>
          <cell r="N373" t="str">
            <v>HSR</v>
          </cell>
          <cell r="O373" t="str">
            <v>35</v>
          </cell>
          <cell r="P373" t="str">
            <v>C</v>
          </cell>
          <cell r="Q373" t="str">
            <v>GK</v>
          </cell>
          <cell r="R373" t="str">
            <v/>
          </cell>
          <cell r="S373">
            <v>36.630000000000003</v>
          </cell>
          <cell r="T373">
            <v>2344.3200000000002</v>
          </cell>
          <cell r="U373" t="str">
            <v>21</v>
          </cell>
          <cell r="V373" t="str">
            <v>SALES CTRL</v>
          </cell>
          <cell r="W373">
            <v>20230908</v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>
            <v>20230908</v>
          </cell>
          <cell r="AG373">
            <v>20230908</v>
          </cell>
          <cell r="AH373">
            <v>20230908</v>
          </cell>
        </row>
        <row r="374">
          <cell r="A374">
            <v>20230512</v>
          </cell>
          <cell r="B374">
            <v>20230908</v>
          </cell>
          <cell r="F374" t="str">
            <v>HK325474</v>
          </cell>
          <cell r="G374" t="str">
            <v>202A35A22000000</v>
          </cell>
          <cell r="H374" t="str">
            <v>HSR35C1SS(GK) BLOCK</v>
          </cell>
          <cell r="I374">
            <v>24</v>
          </cell>
          <cell r="J374">
            <v>0</v>
          </cell>
          <cell r="K374">
            <v>24</v>
          </cell>
          <cell r="L374" t="str">
            <v/>
          </cell>
          <cell r="M374" t="str">
            <v>02A</v>
          </cell>
          <cell r="N374" t="str">
            <v>HSR</v>
          </cell>
          <cell r="O374" t="str">
            <v>35</v>
          </cell>
          <cell r="P374" t="str">
            <v>C</v>
          </cell>
          <cell r="Q374" t="str">
            <v>GK</v>
          </cell>
          <cell r="R374" t="str">
            <v/>
          </cell>
          <cell r="S374">
            <v>36.630000000000003</v>
          </cell>
          <cell r="T374">
            <v>879.12</v>
          </cell>
          <cell r="U374" t="str">
            <v>21</v>
          </cell>
          <cell r="V374" t="str">
            <v>SALES CTRL</v>
          </cell>
          <cell r="W374">
            <v>20230908</v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>
            <v>20230908</v>
          </cell>
          <cell r="AG374">
            <v>20230908</v>
          </cell>
          <cell r="AH374">
            <v>20230908</v>
          </cell>
        </row>
        <row r="375">
          <cell r="A375">
            <v>20230512</v>
          </cell>
          <cell r="B375">
            <v>20230908</v>
          </cell>
          <cell r="F375" t="str">
            <v>HK325475</v>
          </cell>
          <cell r="G375" t="str">
            <v>202A35A22200000</v>
          </cell>
          <cell r="H375" t="str">
            <v>HSR35C1SSC1(GK) BLOCK</v>
          </cell>
          <cell r="I375">
            <v>8</v>
          </cell>
          <cell r="J375">
            <v>0</v>
          </cell>
          <cell r="K375">
            <v>8</v>
          </cell>
          <cell r="L375" t="str">
            <v/>
          </cell>
          <cell r="M375" t="str">
            <v>02A</v>
          </cell>
          <cell r="N375" t="str">
            <v>HSR</v>
          </cell>
          <cell r="O375" t="str">
            <v>35</v>
          </cell>
          <cell r="P375" t="str">
            <v>C</v>
          </cell>
          <cell r="Q375" t="str">
            <v>GK</v>
          </cell>
          <cell r="R375" t="str">
            <v>C1</v>
          </cell>
          <cell r="S375">
            <v>38.1</v>
          </cell>
          <cell r="T375">
            <v>304.8</v>
          </cell>
          <cell r="U375" t="str">
            <v>21</v>
          </cell>
          <cell r="V375" t="str">
            <v>SALES CTRL</v>
          </cell>
          <cell r="W375">
            <v>20230908</v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>
            <v>20230908</v>
          </cell>
          <cell r="AG375">
            <v>20230908</v>
          </cell>
          <cell r="AH375">
            <v>20230908</v>
          </cell>
        </row>
        <row r="376">
          <cell r="A376">
            <v>20230512</v>
          </cell>
          <cell r="B376">
            <v>20230908</v>
          </cell>
          <cell r="F376" t="str">
            <v>HK325476</v>
          </cell>
          <cell r="G376" t="str">
            <v>202A35A22200000</v>
          </cell>
          <cell r="H376" t="str">
            <v>HSR35C1SSC1(GK) BLOCK</v>
          </cell>
          <cell r="I376">
            <v>8</v>
          </cell>
          <cell r="J376">
            <v>0</v>
          </cell>
          <cell r="K376">
            <v>8</v>
          </cell>
          <cell r="L376" t="str">
            <v/>
          </cell>
          <cell r="M376" t="str">
            <v>02A</v>
          </cell>
          <cell r="N376" t="str">
            <v>HSR</v>
          </cell>
          <cell r="O376" t="str">
            <v>35</v>
          </cell>
          <cell r="P376" t="str">
            <v>C</v>
          </cell>
          <cell r="Q376" t="str">
            <v>GK</v>
          </cell>
          <cell r="R376" t="str">
            <v>C1</v>
          </cell>
          <cell r="S376">
            <v>38.1</v>
          </cell>
          <cell r="T376">
            <v>304.8</v>
          </cell>
          <cell r="U376" t="str">
            <v>21</v>
          </cell>
          <cell r="V376" t="str">
            <v>SALES CTRL</v>
          </cell>
          <cell r="W376">
            <v>20230908</v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>
            <v>20230908</v>
          </cell>
          <cell r="AG376">
            <v>20230908</v>
          </cell>
          <cell r="AH376">
            <v>20230908</v>
          </cell>
        </row>
        <row r="377">
          <cell r="A377">
            <v>20230512</v>
          </cell>
          <cell r="B377">
            <v>20230908</v>
          </cell>
          <cell r="F377" t="str">
            <v>HK325477</v>
          </cell>
          <cell r="G377" t="str">
            <v>202A35A22200000</v>
          </cell>
          <cell r="H377" t="str">
            <v>HSR35C1SSC1(GK) BLOCK</v>
          </cell>
          <cell r="I377">
            <v>8</v>
          </cell>
          <cell r="J377">
            <v>0</v>
          </cell>
          <cell r="K377">
            <v>8</v>
          </cell>
          <cell r="L377" t="str">
            <v/>
          </cell>
          <cell r="M377" t="str">
            <v>02A</v>
          </cell>
          <cell r="N377" t="str">
            <v>HSR</v>
          </cell>
          <cell r="O377" t="str">
            <v>35</v>
          </cell>
          <cell r="P377" t="str">
            <v>C</v>
          </cell>
          <cell r="Q377" t="str">
            <v>GK</v>
          </cell>
          <cell r="R377" t="str">
            <v>C1</v>
          </cell>
          <cell r="S377">
            <v>38.1</v>
          </cell>
          <cell r="T377">
            <v>304.8</v>
          </cell>
          <cell r="U377" t="str">
            <v>21</v>
          </cell>
          <cell r="V377" t="str">
            <v>SALES CTRL</v>
          </cell>
          <cell r="W377">
            <v>20230908</v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>
            <v>20230908</v>
          </cell>
          <cell r="AG377">
            <v>20230908</v>
          </cell>
          <cell r="AH377">
            <v>20230908</v>
          </cell>
        </row>
        <row r="378">
          <cell r="A378">
            <v>20230512</v>
          </cell>
          <cell r="B378">
            <v>20230908</v>
          </cell>
          <cell r="F378" t="str">
            <v>HK325478</v>
          </cell>
          <cell r="G378" t="str">
            <v>202A35A22200000</v>
          </cell>
          <cell r="H378" t="str">
            <v>HSR35C1SSC1(GK) BLOCK</v>
          </cell>
          <cell r="I378">
            <v>8</v>
          </cell>
          <cell r="J378">
            <v>0</v>
          </cell>
          <cell r="K378">
            <v>8</v>
          </cell>
          <cell r="L378" t="str">
            <v/>
          </cell>
          <cell r="M378" t="str">
            <v>02A</v>
          </cell>
          <cell r="N378" t="str">
            <v>HSR</v>
          </cell>
          <cell r="O378" t="str">
            <v>35</v>
          </cell>
          <cell r="P378" t="str">
            <v>C</v>
          </cell>
          <cell r="Q378" t="str">
            <v>GK</v>
          </cell>
          <cell r="R378" t="str">
            <v>C1</v>
          </cell>
          <cell r="S378">
            <v>38.1</v>
          </cell>
          <cell r="T378">
            <v>304.8</v>
          </cell>
          <cell r="U378" t="str">
            <v>21</v>
          </cell>
          <cell r="V378" t="str">
            <v>SALES CTRL</v>
          </cell>
          <cell r="W378">
            <v>20230908</v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>
            <v>20230908</v>
          </cell>
          <cell r="AG378">
            <v>20230908</v>
          </cell>
          <cell r="AH378">
            <v>20230908</v>
          </cell>
        </row>
        <row r="379">
          <cell r="A379">
            <v>20230512</v>
          </cell>
          <cell r="B379">
            <v>20230908</v>
          </cell>
          <cell r="F379" t="str">
            <v>HK325511</v>
          </cell>
          <cell r="G379" t="str">
            <v>202A45A22000000</v>
          </cell>
          <cell r="H379" t="str">
            <v>HSR45C1SS(GK) BLOCK</v>
          </cell>
          <cell r="I379">
            <v>10</v>
          </cell>
          <cell r="J379">
            <v>0</v>
          </cell>
          <cell r="K379">
            <v>10</v>
          </cell>
          <cell r="L379" t="str">
            <v/>
          </cell>
          <cell r="M379" t="str">
            <v>02A</v>
          </cell>
          <cell r="N379" t="str">
            <v>HSR</v>
          </cell>
          <cell r="O379" t="str">
            <v>45</v>
          </cell>
          <cell r="P379" t="str">
            <v>C</v>
          </cell>
          <cell r="Q379" t="str">
            <v>GK</v>
          </cell>
          <cell r="R379" t="str">
            <v/>
          </cell>
          <cell r="S379">
            <v>62.53</v>
          </cell>
          <cell r="T379">
            <v>625.29999999999995</v>
          </cell>
          <cell r="U379" t="str">
            <v>21</v>
          </cell>
          <cell r="V379" t="str">
            <v>SALES CTRL</v>
          </cell>
          <cell r="W379">
            <v>20230908</v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>
            <v>20230908</v>
          </cell>
          <cell r="AG379">
            <v>20230908</v>
          </cell>
          <cell r="AH379">
            <v>20230908</v>
          </cell>
        </row>
        <row r="380">
          <cell r="A380">
            <v>20230512</v>
          </cell>
          <cell r="B380">
            <v>20230908</v>
          </cell>
          <cell r="F380" t="str">
            <v>HK325512</v>
          </cell>
          <cell r="G380" t="str">
            <v>202A45A22000000</v>
          </cell>
          <cell r="H380" t="str">
            <v>HSR45C1SS(GK) BLOCK</v>
          </cell>
          <cell r="I380">
            <v>10</v>
          </cell>
          <cell r="J380">
            <v>0</v>
          </cell>
          <cell r="K380">
            <v>10</v>
          </cell>
          <cell r="L380" t="str">
            <v/>
          </cell>
          <cell r="M380" t="str">
            <v>02A</v>
          </cell>
          <cell r="N380" t="str">
            <v>HSR</v>
          </cell>
          <cell r="O380" t="str">
            <v>45</v>
          </cell>
          <cell r="P380" t="str">
            <v>C</v>
          </cell>
          <cell r="Q380" t="str">
            <v>GK</v>
          </cell>
          <cell r="R380" t="str">
            <v/>
          </cell>
          <cell r="S380">
            <v>62.53</v>
          </cell>
          <cell r="T380">
            <v>625.29999999999995</v>
          </cell>
          <cell r="U380" t="str">
            <v>21</v>
          </cell>
          <cell r="V380" t="str">
            <v>SALES CTRL</v>
          </cell>
          <cell r="W380">
            <v>20230908</v>
          </cell>
          <cell r="X380" t="str">
            <v/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>
            <v>20230908</v>
          </cell>
          <cell r="AG380">
            <v>20230908</v>
          </cell>
          <cell r="AH380">
            <v>20230908</v>
          </cell>
        </row>
        <row r="381">
          <cell r="A381">
            <v>20230512</v>
          </cell>
          <cell r="B381">
            <v>20230908</v>
          </cell>
          <cell r="F381" t="str">
            <v>HK325513</v>
          </cell>
          <cell r="G381" t="str">
            <v>202A45A22000000</v>
          </cell>
          <cell r="H381" t="str">
            <v>HSR45C1SS(GK) BLOCK</v>
          </cell>
          <cell r="I381">
            <v>10</v>
          </cell>
          <cell r="J381">
            <v>0</v>
          </cell>
          <cell r="K381">
            <v>10</v>
          </cell>
          <cell r="L381" t="str">
            <v/>
          </cell>
          <cell r="M381" t="str">
            <v>02A</v>
          </cell>
          <cell r="N381" t="str">
            <v>HSR</v>
          </cell>
          <cell r="O381" t="str">
            <v>45</v>
          </cell>
          <cell r="P381" t="str">
            <v>C</v>
          </cell>
          <cell r="Q381" t="str">
            <v>GK</v>
          </cell>
          <cell r="R381" t="str">
            <v/>
          </cell>
          <cell r="S381">
            <v>62.53</v>
          </cell>
          <cell r="T381">
            <v>625.29999999999995</v>
          </cell>
          <cell r="U381" t="str">
            <v>21</v>
          </cell>
          <cell r="V381" t="str">
            <v>SALES CTRL</v>
          </cell>
          <cell r="W381">
            <v>20230908</v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>
            <v>20230908</v>
          </cell>
          <cell r="AG381">
            <v>20230908</v>
          </cell>
          <cell r="AH381">
            <v>20230908</v>
          </cell>
        </row>
        <row r="382">
          <cell r="A382">
            <v>20230512</v>
          </cell>
          <cell r="B382">
            <v>20230908</v>
          </cell>
          <cell r="F382" t="str">
            <v>HK325514</v>
          </cell>
          <cell r="G382" t="str">
            <v>202A45C22000000</v>
          </cell>
          <cell r="H382" t="str">
            <v>HSR45LC1SS(GK) BLOCK</v>
          </cell>
          <cell r="I382">
            <v>10</v>
          </cell>
          <cell r="J382">
            <v>0</v>
          </cell>
          <cell r="K382">
            <v>10</v>
          </cell>
          <cell r="L382" t="str">
            <v/>
          </cell>
          <cell r="M382" t="str">
            <v>02A</v>
          </cell>
          <cell r="N382" t="str">
            <v>HSR</v>
          </cell>
          <cell r="O382" t="str">
            <v>45</v>
          </cell>
          <cell r="P382" t="str">
            <v>LC</v>
          </cell>
          <cell r="Q382" t="str">
            <v>GK</v>
          </cell>
          <cell r="R382" t="str">
            <v/>
          </cell>
          <cell r="S382">
            <v>83.91</v>
          </cell>
          <cell r="T382">
            <v>839.1</v>
          </cell>
          <cell r="U382" t="str">
            <v>21</v>
          </cell>
          <cell r="V382" t="str">
            <v>SALES CTRL</v>
          </cell>
          <cell r="W382">
            <v>20230908</v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>
            <v>20230908</v>
          </cell>
          <cell r="AG382">
            <v>20230908</v>
          </cell>
          <cell r="AH382">
            <v>20230908</v>
          </cell>
        </row>
        <row r="383">
          <cell r="A383">
            <v>20230512</v>
          </cell>
          <cell r="B383">
            <v>20230908</v>
          </cell>
          <cell r="F383" t="str">
            <v>HK325515</v>
          </cell>
          <cell r="G383" t="str">
            <v>202A45C22000000</v>
          </cell>
          <cell r="H383" t="str">
            <v>HSR45LC1SS(GK) BLOCK</v>
          </cell>
          <cell r="I383">
            <v>10</v>
          </cell>
          <cell r="J383">
            <v>0</v>
          </cell>
          <cell r="K383">
            <v>10</v>
          </cell>
          <cell r="L383" t="str">
            <v/>
          </cell>
          <cell r="M383" t="str">
            <v>02A</v>
          </cell>
          <cell r="N383" t="str">
            <v>HSR</v>
          </cell>
          <cell r="O383" t="str">
            <v>45</v>
          </cell>
          <cell r="P383" t="str">
            <v>LC</v>
          </cell>
          <cell r="Q383" t="str">
            <v>GK</v>
          </cell>
          <cell r="R383" t="str">
            <v/>
          </cell>
          <cell r="S383">
            <v>83.91</v>
          </cell>
          <cell r="T383">
            <v>839.1</v>
          </cell>
          <cell r="U383" t="str">
            <v>21</v>
          </cell>
          <cell r="V383" t="str">
            <v>SALES CTRL</v>
          </cell>
          <cell r="W383">
            <v>20230908</v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>
            <v>20230908</v>
          </cell>
          <cell r="AG383">
            <v>20230908</v>
          </cell>
          <cell r="AH383">
            <v>20230908</v>
          </cell>
        </row>
        <row r="384">
          <cell r="A384">
            <v>20230512</v>
          </cell>
          <cell r="B384">
            <v>20230908</v>
          </cell>
          <cell r="F384" t="str">
            <v>HK325516</v>
          </cell>
          <cell r="G384" t="str">
            <v>202A45C22000000</v>
          </cell>
          <cell r="H384" t="str">
            <v>HSR45LC1SS(GK) BLOCK</v>
          </cell>
          <cell r="I384">
            <v>10</v>
          </cell>
          <cell r="J384">
            <v>0</v>
          </cell>
          <cell r="K384">
            <v>10</v>
          </cell>
          <cell r="L384" t="str">
            <v/>
          </cell>
          <cell r="M384" t="str">
            <v>02A</v>
          </cell>
          <cell r="N384" t="str">
            <v>HSR</v>
          </cell>
          <cell r="O384" t="str">
            <v>45</v>
          </cell>
          <cell r="P384" t="str">
            <v>LC</v>
          </cell>
          <cell r="Q384" t="str">
            <v>GK</v>
          </cell>
          <cell r="R384" t="str">
            <v/>
          </cell>
          <cell r="S384">
            <v>83.91</v>
          </cell>
          <cell r="T384">
            <v>839.1</v>
          </cell>
          <cell r="U384" t="str">
            <v>21</v>
          </cell>
          <cell r="V384" t="str">
            <v>SALES CTRL</v>
          </cell>
          <cell r="W384">
            <v>20230908</v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>
            <v>20230908</v>
          </cell>
          <cell r="AG384">
            <v>20230908</v>
          </cell>
          <cell r="AH384">
            <v>20230908</v>
          </cell>
        </row>
        <row r="385">
          <cell r="A385">
            <v>20230512</v>
          </cell>
          <cell r="B385">
            <v>20230908</v>
          </cell>
          <cell r="F385" t="str">
            <v>HK325517</v>
          </cell>
          <cell r="G385" t="str">
            <v>202A45C22000000</v>
          </cell>
          <cell r="H385" t="str">
            <v>HSR45LC1SS(GK) BLOCK</v>
          </cell>
          <cell r="I385">
            <v>10</v>
          </cell>
          <cell r="J385">
            <v>0</v>
          </cell>
          <cell r="K385">
            <v>10</v>
          </cell>
          <cell r="L385" t="str">
            <v/>
          </cell>
          <cell r="M385" t="str">
            <v>02A</v>
          </cell>
          <cell r="N385" t="str">
            <v>HSR</v>
          </cell>
          <cell r="O385" t="str">
            <v>45</v>
          </cell>
          <cell r="P385" t="str">
            <v>LC</v>
          </cell>
          <cell r="Q385" t="str">
            <v>GK</v>
          </cell>
          <cell r="R385" t="str">
            <v/>
          </cell>
          <cell r="S385">
            <v>83.91</v>
          </cell>
          <cell r="T385">
            <v>839.1</v>
          </cell>
          <cell r="U385" t="str">
            <v>21</v>
          </cell>
          <cell r="V385" t="str">
            <v>SALES CTRL</v>
          </cell>
          <cell r="W385">
            <v>20230908</v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>
            <v>20230908</v>
          </cell>
          <cell r="AG385">
            <v>20230908</v>
          </cell>
          <cell r="AH385">
            <v>20230908</v>
          </cell>
        </row>
        <row r="386">
          <cell r="A386">
            <v>20230512</v>
          </cell>
          <cell r="B386">
            <v>20230908</v>
          </cell>
          <cell r="F386" t="str">
            <v>HK325518</v>
          </cell>
          <cell r="G386" t="str">
            <v>202A45C22000000</v>
          </cell>
          <cell r="H386" t="str">
            <v>HSR45LC1SS(GK) BLOCK</v>
          </cell>
          <cell r="I386">
            <v>10</v>
          </cell>
          <cell r="J386">
            <v>0</v>
          </cell>
          <cell r="K386">
            <v>10</v>
          </cell>
          <cell r="L386" t="str">
            <v/>
          </cell>
          <cell r="M386" t="str">
            <v>02A</v>
          </cell>
          <cell r="N386" t="str">
            <v>HSR</v>
          </cell>
          <cell r="O386" t="str">
            <v>45</v>
          </cell>
          <cell r="P386" t="str">
            <v>LC</v>
          </cell>
          <cell r="Q386" t="str">
            <v>GK</v>
          </cell>
          <cell r="R386" t="str">
            <v/>
          </cell>
          <cell r="S386">
            <v>83.91</v>
          </cell>
          <cell r="T386">
            <v>839.1</v>
          </cell>
          <cell r="U386" t="str">
            <v>21</v>
          </cell>
          <cell r="V386" t="str">
            <v>SALES CTRL</v>
          </cell>
          <cell r="W386">
            <v>20230908</v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>
            <v>20230908</v>
          </cell>
          <cell r="AG386">
            <v>20230908</v>
          </cell>
          <cell r="AH386">
            <v>20230908</v>
          </cell>
        </row>
        <row r="387">
          <cell r="A387">
            <v>20230512</v>
          </cell>
          <cell r="B387">
            <v>20230908</v>
          </cell>
          <cell r="F387" t="str">
            <v>HK325519</v>
          </cell>
          <cell r="G387" t="str">
            <v>202A45C22000000</v>
          </cell>
          <cell r="H387" t="str">
            <v>HSR45LC1SS(GK) BLOCK</v>
          </cell>
          <cell r="I387">
            <v>10</v>
          </cell>
          <cell r="J387">
            <v>0</v>
          </cell>
          <cell r="K387">
            <v>10</v>
          </cell>
          <cell r="L387" t="str">
            <v/>
          </cell>
          <cell r="M387" t="str">
            <v>02A</v>
          </cell>
          <cell r="N387" t="str">
            <v>HSR</v>
          </cell>
          <cell r="O387" t="str">
            <v>45</v>
          </cell>
          <cell r="P387" t="str">
            <v>LC</v>
          </cell>
          <cell r="Q387" t="str">
            <v>GK</v>
          </cell>
          <cell r="R387" t="str">
            <v/>
          </cell>
          <cell r="S387">
            <v>83.91</v>
          </cell>
          <cell r="T387">
            <v>839.1</v>
          </cell>
          <cell r="U387" t="str">
            <v>21</v>
          </cell>
          <cell r="V387" t="str">
            <v>SALES CTRL</v>
          </cell>
          <cell r="W387">
            <v>20230908</v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>
            <v>20230908</v>
          </cell>
          <cell r="AG387">
            <v>20230908</v>
          </cell>
          <cell r="AH387">
            <v>20230908</v>
          </cell>
        </row>
        <row r="388">
          <cell r="A388">
            <v>20230512</v>
          </cell>
          <cell r="B388">
            <v>20230908</v>
          </cell>
          <cell r="F388" t="str">
            <v>HK325520</v>
          </cell>
          <cell r="G388" t="str">
            <v>202A45C22000000</v>
          </cell>
          <cell r="H388" t="str">
            <v>HSR45LC1SS(GK) BLOCK</v>
          </cell>
          <cell r="I388">
            <v>10</v>
          </cell>
          <cell r="J388">
            <v>0</v>
          </cell>
          <cell r="K388">
            <v>10</v>
          </cell>
          <cell r="L388" t="str">
            <v/>
          </cell>
          <cell r="M388" t="str">
            <v>02A</v>
          </cell>
          <cell r="N388" t="str">
            <v>HSR</v>
          </cell>
          <cell r="O388" t="str">
            <v>45</v>
          </cell>
          <cell r="P388" t="str">
            <v>LC</v>
          </cell>
          <cell r="Q388" t="str">
            <v>GK</v>
          </cell>
          <cell r="R388" t="str">
            <v/>
          </cell>
          <cell r="S388">
            <v>83.91</v>
          </cell>
          <cell r="T388">
            <v>839.1</v>
          </cell>
          <cell r="U388" t="str">
            <v>21</v>
          </cell>
          <cell r="V388" t="str">
            <v>SALES CTRL</v>
          </cell>
          <cell r="W388">
            <v>20230908</v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>
            <v>20230908</v>
          </cell>
          <cell r="AG388">
            <v>20230908</v>
          </cell>
          <cell r="AH388">
            <v>20230908</v>
          </cell>
        </row>
        <row r="389">
          <cell r="A389">
            <v>20230512</v>
          </cell>
          <cell r="B389">
            <v>20230908</v>
          </cell>
          <cell r="F389" t="str">
            <v>HK325521</v>
          </cell>
          <cell r="G389" t="str">
            <v>202A45C22000000</v>
          </cell>
          <cell r="H389" t="str">
            <v>HSR45LC1SS(GK) BLOCK</v>
          </cell>
          <cell r="I389">
            <v>10</v>
          </cell>
          <cell r="J389">
            <v>0</v>
          </cell>
          <cell r="K389">
            <v>10</v>
          </cell>
          <cell r="L389" t="str">
            <v/>
          </cell>
          <cell r="M389" t="str">
            <v>02A</v>
          </cell>
          <cell r="N389" t="str">
            <v>HSR</v>
          </cell>
          <cell r="O389" t="str">
            <v>45</v>
          </cell>
          <cell r="P389" t="str">
            <v>LC</v>
          </cell>
          <cell r="Q389" t="str">
            <v>GK</v>
          </cell>
          <cell r="R389" t="str">
            <v/>
          </cell>
          <cell r="S389">
            <v>83.91</v>
          </cell>
          <cell r="T389">
            <v>839.1</v>
          </cell>
          <cell r="U389" t="str">
            <v>21</v>
          </cell>
          <cell r="V389" t="str">
            <v>SALES CTRL</v>
          </cell>
          <cell r="W389">
            <v>20230908</v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>
            <v>20230908</v>
          </cell>
          <cell r="AG389">
            <v>20230908</v>
          </cell>
          <cell r="AH389">
            <v>20230908</v>
          </cell>
        </row>
        <row r="390">
          <cell r="A390">
            <v>20230512</v>
          </cell>
          <cell r="B390">
            <v>20230908</v>
          </cell>
          <cell r="F390" t="str">
            <v>HK325522</v>
          </cell>
          <cell r="G390" t="str">
            <v>202A45C22000000</v>
          </cell>
          <cell r="H390" t="str">
            <v>HSR45LC1SS(GK) BLOCK</v>
          </cell>
          <cell r="I390">
            <v>5</v>
          </cell>
          <cell r="J390">
            <v>0</v>
          </cell>
          <cell r="K390">
            <v>5</v>
          </cell>
          <cell r="L390" t="str">
            <v/>
          </cell>
          <cell r="M390" t="str">
            <v>02A</v>
          </cell>
          <cell r="N390" t="str">
            <v>HSR</v>
          </cell>
          <cell r="O390" t="str">
            <v>45</v>
          </cell>
          <cell r="P390" t="str">
            <v>LC</v>
          </cell>
          <cell r="Q390" t="str">
            <v>GK</v>
          </cell>
          <cell r="R390" t="str">
            <v/>
          </cell>
          <cell r="S390">
            <v>83.91</v>
          </cell>
          <cell r="T390">
            <v>419.55</v>
          </cell>
          <cell r="U390" t="str">
            <v>21</v>
          </cell>
          <cell r="V390" t="str">
            <v>SALES CTRL</v>
          </cell>
          <cell r="W390">
            <v>20230908</v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>
            <v>20230908</v>
          </cell>
          <cell r="AG390">
            <v>20230908</v>
          </cell>
          <cell r="AH390">
            <v>20230908</v>
          </cell>
        </row>
        <row r="391">
          <cell r="A391">
            <v>20230512</v>
          </cell>
          <cell r="B391">
            <v>20230908</v>
          </cell>
          <cell r="F391" t="str">
            <v>HK325523</v>
          </cell>
          <cell r="G391" t="str">
            <v>202A45C22200000</v>
          </cell>
          <cell r="H391" t="str">
            <v>HSR45LC1SSC1(GK) BLOCK</v>
          </cell>
          <cell r="I391">
            <v>5</v>
          </cell>
          <cell r="J391">
            <v>0</v>
          </cell>
          <cell r="K391">
            <v>5</v>
          </cell>
          <cell r="L391" t="str">
            <v/>
          </cell>
          <cell r="M391" t="str">
            <v>02A</v>
          </cell>
          <cell r="N391" t="str">
            <v>HSR</v>
          </cell>
          <cell r="O391" t="str">
            <v>45</v>
          </cell>
          <cell r="P391" t="str">
            <v>LC</v>
          </cell>
          <cell r="Q391" t="str">
            <v>GK</v>
          </cell>
          <cell r="R391" t="str">
            <v>C1</v>
          </cell>
          <cell r="S391">
            <v>92.31</v>
          </cell>
          <cell r="T391">
            <v>461.55</v>
          </cell>
          <cell r="U391" t="str">
            <v>21</v>
          </cell>
          <cell r="V391" t="str">
            <v>SALES CTRL</v>
          </cell>
          <cell r="W391">
            <v>20230908</v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>
            <v>20230908</v>
          </cell>
          <cell r="AG391">
            <v>20230908</v>
          </cell>
          <cell r="AH391">
            <v>20230908</v>
          </cell>
        </row>
        <row r="392">
          <cell r="A392">
            <v>20230512</v>
          </cell>
          <cell r="B392">
            <v>20230908</v>
          </cell>
          <cell r="F392" t="str">
            <v>HK325524</v>
          </cell>
          <cell r="G392" t="str">
            <v>202A45D22000000</v>
          </cell>
          <cell r="H392" t="str">
            <v>HSR45LR1SS(GK) BLOCK</v>
          </cell>
          <cell r="I392">
            <v>10</v>
          </cell>
          <cell r="J392">
            <v>0</v>
          </cell>
          <cell r="K392">
            <v>10</v>
          </cell>
          <cell r="L392" t="str">
            <v/>
          </cell>
          <cell r="M392" t="str">
            <v>02A</v>
          </cell>
          <cell r="N392" t="str">
            <v>HSR</v>
          </cell>
          <cell r="O392" t="str">
            <v>45</v>
          </cell>
          <cell r="P392" t="str">
            <v>LR</v>
          </cell>
          <cell r="Q392" t="str">
            <v>GK</v>
          </cell>
          <cell r="R392" t="str">
            <v/>
          </cell>
          <cell r="S392">
            <v>73.61</v>
          </cell>
          <cell r="T392">
            <v>736.1</v>
          </cell>
          <cell r="U392" t="str">
            <v>21</v>
          </cell>
          <cell r="V392" t="str">
            <v>SALES CTRL</v>
          </cell>
          <cell r="W392">
            <v>20230908</v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>
            <v>20230908</v>
          </cell>
          <cell r="AG392">
            <v>20230908</v>
          </cell>
          <cell r="AH392">
            <v>20230908</v>
          </cell>
        </row>
        <row r="393">
          <cell r="A393">
            <v>20230512</v>
          </cell>
          <cell r="B393">
            <v>20230908</v>
          </cell>
          <cell r="F393" t="str">
            <v>HK325525</v>
          </cell>
          <cell r="G393" t="str">
            <v>202A45D22000000</v>
          </cell>
          <cell r="H393" t="str">
            <v>HSR45LR1SS(GK) BLOCK</v>
          </cell>
          <cell r="I393">
            <v>10</v>
          </cell>
          <cell r="J393">
            <v>0</v>
          </cell>
          <cell r="K393">
            <v>10</v>
          </cell>
          <cell r="L393" t="str">
            <v/>
          </cell>
          <cell r="M393" t="str">
            <v>02A</v>
          </cell>
          <cell r="N393" t="str">
            <v>HSR</v>
          </cell>
          <cell r="O393" t="str">
            <v>45</v>
          </cell>
          <cell r="P393" t="str">
            <v>LR</v>
          </cell>
          <cell r="Q393" t="str">
            <v>GK</v>
          </cell>
          <cell r="R393" t="str">
            <v/>
          </cell>
          <cell r="S393">
            <v>73.61</v>
          </cell>
          <cell r="T393">
            <v>736.1</v>
          </cell>
          <cell r="U393" t="str">
            <v>21</v>
          </cell>
          <cell r="V393" t="str">
            <v>SALES CTRL</v>
          </cell>
          <cell r="W393">
            <v>20230908</v>
          </cell>
          <cell r="X393" t="str">
            <v/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>
            <v>20230908</v>
          </cell>
          <cell r="AG393">
            <v>20230908</v>
          </cell>
          <cell r="AH393">
            <v>20230908</v>
          </cell>
        </row>
        <row r="394">
          <cell r="A394">
            <v>20230512</v>
          </cell>
          <cell r="B394">
            <v>20230908</v>
          </cell>
          <cell r="F394" t="str">
            <v>HK325526</v>
          </cell>
          <cell r="G394" t="str">
            <v>202A45D22000000</v>
          </cell>
          <cell r="H394" t="str">
            <v>HSR45LR1SS(GK) BLOCK</v>
          </cell>
          <cell r="I394">
            <v>10</v>
          </cell>
          <cell r="J394">
            <v>0</v>
          </cell>
          <cell r="K394">
            <v>10</v>
          </cell>
          <cell r="L394" t="str">
            <v/>
          </cell>
          <cell r="M394" t="str">
            <v>02A</v>
          </cell>
          <cell r="N394" t="str">
            <v>HSR</v>
          </cell>
          <cell r="O394" t="str">
            <v>45</v>
          </cell>
          <cell r="P394" t="str">
            <v>LR</v>
          </cell>
          <cell r="Q394" t="str">
            <v>GK</v>
          </cell>
          <cell r="R394" t="str">
            <v/>
          </cell>
          <cell r="S394">
            <v>73.61</v>
          </cell>
          <cell r="T394">
            <v>736.1</v>
          </cell>
          <cell r="U394" t="str">
            <v>21</v>
          </cell>
          <cell r="V394" t="str">
            <v>SALES CTRL</v>
          </cell>
          <cell r="W394">
            <v>20230908</v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>
            <v>20230908</v>
          </cell>
          <cell r="AG394">
            <v>20230908</v>
          </cell>
          <cell r="AH394">
            <v>20230908</v>
          </cell>
        </row>
        <row r="395">
          <cell r="A395">
            <v>20230512</v>
          </cell>
          <cell r="B395">
            <v>20230908</v>
          </cell>
          <cell r="F395" t="str">
            <v>HK325527</v>
          </cell>
          <cell r="G395" t="str">
            <v>202A45D22000000</v>
          </cell>
          <cell r="H395" t="str">
            <v>HSR45LR1SS(GK) BLOCK</v>
          </cell>
          <cell r="I395">
            <v>10</v>
          </cell>
          <cell r="J395">
            <v>0</v>
          </cell>
          <cell r="K395">
            <v>10</v>
          </cell>
          <cell r="L395" t="str">
            <v/>
          </cell>
          <cell r="M395" t="str">
            <v>02A</v>
          </cell>
          <cell r="N395" t="str">
            <v>HSR</v>
          </cell>
          <cell r="O395" t="str">
            <v>45</v>
          </cell>
          <cell r="P395" t="str">
            <v>LR</v>
          </cell>
          <cell r="Q395" t="str">
            <v>GK</v>
          </cell>
          <cell r="R395" t="str">
            <v/>
          </cell>
          <cell r="S395">
            <v>73.61</v>
          </cell>
          <cell r="T395">
            <v>736.1</v>
          </cell>
          <cell r="U395" t="str">
            <v>21</v>
          </cell>
          <cell r="V395" t="str">
            <v>SALES CTRL</v>
          </cell>
          <cell r="W395">
            <v>20230908</v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>
            <v>20230908</v>
          </cell>
          <cell r="AG395">
            <v>20230908</v>
          </cell>
          <cell r="AH395">
            <v>20230908</v>
          </cell>
        </row>
        <row r="396">
          <cell r="A396">
            <v>20230512</v>
          </cell>
          <cell r="B396">
            <v>20230908</v>
          </cell>
          <cell r="F396" t="str">
            <v>HK325528</v>
          </cell>
          <cell r="G396" t="str">
            <v>202A45D22000000</v>
          </cell>
          <cell r="H396" t="str">
            <v>HSR45LR1SS(GK) BLOCK</v>
          </cell>
          <cell r="I396">
            <v>10</v>
          </cell>
          <cell r="J396">
            <v>0</v>
          </cell>
          <cell r="K396">
            <v>10</v>
          </cell>
          <cell r="L396" t="str">
            <v/>
          </cell>
          <cell r="M396" t="str">
            <v>02A</v>
          </cell>
          <cell r="N396" t="str">
            <v>HSR</v>
          </cell>
          <cell r="O396" t="str">
            <v>45</v>
          </cell>
          <cell r="P396" t="str">
            <v>LR</v>
          </cell>
          <cell r="Q396" t="str">
            <v>GK</v>
          </cell>
          <cell r="R396" t="str">
            <v/>
          </cell>
          <cell r="S396">
            <v>73.61</v>
          </cell>
          <cell r="T396">
            <v>736.1</v>
          </cell>
          <cell r="U396" t="str">
            <v>21</v>
          </cell>
          <cell r="V396" t="str">
            <v>SALES CTRL</v>
          </cell>
          <cell r="W396">
            <v>20230908</v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>
            <v>20230908</v>
          </cell>
          <cell r="AG396">
            <v>20230908</v>
          </cell>
          <cell r="AH396">
            <v>20230908</v>
          </cell>
        </row>
        <row r="397">
          <cell r="A397">
            <v>20230512</v>
          </cell>
          <cell r="B397">
            <v>20230908</v>
          </cell>
          <cell r="F397" t="str">
            <v>HK325529</v>
          </cell>
          <cell r="G397" t="str">
            <v>202A45D22000000</v>
          </cell>
          <cell r="H397" t="str">
            <v>HSR45LR1SS(GK) BLOCK</v>
          </cell>
          <cell r="I397">
            <v>10</v>
          </cell>
          <cell r="J397">
            <v>0</v>
          </cell>
          <cell r="K397">
            <v>10</v>
          </cell>
          <cell r="L397" t="str">
            <v/>
          </cell>
          <cell r="M397" t="str">
            <v>02A</v>
          </cell>
          <cell r="N397" t="str">
            <v>HSR</v>
          </cell>
          <cell r="O397" t="str">
            <v>45</v>
          </cell>
          <cell r="P397" t="str">
            <v>LR</v>
          </cell>
          <cell r="Q397" t="str">
            <v>GK</v>
          </cell>
          <cell r="R397" t="str">
            <v/>
          </cell>
          <cell r="S397">
            <v>73.61</v>
          </cell>
          <cell r="T397">
            <v>736.1</v>
          </cell>
          <cell r="U397" t="str">
            <v>21</v>
          </cell>
          <cell r="V397" t="str">
            <v>SALES CTRL</v>
          </cell>
          <cell r="W397">
            <v>20230908</v>
          </cell>
          <cell r="X397" t="str">
            <v/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>
            <v>20230908</v>
          </cell>
          <cell r="AG397">
            <v>20230908</v>
          </cell>
          <cell r="AH397">
            <v>20230908</v>
          </cell>
        </row>
        <row r="398">
          <cell r="A398">
            <v>20230512</v>
          </cell>
          <cell r="B398">
            <v>20230908</v>
          </cell>
          <cell r="F398" t="str">
            <v>HK325530</v>
          </cell>
          <cell r="G398" t="str">
            <v>202A45D22000000</v>
          </cell>
          <cell r="H398" t="str">
            <v>HSR45LR1SS(GK) BLOCK</v>
          </cell>
          <cell r="I398">
            <v>10</v>
          </cell>
          <cell r="J398">
            <v>0</v>
          </cell>
          <cell r="K398">
            <v>10</v>
          </cell>
          <cell r="L398" t="str">
            <v/>
          </cell>
          <cell r="M398" t="str">
            <v>02A</v>
          </cell>
          <cell r="N398" t="str">
            <v>HSR</v>
          </cell>
          <cell r="O398" t="str">
            <v>45</v>
          </cell>
          <cell r="P398" t="str">
            <v>LR</v>
          </cell>
          <cell r="Q398" t="str">
            <v>GK</v>
          </cell>
          <cell r="R398" t="str">
            <v/>
          </cell>
          <cell r="S398">
            <v>73.61</v>
          </cell>
          <cell r="T398">
            <v>736.1</v>
          </cell>
          <cell r="U398" t="str">
            <v>21</v>
          </cell>
          <cell r="V398" t="str">
            <v>SALES CTRL</v>
          </cell>
          <cell r="W398">
            <v>20230908</v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>
            <v>20230908</v>
          </cell>
          <cell r="AG398">
            <v>20230908</v>
          </cell>
          <cell r="AH398">
            <v>20230908</v>
          </cell>
        </row>
        <row r="399">
          <cell r="A399">
            <v>20230512</v>
          </cell>
          <cell r="B399">
            <v>20230908</v>
          </cell>
          <cell r="F399" t="str">
            <v>HK325531</v>
          </cell>
          <cell r="G399" t="str">
            <v>202A45D22000000</v>
          </cell>
          <cell r="H399" t="str">
            <v>HSR45LR1SS(GK) BLOCK</v>
          </cell>
          <cell r="I399">
            <v>5</v>
          </cell>
          <cell r="J399">
            <v>0</v>
          </cell>
          <cell r="K399">
            <v>5</v>
          </cell>
          <cell r="L399" t="str">
            <v/>
          </cell>
          <cell r="M399" t="str">
            <v>02A</v>
          </cell>
          <cell r="N399" t="str">
            <v>HSR</v>
          </cell>
          <cell r="O399" t="str">
            <v>45</v>
          </cell>
          <cell r="P399" t="str">
            <v>LR</v>
          </cell>
          <cell r="Q399" t="str">
            <v>GK</v>
          </cell>
          <cell r="R399" t="str">
            <v/>
          </cell>
          <cell r="S399">
            <v>73.61</v>
          </cell>
          <cell r="T399">
            <v>368.05</v>
          </cell>
          <cell r="U399" t="str">
            <v>21</v>
          </cell>
          <cell r="V399" t="str">
            <v>SALES CTRL</v>
          </cell>
          <cell r="W399">
            <v>20230908</v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>
            <v>20230908</v>
          </cell>
          <cell r="AG399">
            <v>20230908</v>
          </cell>
          <cell r="AH399">
            <v>20230908</v>
          </cell>
        </row>
        <row r="400">
          <cell r="A400">
            <v>20230512</v>
          </cell>
          <cell r="B400">
            <v>20230908</v>
          </cell>
          <cell r="F400" t="str">
            <v>HK325141</v>
          </cell>
          <cell r="G400" t="str">
            <v>202E15122000000</v>
          </cell>
          <cell r="H400" t="str">
            <v>SHS15C1SS(GK) BLOCK</v>
          </cell>
          <cell r="I400">
            <v>60</v>
          </cell>
          <cell r="J400">
            <v>0</v>
          </cell>
          <cell r="K400">
            <v>60</v>
          </cell>
          <cell r="L400" t="str">
            <v/>
          </cell>
          <cell r="M400" t="str">
            <v>02E</v>
          </cell>
          <cell r="N400" t="str">
            <v>SHS</v>
          </cell>
          <cell r="O400" t="str">
            <v>15</v>
          </cell>
          <cell r="P400" t="str">
            <v>C</v>
          </cell>
          <cell r="Q400" t="str">
            <v>GK</v>
          </cell>
          <cell r="R400" t="str">
            <v/>
          </cell>
          <cell r="S400">
            <v>22.66</v>
          </cell>
          <cell r="T400">
            <v>1359.6</v>
          </cell>
          <cell r="U400" t="str">
            <v>21</v>
          </cell>
          <cell r="V400" t="str">
            <v>SALES CTRL</v>
          </cell>
          <cell r="W400">
            <v>20230908</v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>
            <v>20230908</v>
          </cell>
          <cell r="AG400">
            <v>20230908</v>
          </cell>
          <cell r="AH400">
            <v>20230908</v>
          </cell>
        </row>
        <row r="401">
          <cell r="A401">
            <v>20230512</v>
          </cell>
          <cell r="B401">
            <v>20230908</v>
          </cell>
          <cell r="F401" t="str">
            <v>HK325587</v>
          </cell>
          <cell r="G401" t="str">
            <v>202E15122200000</v>
          </cell>
          <cell r="H401" t="str">
            <v>SHS15C1SSC1(GK) BLOCK</v>
          </cell>
          <cell r="I401">
            <v>30</v>
          </cell>
          <cell r="J401">
            <v>0</v>
          </cell>
          <cell r="K401">
            <v>30</v>
          </cell>
          <cell r="L401" t="str">
            <v/>
          </cell>
          <cell r="M401" t="str">
            <v>02E</v>
          </cell>
          <cell r="N401" t="str">
            <v>SHS</v>
          </cell>
          <cell r="O401" t="str">
            <v>15</v>
          </cell>
          <cell r="P401" t="str">
            <v>C</v>
          </cell>
          <cell r="Q401" t="str">
            <v>GK</v>
          </cell>
          <cell r="R401" t="str">
            <v>C1</v>
          </cell>
          <cell r="S401">
            <v>22.66</v>
          </cell>
          <cell r="T401">
            <v>679.8</v>
          </cell>
          <cell r="U401" t="str">
            <v>21</v>
          </cell>
          <cell r="V401" t="str">
            <v>SALES CTRL</v>
          </cell>
          <cell r="W401">
            <v>20230908</v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>
            <v>20230908</v>
          </cell>
          <cell r="AG401">
            <v>20230908</v>
          </cell>
          <cell r="AH401">
            <v>20230908</v>
          </cell>
        </row>
        <row r="402">
          <cell r="A402">
            <v>20230512</v>
          </cell>
          <cell r="B402">
            <v>20230908</v>
          </cell>
          <cell r="F402" t="str">
            <v>HK325153</v>
          </cell>
          <cell r="G402" t="str">
            <v>202E15222000000</v>
          </cell>
          <cell r="H402" t="str">
            <v>SHS15V1SS(GK) BLOCK</v>
          </cell>
          <cell r="I402">
            <v>90</v>
          </cell>
          <cell r="J402">
            <v>0</v>
          </cell>
          <cell r="K402">
            <v>90</v>
          </cell>
          <cell r="L402" t="str">
            <v/>
          </cell>
          <cell r="M402" t="str">
            <v>02E</v>
          </cell>
          <cell r="N402" t="str">
            <v>SHS</v>
          </cell>
          <cell r="O402" t="str">
            <v>15</v>
          </cell>
          <cell r="P402" t="str">
            <v>V</v>
          </cell>
          <cell r="Q402" t="str">
            <v>GK</v>
          </cell>
          <cell r="R402" t="str">
            <v/>
          </cell>
          <cell r="S402">
            <v>22.66</v>
          </cell>
          <cell r="T402">
            <v>2039.4</v>
          </cell>
          <cell r="U402" t="str">
            <v>21</v>
          </cell>
          <cell r="V402" t="str">
            <v>SALES CTRL</v>
          </cell>
          <cell r="W402">
            <v>20230908</v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>
            <v>20230908</v>
          </cell>
          <cell r="AG402">
            <v>20230908</v>
          </cell>
          <cell r="AH402">
            <v>20230908</v>
          </cell>
        </row>
        <row r="403">
          <cell r="A403">
            <v>20230512</v>
          </cell>
          <cell r="B403">
            <v>20230908</v>
          </cell>
          <cell r="F403" t="str">
            <v>HK325590</v>
          </cell>
          <cell r="G403" t="str">
            <v>202E15222200000</v>
          </cell>
          <cell r="H403" t="str">
            <v>SHS15V1SSC1(GK) BLOCK</v>
          </cell>
          <cell r="I403">
            <v>30</v>
          </cell>
          <cell r="J403">
            <v>0</v>
          </cell>
          <cell r="K403">
            <v>30</v>
          </cell>
          <cell r="L403" t="str">
            <v/>
          </cell>
          <cell r="M403" t="str">
            <v>02E</v>
          </cell>
          <cell r="N403" t="str">
            <v>SHS</v>
          </cell>
          <cell r="O403" t="str">
            <v>15</v>
          </cell>
          <cell r="P403" t="str">
            <v>V</v>
          </cell>
          <cell r="Q403" t="str">
            <v>GK</v>
          </cell>
          <cell r="R403" t="str">
            <v>C1</v>
          </cell>
          <cell r="S403">
            <v>26.17</v>
          </cell>
          <cell r="T403">
            <v>785.1</v>
          </cell>
          <cell r="U403" t="str">
            <v>21</v>
          </cell>
          <cell r="V403" t="str">
            <v>SALES CTRL</v>
          </cell>
          <cell r="W403">
            <v>20230908</v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>
            <v>20230908</v>
          </cell>
          <cell r="AG403">
            <v>20230908</v>
          </cell>
          <cell r="AH403">
            <v>20230908</v>
          </cell>
        </row>
        <row r="404">
          <cell r="A404">
            <v>20230512</v>
          </cell>
          <cell r="B404">
            <v>20230908</v>
          </cell>
          <cell r="F404" t="str">
            <v>HK325186</v>
          </cell>
          <cell r="G404" t="str">
            <v>202E25122000000</v>
          </cell>
          <cell r="H404" t="str">
            <v>SHS25C1SS(GK) BLOCK</v>
          </cell>
          <cell r="I404">
            <v>20</v>
          </cell>
          <cell r="J404">
            <v>0</v>
          </cell>
          <cell r="K404">
            <v>20</v>
          </cell>
          <cell r="L404" t="str">
            <v/>
          </cell>
          <cell r="M404" t="str">
            <v>02E</v>
          </cell>
          <cell r="N404" t="str">
            <v>SHS</v>
          </cell>
          <cell r="O404" t="str">
            <v>25</v>
          </cell>
          <cell r="P404" t="str">
            <v>C</v>
          </cell>
          <cell r="Q404" t="str">
            <v>GK</v>
          </cell>
          <cell r="R404" t="str">
            <v/>
          </cell>
          <cell r="S404">
            <v>31.11</v>
          </cell>
          <cell r="T404">
            <v>622.20000000000005</v>
          </cell>
          <cell r="U404" t="str">
            <v>21</v>
          </cell>
          <cell r="V404" t="str">
            <v>SALES CTRL</v>
          </cell>
          <cell r="W404">
            <v>20230908</v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>
            <v>20230908</v>
          </cell>
          <cell r="AG404">
            <v>20230908</v>
          </cell>
          <cell r="AH404">
            <v>20230908</v>
          </cell>
        </row>
        <row r="405">
          <cell r="A405">
            <v>20230512</v>
          </cell>
          <cell r="B405">
            <v>20230908</v>
          </cell>
          <cell r="F405" t="str">
            <v>HK325598</v>
          </cell>
          <cell r="G405" t="str">
            <v>202E25122200000</v>
          </cell>
          <cell r="H405" t="str">
            <v>SHS25C1SSC1(GK) BLOCK</v>
          </cell>
          <cell r="I405">
            <v>20</v>
          </cell>
          <cell r="J405">
            <v>0</v>
          </cell>
          <cell r="K405">
            <v>20</v>
          </cell>
          <cell r="L405" t="str">
            <v/>
          </cell>
          <cell r="M405" t="str">
            <v>02E</v>
          </cell>
          <cell r="N405" t="str">
            <v>SHS</v>
          </cell>
          <cell r="O405" t="str">
            <v>25</v>
          </cell>
          <cell r="P405" t="str">
            <v>C</v>
          </cell>
          <cell r="Q405" t="str">
            <v>GK</v>
          </cell>
          <cell r="R405" t="str">
            <v>C1</v>
          </cell>
          <cell r="S405">
            <v>31.11</v>
          </cell>
          <cell r="T405">
            <v>622.20000000000005</v>
          </cell>
          <cell r="U405" t="str">
            <v>21</v>
          </cell>
          <cell r="V405" t="str">
            <v>SALES CTRL</v>
          </cell>
          <cell r="W405">
            <v>20230908</v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>
            <v>20230908</v>
          </cell>
          <cell r="AG405">
            <v>20230908</v>
          </cell>
          <cell r="AH405">
            <v>20230908</v>
          </cell>
        </row>
        <row r="406">
          <cell r="A406">
            <v>20230512</v>
          </cell>
          <cell r="B406">
            <v>20230908</v>
          </cell>
          <cell r="F406" t="str">
            <v>HK325226</v>
          </cell>
          <cell r="G406" t="str">
            <v>202E25222000000</v>
          </cell>
          <cell r="H406" t="str">
            <v>SHS25V1SS(GK) BLOCK</v>
          </cell>
          <cell r="I406">
            <v>20</v>
          </cell>
          <cell r="J406">
            <v>0</v>
          </cell>
          <cell r="K406">
            <v>20</v>
          </cell>
          <cell r="L406" t="str">
            <v/>
          </cell>
          <cell r="M406" t="str">
            <v>02E</v>
          </cell>
          <cell r="N406" t="str">
            <v>SHS</v>
          </cell>
          <cell r="O406" t="str">
            <v>25</v>
          </cell>
          <cell r="P406" t="str">
            <v>V</v>
          </cell>
          <cell r="Q406" t="str">
            <v>GK</v>
          </cell>
          <cell r="R406" t="str">
            <v/>
          </cell>
          <cell r="S406">
            <v>29.59</v>
          </cell>
          <cell r="T406">
            <v>591.79999999999995</v>
          </cell>
          <cell r="U406" t="str">
            <v>21</v>
          </cell>
          <cell r="V406" t="str">
            <v>SALES CTRL</v>
          </cell>
          <cell r="W406">
            <v>20230908</v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>
            <v>20230908</v>
          </cell>
          <cell r="AG406">
            <v>20230908</v>
          </cell>
          <cell r="AH406">
            <v>20230908</v>
          </cell>
        </row>
        <row r="407">
          <cell r="A407">
            <v>20230512</v>
          </cell>
          <cell r="B407">
            <v>20230908</v>
          </cell>
          <cell r="F407" t="str">
            <v>HK325217</v>
          </cell>
          <cell r="G407" t="str">
            <v>202E25322000000</v>
          </cell>
          <cell r="H407" t="str">
            <v>SHS25R1SS(GK) BLOCK</v>
          </cell>
          <cell r="I407">
            <v>20</v>
          </cell>
          <cell r="J407">
            <v>0</v>
          </cell>
          <cell r="K407">
            <v>20</v>
          </cell>
          <cell r="L407" t="str">
            <v/>
          </cell>
          <cell r="M407" t="str">
            <v>02E</v>
          </cell>
          <cell r="N407" t="str">
            <v>SHS</v>
          </cell>
          <cell r="O407" t="str">
            <v>25</v>
          </cell>
          <cell r="P407" t="str">
            <v>R</v>
          </cell>
          <cell r="Q407" t="str">
            <v>GK</v>
          </cell>
          <cell r="R407" t="str">
            <v/>
          </cell>
          <cell r="S407">
            <v>23.48</v>
          </cell>
          <cell r="T407">
            <v>469.6</v>
          </cell>
          <cell r="U407" t="str">
            <v>21</v>
          </cell>
          <cell r="V407" t="str">
            <v>SALES CTRL</v>
          </cell>
          <cell r="W407">
            <v>20230908</v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>
            <v>20230908</v>
          </cell>
          <cell r="AG407">
            <v>20230908</v>
          </cell>
          <cell r="AH407">
            <v>20230908</v>
          </cell>
        </row>
        <row r="408">
          <cell r="A408">
            <v>20230512</v>
          </cell>
          <cell r="B408">
            <v>20230908</v>
          </cell>
          <cell r="F408" t="str">
            <v>HK325200</v>
          </cell>
          <cell r="G408" t="str">
            <v>202E25422000000</v>
          </cell>
          <cell r="H408" t="str">
            <v>SHS25LC1SS(GK) BLOCK</v>
          </cell>
          <cell r="I408">
            <v>20</v>
          </cell>
          <cell r="J408">
            <v>0</v>
          </cell>
          <cell r="K408">
            <v>20</v>
          </cell>
          <cell r="L408" t="str">
            <v/>
          </cell>
          <cell r="M408" t="str">
            <v>02E</v>
          </cell>
          <cell r="N408" t="str">
            <v>SHS</v>
          </cell>
          <cell r="O408" t="str">
            <v>25</v>
          </cell>
          <cell r="P408" t="str">
            <v>LC</v>
          </cell>
          <cell r="Q408" t="str">
            <v>GK</v>
          </cell>
          <cell r="R408" t="str">
            <v/>
          </cell>
          <cell r="S408">
            <v>34.39</v>
          </cell>
          <cell r="T408">
            <v>687.8</v>
          </cell>
          <cell r="U408" t="str">
            <v>21</v>
          </cell>
          <cell r="V408" t="str">
            <v>SALES CTRL</v>
          </cell>
          <cell r="W408">
            <v>20230908</v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>
            <v>20230908</v>
          </cell>
          <cell r="AG408">
            <v>20230908</v>
          </cell>
          <cell r="AH408">
            <v>20230908</v>
          </cell>
        </row>
        <row r="409">
          <cell r="A409">
            <v>20230512</v>
          </cell>
          <cell r="B409">
            <v>20230908</v>
          </cell>
          <cell r="F409" t="str">
            <v>HK325600</v>
          </cell>
          <cell r="G409" t="str">
            <v>202E25422200000</v>
          </cell>
          <cell r="H409" t="str">
            <v>SHS25LC1SSC1(GK) BLOCK</v>
          </cell>
          <cell r="I409">
            <v>20</v>
          </cell>
          <cell r="J409">
            <v>0</v>
          </cell>
          <cell r="K409">
            <v>20</v>
          </cell>
          <cell r="L409" t="str">
            <v/>
          </cell>
          <cell r="M409" t="str">
            <v>02E</v>
          </cell>
          <cell r="N409" t="str">
            <v>SHS</v>
          </cell>
          <cell r="O409" t="str">
            <v>25</v>
          </cell>
          <cell r="P409" t="str">
            <v>LC</v>
          </cell>
          <cell r="Q409" t="str">
            <v>GK</v>
          </cell>
          <cell r="R409" t="str">
            <v>C1</v>
          </cell>
          <cell r="S409">
            <v>36.11</v>
          </cell>
          <cell r="T409">
            <v>722.2</v>
          </cell>
          <cell r="U409" t="str">
            <v>21</v>
          </cell>
          <cell r="V409" t="str">
            <v>SALES CTRL</v>
          </cell>
          <cell r="W409">
            <v>20230908</v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>
            <v>20230830</v>
          </cell>
          <cell r="AG409">
            <v>20230908</v>
          </cell>
          <cell r="AH409">
            <v>20230908</v>
          </cell>
        </row>
        <row r="410">
          <cell r="A410">
            <v>20230512</v>
          </cell>
          <cell r="B410">
            <v>20230908</v>
          </cell>
          <cell r="F410" t="str">
            <v>HK325216</v>
          </cell>
          <cell r="G410" t="str">
            <v>202E25522000000</v>
          </cell>
          <cell r="H410" t="str">
            <v>SHS25LV1SS(GK) BLOCK</v>
          </cell>
          <cell r="I410">
            <v>20</v>
          </cell>
          <cell r="J410">
            <v>0</v>
          </cell>
          <cell r="K410">
            <v>20</v>
          </cell>
          <cell r="L410" t="str">
            <v/>
          </cell>
          <cell r="M410" t="str">
            <v>02E</v>
          </cell>
          <cell r="N410" t="str">
            <v>SHS</v>
          </cell>
          <cell r="O410" t="str">
            <v>25</v>
          </cell>
          <cell r="P410" t="str">
            <v>LV</v>
          </cell>
          <cell r="Q410" t="str">
            <v>GK</v>
          </cell>
          <cell r="R410" t="str">
            <v/>
          </cell>
          <cell r="S410">
            <v>31.8</v>
          </cell>
          <cell r="T410">
            <v>636</v>
          </cell>
          <cell r="U410" t="str">
            <v>21</v>
          </cell>
          <cell r="V410" t="str">
            <v>SALES CTRL</v>
          </cell>
          <cell r="W410">
            <v>20230908</v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>
            <v>20230908</v>
          </cell>
          <cell r="AG410">
            <v>20230908</v>
          </cell>
          <cell r="AH410">
            <v>20230908</v>
          </cell>
        </row>
        <row r="411">
          <cell r="A411">
            <v>20230512</v>
          </cell>
          <cell r="B411">
            <v>20230908</v>
          </cell>
          <cell r="F411" t="str">
            <v>HK325206</v>
          </cell>
          <cell r="G411" t="str">
            <v>202E25622000000</v>
          </cell>
          <cell r="H411" t="str">
            <v>SHS25LR1SS(GK) BLOCK</v>
          </cell>
          <cell r="I411">
            <v>20</v>
          </cell>
          <cell r="J411">
            <v>0</v>
          </cell>
          <cell r="K411">
            <v>20</v>
          </cell>
          <cell r="L411" t="str">
            <v/>
          </cell>
          <cell r="M411" t="str">
            <v>02E</v>
          </cell>
          <cell r="N411" t="str">
            <v>SHS</v>
          </cell>
          <cell r="O411" t="str">
            <v>25</v>
          </cell>
          <cell r="P411" t="str">
            <v>LR</v>
          </cell>
          <cell r="Q411" t="str">
            <v>GK</v>
          </cell>
          <cell r="R411" t="str">
            <v/>
          </cell>
          <cell r="S411">
            <v>27.3</v>
          </cell>
          <cell r="T411">
            <v>546</v>
          </cell>
          <cell r="U411" t="str">
            <v>21</v>
          </cell>
          <cell r="V411" t="str">
            <v>SALES CTRL</v>
          </cell>
          <cell r="W411">
            <v>20230908</v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>
            <v>20230908</v>
          </cell>
          <cell r="AG411">
            <v>20230908</v>
          </cell>
          <cell r="AH411">
            <v>20230908</v>
          </cell>
        </row>
        <row r="412">
          <cell r="A412">
            <v>20230512</v>
          </cell>
          <cell r="B412">
            <v>20230908</v>
          </cell>
          <cell r="F412" t="str">
            <v>HK325265</v>
          </cell>
          <cell r="G412" t="str">
            <v>202E35222000000</v>
          </cell>
          <cell r="H412" t="str">
            <v>SHS35V1SS(GK) BLOCK</v>
          </cell>
          <cell r="I412">
            <v>8</v>
          </cell>
          <cell r="J412">
            <v>0</v>
          </cell>
          <cell r="K412">
            <v>8</v>
          </cell>
          <cell r="L412" t="str">
            <v/>
          </cell>
          <cell r="M412" t="str">
            <v>02E</v>
          </cell>
          <cell r="N412" t="str">
            <v>SHS</v>
          </cell>
          <cell r="O412" t="str">
            <v>35</v>
          </cell>
          <cell r="P412" t="str">
            <v>V</v>
          </cell>
          <cell r="Q412" t="str">
            <v>GK</v>
          </cell>
          <cell r="R412" t="str">
            <v/>
          </cell>
          <cell r="S412">
            <v>45.77</v>
          </cell>
          <cell r="T412">
            <v>366.16</v>
          </cell>
          <cell r="U412" t="str">
            <v>21</v>
          </cell>
          <cell r="V412" t="str">
            <v>SALES CTRL</v>
          </cell>
          <cell r="W412">
            <v>20230908</v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>
            <v>20230908</v>
          </cell>
          <cell r="AG412">
            <v>20230908</v>
          </cell>
          <cell r="AH412">
            <v>20230908</v>
          </cell>
        </row>
        <row r="413">
          <cell r="A413">
            <v>20230512</v>
          </cell>
          <cell r="B413">
            <v>20230908</v>
          </cell>
          <cell r="F413" t="str">
            <v>HK325266</v>
          </cell>
          <cell r="G413" t="str">
            <v>202E35222000000</v>
          </cell>
          <cell r="H413" t="str">
            <v>SHS35V1SS(GK) BLOCK</v>
          </cell>
          <cell r="I413">
            <v>8</v>
          </cell>
          <cell r="J413">
            <v>0</v>
          </cell>
          <cell r="K413">
            <v>8</v>
          </cell>
          <cell r="L413" t="str">
            <v/>
          </cell>
          <cell r="M413" t="str">
            <v>02E</v>
          </cell>
          <cell r="N413" t="str">
            <v>SHS</v>
          </cell>
          <cell r="O413" t="str">
            <v>35</v>
          </cell>
          <cell r="P413" t="str">
            <v>V</v>
          </cell>
          <cell r="Q413" t="str">
            <v>GK</v>
          </cell>
          <cell r="R413" t="str">
            <v/>
          </cell>
          <cell r="S413">
            <v>45.77</v>
          </cell>
          <cell r="T413">
            <v>366.16</v>
          </cell>
          <cell r="U413" t="str">
            <v>21</v>
          </cell>
          <cell r="V413" t="str">
            <v>SALES CTRL</v>
          </cell>
          <cell r="W413">
            <v>20230908</v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>
            <v>20230908</v>
          </cell>
          <cell r="AG413">
            <v>20230908</v>
          </cell>
          <cell r="AH413">
            <v>20230908</v>
          </cell>
        </row>
        <row r="414">
          <cell r="A414">
            <v>20230512</v>
          </cell>
          <cell r="B414">
            <v>20230908</v>
          </cell>
          <cell r="F414" t="str">
            <v>HK325268</v>
          </cell>
          <cell r="G414" t="str">
            <v>202E35222000000</v>
          </cell>
          <cell r="H414" t="str">
            <v>SHS35V1SS(GK) BLOCK</v>
          </cell>
          <cell r="I414">
            <v>8</v>
          </cell>
          <cell r="J414">
            <v>0</v>
          </cell>
          <cell r="K414">
            <v>8</v>
          </cell>
          <cell r="L414" t="str">
            <v/>
          </cell>
          <cell r="M414" t="str">
            <v>02E</v>
          </cell>
          <cell r="N414" t="str">
            <v>SHS</v>
          </cell>
          <cell r="O414" t="str">
            <v>35</v>
          </cell>
          <cell r="P414" t="str">
            <v>V</v>
          </cell>
          <cell r="Q414" t="str">
            <v>GK</v>
          </cell>
          <cell r="R414" t="str">
            <v/>
          </cell>
          <cell r="S414">
            <v>45.77</v>
          </cell>
          <cell r="T414">
            <v>366.16</v>
          </cell>
          <cell r="U414" t="str">
            <v>21</v>
          </cell>
          <cell r="V414" t="str">
            <v>SALES CTRL</v>
          </cell>
          <cell r="W414">
            <v>20230908</v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>
            <v>20230908</v>
          </cell>
          <cell r="AG414">
            <v>20230908</v>
          </cell>
          <cell r="AH414">
            <v>20230908</v>
          </cell>
        </row>
        <row r="415">
          <cell r="A415">
            <v>20230512</v>
          </cell>
          <cell r="B415">
            <v>20230908</v>
          </cell>
          <cell r="F415" t="str">
            <v>HK325269</v>
          </cell>
          <cell r="G415" t="str">
            <v>202E35222000000</v>
          </cell>
          <cell r="H415" t="str">
            <v>SHS35V1SS(GK) BLOCK</v>
          </cell>
          <cell r="I415">
            <v>8</v>
          </cell>
          <cell r="J415">
            <v>0</v>
          </cell>
          <cell r="K415">
            <v>8</v>
          </cell>
          <cell r="L415" t="str">
            <v/>
          </cell>
          <cell r="M415" t="str">
            <v>02E</v>
          </cell>
          <cell r="N415" t="str">
            <v>SHS</v>
          </cell>
          <cell r="O415" t="str">
            <v>35</v>
          </cell>
          <cell r="P415" t="str">
            <v>V</v>
          </cell>
          <cell r="Q415" t="str">
            <v>GK</v>
          </cell>
          <cell r="R415" t="str">
            <v/>
          </cell>
          <cell r="S415">
            <v>45.77</v>
          </cell>
          <cell r="T415">
            <v>366.16</v>
          </cell>
          <cell r="U415" t="str">
            <v>21</v>
          </cell>
          <cell r="V415" t="str">
            <v>SALES CTRL</v>
          </cell>
          <cell r="W415">
            <v>20230908</v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>
            <v>20230908</v>
          </cell>
          <cell r="AG415">
            <v>20230908</v>
          </cell>
          <cell r="AH415">
            <v>20230908</v>
          </cell>
        </row>
        <row r="416">
          <cell r="A416">
            <v>20230512</v>
          </cell>
          <cell r="B416">
            <v>20230908</v>
          </cell>
          <cell r="F416" t="str">
            <v>HK325294</v>
          </cell>
          <cell r="G416" t="str">
            <v>202E45522000000</v>
          </cell>
          <cell r="H416" t="str">
            <v>SHS45LV1SS(GK) BLOCK</v>
          </cell>
          <cell r="I416">
            <v>10</v>
          </cell>
          <cell r="J416">
            <v>0</v>
          </cell>
          <cell r="K416">
            <v>10</v>
          </cell>
          <cell r="L416" t="str">
            <v/>
          </cell>
          <cell r="M416" t="str">
            <v>02E</v>
          </cell>
          <cell r="N416" t="str">
            <v>SHS</v>
          </cell>
          <cell r="O416" t="str">
            <v>45</v>
          </cell>
          <cell r="P416" t="str">
            <v>LV</v>
          </cell>
          <cell r="Q416" t="str">
            <v>GK</v>
          </cell>
          <cell r="R416" t="str">
            <v/>
          </cell>
          <cell r="S416">
            <v>61.7</v>
          </cell>
          <cell r="T416">
            <v>617</v>
          </cell>
          <cell r="U416" t="str">
            <v>21</v>
          </cell>
          <cell r="V416" t="str">
            <v>SALES CTRL</v>
          </cell>
          <cell r="W416">
            <v>20230908</v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>
            <v>20230908</v>
          </cell>
          <cell r="AG416">
            <v>20230908</v>
          </cell>
          <cell r="AH416">
            <v>20230908</v>
          </cell>
        </row>
        <row r="417">
          <cell r="A417">
            <v>20230512</v>
          </cell>
          <cell r="B417">
            <v>20230908</v>
          </cell>
          <cell r="F417" t="str">
            <v>HK325295</v>
          </cell>
          <cell r="G417" t="str">
            <v>202E45522000000</v>
          </cell>
          <cell r="H417" t="str">
            <v>SHS45LV1SS(GK) BLOCK</v>
          </cell>
          <cell r="I417">
            <v>10</v>
          </cell>
          <cell r="J417">
            <v>0</v>
          </cell>
          <cell r="K417">
            <v>10</v>
          </cell>
          <cell r="L417" t="str">
            <v/>
          </cell>
          <cell r="M417" t="str">
            <v>02E</v>
          </cell>
          <cell r="N417" t="str">
            <v>SHS</v>
          </cell>
          <cell r="O417" t="str">
            <v>45</v>
          </cell>
          <cell r="P417" t="str">
            <v>LV</v>
          </cell>
          <cell r="Q417" t="str">
            <v>GK</v>
          </cell>
          <cell r="R417" t="str">
            <v/>
          </cell>
          <cell r="S417">
            <v>61.7</v>
          </cell>
          <cell r="T417">
            <v>617</v>
          </cell>
          <cell r="U417" t="str">
            <v>21</v>
          </cell>
          <cell r="V417" t="str">
            <v>SALES CTRL</v>
          </cell>
          <cell r="W417">
            <v>20230908</v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>
            <v>20230908</v>
          </cell>
          <cell r="AG417">
            <v>20230908</v>
          </cell>
          <cell r="AH417">
            <v>20230908</v>
          </cell>
        </row>
        <row r="418">
          <cell r="A418">
            <v>20230512</v>
          </cell>
          <cell r="B418">
            <v>20230908</v>
          </cell>
          <cell r="F418" t="str">
            <v>HK325296</v>
          </cell>
          <cell r="G418" t="str">
            <v>202E45522000000</v>
          </cell>
          <cell r="H418" t="str">
            <v>SHS45LV1SS(GK) BLOCK</v>
          </cell>
          <cell r="I418">
            <v>10</v>
          </cell>
          <cell r="J418">
            <v>0</v>
          </cell>
          <cell r="K418">
            <v>10</v>
          </cell>
          <cell r="L418" t="str">
            <v/>
          </cell>
          <cell r="M418" t="str">
            <v>02E</v>
          </cell>
          <cell r="N418" t="str">
            <v>SHS</v>
          </cell>
          <cell r="O418" t="str">
            <v>45</v>
          </cell>
          <cell r="P418" t="str">
            <v>LV</v>
          </cell>
          <cell r="Q418" t="str">
            <v>GK</v>
          </cell>
          <cell r="R418" t="str">
            <v/>
          </cell>
          <cell r="S418">
            <v>61.7</v>
          </cell>
          <cell r="T418">
            <v>617</v>
          </cell>
          <cell r="U418" t="str">
            <v>21</v>
          </cell>
          <cell r="V418" t="str">
            <v>SALES CTRL</v>
          </cell>
          <cell r="W418">
            <v>20230908</v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>
            <v>20230908</v>
          </cell>
          <cell r="AG418">
            <v>20230908</v>
          </cell>
          <cell r="AH418">
            <v>20230908</v>
          </cell>
        </row>
        <row r="419">
          <cell r="A419">
            <v>20230512</v>
          </cell>
          <cell r="B419">
            <v>20230908</v>
          </cell>
          <cell r="F419" t="str">
            <v>HK325297</v>
          </cell>
          <cell r="G419" t="str">
            <v>202E45522000000</v>
          </cell>
          <cell r="H419" t="str">
            <v>SHS45LV1SS(GK) BLOCK</v>
          </cell>
          <cell r="I419">
            <v>10</v>
          </cell>
          <cell r="J419">
            <v>0</v>
          </cell>
          <cell r="K419">
            <v>10</v>
          </cell>
          <cell r="L419" t="str">
            <v/>
          </cell>
          <cell r="M419" t="str">
            <v>02E</v>
          </cell>
          <cell r="N419" t="str">
            <v>SHS</v>
          </cell>
          <cell r="O419" t="str">
            <v>45</v>
          </cell>
          <cell r="P419" t="str">
            <v>LV</v>
          </cell>
          <cell r="Q419" t="str">
            <v>GK</v>
          </cell>
          <cell r="R419" t="str">
            <v/>
          </cell>
          <cell r="S419">
            <v>61.7</v>
          </cell>
          <cell r="T419">
            <v>617</v>
          </cell>
          <cell r="U419" t="str">
            <v>21</v>
          </cell>
          <cell r="V419" t="str">
            <v>SALES CTRL</v>
          </cell>
          <cell r="W419">
            <v>20230908</v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>
            <v>20230908</v>
          </cell>
          <cell r="AG419">
            <v>20230908</v>
          </cell>
          <cell r="AH419">
            <v>20230908</v>
          </cell>
        </row>
        <row r="420">
          <cell r="A420">
            <v>20230512</v>
          </cell>
          <cell r="B420">
            <v>20230908</v>
          </cell>
          <cell r="F420" t="str">
            <v>HK325298</v>
          </cell>
          <cell r="G420" t="str">
            <v>202E45522000000</v>
          </cell>
          <cell r="H420" t="str">
            <v>SHS45LV1SS(GK) BLOCK</v>
          </cell>
          <cell r="I420">
            <v>5</v>
          </cell>
          <cell r="J420">
            <v>0</v>
          </cell>
          <cell r="K420">
            <v>5</v>
          </cell>
          <cell r="L420" t="str">
            <v/>
          </cell>
          <cell r="M420" t="str">
            <v>02E</v>
          </cell>
          <cell r="N420" t="str">
            <v>SHS</v>
          </cell>
          <cell r="O420" t="str">
            <v>45</v>
          </cell>
          <cell r="P420" t="str">
            <v>LV</v>
          </cell>
          <cell r="Q420" t="str">
            <v>GK</v>
          </cell>
          <cell r="R420" t="str">
            <v/>
          </cell>
          <cell r="S420">
            <v>61.7</v>
          </cell>
          <cell r="T420">
            <v>308.5</v>
          </cell>
          <cell r="U420" t="str">
            <v>21</v>
          </cell>
          <cell r="V420" t="str">
            <v>SALES CTRL</v>
          </cell>
          <cell r="W420">
            <v>20230908</v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>
            <v>20230908</v>
          </cell>
          <cell r="AG420">
            <v>20230908</v>
          </cell>
          <cell r="AH420">
            <v>20230908</v>
          </cell>
        </row>
        <row r="421">
          <cell r="A421">
            <v>20230512</v>
          </cell>
          <cell r="B421">
            <v>20230908</v>
          </cell>
          <cell r="F421" t="str">
            <v>HK325313</v>
          </cell>
          <cell r="G421" t="str">
            <v>202G20122000000</v>
          </cell>
          <cell r="H421" t="str">
            <v>SSR20XW1SS(GK) BLOCK</v>
          </cell>
          <cell r="I421">
            <v>40</v>
          </cell>
          <cell r="J421">
            <v>0</v>
          </cell>
          <cell r="K421">
            <v>40</v>
          </cell>
          <cell r="L421" t="str">
            <v/>
          </cell>
          <cell r="M421" t="str">
            <v>02G</v>
          </cell>
          <cell r="N421" t="str">
            <v>SSR</v>
          </cell>
          <cell r="O421" t="str">
            <v>20X</v>
          </cell>
          <cell r="P421" t="str">
            <v>W</v>
          </cell>
          <cell r="Q421" t="str">
            <v>GK</v>
          </cell>
          <cell r="R421" t="str">
            <v/>
          </cell>
          <cell r="S421">
            <v>20.02</v>
          </cell>
          <cell r="T421">
            <v>800.8</v>
          </cell>
          <cell r="U421" t="str">
            <v>21</v>
          </cell>
          <cell r="V421" t="str">
            <v>SALES CTRL</v>
          </cell>
          <cell r="W421">
            <v>20230908</v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>
            <v>20230908</v>
          </cell>
          <cell r="AG421">
            <v>20230908</v>
          </cell>
          <cell r="AH421">
            <v>20230908</v>
          </cell>
        </row>
        <row r="422">
          <cell r="A422">
            <v>20230512</v>
          </cell>
          <cell r="B422">
            <v>20230908</v>
          </cell>
          <cell r="F422" t="str">
            <v>HK325314</v>
          </cell>
          <cell r="G422" t="str">
            <v>202G20122000000</v>
          </cell>
          <cell r="H422" t="str">
            <v>SSR20XW1SS(GK) BLOCK</v>
          </cell>
          <cell r="I422">
            <v>40</v>
          </cell>
          <cell r="J422">
            <v>0</v>
          </cell>
          <cell r="K422">
            <v>40</v>
          </cell>
          <cell r="L422" t="str">
            <v/>
          </cell>
          <cell r="M422" t="str">
            <v>02G</v>
          </cell>
          <cell r="N422" t="str">
            <v>SSR</v>
          </cell>
          <cell r="O422" t="str">
            <v>20X</v>
          </cell>
          <cell r="P422" t="str">
            <v>W</v>
          </cell>
          <cell r="Q422" t="str">
            <v>GK</v>
          </cell>
          <cell r="R422" t="str">
            <v/>
          </cell>
          <cell r="S422">
            <v>20.02</v>
          </cell>
          <cell r="T422">
            <v>800.8</v>
          </cell>
          <cell r="U422" t="str">
            <v>21</v>
          </cell>
          <cell r="V422" t="str">
            <v>SALES CTRL</v>
          </cell>
          <cell r="W422">
            <v>20230908</v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>
            <v>20230908</v>
          </cell>
          <cell r="AG422">
            <v>20230908</v>
          </cell>
          <cell r="AH422">
            <v>20230908</v>
          </cell>
        </row>
        <row r="423">
          <cell r="A423">
            <v>20230512</v>
          </cell>
          <cell r="B423">
            <v>20230908</v>
          </cell>
          <cell r="F423" t="str">
            <v>HK325315</v>
          </cell>
          <cell r="G423" t="str">
            <v>202G20122000000</v>
          </cell>
          <cell r="H423" t="str">
            <v>SSR20XW1SS(GK) BLOCK</v>
          </cell>
          <cell r="I423">
            <v>40</v>
          </cell>
          <cell r="J423">
            <v>0</v>
          </cell>
          <cell r="K423">
            <v>40</v>
          </cell>
          <cell r="L423" t="str">
            <v/>
          </cell>
          <cell r="M423" t="str">
            <v>02G</v>
          </cell>
          <cell r="N423" t="str">
            <v>SSR</v>
          </cell>
          <cell r="O423" t="str">
            <v>20X</v>
          </cell>
          <cell r="P423" t="str">
            <v>W</v>
          </cell>
          <cell r="Q423" t="str">
            <v>GK</v>
          </cell>
          <cell r="R423" t="str">
            <v/>
          </cell>
          <cell r="S423">
            <v>20.02</v>
          </cell>
          <cell r="T423">
            <v>800.8</v>
          </cell>
          <cell r="U423" t="str">
            <v>21</v>
          </cell>
          <cell r="V423" t="str">
            <v>SALES CTRL</v>
          </cell>
          <cell r="W423">
            <v>20230908</v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>
            <v>20230908</v>
          </cell>
          <cell r="AG423">
            <v>20230908</v>
          </cell>
          <cell r="AH423">
            <v>20230908</v>
          </cell>
        </row>
        <row r="424">
          <cell r="A424">
            <v>20230512</v>
          </cell>
          <cell r="B424">
            <v>20230908</v>
          </cell>
          <cell r="F424" t="str">
            <v>HK325316</v>
          </cell>
          <cell r="G424" t="str">
            <v>202G20122000000</v>
          </cell>
          <cell r="H424" t="str">
            <v>SSR20XW1SS(GK) BLOCK</v>
          </cell>
          <cell r="I424">
            <v>40</v>
          </cell>
          <cell r="J424">
            <v>0</v>
          </cell>
          <cell r="K424">
            <v>40</v>
          </cell>
          <cell r="L424" t="str">
            <v/>
          </cell>
          <cell r="M424" t="str">
            <v>02G</v>
          </cell>
          <cell r="N424" t="str">
            <v>SSR</v>
          </cell>
          <cell r="O424" t="str">
            <v>20X</v>
          </cell>
          <cell r="P424" t="str">
            <v>W</v>
          </cell>
          <cell r="Q424" t="str">
            <v>GK</v>
          </cell>
          <cell r="R424" t="str">
            <v/>
          </cell>
          <cell r="S424">
            <v>20.02</v>
          </cell>
          <cell r="T424">
            <v>800.8</v>
          </cell>
          <cell r="U424" t="str">
            <v>21</v>
          </cell>
          <cell r="V424" t="str">
            <v>SALES CTRL</v>
          </cell>
          <cell r="W424">
            <v>20230908</v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>
            <v>20230908</v>
          </cell>
          <cell r="AG424">
            <v>20230908</v>
          </cell>
          <cell r="AH424">
            <v>20230908</v>
          </cell>
        </row>
        <row r="425">
          <cell r="A425">
            <v>20230512</v>
          </cell>
          <cell r="B425">
            <v>20230908</v>
          </cell>
          <cell r="F425" t="str">
            <v>HK325751</v>
          </cell>
          <cell r="G425" t="str">
            <v>302302086995200</v>
          </cell>
          <cell r="H425" t="str">
            <v>SHS25C1QZZZ BLOCK</v>
          </cell>
          <cell r="I425">
            <v>40</v>
          </cell>
          <cell r="J425">
            <v>0</v>
          </cell>
          <cell r="K425">
            <v>40</v>
          </cell>
          <cell r="L425" t="str">
            <v/>
          </cell>
          <cell r="M425" t="str">
            <v>023</v>
          </cell>
          <cell r="N425" t="str">
            <v>SHS</v>
          </cell>
          <cell r="O425" t="str">
            <v>25</v>
          </cell>
          <cell r="P425" t="str">
            <v>C</v>
          </cell>
          <cell r="Q425" t="str">
            <v/>
          </cell>
          <cell r="R425" t="str">
            <v/>
          </cell>
          <cell r="S425">
            <v>57.4</v>
          </cell>
          <cell r="T425">
            <v>2296</v>
          </cell>
          <cell r="U425" t="str">
            <v>21</v>
          </cell>
          <cell r="V425" t="str">
            <v>SALES CTRL</v>
          </cell>
          <cell r="W425">
            <v>20230908</v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>
            <v>20230908</v>
          </cell>
          <cell r="AG425">
            <v>20230908</v>
          </cell>
          <cell r="AH425">
            <v>20230908</v>
          </cell>
        </row>
        <row r="426">
          <cell r="A426">
            <v>20230512</v>
          </cell>
          <cell r="B426">
            <v>20230908</v>
          </cell>
          <cell r="F426" t="str">
            <v>HK325752</v>
          </cell>
          <cell r="G426" t="str">
            <v>302302121292000</v>
          </cell>
          <cell r="H426" t="str">
            <v>SHS30C1QZSS BLOCK</v>
          </cell>
          <cell r="I426">
            <v>10</v>
          </cell>
          <cell r="J426">
            <v>0</v>
          </cell>
          <cell r="K426">
            <v>10</v>
          </cell>
          <cell r="L426" t="str">
            <v/>
          </cell>
          <cell r="M426" t="str">
            <v>023</v>
          </cell>
          <cell r="N426" t="str">
            <v>SHS</v>
          </cell>
          <cell r="O426" t="str">
            <v>30</v>
          </cell>
          <cell r="P426" t="str">
            <v>C</v>
          </cell>
          <cell r="Q426" t="str">
            <v/>
          </cell>
          <cell r="R426" t="str">
            <v/>
          </cell>
          <cell r="S426">
            <v>68.47</v>
          </cell>
          <cell r="T426">
            <v>684.7</v>
          </cell>
          <cell r="U426" t="str">
            <v>21</v>
          </cell>
          <cell r="V426" t="str">
            <v>SALES CTRL</v>
          </cell>
          <cell r="W426">
            <v>20230908</v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>
            <v>20230908</v>
          </cell>
          <cell r="AG426">
            <v>20230908</v>
          </cell>
          <cell r="AH426">
            <v>20230908</v>
          </cell>
        </row>
        <row r="427">
          <cell r="A427">
            <v>20230512</v>
          </cell>
          <cell r="B427">
            <v>20230908</v>
          </cell>
          <cell r="F427" t="str">
            <v>HK325785</v>
          </cell>
          <cell r="G427" t="str">
            <v>302351006036000</v>
          </cell>
          <cell r="H427" t="str">
            <v>SHS30C1QZZZ BLOCK</v>
          </cell>
          <cell r="I427">
            <v>10</v>
          </cell>
          <cell r="J427">
            <v>0</v>
          </cell>
          <cell r="K427">
            <v>10</v>
          </cell>
          <cell r="L427" t="str">
            <v/>
          </cell>
          <cell r="M427" t="str">
            <v>023</v>
          </cell>
          <cell r="N427" t="str">
            <v>SHS</v>
          </cell>
          <cell r="O427" t="str">
            <v>30</v>
          </cell>
          <cell r="P427" t="str">
            <v>C</v>
          </cell>
          <cell r="Q427" t="str">
            <v/>
          </cell>
          <cell r="R427" t="str">
            <v/>
          </cell>
          <cell r="S427">
            <v>69.39</v>
          </cell>
          <cell r="T427">
            <v>693.9</v>
          </cell>
          <cell r="U427" t="str">
            <v>21</v>
          </cell>
          <cell r="V427" t="str">
            <v>SALES CTRL</v>
          </cell>
          <cell r="W427">
            <v>20230908</v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>
            <v>20230908</v>
          </cell>
          <cell r="AG427">
            <v>20230908</v>
          </cell>
          <cell r="AH427">
            <v>20230908</v>
          </cell>
        </row>
        <row r="428">
          <cell r="A428">
            <v>20230512</v>
          </cell>
          <cell r="B428">
            <v>20230908</v>
          </cell>
          <cell r="F428" t="str">
            <v>HK325796</v>
          </cell>
          <cell r="G428" t="str">
            <v>302351006353400</v>
          </cell>
          <cell r="H428" t="str">
            <v>SHS15C1QZZZ BLOCK</v>
          </cell>
          <cell r="I428">
            <v>30</v>
          </cell>
          <cell r="J428">
            <v>0</v>
          </cell>
          <cell r="K428">
            <v>30</v>
          </cell>
          <cell r="L428" t="str">
            <v/>
          </cell>
          <cell r="M428" t="str">
            <v>023</v>
          </cell>
          <cell r="N428" t="str">
            <v>SHS</v>
          </cell>
          <cell r="O428" t="str">
            <v>15</v>
          </cell>
          <cell r="P428" t="str">
            <v>C</v>
          </cell>
          <cell r="Q428" t="str">
            <v/>
          </cell>
          <cell r="R428" t="str">
            <v/>
          </cell>
          <cell r="S428">
            <v>47.71</v>
          </cell>
          <cell r="T428">
            <v>1431.3</v>
          </cell>
          <cell r="U428" t="str">
            <v>21</v>
          </cell>
          <cell r="V428" t="str">
            <v>SALES CTRL</v>
          </cell>
          <cell r="W428">
            <v>20230908</v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>
            <v>20230908</v>
          </cell>
          <cell r="AG428">
            <v>20230908</v>
          </cell>
          <cell r="AH428">
            <v>20230908</v>
          </cell>
        </row>
        <row r="429">
          <cell r="A429">
            <v>20230512</v>
          </cell>
          <cell r="B429">
            <v>20230908</v>
          </cell>
          <cell r="F429" t="str">
            <v>HK325804</v>
          </cell>
          <cell r="G429" t="str">
            <v>302351009682700</v>
          </cell>
          <cell r="H429" t="str">
            <v>SHS25C1QZDD BLOCK</v>
          </cell>
          <cell r="I429">
            <v>20</v>
          </cell>
          <cell r="J429">
            <v>0</v>
          </cell>
          <cell r="K429">
            <v>20</v>
          </cell>
          <cell r="L429" t="str">
            <v/>
          </cell>
          <cell r="M429" t="str">
            <v>023</v>
          </cell>
          <cell r="N429" t="str">
            <v>SHS</v>
          </cell>
          <cell r="O429" t="str">
            <v>25</v>
          </cell>
          <cell r="P429" t="str">
            <v>C</v>
          </cell>
          <cell r="Q429" t="str">
            <v/>
          </cell>
          <cell r="R429" t="str">
            <v/>
          </cell>
          <cell r="S429">
            <v>61.37</v>
          </cell>
          <cell r="T429">
            <v>1227.4000000000001</v>
          </cell>
          <cell r="U429" t="str">
            <v>21</v>
          </cell>
          <cell r="V429" t="str">
            <v>SALES CTRL</v>
          </cell>
          <cell r="W429">
            <v>20230908</v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>
            <v>20230908</v>
          </cell>
          <cell r="AG429">
            <v>20230908</v>
          </cell>
          <cell r="AH429">
            <v>20230908</v>
          </cell>
        </row>
        <row r="430">
          <cell r="A430">
            <v>20230512</v>
          </cell>
          <cell r="B430">
            <v>20230908</v>
          </cell>
          <cell r="F430" t="str">
            <v>HK325806</v>
          </cell>
          <cell r="G430" t="str">
            <v>302351010427700</v>
          </cell>
          <cell r="H430" t="str">
            <v>SHS15C1QZDD BLOCK</v>
          </cell>
          <cell r="I430">
            <v>30</v>
          </cell>
          <cell r="J430">
            <v>0</v>
          </cell>
          <cell r="K430">
            <v>30</v>
          </cell>
          <cell r="L430" t="str">
            <v/>
          </cell>
          <cell r="M430" t="str">
            <v>023</v>
          </cell>
          <cell r="N430" t="str">
            <v>SHS</v>
          </cell>
          <cell r="O430" t="str">
            <v>15</v>
          </cell>
          <cell r="P430" t="str">
            <v>C</v>
          </cell>
          <cell r="Q430" t="str">
            <v/>
          </cell>
          <cell r="R430" t="str">
            <v/>
          </cell>
          <cell r="S430">
            <v>50.37</v>
          </cell>
          <cell r="T430">
            <v>1511.1</v>
          </cell>
          <cell r="U430" t="str">
            <v>21</v>
          </cell>
          <cell r="V430" t="str">
            <v>SALES CTRL</v>
          </cell>
          <cell r="W430">
            <v>20230908</v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>
            <v>20230908</v>
          </cell>
          <cell r="AG430">
            <v>20230908</v>
          </cell>
          <cell r="AH430">
            <v>20230908</v>
          </cell>
        </row>
        <row r="431">
          <cell r="A431">
            <v>20230516</v>
          </cell>
          <cell r="B431">
            <v>20230908</v>
          </cell>
          <cell r="F431" t="str">
            <v>HK326136</v>
          </cell>
          <cell r="G431" t="str">
            <v>006917416002300</v>
          </cell>
          <cell r="H431" t="str">
            <v>SHW17CA1SSM+230LM</v>
          </cell>
          <cell r="I431">
            <v>6</v>
          </cell>
          <cell r="J431">
            <v>1380</v>
          </cell>
          <cell r="K431">
            <v>6</v>
          </cell>
          <cell r="L431" t="str">
            <v/>
          </cell>
          <cell r="M431" t="str">
            <v>069</v>
          </cell>
          <cell r="N431" t="str">
            <v>SHW</v>
          </cell>
          <cell r="O431" t="str">
            <v>17</v>
          </cell>
          <cell r="P431" t="str">
            <v>CA</v>
          </cell>
          <cell r="Q431" t="str">
            <v/>
          </cell>
          <cell r="R431" t="str">
            <v/>
          </cell>
          <cell r="S431">
            <v>88.78</v>
          </cell>
          <cell r="T431">
            <v>532.67999999999995</v>
          </cell>
          <cell r="U431" t="str">
            <v>21</v>
          </cell>
          <cell r="V431" t="str">
            <v>SALES CTRL</v>
          </cell>
          <cell r="W431">
            <v>20230908</v>
          </cell>
          <cell r="X431" t="str">
            <v>15</v>
          </cell>
          <cell r="Y431" t="str">
            <v>40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>M200</v>
          </cell>
          <cell r="AD431" t="str">
            <v/>
          </cell>
          <cell r="AE431" t="str">
            <v>M100</v>
          </cell>
          <cell r="AF431">
            <v>20230908</v>
          </cell>
          <cell r="AG431">
            <v>20230908</v>
          </cell>
          <cell r="AH431">
            <v>20230908</v>
          </cell>
        </row>
        <row r="432">
          <cell r="A432">
            <v>20230615</v>
          </cell>
          <cell r="B432">
            <v>20230908</v>
          </cell>
          <cell r="F432" t="str">
            <v>HK331067</v>
          </cell>
          <cell r="G432" t="str">
            <v>302351017099100</v>
          </cell>
          <cell r="H432" t="str">
            <v>SHS20C1SSC1E(GK) BLOCK</v>
          </cell>
          <cell r="I432">
            <v>40</v>
          </cell>
          <cell r="J432">
            <v>0</v>
          </cell>
          <cell r="K432">
            <v>40</v>
          </cell>
          <cell r="L432" t="str">
            <v/>
          </cell>
          <cell r="M432" t="str">
            <v>023</v>
          </cell>
          <cell r="N432" t="str">
            <v>SHS</v>
          </cell>
          <cell r="O432" t="str">
            <v>20</v>
          </cell>
          <cell r="P432" t="str">
            <v>C</v>
          </cell>
          <cell r="Q432" t="str">
            <v>GK</v>
          </cell>
          <cell r="R432" t="str">
            <v>C1</v>
          </cell>
          <cell r="S432">
            <v>16.5</v>
          </cell>
          <cell r="T432">
            <v>660</v>
          </cell>
          <cell r="U432" t="str">
            <v>21</v>
          </cell>
          <cell r="V432" t="str">
            <v>SALES CTRL</v>
          </cell>
          <cell r="W432">
            <v>20230908</v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B432" t="str">
            <v>0020</v>
          </cell>
          <cell r="AC432" t="str">
            <v/>
          </cell>
          <cell r="AD432" t="str">
            <v/>
          </cell>
          <cell r="AE432" t="str">
            <v/>
          </cell>
          <cell r="AF432">
            <v>20230908</v>
          </cell>
          <cell r="AG432">
            <v>20230908</v>
          </cell>
          <cell r="AH432">
            <v>20230908</v>
          </cell>
        </row>
        <row r="433">
          <cell r="A433">
            <v>20230626</v>
          </cell>
          <cell r="B433">
            <v>20230908</v>
          </cell>
          <cell r="F433" t="str">
            <v>HK332153</v>
          </cell>
          <cell r="G433" t="str">
            <v>102351004398000</v>
          </cell>
          <cell r="H433" t="str">
            <v>SHS25R2SSHHC1E+460L</v>
          </cell>
          <cell r="I433">
            <v>2</v>
          </cell>
          <cell r="J433">
            <v>920</v>
          </cell>
          <cell r="K433">
            <v>4</v>
          </cell>
          <cell r="L433" t="str">
            <v>GED INTEGRATED SOLUTIONS</v>
          </cell>
          <cell r="M433" t="str">
            <v>023</v>
          </cell>
          <cell r="N433" t="str">
            <v>SHS</v>
          </cell>
          <cell r="O433" t="str">
            <v>25</v>
          </cell>
          <cell r="P433" t="str">
            <v>R</v>
          </cell>
          <cell r="Q433" t="str">
            <v/>
          </cell>
          <cell r="R433" t="str">
            <v>C1</v>
          </cell>
          <cell r="S433">
            <v>174.52</v>
          </cell>
          <cell r="T433">
            <v>349.04</v>
          </cell>
          <cell r="U433" t="str">
            <v>11</v>
          </cell>
          <cell r="V433" t="str">
            <v>DET SALES</v>
          </cell>
          <cell r="W433">
            <v>20230908</v>
          </cell>
          <cell r="X433" t="str">
            <v>20</v>
          </cell>
          <cell r="Y433" t="str">
            <v>60</v>
          </cell>
          <cell r="Z433" t="str">
            <v/>
          </cell>
          <cell r="AA433" t="str">
            <v/>
          </cell>
          <cell r="AB433" t="str">
            <v>003C</v>
          </cell>
          <cell r="AC433" t="str">
            <v/>
          </cell>
          <cell r="AD433" t="str">
            <v/>
          </cell>
          <cell r="AE433" t="str">
            <v/>
          </cell>
          <cell r="AF433">
            <v>20230908</v>
          </cell>
          <cell r="AG433">
            <v>20230908</v>
          </cell>
          <cell r="AH433">
            <v>20230908</v>
          </cell>
        </row>
        <row r="434">
          <cell r="A434">
            <v>20230627</v>
          </cell>
          <cell r="B434">
            <v>20230908</v>
          </cell>
          <cell r="F434" t="str">
            <v>HK332322</v>
          </cell>
          <cell r="G434" t="str">
            <v>102302341515400</v>
          </cell>
          <cell r="H434" t="str">
            <v>SHS35V1SSC0+170LP</v>
          </cell>
          <cell r="I434">
            <v>1</v>
          </cell>
          <cell r="J434">
            <v>170</v>
          </cell>
          <cell r="K434">
            <v>1</v>
          </cell>
          <cell r="L434" t="str">
            <v>MOTION IND - CHICAGO (IL30)</v>
          </cell>
          <cell r="M434" t="str">
            <v>023</v>
          </cell>
          <cell r="N434" t="str">
            <v>SHS</v>
          </cell>
          <cell r="O434" t="str">
            <v>35</v>
          </cell>
          <cell r="P434" t="str">
            <v>V</v>
          </cell>
          <cell r="Q434" t="str">
            <v>P</v>
          </cell>
          <cell r="R434" t="str">
            <v>C0</v>
          </cell>
          <cell r="S434">
            <v>116.33</v>
          </cell>
          <cell r="T434">
            <v>116.33</v>
          </cell>
          <cell r="U434" t="str">
            <v>11</v>
          </cell>
          <cell r="V434" t="str">
            <v>CHI SALES</v>
          </cell>
          <cell r="W434">
            <v>20230703</v>
          </cell>
          <cell r="X434" t="str">
            <v>45</v>
          </cell>
          <cell r="Y434" t="str">
            <v>80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>
            <v>20230908</v>
          </cell>
          <cell r="AG434">
            <v>20230908</v>
          </cell>
          <cell r="AH434">
            <v>20230908</v>
          </cell>
        </row>
        <row r="435">
          <cell r="A435">
            <v>20230628</v>
          </cell>
          <cell r="B435">
            <v>20230908</v>
          </cell>
          <cell r="F435" t="str">
            <v>HK332448</v>
          </cell>
          <cell r="G435" t="str">
            <v>102351009861200</v>
          </cell>
          <cell r="H435" t="str">
            <v>SHS55C4ZZ+3300L-II</v>
          </cell>
          <cell r="I435">
            <v>2</v>
          </cell>
          <cell r="J435">
            <v>6600</v>
          </cell>
          <cell r="K435">
            <v>8</v>
          </cell>
          <cell r="L435" t="str">
            <v>APPLIED IND TECH - CLEVELAND</v>
          </cell>
          <cell r="M435" t="str">
            <v>023</v>
          </cell>
          <cell r="N435" t="str">
            <v>SHS</v>
          </cell>
          <cell r="O435" t="str">
            <v>55</v>
          </cell>
          <cell r="P435" t="str">
            <v>C</v>
          </cell>
          <cell r="Q435" t="str">
            <v/>
          </cell>
          <cell r="R435" t="str">
            <v/>
          </cell>
          <cell r="S435">
            <v>1065.23</v>
          </cell>
          <cell r="T435">
            <v>2130.46</v>
          </cell>
          <cell r="U435" t="str">
            <v>11</v>
          </cell>
          <cell r="V435" t="str">
            <v>DET SALES</v>
          </cell>
          <cell r="W435">
            <v>20230704</v>
          </cell>
          <cell r="X435" t="str">
            <v>30</v>
          </cell>
          <cell r="Y435" t="str">
            <v>120</v>
          </cell>
          <cell r="Z435" t="str">
            <v/>
          </cell>
          <cell r="AA435" t="str">
            <v>2</v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>
            <v>20230908</v>
          </cell>
          <cell r="AG435">
            <v>20230906</v>
          </cell>
          <cell r="AH435">
            <v>20230906</v>
          </cell>
        </row>
        <row r="436">
          <cell r="A436">
            <v>20230713</v>
          </cell>
          <cell r="B436">
            <v>20230908</v>
          </cell>
          <cell r="F436" t="str">
            <v>HK334346</v>
          </cell>
          <cell r="G436" t="str">
            <v>176051023294300</v>
          </cell>
          <cell r="H436" t="str">
            <v>GL15N-142-HV-B05Q-U-C-C1-N-Y</v>
          </cell>
          <cell r="I436">
            <v>2</v>
          </cell>
          <cell r="J436">
            <v>2840</v>
          </cell>
          <cell r="K436">
            <v>0</v>
          </cell>
          <cell r="L436" t="str">
            <v>WAJAX LIMITED / WAJAX ITEE</v>
          </cell>
          <cell r="M436" t="str">
            <v>760</v>
          </cell>
          <cell r="N436" t="str">
            <v>GL</v>
          </cell>
          <cell r="O436" t="str">
            <v>15N</v>
          </cell>
          <cell r="P436" t="str">
            <v>HV</v>
          </cell>
          <cell r="Q436" t="str">
            <v/>
          </cell>
          <cell r="R436" t="str">
            <v>Q</v>
          </cell>
          <cell r="S436">
            <v>1701</v>
          </cell>
          <cell r="T436">
            <v>3402</v>
          </cell>
          <cell r="U436" t="str">
            <v>11</v>
          </cell>
          <cell r="V436" t="str">
            <v>CAN SALES</v>
          </cell>
          <cell r="W436">
            <v>20230821</v>
          </cell>
          <cell r="X436" t="str">
            <v/>
          </cell>
          <cell r="Y436" t="str">
            <v>U</v>
          </cell>
          <cell r="Z436" t="str">
            <v>C</v>
          </cell>
          <cell r="AA436" t="str">
            <v>C1</v>
          </cell>
          <cell r="AB436" t="str">
            <v/>
          </cell>
          <cell r="AC436" t="str">
            <v/>
          </cell>
          <cell r="AD436" t="str">
            <v>Y</v>
          </cell>
          <cell r="AE436" t="str">
            <v/>
          </cell>
          <cell r="AF436">
            <v>20230908</v>
          </cell>
          <cell r="AG436">
            <v>20230908</v>
          </cell>
          <cell r="AH436">
            <v>20230908</v>
          </cell>
        </row>
        <row r="437">
          <cell r="A437">
            <v>20230717</v>
          </cell>
          <cell r="B437">
            <v>20230908</v>
          </cell>
          <cell r="F437" t="str">
            <v>HK334743</v>
          </cell>
          <cell r="G437" t="str">
            <v>101502022795800</v>
          </cell>
          <cell r="H437" t="str">
            <v>HSR25R1ZZ+220L-II</v>
          </cell>
          <cell r="I437">
            <v>2</v>
          </cell>
          <cell r="J437">
            <v>440</v>
          </cell>
          <cell r="K437">
            <v>2</v>
          </cell>
          <cell r="L437" t="str">
            <v>MOTION MEXICO S DE RL DE CV</v>
          </cell>
          <cell r="M437" t="str">
            <v>015</v>
          </cell>
          <cell r="N437" t="str">
            <v>HSR</v>
          </cell>
          <cell r="O437" t="str">
            <v>25</v>
          </cell>
          <cell r="P437" t="str">
            <v>R</v>
          </cell>
          <cell r="Q437" t="str">
            <v/>
          </cell>
          <cell r="R437" t="str">
            <v/>
          </cell>
          <cell r="S437">
            <v>73.62</v>
          </cell>
          <cell r="T437">
            <v>147.24</v>
          </cell>
          <cell r="U437" t="str">
            <v>11</v>
          </cell>
          <cell r="V437" t="str">
            <v>LA SALES</v>
          </cell>
          <cell r="W437">
            <v>20230908</v>
          </cell>
          <cell r="X437" t="str">
            <v>20</v>
          </cell>
          <cell r="Y437" t="str">
            <v>60</v>
          </cell>
          <cell r="Z437" t="str">
            <v/>
          </cell>
          <cell r="AA437" t="str">
            <v>2</v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>
            <v>20230908</v>
          </cell>
          <cell r="AG437">
            <v>20230908</v>
          </cell>
          <cell r="AH437">
            <v>20230908</v>
          </cell>
        </row>
        <row r="438">
          <cell r="A438">
            <v>20230719</v>
          </cell>
          <cell r="B438">
            <v>20230908</v>
          </cell>
          <cell r="F438" t="str">
            <v>HK335290</v>
          </cell>
          <cell r="G438" t="str">
            <v>086135241405250</v>
          </cell>
          <cell r="H438" t="str">
            <v>KR3306B-0525-P0-11A0</v>
          </cell>
          <cell r="I438">
            <v>10</v>
          </cell>
          <cell r="J438">
            <v>7000</v>
          </cell>
          <cell r="K438">
            <v>0</v>
          </cell>
          <cell r="L438" t="str">
            <v>3D SYSTEMS</v>
          </cell>
          <cell r="M438" t="str">
            <v>861</v>
          </cell>
          <cell r="N438" t="str">
            <v>KR</v>
          </cell>
          <cell r="O438" t="str">
            <v>3306</v>
          </cell>
          <cell r="P438" t="str">
            <v>B</v>
          </cell>
          <cell r="Q438" t="str">
            <v>P</v>
          </cell>
          <cell r="R438" t="str">
            <v>G0C1</v>
          </cell>
          <cell r="S438">
            <v>871.41</v>
          </cell>
          <cell r="T438">
            <v>8714.1</v>
          </cell>
          <cell r="U438" t="str">
            <v>11</v>
          </cell>
          <cell r="V438" t="str">
            <v>LA SALES</v>
          </cell>
          <cell r="W438">
            <v>20230830</v>
          </cell>
          <cell r="X438" t="str">
            <v>50</v>
          </cell>
          <cell r="Y438" t="str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>
            <v>20230908</v>
          </cell>
          <cell r="AG438">
            <v>20230908</v>
          </cell>
          <cell r="AH438">
            <v>20230908</v>
          </cell>
        </row>
        <row r="439">
          <cell r="A439">
            <v>20230725</v>
          </cell>
          <cell r="B439">
            <v>20230908</v>
          </cell>
          <cell r="F439" t="str">
            <v>HK335793</v>
          </cell>
          <cell r="G439" t="str">
            <v>113951002559100</v>
          </cell>
          <cell r="H439" t="str">
            <v>3SRS15MUUC1+680LM</v>
          </cell>
          <cell r="I439">
            <v>1</v>
          </cell>
          <cell r="J439">
            <v>680</v>
          </cell>
          <cell r="K439">
            <v>3</v>
          </cell>
          <cell r="L439" t="str">
            <v>DENSO MANUFACTURING</v>
          </cell>
          <cell r="M439" t="str">
            <v>139</v>
          </cell>
          <cell r="N439" t="str">
            <v>SRS</v>
          </cell>
          <cell r="O439" t="str">
            <v>15</v>
          </cell>
          <cell r="P439" t="str">
            <v/>
          </cell>
          <cell r="Q439" t="str">
            <v/>
          </cell>
          <cell r="R439" t="str">
            <v>C1</v>
          </cell>
          <cell r="S439">
            <v>126.45</v>
          </cell>
          <cell r="T439">
            <v>126.45</v>
          </cell>
          <cell r="U439" t="str">
            <v>11</v>
          </cell>
          <cell r="V439" t="str">
            <v>DET SALES</v>
          </cell>
          <cell r="W439">
            <v>20230908</v>
          </cell>
          <cell r="X439" t="str">
            <v>20</v>
          </cell>
          <cell r="Y439" t="str">
            <v>40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>M200</v>
          </cell>
          <cell r="AD439" t="str">
            <v/>
          </cell>
          <cell r="AE439" t="str">
            <v>M100</v>
          </cell>
          <cell r="AF439">
            <v>20230908</v>
          </cell>
          <cell r="AG439">
            <v>20230908</v>
          </cell>
          <cell r="AH439">
            <v>20230908</v>
          </cell>
        </row>
        <row r="440">
          <cell r="A440">
            <v>20230726</v>
          </cell>
          <cell r="B440">
            <v>20230908</v>
          </cell>
          <cell r="F440" t="str">
            <v>HK335990</v>
          </cell>
          <cell r="G440" t="str">
            <v>113751014969400</v>
          </cell>
          <cell r="H440" t="str">
            <v>SRS15WGMUU+310LM</v>
          </cell>
          <cell r="I440">
            <v>1</v>
          </cell>
          <cell r="J440">
            <v>310</v>
          </cell>
          <cell r="K440">
            <v>1</v>
          </cell>
          <cell r="L440" t="str">
            <v>MOTION IND - BIRMINGHAM</v>
          </cell>
          <cell r="M440" t="str">
            <v>137</v>
          </cell>
          <cell r="N440" t="str">
            <v>SRS-W</v>
          </cell>
          <cell r="O440" t="str">
            <v>15</v>
          </cell>
          <cell r="P440" t="str">
            <v>G</v>
          </cell>
          <cell r="Q440" t="str">
            <v/>
          </cell>
          <cell r="R440" t="str">
            <v/>
          </cell>
          <cell r="S440">
            <v>73.94</v>
          </cell>
          <cell r="T440">
            <v>73.94</v>
          </cell>
          <cell r="U440" t="str">
            <v>11</v>
          </cell>
          <cell r="V440" t="str">
            <v>NE SALES</v>
          </cell>
          <cell r="W440">
            <v>20230908</v>
          </cell>
          <cell r="X440" t="str">
            <v>15</v>
          </cell>
          <cell r="Y440" t="str">
            <v>40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>M200</v>
          </cell>
          <cell r="AD440" t="str">
            <v/>
          </cell>
          <cell r="AE440" t="str">
            <v>M100</v>
          </cell>
          <cell r="AF440">
            <v>20230908</v>
          </cell>
          <cell r="AG440">
            <v>20230908</v>
          </cell>
          <cell r="AH440">
            <v>20230908</v>
          </cell>
        </row>
        <row r="441">
          <cell r="A441">
            <v>20230803</v>
          </cell>
          <cell r="B441">
            <v>20230908</v>
          </cell>
          <cell r="F441" t="str">
            <v>HK337428</v>
          </cell>
          <cell r="G441" t="str">
            <v>102302125289900</v>
          </cell>
          <cell r="H441" t="str">
            <v>SHS15C1QZUU+160L</v>
          </cell>
          <cell r="I441">
            <v>1</v>
          </cell>
          <cell r="J441">
            <v>160</v>
          </cell>
          <cell r="K441">
            <v>1</v>
          </cell>
          <cell r="L441" t="str">
            <v>MOTION IND - BIRMINGHAM (AL09)</v>
          </cell>
          <cell r="M441" t="str">
            <v>023</v>
          </cell>
          <cell r="N441" t="str">
            <v>SHS</v>
          </cell>
          <cell r="O441" t="str">
            <v>15</v>
          </cell>
          <cell r="P441" t="str">
            <v>C</v>
          </cell>
          <cell r="Q441" t="str">
            <v/>
          </cell>
          <cell r="R441" t="str">
            <v/>
          </cell>
          <cell r="S441">
            <v>60.88</v>
          </cell>
          <cell r="T441">
            <v>60.88</v>
          </cell>
          <cell r="U441" t="str">
            <v>11</v>
          </cell>
          <cell r="V441" t="str">
            <v>ATL SALES</v>
          </cell>
          <cell r="W441">
            <v>20230905</v>
          </cell>
          <cell r="X441" t="str">
            <v>20</v>
          </cell>
          <cell r="Y441" t="str">
            <v>60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>
            <v>20230908</v>
          </cell>
          <cell r="AG441">
            <v>20230908</v>
          </cell>
          <cell r="AH441">
            <v>20230908</v>
          </cell>
        </row>
        <row r="442">
          <cell r="A442">
            <v>20230804</v>
          </cell>
          <cell r="B442">
            <v>20230908</v>
          </cell>
          <cell r="F442" t="str">
            <v>HK337568</v>
          </cell>
          <cell r="G442" t="str">
            <v>202325555009000</v>
          </cell>
          <cell r="H442" t="str">
            <v>SHS25R1KK(GK) BLOCK</v>
          </cell>
          <cell r="I442">
            <v>4</v>
          </cell>
          <cell r="J442">
            <v>0</v>
          </cell>
          <cell r="K442">
            <v>4</v>
          </cell>
          <cell r="L442" t="str">
            <v>MOTION IND - CHICAGO (IL30)</v>
          </cell>
          <cell r="M442" t="str">
            <v>023</v>
          </cell>
          <cell r="N442" t="str">
            <v>SHS</v>
          </cell>
          <cell r="O442" t="str">
            <v>25</v>
          </cell>
          <cell r="P442" t="str">
            <v>R</v>
          </cell>
          <cell r="Q442" t="str">
            <v>GK</v>
          </cell>
          <cell r="R442" t="str">
            <v/>
          </cell>
          <cell r="S442">
            <v>53.81</v>
          </cell>
          <cell r="T442">
            <v>215.24</v>
          </cell>
          <cell r="U442" t="str">
            <v>11</v>
          </cell>
          <cell r="V442" t="str">
            <v>CHI SALES</v>
          </cell>
          <cell r="W442">
            <v>20230810</v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>
            <v>20230908</v>
          </cell>
          <cell r="AG442">
            <v>20230908</v>
          </cell>
          <cell r="AH442">
            <v>20230908</v>
          </cell>
        </row>
        <row r="443">
          <cell r="A443">
            <v>20230807</v>
          </cell>
          <cell r="B443">
            <v>20230908</v>
          </cell>
          <cell r="F443" t="str">
            <v>HK337814</v>
          </cell>
          <cell r="G443" t="str">
            <v>202425100950000</v>
          </cell>
          <cell r="H443" t="str">
            <v>SHS25-5000L(GK) RAIL</v>
          </cell>
          <cell r="I443">
            <v>10</v>
          </cell>
          <cell r="J443">
            <v>50000</v>
          </cell>
          <cell r="K443">
            <v>0</v>
          </cell>
          <cell r="L443" t="str">
            <v>JOSEPH MACHINE COMPANY</v>
          </cell>
          <cell r="M443" t="str">
            <v>024</v>
          </cell>
          <cell r="N443" t="str">
            <v>SHS</v>
          </cell>
          <cell r="O443" t="str">
            <v>25</v>
          </cell>
          <cell r="P443" t="str">
            <v/>
          </cell>
          <cell r="Q443" t="str">
            <v>GK</v>
          </cell>
          <cell r="R443" t="str">
            <v/>
          </cell>
          <cell r="S443">
            <v>472</v>
          </cell>
          <cell r="T443">
            <v>4720</v>
          </cell>
          <cell r="U443" t="str">
            <v>11</v>
          </cell>
          <cell r="V443" t="str">
            <v>NE SALES</v>
          </cell>
          <cell r="W443">
            <v>20230822</v>
          </cell>
          <cell r="X443" t="str">
            <v>10</v>
          </cell>
          <cell r="Y443" t="str">
            <v>60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>
            <v>20230908</v>
          </cell>
          <cell r="AG443">
            <v>20230908</v>
          </cell>
          <cell r="AH443">
            <v>20230908</v>
          </cell>
        </row>
        <row r="444">
          <cell r="A444">
            <v>20230808</v>
          </cell>
          <cell r="B444">
            <v>20230908</v>
          </cell>
          <cell r="F444" t="str">
            <v>HK337978</v>
          </cell>
          <cell r="G444" t="str">
            <v>102302162378800</v>
          </cell>
          <cell r="H444" t="str">
            <v>SHS20V1QZZZ+160L-II</v>
          </cell>
          <cell r="I444">
            <v>2</v>
          </cell>
          <cell r="J444">
            <v>320</v>
          </cell>
          <cell r="K444">
            <v>2</v>
          </cell>
          <cell r="L444" t="str">
            <v>OHIO TRANSMISSION CORPORATION</v>
          </cell>
          <cell r="M444" t="str">
            <v>023</v>
          </cell>
          <cell r="N444" t="str">
            <v>SHS</v>
          </cell>
          <cell r="O444" t="str">
            <v>20</v>
          </cell>
          <cell r="P444" t="str">
            <v>V</v>
          </cell>
          <cell r="Q444" t="str">
            <v/>
          </cell>
          <cell r="R444" t="str">
            <v/>
          </cell>
          <cell r="S444">
            <v>76.760000000000005</v>
          </cell>
          <cell r="T444">
            <v>153.52000000000001</v>
          </cell>
          <cell r="U444" t="str">
            <v>11</v>
          </cell>
          <cell r="V444" t="str">
            <v>ATL SALES</v>
          </cell>
          <cell r="W444">
            <v>20230829</v>
          </cell>
          <cell r="X444" t="str">
            <v>20</v>
          </cell>
          <cell r="Y444" t="str">
            <v>60</v>
          </cell>
          <cell r="Z444" t="str">
            <v/>
          </cell>
          <cell r="AA444" t="str">
            <v>2</v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>
            <v>20230908</v>
          </cell>
          <cell r="AG444">
            <v>20230908</v>
          </cell>
          <cell r="AH444">
            <v>20230908</v>
          </cell>
        </row>
        <row r="445">
          <cell r="A445">
            <v>20230808</v>
          </cell>
          <cell r="B445">
            <v>20230908</v>
          </cell>
          <cell r="F445" t="str">
            <v>HK337979</v>
          </cell>
          <cell r="G445" t="str">
            <v>102302273774600</v>
          </cell>
          <cell r="H445" t="str">
            <v>SHS20V1QZZZ+200L</v>
          </cell>
          <cell r="I445">
            <v>1</v>
          </cell>
          <cell r="J445">
            <v>200</v>
          </cell>
          <cell r="K445">
            <v>1</v>
          </cell>
          <cell r="L445" t="str">
            <v>OHIO TRANSMISSION CORPORATION</v>
          </cell>
          <cell r="M445" t="str">
            <v>023</v>
          </cell>
          <cell r="N445" t="str">
            <v>SHS</v>
          </cell>
          <cell r="O445" t="str">
            <v>20</v>
          </cell>
          <cell r="P445" t="str">
            <v>V</v>
          </cell>
          <cell r="Q445" t="str">
            <v/>
          </cell>
          <cell r="R445" t="str">
            <v/>
          </cell>
          <cell r="S445">
            <v>67.959999999999994</v>
          </cell>
          <cell r="T445">
            <v>67.959999999999994</v>
          </cell>
          <cell r="U445" t="str">
            <v>11</v>
          </cell>
          <cell r="V445" t="str">
            <v>ATL SALES</v>
          </cell>
          <cell r="W445">
            <v>20230829</v>
          </cell>
          <cell r="X445" t="str">
            <v>10</v>
          </cell>
          <cell r="Y445" t="str">
            <v>60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>
            <v>20230908</v>
          </cell>
          <cell r="AG445">
            <v>20230908</v>
          </cell>
          <cell r="AH445">
            <v>20230908</v>
          </cell>
        </row>
        <row r="446">
          <cell r="A446">
            <v>20230809</v>
          </cell>
          <cell r="B446">
            <v>20230908</v>
          </cell>
          <cell r="F446" t="str">
            <v>HK338088</v>
          </cell>
          <cell r="G446" t="str">
            <v>202325233009000</v>
          </cell>
          <cell r="H446" t="str">
            <v>SHS25LC1DD(GK) BLOCK</v>
          </cell>
          <cell r="I446">
            <v>2</v>
          </cell>
          <cell r="J446">
            <v>0</v>
          </cell>
          <cell r="K446">
            <v>2</v>
          </cell>
          <cell r="L446" t="str">
            <v>APPLIED MEXICO, SA DE CV</v>
          </cell>
          <cell r="M446" t="str">
            <v>023</v>
          </cell>
          <cell r="N446" t="str">
            <v>SHS</v>
          </cell>
          <cell r="O446" t="str">
            <v>25</v>
          </cell>
          <cell r="P446" t="str">
            <v>LC</v>
          </cell>
          <cell r="Q446" t="str">
            <v>GK</v>
          </cell>
          <cell r="R446" t="str">
            <v/>
          </cell>
          <cell r="S446">
            <v>67.569999999999993</v>
          </cell>
          <cell r="T446">
            <v>135.13999999999999</v>
          </cell>
          <cell r="U446" t="str">
            <v>11</v>
          </cell>
          <cell r="V446" t="str">
            <v>LA SALES</v>
          </cell>
          <cell r="W446">
            <v>20230908</v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>
            <v>20230908</v>
          </cell>
          <cell r="AG446">
            <v>20230908</v>
          </cell>
          <cell r="AH446">
            <v>20230908</v>
          </cell>
        </row>
        <row r="447">
          <cell r="A447">
            <v>20230809</v>
          </cell>
          <cell r="B447">
            <v>20230908</v>
          </cell>
          <cell r="F447" t="str">
            <v>HK338194</v>
          </cell>
          <cell r="G447" t="str">
            <v>102351016984800</v>
          </cell>
          <cell r="H447" t="str">
            <v>SHS20LC1ZZC1+235LH</v>
          </cell>
          <cell r="I447">
            <v>1</v>
          </cell>
          <cell r="J447">
            <v>235</v>
          </cell>
          <cell r="K447">
            <v>1</v>
          </cell>
          <cell r="L447" t="str">
            <v>MOTION AI - AXIS</v>
          </cell>
          <cell r="M447" t="str">
            <v>023</v>
          </cell>
          <cell r="N447" t="str">
            <v>SHS</v>
          </cell>
          <cell r="O447" t="str">
            <v>20</v>
          </cell>
          <cell r="P447" t="str">
            <v>LC</v>
          </cell>
          <cell r="Q447" t="str">
            <v>H</v>
          </cell>
          <cell r="R447" t="str">
            <v>C1</v>
          </cell>
          <cell r="S447">
            <v>95.58</v>
          </cell>
          <cell r="T447">
            <v>95.58</v>
          </cell>
          <cell r="U447" t="str">
            <v>11</v>
          </cell>
          <cell r="V447" t="str">
            <v>NE SALES</v>
          </cell>
          <cell r="W447">
            <v>20230907</v>
          </cell>
          <cell r="X447" t="str">
            <v>27.5</v>
          </cell>
          <cell r="Y447" t="str">
            <v>60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>
            <v>20230908</v>
          </cell>
          <cell r="AG447">
            <v>20230908</v>
          </cell>
          <cell r="AH447">
            <v>20230908</v>
          </cell>
        </row>
        <row r="448">
          <cell r="A448">
            <v>20230810</v>
          </cell>
          <cell r="B448">
            <v>20230908</v>
          </cell>
          <cell r="F448" t="str">
            <v>HK338287</v>
          </cell>
          <cell r="G448" t="str">
            <v>653112530603110</v>
          </cell>
          <cell r="H448" t="str">
            <v>SENSOR RAIL 311L(306)</v>
          </cell>
          <cell r="I448">
            <v>35</v>
          </cell>
          <cell r="J448">
            <v>0</v>
          </cell>
          <cell r="K448">
            <v>35</v>
          </cell>
          <cell r="L448" t="str">
            <v/>
          </cell>
          <cell r="M448" t="str">
            <v>531</v>
          </cell>
          <cell r="N448" t="str">
            <v>KR</v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>
            <v>4.51</v>
          </cell>
          <cell r="T448">
            <v>157.85</v>
          </cell>
          <cell r="U448" t="str">
            <v>21</v>
          </cell>
          <cell r="V448" t="str">
            <v>SALES CTRL</v>
          </cell>
          <cell r="W448">
            <v>20230906</v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>
            <v>20230908</v>
          </cell>
          <cell r="AG448">
            <v>20230908</v>
          </cell>
          <cell r="AH448">
            <v>20230908</v>
          </cell>
        </row>
        <row r="449">
          <cell r="A449">
            <v>20230810</v>
          </cell>
          <cell r="B449">
            <v>20230908</v>
          </cell>
          <cell r="F449" t="str">
            <v>HK338277</v>
          </cell>
          <cell r="G449" t="str">
            <v>113902319823100</v>
          </cell>
          <cell r="H449" t="str">
            <v>SRS12MQZUU+58LM</v>
          </cell>
          <cell r="I449">
            <v>6</v>
          </cell>
          <cell r="J449">
            <v>348</v>
          </cell>
          <cell r="K449">
            <v>6</v>
          </cell>
          <cell r="L449" t="str">
            <v>APPLIED MEXICO, SA DE CV</v>
          </cell>
          <cell r="M449" t="str">
            <v>139</v>
          </cell>
          <cell r="N449" t="str">
            <v>SRS</v>
          </cell>
          <cell r="O449" t="str">
            <v>12</v>
          </cell>
          <cell r="P449" t="str">
            <v/>
          </cell>
          <cell r="Q449" t="str">
            <v/>
          </cell>
          <cell r="R449" t="str">
            <v/>
          </cell>
          <cell r="S449">
            <v>31.16</v>
          </cell>
          <cell r="T449">
            <v>186.96</v>
          </cell>
          <cell r="U449" t="str">
            <v>11</v>
          </cell>
          <cell r="V449" t="str">
            <v>LA SALES</v>
          </cell>
          <cell r="W449">
            <v>20230908</v>
          </cell>
          <cell r="X449" t="str">
            <v>4</v>
          </cell>
          <cell r="Y449" t="str">
            <v>25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>M200</v>
          </cell>
          <cell r="AD449" t="str">
            <v/>
          </cell>
          <cell r="AE449" t="str">
            <v>M100</v>
          </cell>
          <cell r="AF449">
            <v>20230908</v>
          </cell>
          <cell r="AG449">
            <v>20230908</v>
          </cell>
          <cell r="AH449">
            <v>20230908</v>
          </cell>
        </row>
        <row r="450">
          <cell r="A450">
            <v>20230810</v>
          </cell>
          <cell r="B450">
            <v>20230908</v>
          </cell>
          <cell r="F450" t="str">
            <v>HK338198</v>
          </cell>
          <cell r="G450" t="str">
            <v>113951022639400</v>
          </cell>
          <cell r="H450" t="str">
            <v>SRS9XGM+300LM</v>
          </cell>
          <cell r="I450">
            <v>2</v>
          </cell>
          <cell r="J450">
            <v>600</v>
          </cell>
          <cell r="K450">
            <v>2</v>
          </cell>
          <cell r="L450" t="str">
            <v>BEARING SERVICE - DECATUR</v>
          </cell>
          <cell r="M450" t="str">
            <v>139</v>
          </cell>
          <cell r="N450" t="str">
            <v>SRS</v>
          </cell>
          <cell r="O450" t="str">
            <v>9X</v>
          </cell>
          <cell r="P450" t="str">
            <v>G</v>
          </cell>
          <cell r="Q450" t="str">
            <v/>
          </cell>
          <cell r="R450" t="str">
            <v/>
          </cell>
          <cell r="S450">
            <v>39.450000000000003</v>
          </cell>
          <cell r="T450">
            <v>78.900000000000006</v>
          </cell>
          <cell r="U450" t="str">
            <v>11</v>
          </cell>
          <cell r="V450" t="str">
            <v>ATL SALES</v>
          </cell>
          <cell r="W450">
            <v>20230908</v>
          </cell>
          <cell r="X450" t="str">
            <v>10</v>
          </cell>
          <cell r="Y450" t="str">
            <v>20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>M200</v>
          </cell>
          <cell r="AD450" t="str">
            <v/>
          </cell>
          <cell r="AE450" t="str">
            <v>M100</v>
          </cell>
          <cell r="AF450">
            <v>20230908</v>
          </cell>
          <cell r="AG450">
            <v>20230908</v>
          </cell>
          <cell r="AH450">
            <v>20230908</v>
          </cell>
        </row>
        <row r="451">
          <cell r="A451">
            <v>20230811</v>
          </cell>
          <cell r="B451">
            <v>20230908</v>
          </cell>
          <cell r="F451" t="str">
            <v>HK338526</v>
          </cell>
          <cell r="G451" t="str">
            <v>002320126003400</v>
          </cell>
          <cell r="H451" t="str">
            <v>SHS20C2SS+340L</v>
          </cell>
          <cell r="I451">
            <v>1</v>
          </cell>
          <cell r="J451">
            <v>340</v>
          </cell>
          <cell r="K451">
            <v>2</v>
          </cell>
          <cell r="L451" t="str">
            <v>BEARINGS &amp; DRIVES (NC)</v>
          </cell>
          <cell r="M451" t="str">
            <v>023</v>
          </cell>
          <cell r="N451" t="str">
            <v>SHS</v>
          </cell>
          <cell r="O451" t="str">
            <v>20</v>
          </cell>
          <cell r="P451" t="str">
            <v>C</v>
          </cell>
          <cell r="Q451" t="str">
            <v/>
          </cell>
          <cell r="R451" t="str">
            <v/>
          </cell>
          <cell r="S451">
            <v>116.24</v>
          </cell>
          <cell r="T451">
            <v>116.24</v>
          </cell>
          <cell r="U451" t="str">
            <v>11</v>
          </cell>
          <cell r="V451" t="str">
            <v>ATL SALES</v>
          </cell>
          <cell r="W451">
            <v>20230828</v>
          </cell>
          <cell r="X451" t="str">
            <v>20</v>
          </cell>
          <cell r="Y451" t="str">
            <v>60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>
            <v>20230908</v>
          </cell>
          <cell r="AG451">
            <v>20230908</v>
          </cell>
          <cell r="AH451">
            <v>20230908</v>
          </cell>
        </row>
        <row r="452">
          <cell r="A452">
            <v>20230814</v>
          </cell>
          <cell r="B452">
            <v>20230908</v>
          </cell>
          <cell r="F452" t="str">
            <v>HK338582</v>
          </cell>
          <cell r="G452" t="str">
            <v>102302128401900</v>
          </cell>
          <cell r="H452" t="str">
            <v>SHS20C1QZSS+460L</v>
          </cell>
          <cell r="I452">
            <v>1</v>
          </cell>
          <cell r="J452">
            <v>460</v>
          </cell>
          <cell r="K452">
            <v>1</v>
          </cell>
          <cell r="L452" t="str">
            <v>MOTION IND - BIRMINGHAM (AL09)</v>
          </cell>
          <cell r="M452" t="str">
            <v>023</v>
          </cell>
          <cell r="N452" t="str">
            <v>SHS</v>
          </cell>
          <cell r="O452" t="str">
            <v>20</v>
          </cell>
          <cell r="P452" t="str">
            <v>C</v>
          </cell>
          <cell r="Q452" t="str">
            <v/>
          </cell>
          <cell r="R452" t="str">
            <v/>
          </cell>
          <cell r="S452">
            <v>91.99</v>
          </cell>
          <cell r="T452">
            <v>91.99</v>
          </cell>
          <cell r="U452" t="str">
            <v>11</v>
          </cell>
          <cell r="V452" t="str">
            <v>ATL SALES</v>
          </cell>
          <cell r="W452">
            <v>20230830</v>
          </cell>
          <cell r="X452" t="str">
            <v>20</v>
          </cell>
          <cell r="Y452" t="str">
            <v>60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>
            <v>20230908</v>
          </cell>
          <cell r="AG452">
            <v>20230908</v>
          </cell>
          <cell r="AH452">
            <v>20230908</v>
          </cell>
        </row>
        <row r="453">
          <cell r="A453">
            <v>20230814</v>
          </cell>
          <cell r="B453">
            <v>20230908</v>
          </cell>
          <cell r="F453" t="str">
            <v>HK338561</v>
          </cell>
          <cell r="G453" t="str">
            <v>302451023366100</v>
          </cell>
          <cell r="H453" t="str">
            <v>SHS35-3520LT(GK) RAIL</v>
          </cell>
          <cell r="I453">
            <v>8</v>
          </cell>
          <cell r="J453">
            <v>28160</v>
          </cell>
          <cell r="K453">
            <v>0</v>
          </cell>
          <cell r="L453" t="str">
            <v>APPLIED IND TECH - CLEVELAND</v>
          </cell>
          <cell r="M453" t="str">
            <v>024</v>
          </cell>
          <cell r="N453" t="str">
            <v>SHS</v>
          </cell>
          <cell r="O453" t="str">
            <v>35</v>
          </cell>
          <cell r="P453" t="str">
            <v/>
          </cell>
          <cell r="Q453" t="str">
            <v>GK</v>
          </cell>
          <cell r="R453" t="str">
            <v/>
          </cell>
          <cell r="S453">
            <v>299</v>
          </cell>
          <cell r="T453">
            <v>2392</v>
          </cell>
          <cell r="U453" t="str">
            <v>11</v>
          </cell>
          <cell r="V453" t="str">
            <v>CHI SALES</v>
          </cell>
          <cell r="W453">
            <v>20230822</v>
          </cell>
          <cell r="X453" t="str">
            <v>40</v>
          </cell>
          <cell r="Y453" t="str">
            <v>80</v>
          </cell>
          <cell r="Z453" t="str">
            <v>2</v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>
            <v>20230825</v>
          </cell>
          <cell r="AG453">
            <v>20230929</v>
          </cell>
          <cell r="AH453">
            <v>20230929</v>
          </cell>
        </row>
        <row r="454">
          <cell r="A454">
            <v>20230814</v>
          </cell>
          <cell r="B454">
            <v>20230908</v>
          </cell>
          <cell r="F454" t="str">
            <v>HK338674</v>
          </cell>
          <cell r="G454" t="str">
            <v>201E30144009000</v>
          </cell>
          <cell r="H454" t="str">
            <v>HSR30C1ZZ(GK) BLOCK</v>
          </cell>
          <cell r="I454">
            <v>8</v>
          </cell>
          <cell r="J454">
            <v>0</v>
          </cell>
          <cell r="K454">
            <v>8</v>
          </cell>
          <cell r="L454" t="str">
            <v>TRANTEK AUTOMATION CORP</v>
          </cell>
          <cell r="M454" t="str">
            <v>01E</v>
          </cell>
          <cell r="N454" t="str">
            <v>HSR</v>
          </cell>
          <cell r="O454" t="str">
            <v>30</v>
          </cell>
          <cell r="P454" t="str">
            <v>C</v>
          </cell>
          <cell r="Q454" t="str">
            <v>GK</v>
          </cell>
          <cell r="R454" t="str">
            <v/>
          </cell>
          <cell r="S454">
            <v>59.81</v>
          </cell>
          <cell r="T454">
            <v>478.48</v>
          </cell>
          <cell r="U454" t="str">
            <v>11</v>
          </cell>
          <cell r="V454" t="str">
            <v>DET SALES</v>
          </cell>
          <cell r="W454">
            <v>20230831</v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>
            <v>20230908</v>
          </cell>
          <cell r="AG454">
            <v>20230908</v>
          </cell>
          <cell r="AH454">
            <v>20230908</v>
          </cell>
        </row>
        <row r="455">
          <cell r="A455">
            <v>20230814</v>
          </cell>
          <cell r="B455">
            <v>20230908</v>
          </cell>
          <cell r="F455" t="str">
            <v>HK338675</v>
          </cell>
          <cell r="G455" t="str">
            <v>201E30144009000</v>
          </cell>
          <cell r="H455" t="str">
            <v>HSR30C1ZZ(GK) BLOCK</v>
          </cell>
          <cell r="I455">
            <v>8</v>
          </cell>
          <cell r="J455">
            <v>0</v>
          </cell>
          <cell r="K455">
            <v>8</v>
          </cell>
          <cell r="L455" t="str">
            <v>TRANTEK AUTOMATION CORP</v>
          </cell>
          <cell r="M455" t="str">
            <v>01E</v>
          </cell>
          <cell r="N455" t="str">
            <v>HSR</v>
          </cell>
          <cell r="O455" t="str">
            <v>30</v>
          </cell>
          <cell r="P455" t="str">
            <v>C</v>
          </cell>
          <cell r="Q455" t="str">
            <v>GK</v>
          </cell>
          <cell r="R455" t="str">
            <v/>
          </cell>
          <cell r="S455">
            <v>59.81</v>
          </cell>
          <cell r="T455">
            <v>478.48</v>
          </cell>
          <cell r="U455" t="str">
            <v>11</v>
          </cell>
          <cell r="V455" t="str">
            <v>DET SALES</v>
          </cell>
          <cell r="W455">
            <v>20230831</v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>
            <v>20230908</v>
          </cell>
          <cell r="AG455">
            <v>20230908</v>
          </cell>
          <cell r="AH455">
            <v>20230908</v>
          </cell>
        </row>
        <row r="456">
          <cell r="A456">
            <v>20230817</v>
          </cell>
          <cell r="B456">
            <v>20230908</v>
          </cell>
          <cell r="F456" t="str">
            <v>HK339063</v>
          </cell>
          <cell r="G456" t="str">
            <v>002320327002800</v>
          </cell>
          <cell r="H456" t="str">
            <v>SHS20V2SSC0+280L</v>
          </cell>
          <cell r="I456">
            <v>3</v>
          </cell>
          <cell r="J456">
            <v>840</v>
          </cell>
          <cell r="K456">
            <v>6</v>
          </cell>
          <cell r="L456" t="str">
            <v>KOMAX</v>
          </cell>
          <cell r="M456" t="str">
            <v>023</v>
          </cell>
          <cell r="N456" t="str">
            <v>SHS</v>
          </cell>
          <cell r="O456" t="str">
            <v>20</v>
          </cell>
          <cell r="P456" t="str">
            <v>V</v>
          </cell>
          <cell r="Q456" t="str">
            <v/>
          </cell>
          <cell r="R456" t="str">
            <v>C0</v>
          </cell>
          <cell r="S456">
            <v>121.76</v>
          </cell>
          <cell r="T456">
            <v>365.28</v>
          </cell>
          <cell r="U456" t="str">
            <v>11</v>
          </cell>
          <cell r="V456" t="str">
            <v>CHI SALES</v>
          </cell>
          <cell r="W456">
            <v>20230908</v>
          </cell>
          <cell r="X456" t="str">
            <v>20</v>
          </cell>
          <cell r="Y456" t="str">
            <v>60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>
            <v>20230908</v>
          </cell>
          <cell r="AG456">
            <v>20230908</v>
          </cell>
          <cell r="AH456">
            <v>20230908</v>
          </cell>
        </row>
        <row r="457">
          <cell r="A457">
            <v>20230817</v>
          </cell>
          <cell r="B457">
            <v>20230908</v>
          </cell>
          <cell r="F457" t="str">
            <v>HK339088</v>
          </cell>
          <cell r="G457" t="str">
            <v>202420200902200</v>
          </cell>
          <cell r="H457" t="str">
            <v>SHS20-220L(GK) RAIL</v>
          </cell>
          <cell r="I457">
            <v>30</v>
          </cell>
          <cell r="J457">
            <v>6600</v>
          </cell>
          <cell r="K457">
            <v>0</v>
          </cell>
          <cell r="L457" t="str">
            <v/>
          </cell>
          <cell r="M457" t="str">
            <v>024</v>
          </cell>
          <cell r="N457" t="str">
            <v>SHS</v>
          </cell>
          <cell r="O457" t="str">
            <v>20</v>
          </cell>
          <cell r="P457" t="str">
            <v/>
          </cell>
          <cell r="Q457" t="str">
            <v>GK</v>
          </cell>
          <cell r="R457" t="str">
            <v/>
          </cell>
          <cell r="S457">
            <v>22.66</v>
          </cell>
          <cell r="T457">
            <v>679.8</v>
          </cell>
          <cell r="U457" t="str">
            <v>21</v>
          </cell>
          <cell r="V457" t="str">
            <v>SALES CTRL</v>
          </cell>
          <cell r="W457">
            <v>20230908</v>
          </cell>
          <cell r="X457" t="str">
            <v>20</v>
          </cell>
          <cell r="Y457" t="str">
            <v>60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>
            <v>20230908</v>
          </cell>
          <cell r="AG457">
            <v>20230908</v>
          </cell>
          <cell r="AH457">
            <v>20230908</v>
          </cell>
        </row>
        <row r="458">
          <cell r="A458">
            <v>20230817</v>
          </cell>
          <cell r="B458">
            <v>20230908</v>
          </cell>
          <cell r="F458" t="str">
            <v>HK339106</v>
          </cell>
          <cell r="G458" t="str">
            <v>206135400009000</v>
          </cell>
          <cell r="H458" t="str">
            <v>HRW35CA1(GK) BLOCK</v>
          </cell>
          <cell r="I458">
            <v>2</v>
          </cell>
          <cell r="J458">
            <v>0</v>
          </cell>
          <cell r="K458">
            <v>2</v>
          </cell>
          <cell r="L458" t="str">
            <v>TECHNICO (COMP)</v>
          </cell>
          <cell r="M458" t="str">
            <v>061</v>
          </cell>
          <cell r="N458" t="str">
            <v>HRW</v>
          </cell>
          <cell r="O458" t="str">
            <v>35</v>
          </cell>
          <cell r="P458" t="str">
            <v>CA</v>
          </cell>
          <cell r="Q458" t="str">
            <v>GK</v>
          </cell>
          <cell r="R458" t="str">
            <v/>
          </cell>
          <cell r="S458">
            <v>67.02</v>
          </cell>
          <cell r="T458">
            <v>134.04</v>
          </cell>
          <cell r="U458" t="str">
            <v>11</v>
          </cell>
          <cell r="V458" t="str">
            <v>DET SALES</v>
          </cell>
          <cell r="W458">
            <v>20230908</v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>
            <v>20230908</v>
          </cell>
          <cell r="AG458">
            <v>20230908</v>
          </cell>
          <cell r="AH458">
            <v>20230908</v>
          </cell>
        </row>
        <row r="459">
          <cell r="A459">
            <v>20230110</v>
          </cell>
          <cell r="B459">
            <v>20230911</v>
          </cell>
          <cell r="F459" t="str">
            <v>HK301036</v>
          </cell>
          <cell r="G459" t="str">
            <v>100551011082300</v>
          </cell>
          <cell r="H459" t="str">
            <v>SSR15XW2C1M+760LSPM-III</v>
          </cell>
          <cell r="I459">
            <v>12</v>
          </cell>
          <cell r="J459">
            <v>9120</v>
          </cell>
          <cell r="K459">
            <v>24</v>
          </cell>
          <cell r="L459" t="str">
            <v>RELIANT SYSTEMS INC</v>
          </cell>
          <cell r="M459" t="str">
            <v>005</v>
          </cell>
          <cell r="N459" t="str">
            <v>SSR</v>
          </cell>
          <cell r="O459" t="str">
            <v>15X</v>
          </cell>
          <cell r="P459" t="str">
            <v>W</v>
          </cell>
          <cell r="Q459" t="str">
            <v>SP</v>
          </cell>
          <cell r="R459" t="str">
            <v>C1</v>
          </cell>
          <cell r="S459">
            <v>217.78</v>
          </cell>
          <cell r="T459">
            <v>2613.36</v>
          </cell>
          <cell r="U459" t="str">
            <v>11</v>
          </cell>
          <cell r="V459" t="str">
            <v>CHI SALES</v>
          </cell>
          <cell r="W459">
            <v>20230911</v>
          </cell>
          <cell r="X459" t="str">
            <v>20</v>
          </cell>
          <cell r="Y459" t="str">
            <v>60</v>
          </cell>
          <cell r="Z459" t="str">
            <v/>
          </cell>
          <cell r="AA459" t="str">
            <v>3</v>
          </cell>
          <cell r="AB459" t="str">
            <v/>
          </cell>
          <cell r="AC459" t="str">
            <v>M300</v>
          </cell>
          <cell r="AD459" t="str">
            <v/>
          </cell>
          <cell r="AE459" t="str">
            <v>M100</v>
          </cell>
          <cell r="AF459">
            <v>20230911</v>
          </cell>
          <cell r="AG459">
            <v>20230911</v>
          </cell>
          <cell r="AH459">
            <v>20230911</v>
          </cell>
        </row>
        <row r="460">
          <cell r="A460">
            <v>20230110</v>
          </cell>
          <cell r="B460">
            <v>20230911</v>
          </cell>
          <cell r="F460" t="str">
            <v>HK301008</v>
          </cell>
          <cell r="G460" t="str">
            <v>100551011194500</v>
          </cell>
          <cell r="H460" t="str">
            <v>SSR15XW2C1M+740LSPM-II</v>
          </cell>
          <cell r="I460">
            <v>2</v>
          </cell>
          <cell r="J460">
            <v>1480</v>
          </cell>
          <cell r="K460">
            <v>4</v>
          </cell>
          <cell r="L460" t="str">
            <v>RELIANT SYSTEMS INC</v>
          </cell>
          <cell r="M460" t="str">
            <v>005</v>
          </cell>
          <cell r="N460" t="str">
            <v>SSR</v>
          </cell>
          <cell r="O460" t="str">
            <v>15X</v>
          </cell>
          <cell r="P460" t="str">
            <v>W</v>
          </cell>
          <cell r="Q460" t="str">
            <v>SP</v>
          </cell>
          <cell r="R460" t="str">
            <v>C1</v>
          </cell>
          <cell r="S460">
            <v>225.63</v>
          </cell>
          <cell r="T460">
            <v>451.26</v>
          </cell>
          <cell r="U460" t="str">
            <v>11</v>
          </cell>
          <cell r="V460" t="str">
            <v>CHI SALES</v>
          </cell>
          <cell r="W460">
            <v>20230911</v>
          </cell>
          <cell r="X460" t="str">
            <v>10</v>
          </cell>
          <cell r="Y460" t="str">
            <v>60</v>
          </cell>
          <cell r="Z460" t="str">
            <v/>
          </cell>
          <cell r="AA460" t="str">
            <v>2</v>
          </cell>
          <cell r="AB460" t="str">
            <v/>
          </cell>
          <cell r="AC460" t="str">
            <v>M300</v>
          </cell>
          <cell r="AD460" t="str">
            <v/>
          </cell>
          <cell r="AE460" t="str">
            <v>M100</v>
          </cell>
          <cell r="AF460">
            <v>20230911</v>
          </cell>
          <cell r="AG460">
            <v>20230911</v>
          </cell>
          <cell r="AH460">
            <v>20230911</v>
          </cell>
        </row>
        <row r="461">
          <cell r="A461">
            <v>20230118</v>
          </cell>
          <cell r="B461">
            <v>20230911</v>
          </cell>
          <cell r="F461" t="str">
            <v>HK301974</v>
          </cell>
          <cell r="G461" t="str">
            <v>102351005908100</v>
          </cell>
          <cell r="H461" t="str">
            <v>SHS30V2SSC1E+1216LTS-II</v>
          </cell>
          <cell r="I461">
            <v>24</v>
          </cell>
          <cell r="J461">
            <v>29184</v>
          </cell>
          <cell r="K461">
            <v>48</v>
          </cell>
          <cell r="L461" t="str">
            <v>ORBIT MACHINING COMPANY</v>
          </cell>
          <cell r="M461" t="str">
            <v>023</v>
          </cell>
          <cell r="N461" t="str">
            <v>SHS</v>
          </cell>
          <cell r="O461" t="str">
            <v>30</v>
          </cell>
          <cell r="P461" t="str">
            <v>V</v>
          </cell>
          <cell r="Q461" t="str">
            <v/>
          </cell>
          <cell r="R461" t="str">
            <v>C1</v>
          </cell>
          <cell r="S461">
            <v>282.52</v>
          </cell>
          <cell r="T461">
            <v>6780.48</v>
          </cell>
          <cell r="U461" t="str">
            <v>11</v>
          </cell>
          <cell r="V461" t="str">
            <v>CHI SALES</v>
          </cell>
          <cell r="W461">
            <v>20230914</v>
          </cell>
          <cell r="X461" t="str">
            <v>37</v>
          </cell>
          <cell r="Y461" t="str">
            <v>80</v>
          </cell>
          <cell r="Z461" t="str">
            <v>2</v>
          </cell>
          <cell r="AA461" t="str">
            <v>2</v>
          </cell>
          <cell r="AB461" t="str">
            <v/>
          </cell>
          <cell r="AC461" t="str">
            <v/>
          </cell>
          <cell r="AD461" t="str">
            <v>Z000</v>
          </cell>
          <cell r="AE461" t="str">
            <v/>
          </cell>
          <cell r="AF461">
            <v>20230911</v>
          </cell>
          <cell r="AG461">
            <v>20230914</v>
          </cell>
          <cell r="AH461">
            <v>20230914</v>
          </cell>
        </row>
        <row r="462">
          <cell r="A462">
            <v>20230302</v>
          </cell>
          <cell r="B462">
            <v>20230911</v>
          </cell>
          <cell r="F462" t="str">
            <v>HK311276</v>
          </cell>
          <cell r="G462" t="str">
            <v>102351006043501</v>
          </cell>
          <cell r="H462" t="str">
            <v>SHS35C2ZZC0E+1240LP-II(B)</v>
          </cell>
          <cell r="I462">
            <v>4</v>
          </cell>
          <cell r="J462">
            <v>4960</v>
          </cell>
          <cell r="K462">
            <v>8</v>
          </cell>
          <cell r="L462" t="str">
            <v>MAZAK CORPORATION</v>
          </cell>
          <cell r="M462" t="str">
            <v>023</v>
          </cell>
          <cell r="N462" t="str">
            <v>SHS</v>
          </cell>
          <cell r="O462" t="str">
            <v>35</v>
          </cell>
          <cell r="P462" t="str">
            <v>C</v>
          </cell>
          <cell r="Q462" t="str">
            <v>P</v>
          </cell>
          <cell r="R462" t="str">
            <v>C0</v>
          </cell>
          <cell r="S462">
            <v>200</v>
          </cell>
          <cell r="T462">
            <v>800</v>
          </cell>
          <cell r="U462" t="str">
            <v>11</v>
          </cell>
          <cell r="V462" t="str">
            <v>CHI SALES</v>
          </cell>
          <cell r="W462">
            <v>20230818</v>
          </cell>
          <cell r="X462" t="str">
            <v>20</v>
          </cell>
          <cell r="Y462" t="str">
            <v>80</v>
          </cell>
          <cell r="Z462" t="str">
            <v/>
          </cell>
          <cell r="AA462" t="str">
            <v>2</v>
          </cell>
          <cell r="AB462" t="str">
            <v>009Z</v>
          </cell>
          <cell r="AC462" t="str">
            <v/>
          </cell>
          <cell r="AD462" t="str">
            <v>0010</v>
          </cell>
          <cell r="AE462" t="str">
            <v/>
          </cell>
          <cell r="AF462">
            <v>20230911</v>
          </cell>
          <cell r="AG462">
            <v>20230911</v>
          </cell>
          <cell r="AH462">
            <v>20230911</v>
          </cell>
        </row>
        <row r="463">
          <cell r="A463">
            <v>20230321</v>
          </cell>
          <cell r="B463">
            <v>20230911</v>
          </cell>
          <cell r="F463" t="str">
            <v>HK315118</v>
          </cell>
          <cell r="G463" t="str">
            <v>184951017512401</v>
          </cell>
          <cell r="H463" t="str">
            <v>MS15003-0175124</v>
          </cell>
          <cell r="I463">
            <v>1</v>
          </cell>
          <cell r="J463">
            <v>0</v>
          </cell>
          <cell r="K463">
            <v>0</v>
          </cell>
          <cell r="L463" t="str">
            <v>BENCHMARK ELECTRONICS, INC</v>
          </cell>
          <cell r="M463" t="str">
            <v>849</v>
          </cell>
          <cell r="N463" t="str">
            <v>S-UNIT</v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>
            <v>3805</v>
          </cell>
          <cell r="T463">
            <v>3805</v>
          </cell>
          <cell r="U463" t="str">
            <v>11</v>
          </cell>
          <cell r="V463" t="str">
            <v>SF SALES</v>
          </cell>
          <cell r="W463">
            <v>20230911</v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>
            <v>20230911</v>
          </cell>
          <cell r="AG463">
            <v>20230911</v>
          </cell>
          <cell r="AH463">
            <v>20230911</v>
          </cell>
        </row>
        <row r="464">
          <cell r="A464">
            <v>20230502</v>
          </cell>
          <cell r="B464">
            <v>20230911</v>
          </cell>
          <cell r="F464" t="str">
            <v>HK322866</v>
          </cell>
          <cell r="G464" t="str">
            <v>302351006284000</v>
          </cell>
          <cell r="H464" t="str">
            <v>SHS55C1QZSSHH BLOCK</v>
          </cell>
          <cell r="I464">
            <v>2</v>
          </cell>
          <cell r="J464">
            <v>0</v>
          </cell>
          <cell r="K464">
            <v>2</v>
          </cell>
          <cell r="L464" t="str">
            <v>AUTOMATIZACION MECANICA LINEAL</v>
          </cell>
          <cell r="M464" t="str">
            <v>023</v>
          </cell>
          <cell r="N464" t="str">
            <v>SHS</v>
          </cell>
          <cell r="O464" t="str">
            <v>55</v>
          </cell>
          <cell r="P464" t="str">
            <v>C</v>
          </cell>
          <cell r="Q464" t="str">
            <v/>
          </cell>
          <cell r="R464" t="str">
            <v/>
          </cell>
          <cell r="S464">
            <v>163.41999999999999</v>
          </cell>
          <cell r="T464">
            <v>326.83999999999997</v>
          </cell>
          <cell r="U464" t="str">
            <v>11</v>
          </cell>
          <cell r="V464" t="str">
            <v>LA SALES</v>
          </cell>
          <cell r="W464">
            <v>20230911</v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>
            <v>20230911</v>
          </cell>
          <cell r="AG464">
            <v>20230911</v>
          </cell>
          <cell r="AH464">
            <v>20230911</v>
          </cell>
        </row>
        <row r="465">
          <cell r="A465">
            <v>20230508</v>
          </cell>
          <cell r="B465">
            <v>20230911</v>
          </cell>
          <cell r="F465" t="str">
            <v>HK323814</v>
          </cell>
          <cell r="G465" t="str">
            <v>102302368328400</v>
          </cell>
          <cell r="H465" t="str">
            <v>SHS30V2QZSSHH+760L</v>
          </cell>
          <cell r="I465">
            <v>3</v>
          </cell>
          <cell r="J465">
            <v>2280</v>
          </cell>
          <cell r="K465">
            <v>6</v>
          </cell>
          <cell r="L465" t="str">
            <v>EASTERN INDUSTRIAL AUTOMATION</v>
          </cell>
          <cell r="M465" t="str">
            <v>023</v>
          </cell>
          <cell r="N465" t="str">
            <v>SHS</v>
          </cell>
          <cell r="O465" t="str">
            <v>30</v>
          </cell>
          <cell r="P465" t="str">
            <v>V</v>
          </cell>
          <cell r="Q465" t="str">
            <v/>
          </cell>
          <cell r="R465" t="str">
            <v/>
          </cell>
          <cell r="S465">
            <v>236.33</v>
          </cell>
          <cell r="T465">
            <v>708.99</v>
          </cell>
          <cell r="U465" t="str">
            <v>11</v>
          </cell>
          <cell r="V465" t="str">
            <v>NE SALES</v>
          </cell>
          <cell r="W465">
            <v>20230512</v>
          </cell>
          <cell r="X465" t="str">
            <v>20</v>
          </cell>
          <cell r="Y465" t="str">
            <v>80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>
            <v>20230911</v>
          </cell>
          <cell r="AG465">
            <v>20230911</v>
          </cell>
          <cell r="AH465">
            <v>20230911</v>
          </cell>
        </row>
        <row r="466">
          <cell r="A466">
            <v>20230510</v>
          </cell>
          <cell r="B466">
            <v>20230911</v>
          </cell>
          <cell r="F466" t="str">
            <v>HK324166</v>
          </cell>
          <cell r="G466" t="str">
            <v>102302251323800</v>
          </cell>
          <cell r="H466" t="str">
            <v>SHS30C2KKHH+440L-II</v>
          </cell>
          <cell r="I466">
            <v>2</v>
          </cell>
          <cell r="J466">
            <v>880</v>
          </cell>
          <cell r="K466">
            <v>4</v>
          </cell>
          <cell r="L466" t="str">
            <v>MOTION IND - CHICAGO (IL30)</v>
          </cell>
          <cell r="M466" t="str">
            <v>023</v>
          </cell>
          <cell r="N466" t="str">
            <v>SHS</v>
          </cell>
          <cell r="O466" t="str">
            <v>30</v>
          </cell>
          <cell r="P466" t="str">
            <v>C</v>
          </cell>
          <cell r="Q466" t="str">
            <v/>
          </cell>
          <cell r="R466" t="str">
            <v/>
          </cell>
          <cell r="S466">
            <v>205.63</v>
          </cell>
          <cell r="T466">
            <v>411.26</v>
          </cell>
          <cell r="U466" t="str">
            <v>11</v>
          </cell>
          <cell r="V466" t="str">
            <v>CHI SALES</v>
          </cell>
          <cell r="W466">
            <v>20230517</v>
          </cell>
          <cell r="X466" t="str">
            <v>20</v>
          </cell>
          <cell r="Y466" t="str">
            <v>80</v>
          </cell>
          <cell r="Z466" t="str">
            <v/>
          </cell>
          <cell r="AA466" t="str">
            <v>2</v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>
            <v>20230911</v>
          </cell>
          <cell r="AG466">
            <v>20230911</v>
          </cell>
          <cell r="AH466">
            <v>20230911</v>
          </cell>
        </row>
        <row r="467">
          <cell r="A467">
            <v>20230510</v>
          </cell>
          <cell r="B467">
            <v>20230911</v>
          </cell>
          <cell r="F467" t="str">
            <v>HK324168</v>
          </cell>
          <cell r="G467" t="str">
            <v>102351023092300</v>
          </cell>
          <cell r="H467" t="str">
            <v>SHS35C1KKHH+280L-II</v>
          </cell>
          <cell r="I467">
            <v>2</v>
          </cell>
          <cell r="J467">
            <v>560</v>
          </cell>
          <cell r="K467">
            <v>2</v>
          </cell>
          <cell r="L467" t="str">
            <v>MOTION IND - CHICAGO (IL30)</v>
          </cell>
          <cell r="M467" t="str">
            <v>023</v>
          </cell>
          <cell r="N467" t="str">
            <v>SHS</v>
          </cell>
          <cell r="O467" t="str">
            <v>35</v>
          </cell>
          <cell r="P467" t="str">
            <v>C</v>
          </cell>
          <cell r="Q467" t="str">
            <v/>
          </cell>
          <cell r="R467" t="str">
            <v/>
          </cell>
          <cell r="S467">
            <v>115.02</v>
          </cell>
          <cell r="T467">
            <v>230.04</v>
          </cell>
          <cell r="U467" t="str">
            <v>11</v>
          </cell>
          <cell r="V467" t="str">
            <v>CHI SALES</v>
          </cell>
          <cell r="W467">
            <v>20230517</v>
          </cell>
          <cell r="X467" t="str">
            <v>20</v>
          </cell>
          <cell r="Y467" t="str">
            <v>80</v>
          </cell>
          <cell r="Z467" t="str">
            <v/>
          </cell>
          <cell r="AA467" t="str">
            <v>2</v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>
            <v>20230911</v>
          </cell>
          <cell r="AG467">
            <v>20230911</v>
          </cell>
          <cell r="AH467">
            <v>20230911</v>
          </cell>
        </row>
        <row r="468">
          <cell r="A468">
            <v>20230512</v>
          </cell>
          <cell r="B468">
            <v>20230911</v>
          </cell>
          <cell r="F468" t="str">
            <v>HK325398</v>
          </cell>
          <cell r="G468" t="str">
            <v>202A20C22000000</v>
          </cell>
          <cell r="H468" t="str">
            <v>HSR20LC1SS(GK) BLOCK</v>
          </cell>
          <cell r="I468">
            <v>30</v>
          </cell>
          <cell r="J468">
            <v>0</v>
          </cell>
          <cell r="K468">
            <v>30</v>
          </cell>
          <cell r="L468" t="str">
            <v/>
          </cell>
          <cell r="M468" t="str">
            <v>02A</v>
          </cell>
          <cell r="N468" t="str">
            <v>HSR</v>
          </cell>
          <cell r="O468" t="str">
            <v>20</v>
          </cell>
          <cell r="P468" t="str">
            <v>LC</v>
          </cell>
          <cell r="Q468" t="str">
            <v>GK</v>
          </cell>
          <cell r="R468" t="str">
            <v/>
          </cell>
          <cell r="S468">
            <v>22.8</v>
          </cell>
          <cell r="T468">
            <v>684</v>
          </cell>
          <cell r="U468" t="str">
            <v>21</v>
          </cell>
          <cell r="V468" t="str">
            <v>SALES CTRL</v>
          </cell>
          <cell r="W468">
            <v>20230908</v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>
            <v>20230911</v>
          </cell>
          <cell r="AG468">
            <v>20230911</v>
          </cell>
          <cell r="AH468">
            <v>20230911</v>
          </cell>
        </row>
        <row r="469">
          <cell r="A469">
            <v>20230512</v>
          </cell>
          <cell r="B469">
            <v>20230911</v>
          </cell>
          <cell r="F469" t="str">
            <v>HK325399</v>
          </cell>
          <cell r="G469" t="str">
            <v>202A20C22000000</v>
          </cell>
          <cell r="H469" t="str">
            <v>HSR20LC1SS(GK) BLOCK</v>
          </cell>
          <cell r="I469">
            <v>30</v>
          </cell>
          <cell r="J469">
            <v>0</v>
          </cell>
          <cell r="K469">
            <v>30</v>
          </cell>
          <cell r="L469" t="str">
            <v/>
          </cell>
          <cell r="M469" t="str">
            <v>02A</v>
          </cell>
          <cell r="N469" t="str">
            <v>HSR</v>
          </cell>
          <cell r="O469" t="str">
            <v>20</v>
          </cell>
          <cell r="P469" t="str">
            <v>LC</v>
          </cell>
          <cell r="Q469" t="str">
            <v>GK</v>
          </cell>
          <cell r="R469" t="str">
            <v/>
          </cell>
          <cell r="S469">
            <v>22.8</v>
          </cell>
          <cell r="T469">
            <v>684</v>
          </cell>
          <cell r="U469" t="str">
            <v>21</v>
          </cell>
          <cell r="V469" t="str">
            <v>SALES CTRL</v>
          </cell>
          <cell r="W469">
            <v>20230908</v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>
            <v>20230911</v>
          </cell>
          <cell r="AG469">
            <v>20230911</v>
          </cell>
          <cell r="AH469">
            <v>20230911</v>
          </cell>
        </row>
        <row r="470">
          <cell r="A470">
            <v>20230512</v>
          </cell>
          <cell r="B470">
            <v>20230911</v>
          </cell>
          <cell r="F470" t="str">
            <v>HK325413</v>
          </cell>
          <cell r="G470" t="str">
            <v>202A25A22000000</v>
          </cell>
          <cell r="H470" t="str">
            <v>HSR25C1SS(GK) BLOCK</v>
          </cell>
          <cell r="I470">
            <v>100</v>
          </cell>
          <cell r="J470">
            <v>0</v>
          </cell>
          <cell r="K470">
            <v>100</v>
          </cell>
          <cell r="L470" t="str">
            <v/>
          </cell>
          <cell r="M470" t="str">
            <v>02A</v>
          </cell>
          <cell r="N470" t="str">
            <v>HSR</v>
          </cell>
          <cell r="O470" t="str">
            <v>25</v>
          </cell>
          <cell r="P470" t="str">
            <v>C</v>
          </cell>
          <cell r="Q470" t="str">
            <v>GK</v>
          </cell>
          <cell r="R470" t="str">
            <v/>
          </cell>
          <cell r="S470">
            <v>22.45</v>
          </cell>
          <cell r="T470">
            <v>2245</v>
          </cell>
          <cell r="U470" t="str">
            <v>21</v>
          </cell>
          <cell r="V470" t="str">
            <v>SALES CTRL</v>
          </cell>
          <cell r="W470">
            <v>20230908</v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>
            <v>20230911</v>
          </cell>
          <cell r="AG470">
            <v>20230911</v>
          </cell>
          <cell r="AH470">
            <v>20230911</v>
          </cell>
        </row>
        <row r="471">
          <cell r="A471">
            <v>20230512</v>
          </cell>
          <cell r="B471">
            <v>20230911</v>
          </cell>
          <cell r="F471" t="str">
            <v>HK325414</v>
          </cell>
          <cell r="G471" t="str">
            <v>202A25A22000000</v>
          </cell>
          <cell r="H471" t="str">
            <v>HSR25C1SS(GK) BLOCK</v>
          </cell>
          <cell r="I471">
            <v>100</v>
          </cell>
          <cell r="J471">
            <v>0</v>
          </cell>
          <cell r="K471">
            <v>100</v>
          </cell>
          <cell r="L471" t="str">
            <v/>
          </cell>
          <cell r="M471" t="str">
            <v>02A</v>
          </cell>
          <cell r="N471" t="str">
            <v>HSR</v>
          </cell>
          <cell r="O471" t="str">
            <v>25</v>
          </cell>
          <cell r="P471" t="str">
            <v>C</v>
          </cell>
          <cell r="Q471" t="str">
            <v>GK</v>
          </cell>
          <cell r="R471" t="str">
            <v/>
          </cell>
          <cell r="S471">
            <v>22.45</v>
          </cell>
          <cell r="T471">
            <v>2245</v>
          </cell>
          <cell r="U471" t="str">
            <v>21</v>
          </cell>
          <cell r="V471" t="str">
            <v>SALES CTRL</v>
          </cell>
          <cell r="W471">
            <v>20230908</v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>
            <v>20230911</v>
          </cell>
          <cell r="AG471">
            <v>20230911</v>
          </cell>
          <cell r="AH471">
            <v>20230911</v>
          </cell>
        </row>
        <row r="472">
          <cell r="A472">
            <v>20230512</v>
          </cell>
          <cell r="B472">
            <v>20230911</v>
          </cell>
          <cell r="F472" t="str">
            <v>HK325415</v>
          </cell>
          <cell r="G472" t="str">
            <v>202A25A22000000</v>
          </cell>
          <cell r="H472" t="str">
            <v>HSR25C1SS(GK) BLOCK</v>
          </cell>
          <cell r="I472">
            <v>100</v>
          </cell>
          <cell r="J472">
            <v>0</v>
          </cell>
          <cell r="K472">
            <v>100</v>
          </cell>
          <cell r="L472" t="str">
            <v/>
          </cell>
          <cell r="M472" t="str">
            <v>02A</v>
          </cell>
          <cell r="N472" t="str">
            <v>HSR</v>
          </cell>
          <cell r="O472" t="str">
            <v>25</v>
          </cell>
          <cell r="P472" t="str">
            <v>C</v>
          </cell>
          <cell r="Q472" t="str">
            <v>GK</v>
          </cell>
          <cell r="R472" t="str">
            <v/>
          </cell>
          <cell r="S472">
            <v>22.45</v>
          </cell>
          <cell r="T472">
            <v>2245</v>
          </cell>
          <cell r="U472" t="str">
            <v>21</v>
          </cell>
          <cell r="V472" t="str">
            <v>SALES CTRL</v>
          </cell>
          <cell r="W472">
            <v>20230908</v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>
            <v>20230911</v>
          </cell>
          <cell r="AG472">
            <v>20230911</v>
          </cell>
          <cell r="AH472">
            <v>20230911</v>
          </cell>
        </row>
        <row r="473">
          <cell r="A473">
            <v>20230614</v>
          </cell>
          <cell r="B473">
            <v>20230911</v>
          </cell>
          <cell r="F473" t="str">
            <v>HK330849</v>
          </cell>
          <cell r="G473" t="str">
            <v>001E25116002200</v>
          </cell>
          <cell r="H473" t="str">
            <v>HSR25C1SS+220L</v>
          </cell>
          <cell r="I473">
            <v>4</v>
          </cell>
          <cell r="J473">
            <v>880</v>
          </cell>
          <cell r="K473">
            <v>4</v>
          </cell>
          <cell r="L473" t="str">
            <v>APPLIED IND TECH - CLEVELAND</v>
          </cell>
          <cell r="M473" t="str">
            <v>01E</v>
          </cell>
          <cell r="N473" t="str">
            <v>HSR</v>
          </cell>
          <cell r="O473" t="str">
            <v>25</v>
          </cell>
          <cell r="P473" t="str">
            <v>C</v>
          </cell>
          <cell r="Q473" t="str">
            <v/>
          </cell>
          <cell r="R473" t="str">
            <v/>
          </cell>
          <cell r="S473">
            <v>71.47</v>
          </cell>
          <cell r="T473">
            <v>285.88</v>
          </cell>
          <cell r="U473" t="str">
            <v>11</v>
          </cell>
          <cell r="V473" t="str">
            <v>CHI SALES</v>
          </cell>
          <cell r="W473">
            <v>20230913</v>
          </cell>
          <cell r="X473" t="str">
            <v>20</v>
          </cell>
          <cell r="Y473" t="str">
            <v>60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>
            <v>20230911</v>
          </cell>
          <cell r="AG473">
            <v>20230911</v>
          </cell>
          <cell r="AH473">
            <v>20230911</v>
          </cell>
        </row>
        <row r="474">
          <cell r="A474">
            <v>20230627</v>
          </cell>
          <cell r="B474">
            <v>20230911</v>
          </cell>
          <cell r="F474" t="str">
            <v>HK332149</v>
          </cell>
          <cell r="G474" t="str">
            <v>102351019617800</v>
          </cell>
          <cell r="H474" t="str">
            <v>SHS55V1UUC1+440LP</v>
          </cell>
          <cell r="I474">
            <v>4</v>
          </cell>
          <cell r="J474">
            <v>1760</v>
          </cell>
          <cell r="K474">
            <v>4</v>
          </cell>
          <cell r="L474" t="str">
            <v>BROWN MACHINE</v>
          </cell>
          <cell r="M474" t="str">
            <v>023</v>
          </cell>
          <cell r="N474" t="str">
            <v>SHS</v>
          </cell>
          <cell r="O474" t="str">
            <v>55</v>
          </cell>
          <cell r="P474" t="str">
            <v>V</v>
          </cell>
          <cell r="Q474" t="str">
            <v>P</v>
          </cell>
          <cell r="R474" t="str">
            <v>C1</v>
          </cell>
          <cell r="S474">
            <v>304.74</v>
          </cell>
          <cell r="T474">
            <v>1218.96</v>
          </cell>
          <cell r="U474" t="str">
            <v>11</v>
          </cell>
          <cell r="V474" t="str">
            <v>DET SALES</v>
          </cell>
          <cell r="W474">
            <v>20230911</v>
          </cell>
          <cell r="X474" t="str">
            <v>40</v>
          </cell>
          <cell r="Y474" t="str">
            <v>120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>
            <v>20230911</v>
          </cell>
          <cell r="AG474">
            <v>20230911</v>
          </cell>
          <cell r="AH474">
            <v>20230911</v>
          </cell>
        </row>
        <row r="475">
          <cell r="A475">
            <v>20230713</v>
          </cell>
          <cell r="B475">
            <v>20230911</v>
          </cell>
          <cell r="F475" t="str">
            <v>HK334458</v>
          </cell>
          <cell r="G475" t="str">
            <v>75210001639A350</v>
          </cell>
          <cell r="H475" t="str">
            <v>KR45/46/SKR46 INT-FLNG F46-TA035</v>
          </cell>
          <cell r="I475">
            <v>1</v>
          </cell>
          <cell r="J475">
            <v>0</v>
          </cell>
          <cell r="K475">
            <v>0</v>
          </cell>
          <cell r="L475" t="str">
            <v>ATS ASSEMBLY AND TEST</v>
          </cell>
          <cell r="M475" t="str">
            <v>521</v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>
            <v>169</v>
          </cell>
          <cell r="T475">
            <v>169</v>
          </cell>
          <cell r="U475" t="str">
            <v>11</v>
          </cell>
          <cell r="V475" t="str">
            <v>DET SALES</v>
          </cell>
          <cell r="W475">
            <v>20230911</v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>
            <v>20230911</v>
          </cell>
          <cell r="AG475">
            <v>20230911</v>
          </cell>
          <cell r="AH475">
            <v>20230911</v>
          </cell>
        </row>
        <row r="476">
          <cell r="A476">
            <v>20230713</v>
          </cell>
          <cell r="B476">
            <v>20230911</v>
          </cell>
          <cell r="F476" t="str">
            <v>HK334556</v>
          </cell>
          <cell r="G476" t="str">
            <v>302451015329700</v>
          </cell>
          <cell r="H476" t="str">
            <v>SHS45-5250LT(GK) RAIL</v>
          </cell>
          <cell r="I476">
            <v>1</v>
          </cell>
          <cell r="J476">
            <v>5250</v>
          </cell>
          <cell r="K476">
            <v>0</v>
          </cell>
          <cell r="L476" t="str">
            <v>APPLIED IND TECH - CLEVELAND</v>
          </cell>
          <cell r="M476" t="str">
            <v>024</v>
          </cell>
          <cell r="N476" t="str">
            <v>SHS</v>
          </cell>
          <cell r="O476" t="str">
            <v>45</v>
          </cell>
          <cell r="P476" t="str">
            <v/>
          </cell>
          <cell r="Q476" t="str">
            <v>GK</v>
          </cell>
          <cell r="R476" t="str">
            <v/>
          </cell>
          <cell r="S476">
            <v>493</v>
          </cell>
          <cell r="T476">
            <v>493</v>
          </cell>
          <cell r="U476" t="str">
            <v>11</v>
          </cell>
          <cell r="V476" t="str">
            <v>CHI SALES</v>
          </cell>
          <cell r="W476">
            <v>20230911</v>
          </cell>
          <cell r="X476" t="str">
            <v>52.5</v>
          </cell>
          <cell r="Y476" t="str">
            <v>105</v>
          </cell>
          <cell r="Z476" t="str">
            <v>2</v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>
            <v>20230911</v>
          </cell>
          <cell r="AG476">
            <v>20230911</v>
          </cell>
          <cell r="AH476">
            <v>20230911</v>
          </cell>
        </row>
        <row r="477">
          <cell r="A477">
            <v>20230720</v>
          </cell>
          <cell r="B477">
            <v>20230911</v>
          </cell>
          <cell r="F477" t="str">
            <v>HK335404</v>
          </cell>
          <cell r="G477" t="str">
            <v>086122131400600</v>
          </cell>
          <cell r="H477" t="str">
            <v>KR2602A-0060-P0-01A0</v>
          </cell>
          <cell r="I477">
            <v>2</v>
          </cell>
          <cell r="J477">
            <v>300</v>
          </cell>
          <cell r="K477">
            <v>2</v>
          </cell>
          <cell r="L477" t="str">
            <v/>
          </cell>
          <cell r="M477" t="str">
            <v>861</v>
          </cell>
          <cell r="N477" t="str">
            <v>KR</v>
          </cell>
          <cell r="O477" t="str">
            <v>2602</v>
          </cell>
          <cell r="P477" t="str">
            <v>A</v>
          </cell>
          <cell r="Q477" t="str">
            <v>P</v>
          </cell>
          <cell r="R477" t="str">
            <v>G0C1</v>
          </cell>
          <cell r="S477">
            <v>277.95</v>
          </cell>
          <cell r="T477">
            <v>555.9</v>
          </cell>
          <cell r="U477" t="str">
            <v>21</v>
          </cell>
          <cell r="V477" t="str">
            <v>SALES CTRL</v>
          </cell>
          <cell r="W477">
            <v>20230802</v>
          </cell>
          <cell r="X477" t="str">
            <v>35</v>
          </cell>
          <cell r="Y477" t="str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>
            <v>20230911</v>
          </cell>
          <cell r="AG477">
            <v>20230911</v>
          </cell>
          <cell r="AH477">
            <v>20230911</v>
          </cell>
        </row>
        <row r="478">
          <cell r="A478">
            <v>20230720</v>
          </cell>
          <cell r="B478">
            <v>20230911</v>
          </cell>
          <cell r="F478" t="str">
            <v>HK335413</v>
          </cell>
          <cell r="G478" t="str">
            <v>075711320100000</v>
          </cell>
          <cell r="H478" t="str">
            <v>TY20-132-N-C-N</v>
          </cell>
          <cell r="I478">
            <v>1</v>
          </cell>
          <cell r="J478">
            <v>1320</v>
          </cell>
          <cell r="K478">
            <v>2</v>
          </cell>
          <cell r="L478" t="str">
            <v>MOTION IND - CHICAGO (IL30)</v>
          </cell>
          <cell r="M478" t="str">
            <v>757</v>
          </cell>
          <cell r="N478" t="str">
            <v>TY</v>
          </cell>
          <cell r="O478" t="str">
            <v>20</v>
          </cell>
          <cell r="P478" t="str">
            <v/>
          </cell>
          <cell r="Q478" t="str">
            <v/>
          </cell>
          <cell r="R478" t="str">
            <v/>
          </cell>
          <cell r="S478">
            <v>1750</v>
          </cell>
          <cell r="T478">
            <v>1750</v>
          </cell>
          <cell r="U478" t="str">
            <v>11</v>
          </cell>
          <cell r="V478" t="str">
            <v>CHI SALES</v>
          </cell>
          <cell r="W478">
            <v>20230810</v>
          </cell>
          <cell r="X478" t="str">
            <v/>
          </cell>
          <cell r="Y478" t="str">
            <v>N</v>
          </cell>
          <cell r="Z478" t="str">
            <v>C</v>
          </cell>
          <cell r="AA478" t="str">
            <v>N</v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>
            <v>20230911</v>
          </cell>
          <cell r="AG478">
            <v>20230911</v>
          </cell>
          <cell r="AH478">
            <v>20230911</v>
          </cell>
        </row>
        <row r="479">
          <cell r="A479">
            <v>20230720</v>
          </cell>
          <cell r="B479">
            <v>20230911</v>
          </cell>
          <cell r="F479" t="str">
            <v>HK335411</v>
          </cell>
          <cell r="G479" t="str">
            <v>075712520100000</v>
          </cell>
          <cell r="H479" t="str">
            <v>TY20-252-N-C-N</v>
          </cell>
          <cell r="I479">
            <v>1</v>
          </cell>
          <cell r="J479">
            <v>2520</v>
          </cell>
          <cell r="K479">
            <v>2</v>
          </cell>
          <cell r="L479" t="str">
            <v>DETROIT TOOL &amp; ENGINEERING</v>
          </cell>
          <cell r="M479" t="str">
            <v>757</v>
          </cell>
          <cell r="N479" t="str">
            <v>TY</v>
          </cell>
          <cell r="O479" t="str">
            <v>20</v>
          </cell>
          <cell r="P479" t="str">
            <v/>
          </cell>
          <cell r="Q479" t="str">
            <v/>
          </cell>
          <cell r="R479" t="str">
            <v/>
          </cell>
          <cell r="S479">
            <v>2264</v>
          </cell>
          <cell r="T479">
            <v>2264</v>
          </cell>
          <cell r="U479" t="str">
            <v>11</v>
          </cell>
          <cell r="V479" t="str">
            <v>CHI SALES</v>
          </cell>
          <cell r="W479">
            <v>20230815</v>
          </cell>
          <cell r="X479" t="str">
            <v/>
          </cell>
          <cell r="Y479" t="str">
            <v>N</v>
          </cell>
          <cell r="Z479" t="str">
            <v>C</v>
          </cell>
          <cell r="AA479" t="str">
            <v>N</v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>
            <v>20230911</v>
          </cell>
          <cell r="AG479">
            <v>20230911</v>
          </cell>
          <cell r="AH479">
            <v>20230911</v>
          </cell>
        </row>
        <row r="480">
          <cell r="A480">
            <v>20230720</v>
          </cell>
          <cell r="B480">
            <v>20230911</v>
          </cell>
          <cell r="F480" t="str">
            <v>HK335412</v>
          </cell>
          <cell r="G480" t="str">
            <v>175751010579700</v>
          </cell>
          <cell r="H480" t="str">
            <v>TY20-252-N-C-N-A105797</v>
          </cell>
          <cell r="I480">
            <v>1</v>
          </cell>
          <cell r="J480">
            <v>2520</v>
          </cell>
          <cell r="K480">
            <v>2</v>
          </cell>
          <cell r="L480" t="str">
            <v>DETROIT TOOL &amp; ENGINEERING</v>
          </cell>
          <cell r="M480" t="str">
            <v>757</v>
          </cell>
          <cell r="N480" t="str">
            <v>TY</v>
          </cell>
          <cell r="O480" t="str">
            <v>20</v>
          </cell>
          <cell r="P480" t="str">
            <v/>
          </cell>
          <cell r="Q480" t="str">
            <v/>
          </cell>
          <cell r="R480" t="str">
            <v/>
          </cell>
          <cell r="S480">
            <v>2264</v>
          </cell>
          <cell r="T480">
            <v>2264</v>
          </cell>
          <cell r="U480" t="str">
            <v>11</v>
          </cell>
          <cell r="V480" t="str">
            <v>CHI SALES</v>
          </cell>
          <cell r="W480">
            <v>20230815</v>
          </cell>
          <cell r="X480" t="str">
            <v/>
          </cell>
          <cell r="Y480" t="str">
            <v>N</v>
          </cell>
          <cell r="Z480" t="str">
            <v>C</v>
          </cell>
          <cell r="AA480" t="str">
            <v>N</v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>
            <v>20230911</v>
          </cell>
          <cell r="AG480">
            <v>20230911</v>
          </cell>
          <cell r="AH480">
            <v>20230911</v>
          </cell>
        </row>
        <row r="481">
          <cell r="A481">
            <v>20230721</v>
          </cell>
          <cell r="B481">
            <v>20230911</v>
          </cell>
          <cell r="F481" t="str">
            <v>HK335438</v>
          </cell>
          <cell r="G481" t="str">
            <v>101E51023303200</v>
          </cell>
          <cell r="H481" t="str">
            <v>HSR30C1DDFM+220LF</v>
          </cell>
          <cell r="I481">
            <v>4</v>
          </cell>
          <cell r="J481">
            <v>880</v>
          </cell>
          <cell r="K481">
            <v>4</v>
          </cell>
          <cell r="L481" t="str">
            <v>WAJAX LIMITED / WAJAX ITEE</v>
          </cell>
          <cell r="M481" t="str">
            <v>01E</v>
          </cell>
          <cell r="N481" t="str">
            <v>HSR</v>
          </cell>
          <cell r="O481" t="str">
            <v>30</v>
          </cell>
          <cell r="P481" t="str">
            <v>C</v>
          </cell>
          <cell r="Q481" t="str">
            <v/>
          </cell>
          <cell r="R481" t="str">
            <v/>
          </cell>
          <cell r="S481">
            <v>150.38</v>
          </cell>
          <cell r="T481">
            <v>601.52</v>
          </cell>
          <cell r="U481" t="str">
            <v>11</v>
          </cell>
          <cell r="V481" t="str">
            <v>CAN SALES</v>
          </cell>
          <cell r="W481">
            <v>20230908</v>
          </cell>
          <cell r="X481" t="str">
            <v>30</v>
          </cell>
          <cell r="Y481" t="str">
            <v>80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>Y920</v>
          </cell>
          <cell r="AD481" t="str">
            <v/>
          </cell>
          <cell r="AE481" t="str">
            <v>F920</v>
          </cell>
          <cell r="AF481">
            <v>20230911</v>
          </cell>
          <cell r="AG481">
            <v>20230911</v>
          </cell>
          <cell r="AH481">
            <v>20230911</v>
          </cell>
        </row>
        <row r="482">
          <cell r="A482">
            <v>20230724</v>
          </cell>
          <cell r="B482">
            <v>20230911</v>
          </cell>
          <cell r="F482" t="str">
            <v>HK335764</v>
          </cell>
          <cell r="G482" t="str">
            <v>334751023281600</v>
          </cell>
          <cell r="H482" t="str">
            <v>SF16(H5)-62.5LE-0232816</v>
          </cell>
          <cell r="I482">
            <v>25</v>
          </cell>
          <cell r="J482">
            <v>1562.5</v>
          </cell>
          <cell r="K482">
            <v>0</v>
          </cell>
          <cell r="L482" t="str">
            <v>LAM RESEARCH</v>
          </cell>
          <cell r="M482" t="str">
            <v>347</v>
          </cell>
          <cell r="N482" t="str">
            <v>SF</v>
          </cell>
          <cell r="O482" t="str">
            <v>16</v>
          </cell>
          <cell r="P482" t="str">
            <v/>
          </cell>
          <cell r="Q482" t="str">
            <v/>
          </cell>
          <cell r="R482" t="str">
            <v/>
          </cell>
          <cell r="S482">
            <v>55</v>
          </cell>
          <cell r="T482">
            <v>1375</v>
          </cell>
          <cell r="U482" t="str">
            <v>11</v>
          </cell>
          <cell r="V482" t="str">
            <v>SF SALES</v>
          </cell>
          <cell r="W482">
            <v>20230821</v>
          </cell>
          <cell r="X482" t="str">
            <v>16</v>
          </cell>
          <cell r="Y482" t="str">
            <v>62.5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>E</v>
          </cell>
          <cell r="AE482" t="str">
            <v/>
          </cell>
          <cell r="AF482">
            <v>20230911</v>
          </cell>
          <cell r="AG482">
            <v>20230911</v>
          </cell>
          <cell r="AH482">
            <v>20230911</v>
          </cell>
        </row>
        <row r="483">
          <cell r="A483">
            <v>20230731</v>
          </cell>
          <cell r="B483">
            <v>20230911</v>
          </cell>
          <cell r="F483" t="str">
            <v>HK336916</v>
          </cell>
          <cell r="G483" t="str">
            <v>006721628402300</v>
          </cell>
          <cell r="H483" t="str">
            <v>SHW21CR2SSC1+230LP</v>
          </cell>
          <cell r="I483">
            <v>2</v>
          </cell>
          <cell r="J483">
            <v>460</v>
          </cell>
          <cell r="K483">
            <v>4</v>
          </cell>
          <cell r="L483" t="str">
            <v>MOTION IND - BIRMINGHAM</v>
          </cell>
          <cell r="M483" t="str">
            <v>067</v>
          </cell>
          <cell r="N483" t="str">
            <v>SHW</v>
          </cell>
          <cell r="O483" t="str">
            <v>21</v>
          </cell>
          <cell r="P483" t="str">
            <v>CR</v>
          </cell>
          <cell r="Q483" t="str">
            <v>P</v>
          </cell>
          <cell r="R483" t="str">
            <v>C1</v>
          </cell>
          <cell r="S483">
            <v>213.44</v>
          </cell>
          <cell r="T483">
            <v>426.88</v>
          </cell>
          <cell r="U483" t="str">
            <v>11</v>
          </cell>
          <cell r="V483" t="str">
            <v>NE SALES</v>
          </cell>
          <cell r="W483">
            <v>20230804</v>
          </cell>
          <cell r="X483" t="str">
            <v>15</v>
          </cell>
          <cell r="Y483" t="str">
            <v>50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>
            <v>20230911</v>
          </cell>
          <cell r="AG483">
            <v>20230911</v>
          </cell>
          <cell r="AH483">
            <v>20230911</v>
          </cell>
        </row>
        <row r="484">
          <cell r="A484">
            <v>20230731</v>
          </cell>
          <cell r="B484">
            <v>20230911</v>
          </cell>
          <cell r="F484" t="str">
            <v>HK336942</v>
          </cell>
          <cell r="G484" t="str">
            <v>101E51022818700</v>
          </cell>
          <cell r="H484" t="str">
            <v>HSR45C4SSC0S+4918LPT/93-50-9806</v>
          </cell>
          <cell r="I484">
            <v>2</v>
          </cell>
          <cell r="J484">
            <v>9836</v>
          </cell>
          <cell r="K484">
            <v>8</v>
          </cell>
          <cell r="L484" t="str">
            <v>HAAS AUTOMATION</v>
          </cell>
          <cell r="M484" t="str">
            <v>01E</v>
          </cell>
          <cell r="N484" t="str">
            <v>HSR</v>
          </cell>
          <cell r="O484" t="str">
            <v>45</v>
          </cell>
          <cell r="P484" t="str">
            <v>C</v>
          </cell>
          <cell r="Q484" t="str">
            <v>P</v>
          </cell>
          <cell r="R484" t="str">
            <v>C0</v>
          </cell>
          <cell r="S484">
            <v>664</v>
          </cell>
          <cell r="T484">
            <v>1328</v>
          </cell>
          <cell r="U484" t="str">
            <v>11</v>
          </cell>
          <cell r="V484" t="str">
            <v>LA SALES</v>
          </cell>
          <cell r="W484">
            <v>20230911</v>
          </cell>
          <cell r="X484" t="str">
            <v>74</v>
          </cell>
          <cell r="Y484" t="str">
            <v>105</v>
          </cell>
          <cell r="Z484" t="str">
            <v>2</v>
          </cell>
          <cell r="AA484" t="str">
            <v/>
          </cell>
          <cell r="AB484" t="str">
            <v>HHNK</v>
          </cell>
          <cell r="AC484" t="str">
            <v/>
          </cell>
          <cell r="AD484" t="str">
            <v>W010</v>
          </cell>
          <cell r="AE484" t="str">
            <v/>
          </cell>
          <cell r="AF484">
            <v>20230911</v>
          </cell>
          <cell r="AG484">
            <v>20230911</v>
          </cell>
          <cell r="AH484">
            <v>20230911</v>
          </cell>
        </row>
        <row r="485">
          <cell r="A485">
            <v>20230731</v>
          </cell>
          <cell r="B485">
            <v>20230911</v>
          </cell>
          <cell r="F485" t="str">
            <v>HK337004</v>
          </cell>
          <cell r="G485" t="str">
            <v>202D25000030000</v>
          </cell>
          <cell r="H485" t="str">
            <v>SR25-3000LY(GK) RAIL</v>
          </cell>
          <cell r="I485">
            <v>20</v>
          </cell>
          <cell r="J485">
            <v>60000</v>
          </cell>
          <cell r="K485">
            <v>0</v>
          </cell>
          <cell r="L485" t="str">
            <v>PRO-LINE AUTOMATION SYSTEMS</v>
          </cell>
          <cell r="M485" t="str">
            <v>02D</v>
          </cell>
          <cell r="N485" t="str">
            <v>SR</v>
          </cell>
          <cell r="O485" t="str">
            <v>25</v>
          </cell>
          <cell r="P485" t="str">
            <v/>
          </cell>
          <cell r="Q485" t="str">
            <v>GK</v>
          </cell>
          <cell r="R485" t="str">
            <v/>
          </cell>
          <cell r="S485">
            <v>156.4</v>
          </cell>
          <cell r="T485">
            <v>3128</v>
          </cell>
          <cell r="U485" t="str">
            <v>11</v>
          </cell>
          <cell r="V485" t="str">
            <v>CAN SALES</v>
          </cell>
          <cell r="W485">
            <v>20240910</v>
          </cell>
          <cell r="X485" t="str">
            <v>20</v>
          </cell>
          <cell r="Y485" t="str">
            <v>60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>
            <v>20230911</v>
          </cell>
          <cell r="AG485">
            <v>20230911</v>
          </cell>
          <cell r="AH485">
            <v>20230911</v>
          </cell>
        </row>
        <row r="486">
          <cell r="A486">
            <v>20230807</v>
          </cell>
          <cell r="B486">
            <v>20230911</v>
          </cell>
          <cell r="F486" t="str">
            <v>HK337638</v>
          </cell>
          <cell r="G486" t="str">
            <v>106902185348300</v>
          </cell>
          <cell r="H486" t="str">
            <v>SHW17CR1QZSSC1M+150LM</v>
          </cell>
          <cell r="I486">
            <v>1</v>
          </cell>
          <cell r="J486">
            <v>150</v>
          </cell>
          <cell r="K486">
            <v>1</v>
          </cell>
          <cell r="L486" t="str">
            <v>SHINWA USA CORPORATION</v>
          </cell>
          <cell r="M486" t="str">
            <v>069</v>
          </cell>
          <cell r="N486" t="str">
            <v>SHW</v>
          </cell>
          <cell r="O486" t="str">
            <v>17</v>
          </cell>
          <cell r="P486" t="str">
            <v>CR</v>
          </cell>
          <cell r="Q486" t="str">
            <v/>
          </cell>
          <cell r="R486" t="str">
            <v>C1</v>
          </cell>
          <cell r="S486">
            <v>83.48</v>
          </cell>
          <cell r="T486">
            <v>83.48</v>
          </cell>
          <cell r="U486" t="str">
            <v>11</v>
          </cell>
          <cell r="V486" t="str">
            <v>CHI SALES</v>
          </cell>
          <cell r="W486">
            <v>20230911</v>
          </cell>
          <cell r="X486" t="str">
            <v>15</v>
          </cell>
          <cell r="Y486" t="str">
            <v>40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>M200</v>
          </cell>
          <cell r="AD486" t="str">
            <v/>
          </cell>
          <cell r="AE486" t="str">
            <v>M100</v>
          </cell>
          <cell r="AF486">
            <v>20230911</v>
          </cell>
          <cell r="AG486">
            <v>20230911</v>
          </cell>
          <cell r="AH486">
            <v>20230911</v>
          </cell>
        </row>
        <row r="487">
          <cell r="A487">
            <v>20230809</v>
          </cell>
          <cell r="B487">
            <v>20230911</v>
          </cell>
          <cell r="F487" t="str">
            <v>HK338165</v>
          </cell>
          <cell r="G487" t="str">
            <v>102361011667000</v>
          </cell>
          <cell r="H487" t="str">
            <v>SHS45C2DDHHC1+3200L</v>
          </cell>
          <cell r="I487">
            <v>1</v>
          </cell>
          <cell r="J487">
            <v>3200</v>
          </cell>
          <cell r="K487">
            <v>2</v>
          </cell>
          <cell r="L487" t="str">
            <v>APPLIED IND TECH - CLEVELAND</v>
          </cell>
          <cell r="M487" t="str">
            <v>023</v>
          </cell>
          <cell r="N487" t="str">
            <v>SHS</v>
          </cell>
          <cell r="O487" t="str">
            <v>45</v>
          </cell>
          <cell r="P487" t="str">
            <v>C</v>
          </cell>
          <cell r="Q487" t="str">
            <v/>
          </cell>
          <cell r="R487" t="str">
            <v>C1</v>
          </cell>
          <cell r="S487">
            <v>647.45000000000005</v>
          </cell>
          <cell r="T487">
            <v>647.45000000000005</v>
          </cell>
          <cell r="U487" t="str">
            <v>11</v>
          </cell>
          <cell r="V487" t="str">
            <v>ATL SALES</v>
          </cell>
          <cell r="W487">
            <v>20230911</v>
          </cell>
          <cell r="X487" t="str">
            <v>25</v>
          </cell>
          <cell r="Y487" t="str">
            <v>105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>
            <v>20230911</v>
          </cell>
          <cell r="AG487">
            <v>20230911</v>
          </cell>
          <cell r="AH487">
            <v>20230911</v>
          </cell>
        </row>
        <row r="488">
          <cell r="A488">
            <v>20230810</v>
          </cell>
          <cell r="B488">
            <v>20230911</v>
          </cell>
          <cell r="F488" t="str">
            <v>HK338297</v>
          </cell>
          <cell r="G488" t="str">
            <v>653119820003960</v>
          </cell>
          <cell r="H488" t="str">
            <v>SENSOR RAIL 396L(200)</v>
          </cell>
          <cell r="I488">
            <v>25</v>
          </cell>
          <cell r="J488">
            <v>0</v>
          </cell>
          <cell r="K488">
            <v>25</v>
          </cell>
          <cell r="L488" t="str">
            <v/>
          </cell>
          <cell r="M488" t="str">
            <v>531</v>
          </cell>
          <cell r="N488" t="str">
            <v>KR</v>
          </cell>
          <cell r="O488" t="str">
            <v>33</v>
          </cell>
          <cell r="P488" t="str">
            <v/>
          </cell>
          <cell r="Q488" t="str">
            <v/>
          </cell>
          <cell r="R488" t="str">
            <v/>
          </cell>
          <cell r="S488">
            <v>5.61</v>
          </cell>
          <cell r="T488">
            <v>140.25</v>
          </cell>
          <cell r="U488" t="str">
            <v>21</v>
          </cell>
          <cell r="V488" t="str">
            <v>SALES CTRL</v>
          </cell>
          <cell r="W488">
            <v>20230906</v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>
            <v>20230911</v>
          </cell>
          <cell r="AG488">
            <v>20230911</v>
          </cell>
          <cell r="AH488">
            <v>20230911</v>
          </cell>
        </row>
        <row r="489">
          <cell r="A489">
            <v>20230810</v>
          </cell>
          <cell r="B489">
            <v>20230911</v>
          </cell>
          <cell r="F489" t="str">
            <v>HK338410</v>
          </cell>
          <cell r="G489" t="str">
            <v>013712512401100</v>
          </cell>
          <cell r="H489" t="str">
            <v>SRS12WGMC1+110LPM</v>
          </cell>
          <cell r="I489">
            <v>50</v>
          </cell>
          <cell r="J489">
            <v>5500</v>
          </cell>
          <cell r="K489">
            <v>50</v>
          </cell>
          <cell r="L489" t="str">
            <v>EASTERN IND - S WINDSOR CT</v>
          </cell>
          <cell r="M489" t="str">
            <v>137</v>
          </cell>
          <cell r="N489" t="str">
            <v>SRS-W</v>
          </cell>
          <cell r="O489" t="str">
            <v>12</v>
          </cell>
          <cell r="P489" t="str">
            <v>G</v>
          </cell>
          <cell r="Q489" t="str">
            <v>P</v>
          </cell>
          <cell r="R489" t="str">
            <v>C1</v>
          </cell>
          <cell r="S489">
            <v>42.09</v>
          </cell>
          <cell r="T489">
            <v>2104.5</v>
          </cell>
          <cell r="U489" t="str">
            <v>11</v>
          </cell>
          <cell r="V489" t="str">
            <v>NE SALES</v>
          </cell>
          <cell r="W489">
            <v>20230817</v>
          </cell>
          <cell r="X489" t="str">
            <v>15</v>
          </cell>
          <cell r="Y489" t="str">
            <v>40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>M200</v>
          </cell>
          <cell r="AD489" t="str">
            <v/>
          </cell>
          <cell r="AE489" t="str">
            <v>M100</v>
          </cell>
          <cell r="AF489">
            <v>20230911</v>
          </cell>
          <cell r="AG489">
            <v>20230911</v>
          </cell>
          <cell r="AH489">
            <v>20230911</v>
          </cell>
        </row>
        <row r="490">
          <cell r="A490">
            <v>20230814</v>
          </cell>
          <cell r="B490">
            <v>20230911</v>
          </cell>
          <cell r="F490" t="str">
            <v>HK338569</v>
          </cell>
          <cell r="G490" t="str">
            <v>006721628402800</v>
          </cell>
          <cell r="H490" t="str">
            <v>SHW21CR2SSC1+280LP</v>
          </cell>
          <cell r="I490">
            <v>4</v>
          </cell>
          <cell r="J490">
            <v>1120</v>
          </cell>
          <cell r="K490">
            <v>8</v>
          </cell>
          <cell r="L490" t="str">
            <v>MOTION IND - BIRMINGHAM</v>
          </cell>
          <cell r="M490" t="str">
            <v>067</v>
          </cell>
          <cell r="N490" t="str">
            <v>SHW</v>
          </cell>
          <cell r="O490" t="str">
            <v>21</v>
          </cell>
          <cell r="P490" t="str">
            <v>CR</v>
          </cell>
          <cell r="Q490" t="str">
            <v>P</v>
          </cell>
          <cell r="R490" t="str">
            <v>C1</v>
          </cell>
          <cell r="S490">
            <v>220.34</v>
          </cell>
          <cell r="T490">
            <v>881.36</v>
          </cell>
          <cell r="U490" t="str">
            <v>11</v>
          </cell>
          <cell r="V490" t="str">
            <v>NE SALES</v>
          </cell>
          <cell r="W490">
            <v>20230818</v>
          </cell>
          <cell r="X490" t="str">
            <v>15</v>
          </cell>
          <cell r="Y490" t="str">
            <v>50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>
            <v>20230911</v>
          </cell>
          <cell r="AG490">
            <v>20230911</v>
          </cell>
          <cell r="AH490">
            <v>20230911</v>
          </cell>
        </row>
        <row r="491">
          <cell r="A491">
            <v>20230814</v>
          </cell>
          <cell r="B491">
            <v>20230911</v>
          </cell>
          <cell r="F491" t="str">
            <v>HK338605</v>
          </cell>
          <cell r="G491" t="str">
            <v>301851009487800</v>
          </cell>
          <cell r="H491" t="str">
            <v>HSR20-637LKM(GK) RAIL</v>
          </cell>
          <cell r="I491">
            <v>2</v>
          </cell>
          <cell r="J491">
            <v>1274</v>
          </cell>
          <cell r="K491">
            <v>0</v>
          </cell>
          <cell r="L491" t="str">
            <v>TRIANGLE PACKAGE MACHINERY COMPANY</v>
          </cell>
          <cell r="M491" t="str">
            <v>018</v>
          </cell>
          <cell r="N491" t="str">
            <v>HSR</v>
          </cell>
          <cell r="O491" t="str">
            <v>20</v>
          </cell>
          <cell r="P491" t="str">
            <v/>
          </cell>
          <cell r="Q491" t="str">
            <v>GK</v>
          </cell>
          <cell r="R491" t="str">
            <v/>
          </cell>
          <cell r="S491">
            <v>69.97</v>
          </cell>
          <cell r="T491">
            <v>139.94</v>
          </cell>
          <cell r="U491" t="str">
            <v>11</v>
          </cell>
          <cell r="V491" t="str">
            <v>CHI SALES</v>
          </cell>
          <cell r="W491">
            <v>20230818</v>
          </cell>
          <cell r="X491" t="str">
            <v>20</v>
          </cell>
          <cell r="Y491" t="str">
            <v>60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>M100</v>
          </cell>
          <cell r="AF491">
            <v>20230911</v>
          </cell>
          <cell r="AG491">
            <v>20230911</v>
          </cell>
          <cell r="AH491">
            <v>20230911</v>
          </cell>
        </row>
        <row r="492">
          <cell r="A492">
            <v>20230815</v>
          </cell>
          <cell r="B492">
            <v>20230911</v>
          </cell>
          <cell r="F492" t="str">
            <v>HK338759</v>
          </cell>
          <cell r="G492" t="str">
            <v>75210001631A010</v>
          </cell>
          <cell r="H492" t="str">
            <v>KR/SKR20 INT-FLNG F20-CA001</v>
          </cell>
          <cell r="I492">
            <v>20</v>
          </cell>
          <cell r="J492">
            <v>0</v>
          </cell>
          <cell r="K492">
            <v>0</v>
          </cell>
          <cell r="L492" t="str">
            <v/>
          </cell>
          <cell r="M492" t="str">
            <v>521</v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>
            <v>36</v>
          </cell>
          <cell r="T492">
            <v>720</v>
          </cell>
          <cell r="U492" t="str">
            <v>21</v>
          </cell>
          <cell r="V492" t="str">
            <v>SALES CTRL</v>
          </cell>
          <cell r="W492">
            <v>20230911</v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>
            <v>20230911</v>
          </cell>
          <cell r="AG492">
            <v>20230911</v>
          </cell>
          <cell r="AH492">
            <v>0</v>
          </cell>
        </row>
        <row r="493">
          <cell r="A493">
            <v>20230817</v>
          </cell>
          <cell r="B493">
            <v>20230911</v>
          </cell>
          <cell r="F493" t="str">
            <v>HK338973</v>
          </cell>
          <cell r="G493" t="str">
            <v>113702197469600</v>
          </cell>
          <cell r="H493" t="str">
            <v>2SRS12WMUUC1+200LM</v>
          </cell>
          <cell r="I493">
            <v>1</v>
          </cell>
          <cell r="J493">
            <v>200</v>
          </cell>
          <cell r="K493">
            <v>2</v>
          </cell>
          <cell r="L493" t="str">
            <v>ATS CORPORATION</v>
          </cell>
          <cell r="M493" t="str">
            <v>137</v>
          </cell>
          <cell r="N493" t="str">
            <v>SRS-W</v>
          </cell>
          <cell r="O493" t="str">
            <v>12</v>
          </cell>
          <cell r="P493" t="str">
            <v/>
          </cell>
          <cell r="Q493" t="str">
            <v/>
          </cell>
          <cell r="R493" t="str">
            <v>C1</v>
          </cell>
          <cell r="S493">
            <v>72.37</v>
          </cell>
          <cell r="T493">
            <v>72.37</v>
          </cell>
          <cell r="U493" t="str">
            <v>11</v>
          </cell>
          <cell r="V493" t="str">
            <v>CAN SALES</v>
          </cell>
          <cell r="W493">
            <v>20230911</v>
          </cell>
          <cell r="X493" t="str">
            <v>20</v>
          </cell>
          <cell r="Y493" t="str">
            <v>40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>M200</v>
          </cell>
          <cell r="AD493" t="str">
            <v/>
          </cell>
          <cell r="AE493" t="str">
            <v>M100</v>
          </cell>
          <cell r="AF493">
            <v>20230911</v>
          </cell>
          <cell r="AG493">
            <v>20230911</v>
          </cell>
          <cell r="AH493">
            <v>20230911</v>
          </cell>
        </row>
        <row r="494">
          <cell r="A494">
            <v>20230403</v>
          </cell>
          <cell r="B494">
            <v>20230912</v>
          </cell>
          <cell r="F494" t="str">
            <v>HK318066</v>
          </cell>
          <cell r="G494" t="str">
            <v>113751017749000</v>
          </cell>
          <cell r="H494" t="str">
            <v>2SRS12WMUU+230LMS</v>
          </cell>
          <cell r="I494">
            <v>50</v>
          </cell>
          <cell r="J494">
            <v>11500</v>
          </cell>
          <cell r="K494">
            <v>100</v>
          </cell>
          <cell r="L494" t="str">
            <v>MILLENNIUM CONCEPTS</v>
          </cell>
          <cell r="M494" t="str">
            <v>137</v>
          </cell>
          <cell r="N494" t="str">
            <v>SRS-W</v>
          </cell>
          <cell r="O494" t="str">
            <v>12</v>
          </cell>
          <cell r="P494" t="str">
            <v/>
          </cell>
          <cell r="Q494" t="str">
            <v/>
          </cell>
          <cell r="R494" t="str">
            <v/>
          </cell>
          <cell r="S494">
            <v>95</v>
          </cell>
          <cell r="T494">
            <v>4750</v>
          </cell>
          <cell r="U494" t="str">
            <v>11</v>
          </cell>
          <cell r="V494" t="str">
            <v>CHI SALES</v>
          </cell>
          <cell r="W494">
            <v>20230912</v>
          </cell>
          <cell r="X494" t="str">
            <v>15</v>
          </cell>
          <cell r="Y494" t="str">
            <v>40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>M200</v>
          </cell>
          <cell r="AD494" t="str">
            <v>Z000</v>
          </cell>
          <cell r="AE494" t="str">
            <v>M100</v>
          </cell>
          <cell r="AF494">
            <v>20230912</v>
          </cell>
          <cell r="AG494">
            <v>20230912</v>
          </cell>
          <cell r="AH494">
            <v>20230912</v>
          </cell>
        </row>
        <row r="495">
          <cell r="A495">
            <v>20230512</v>
          </cell>
          <cell r="B495">
            <v>20230912</v>
          </cell>
          <cell r="F495" t="str">
            <v>HK325402</v>
          </cell>
          <cell r="G495" t="str">
            <v>202A20B22000000</v>
          </cell>
          <cell r="H495" t="str">
            <v>HSR20R1SS(GK) BLOCK</v>
          </cell>
          <cell r="I495">
            <v>90</v>
          </cell>
          <cell r="J495">
            <v>0</v>
          </cell>
          <cell r="K495">
            <v>90</v>
          </cell>
          <cell r="L495" t="str">
            <v/>
          </cell>
          <cell r="M495" t="str">
            <v>02A</v>
          </cell>
          <cell r="N495" t="str">
            <v>HSR</v>
          </cell>
          <cell r="O495" t="str">
            <v>20</v>
          </cell>
          <cell r="P495" t="str">
            <v>R</v>
          </cell>
          <cell r="Q495" t="str">
            <v>GK</v>
          </cell>
          <cell r="R495" t="str">
            <v/>
          </cell>
          <cell r="S495">
            <v>18.79</v>
          </cell>
          <cell r="T495">
            <v>1691.1</v>
          </cell>
          <cell r="U495" t="str">
            <v>21</v>
          </cell>
          <cell r="V495" t="str">
            <v>SALES CTRL</v>
          </cell>
          <cell r="W495">
            <v>20230908</v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>
            <v>20230912</v>
          </cell>
          <cell r="AG495">
            <v>20230912</v>
          </cell>
          <cell r="AH495">
            <v>20230912</v>
          </cell>
        </row>
        <row r="496">
          <cell r="A496">
            <v>20230512</v>
          </cell>
          <cell r="B496">
            <v>20230912</v>
          </cell>
          <cell r="F496" t="str">
            <v>HK325403</v>
          </cell>
          <cell r="G496" t="str">
            <v>202A20B22000000</v>
          </cell>
          <cell r="H496" t="str">
            <v>HSR20R1SS(GK) BLOCK</v>
          </cell>
          <cell r="I496">
            <v>30</v>
          </cell>
          <cell r="J496">
            <v>0</v>
          </cell>
          <cell r="K496">
            <v>30</v>
          </cell>
          <cell r="L496" t="str">
            <v/>
          </cell>
          <cell r="M496" t="str">
            <v>02A</v>
          </cell>
          <cell r="N496" t="str">
            <v>HSR</v>
          </cell>
          <cell r="O496" t="str">
            <v>20</v>
          </cell>
          <cell r="P496" t="str">
            <v>R</v>
          </cell>
          <cell r="Q496" t="str">
            <v>GK</v>
          </cell>
          <cell r="R496" t="str">
            <v/>
          </cell>
          <cell r="S496">
            <v>18.79</v>
          </cell>
          <cell r="T496">
            <v>563.70000000000005</v>
          </cell>
          <cell r="U496" t="str">
            <v>21</v>
          </cell>
          <cell r="V496" t="str">
            <v>SALES CTRL</v>
          </cell>
          <cell r="W496">
            <v>20230908</v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>
            <v>20230912</v>
          </cell>
          <cell r="AG496">
            <v>20230912</v>
          </cell>
          <cell r="AH496">
            <v>20230912</v>
          </cell>
        </row>
        <row r="497">
          <cell r="A497">
            <v>20230512</v>
          </cell>
          <cell r="B497">
            <v>20230912</v>
          </cell>
          <cell r="F497" t="str">
            <v>HK325416</v>
          </cell>
          <cell r="G497" t="str">
            <v>202A25A22000000</v>
          </cell>
          <cell r="H497" t="str">
            <v>HSR25C1SS(GK) BLOCK</v>
          </cell>
          <cell r="I497">
            <v>100</v>
          </cell>
          <cell r="J497">
            <v>0</v>
          </cell>
          <cell r="K497">
            <v>100</v>
          </cell>
          <cell r="L497" t="str">
            <v/>
          </cell>
          <cell r="M497" t="str">
            <v>02A</v>
          </cell>
          <cell r="N497" t="str">
            <v>HSR</v>
          </cell>
          <cell r="O497" t="str">
            <v>25</v>
          </cell>
          <cell r="P497" t="str">
            <v>C</v>
          </cell>
          <cell r="Q497" t="str">
            <v>GK</v>
          </cell>
          <cell r="R497" t="str">
            <v/>
          </cell>
          <cell r="S497">
            <v>22.45</v>
          </cell>
          <cell r="T497">
            <v>2245</v>
          </cell>
          <cell r="U497" t="str">
            <v>21</v>
          </cell>
          <cell r="V497" t="str">
            <v>SALES CTRL</v>
          </cell>
          <cell r="W497">
            <v>20230908</v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>
            <v>20230912</v>
          </cell>
          <cell r="AG497">
            <v>20230912</v>
          </cell>
          <cell r="AH497">
            <v>20230912</v>
          </cell>
        </row>
        <row r="498">
          <cell r="A498">
            <v>20230512</v>
          </cell>
          <cell r="B498">
            <v>20230912</v>
          </cell>
          <cell r="F498" t="str">
            <v>HK325417</v>
          </cell>
          <cell r="G498" t="str">
            <v>202A25A22000000</v>
          </cell>
          <cell r="H498" t="str">
            <v>HSR25C1SS(GK) BLOCK</v>
          </cell>
          <cell r="I498">
            <v>100</v>
          </cell>
          <cell r="J498">
            <v>0</v>
          </cell>
          <cell r="K498">
            <v>100</v>
          </cell>
          <cell r="L498" t="str">
            <v/>
          </cell>
          <cell r="M498" t="str">
            <v>02A</v>
          </cell>
          <cell r="N498" t="str">
            <v>HSR</v>
          </cell>
          <cell r="O498" t="str">
            <v>25</v>
          </cell>
          <cell r="P498" t="str">
            <v>C</v>
          </cell>
          <cell r="Q498" t="str">
            <v>GK</v>
          </cell>
          <cell r="R498" t="str">
            <v/>
          </cell>
          <cell r="S498">
            <v>22.45</v>
          </cell>
          <cell r="T498">
            <v>2245</v>
          </cell>
          <cell r="U498" t="str">
            <v>21</v>
          </cell>
          <cell r="V498" t="str">
            <v>SALES CTRL</v>
          </cell>
          <cell r="W498">
            <v>20230908</v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>
            <v>20230912</v>
          </cell>
          <cell r="AG498">
            <v>20230912</v>
          </cell>
          <cell r="AH498">
            <v>20230912</v>
          </cell>
        </row>
        <row r="499">
          <cell r="A499">
            <v>20230512</v>
          </cell>
          <cell r="B499">
            <v>20230912</v>
          </cell>
          <cell r="F499" t="str">
            <v>HK325418</v>
          </cell>
          <cell r="G499" t="str">
            <v>202A25A22200000</v>
          </cell>
          <cell r="H499" t="str">
            <v>HSR25C1SSC1(GK) BLOCK</v>
          </cell>
          <cell r="I499">
            <v>20</v>
          </cell>
          <cell r="J499">
            <v>0</v>
          </cell>
          <cell r="K499">
            <v>20</v>
          </cell>
          <cell r="L499" t="str">
            <v/>
          </cell>
          <cell r="M499" t="str">
            <v>02A</v>
          </cell>
          <cell r="N499" t="str">
            <v>HSR</v>
          </cell>
          <cell r="O499" t="str">
            <v>25</v>
          </cell>
          <cell r="P499" t="str">
            <v>C</v>
          </cell>
          <cell r="Q499" t="str">
            <v>GK</v>
          </cell>
          <cell r="R499" t="str">
            <v>C1</v>
          </cell>
          <cell r="S499">
            <v>21.54</v>
          </cell>
          <cell r="T499">
            <v>430.8</v>
          </cell>
          <cell r="U499" t="str">
            <v>21</v>
          </cell>
          <cell r="V499" t="str">
            <v>SALES CTRL</v>
          </cell>
          <cell r="W499">
            <v>20230908</v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>
            <v>20230912</v>
          </cell>
          <cell r="AG499">
            <v>20230912</v>
          </cell>
          <cell r="AH499">
            <v>20230912</v>
          </cell>
        </row>
        <row r="500">
          <cell r="A500">
            <v>20230512</v>
          </cell>
          <cell r="B500">
            <v>20230912</v>
          </cell>
          <cell r="F500" t="str">
            <v>HK325419</v>
          </cell>
          <cell r="G500" t="str">
            <v>202A25A22200000</v>
          </cell>
          <cell r="H500" t="str">
            <v>HSR25C1SSC1(GK) BLOCK</v>
          </cell>
          <cell r="I500">
            <v>20</v>
          </cell>
          <cell r="J500">
            <v>0</v>
          </cell>
          <cell r="K500">
            <v>20</v>
          </cell>
          <cell r="L500" t="str">
            <v/>
          </cell>
          <cell r="M500" t="str">
            <v>02A</v>
          </cell>
          <cell r="N500" t="str">
            <v>HSR</v>
          </cell>
          <cell r="O500" t="str">
            <v>25</v>
          </cell>
          <cell r="P500" t="str">
            <v>C</v>
          </cell>
          <cell r="Q500" t="str">
            <v>GK</v>
          </cell>
          <cell r="R500" t="str">
            <v>C1</v>
          </cell>
          <cell r="S500">
            <v>21.54</v>
          </cell>
          <cell r="T500">
            <v>430.8</v>
          </cell>
          <cell r="U500" t="str">
            <v>21</v>
          </cell>
          <cell r="V500" t="str">
            <v>SALES CTRL</v>
          </cell>
          <cell r="W500">
            <v>20230908</v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>
            <v>20230912</v>
          </cell>
          <cell r="AG500">
            <v>20230912</v>
          </cell>
          <cell r="AH500">
            <v>20230912</v>
          </cell>
        </row>
        <row r="501">
          <cell r="A501">
            <v>20230512</v>
          </cell>
          <cell r="B501">
            <v>20230912</v>
          </cell>
          <cell r="F501" t="str">
            <v>HK325420</v>
          </cell>
          <cell r="G501" t="str">
            <v>202A25A22200000</v>
          </cell>
          <cell r="H501" t="str">
            <v>HSR25C1SSC1(GK) BLOCK</v>
          </cell>
          <cell r="I501">
            <v>20</v>
          </cell>
          <cell r="J501">
            <v>0</v>
          </cell>
          <cell r="K501">
            <v>20</v>
          </cell>
          <cell r="L501" t="str">
            <v/>
          </cell>
          <cell r="M501" t="str">
            <v>02A</v>
          </cell>
          <cell r="N501" t="str">
            <v>HSR</v>
          </cell>
          <cell r="O501" t="str">
            <v>25</v>
          </cell>
          <cell r="P501" t="str">
            <v>C</v>
          </cell>
          <cell r="Q501" t="str">
            <v>GK</v>
          </cell>
          <cell r="R501" t="str">
            <v>C1</v>
          </cell>
          <cell r="S501">
            <v>21.54</v>
          </cell>
          <cell r="T501">
            <v>430.8</v>
          </cell>
          <cell r="U501" t="str">
            <v>21</v>
          </cell>
          <cell r="V501" t="str">
            <v>SALES CTRL</v>
          </cell>
          <cell r="W501">
            <v>20230908</v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>
            <v>20230912</v>
          </cell>
          <cell r="AG501">
            <v>20230912</v>
          </cell>
          <cell r="AH501">
            <v>20230912</v>
          </cell>
        </row>
        <row r="502">
          <cell r="A502">
            <v>20230605</v>
          </cell>
          <cell r="B502">
            <v>20230912</v>
          </cell>
          <cell r="F502" t="str">
            <v>HK328545</v>
          </cell>
          <cell r="G502" t="str">
            <v>302351020009600</v>
          </cell>
          <cell r="H502" t="str">
            <v>SHS15V1E(GK) BLOCK</v>
          </cell>
          <cell r="I502">
            <v>100</v>
          </cell>
          <cell r="J502">
            <v>0</v>
          </cell>
          <cell r="K502">
            <v>100</v>
          </cell>
          <cell r="L502" t="str">
            <v>DOVER MOTION</v>
          </cell>
          <cell r="M502" t="str">
            <v>023</v>
          </cell>
          <cell r="N502" t="str">
            <v>SHS</v>
          </cell>
          <cell r="O502" t="str">
            <v>15</v>
          </cell>
          <cell r="P502" t="str">
            <v>V</v>
          </cell>
          <cell r="Q502" t="str">
            <v>GK</v>
          </cell>
          <cell r="R502" t="str">
            <v/>
          </cell>
          <cell r="S502">
            <v>27.77</v>
          </cell>
          <cell r="T502">
            <v>2777</v>
          </cell>
          <cell r="U502" t="str">
            <v>11</v>
          </cell>
          <cell r="V502" t="str">
            <v>NE SALES</v>
          </cell>
          <cell r="W502">
            <v>20231018</v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B502" t="str">
            <v>0010</v>
          </cell>
          <cell r="AC502" t="str">
            <v/>
          </cell>
          <cell r="AD502" t="str">
            <v/>
          </cell>
          <cell r="AE502" t="str">
            <v/>
          </cell>
          <cell r="AF502">
            <v>20230912</v>
          </cell>
          <cell r="AG502">
            <v>20231018</v>
          </cell>
          <cell r="AH502">
            <v>20231018</v>
          </cell>
        </row>
        <row r="503">
          <cell r="A503">
            <v>20230606</v>
          </cell>
          <cell r="B503">
            <v>20230912</v>
          </cell>
          <cell r="F503" t="str">
            <v>HK328721</v>
          </cell>
          <cell r="G503" t="str">
            <v>113975015369900</v>
          </cell>
          <cell r="H503" t="str">
            <v>SRS12NUU+1100LM</v>
          </cell>
          <cell r="I503">
            <v>170</v>
          </cell>
          <cell r="J503">
            <v>187000</v>
          </cell>
          <cell r="K503">
            <v>170</v>
          </cell>
          <cell r="L503" t="str">
            <v>EPILOG LASER CORPORATION</v>
          </cell>
          <cell r="M503" t="str">
            <v>139</v>
          </cell>
          <cell r="N503" t="str">
            <v>SRS</v>
          </cell>
          <cell r="O503" t="str">
            <v>12</v>
          </cell>
          <cell r="P503" t="str">
            <v>N</v>
          </cell>
          <cell r="Q503" t="str">
            <v/>
          </cell>
          <cell r="R503" t="str">
            <v/>
          </cell>
          <cell r="S503">
            <v>76</v>
          </cell>
          <cell r="T503">
            <v>12920</v>
          </cell>
          <cell r="U503" t="str">
            <v>11</v>
          </cell>
          <cell r="V503" t="str">
            <v>LA SALES</v>
          </cell>
          <cell r="W503">
            <v>20230912</v>
          </cell>
          <cell r="X503" t="str">
            <v>12.5</v>
          </cell>
          <cell r="Y503" t="str">
            <v>25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>M200</v>
          </cell>
          <cell r="AD503" t="str">
            <v/>
          </cell>
          <cell r="AE503" t="str">
            <v>M100</v>
          </cell>
          <cell r="AF503">
            <v>20230912</v>
          </cell>
          <cell r="AG503">
            <v>20230912</v>
          </cell>
          <cell r="AH503">
            <v>20230912</v>
          </cell>
        </row>
        <row r="504">
          <cell r="A504">
            <v>20230615</v>
          </cell>
          <cell r="B504">
            <v>20230912</v>
          </cell>
          <cell r="F504" t="str">
            <v>HK331128</v>
          </cell>
          <cell r="G504" t="str">
            <v>002315523108200</v>
          </cell>
          <cell r="H504" t="str">
            <v>SHS15R2UU+820L-II</v>
          </cell>
          <cell r="I504">
            <v>20</v>
          </cell>
          <cell r="J504">
            <v>16400</v>
          </cell>
          <cell r="K504">
            <v>40</v>
          </cell>
          <cell r="L504" t="str">
            <v/>
          </cell>
          <cell r="M504" t="str">
            <v>023</v>
          </cell>
          <cell r="N504" t="str">
            <v>SHS</v>
          </cell>
          <cell r="O504" t="str">
            <v>15</v>
          </cell>
          <cell r="P504" t="str">
            <v>R</v>
          </cell>
          <cell r="Q504" t="str">
            <v/>
          </cell>
          <cell r="R504" t="str">
            <v/>
          </cell>
          <cell r="S504">
            <v>97</v>
          </cell>
          <cell r="T504">
            <v>1940</v>
          </cell>
          <cell r="U504" t="str">
            <v>21</v>
          </cell>
          <cell r="V504" t="str">
            <v>SALES CTRL</v>
          </cell>
          <cell r="W504">
            <v>20230915</v>
          </cell>
          <cell r="X504" t="str">
            <v>20</v>
          </cell>
          <cell r="Y504" t="str">
            <v>60</v>
          </cell>
          <cell r="Z504" t="str">
            <v/>
          </cell>
          <cell r="AA504" t="str">
            <v>2</v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>
            <v>20230912</v>
          </cell>
          <cell r="AG504">
            <v>20230912</v>
          </cell>
          <cell r="AH504">
            <v>20230912</v>
          </cell>
        </row>
        <row r="505">
          <cell r="A505">
            <v>20230615</v>
          </cell>
          <cell r="B505">
            <v>20230912</v>
          </cell>
          <cell r="F505" t="str">
            <v>HK331129</v>
          </cell>
          <cell r="G505" t="str">
            <v>002315523108200</v>
          </cell>
          <cell r="H505" t="str">
            <v>SHS15R2UU+820L-II</v>
          </cell>
          <cell r="I505">
            <v>20</v>
          </cell>
          <cell r="J505">
            <v>16400</v>
          </cell>
          <cell r="K505">
            <v>40</v>
          </cell>
          <cell r="L505" t="str">
            <v/>
          </cell>
          <cell r="M505" t="str">
            <v>023</v>
          </cell>
          <cell r="N505" t="str">
            <v>SHS</v>
          </cell>
          <cell r="O505" t="str">
            <v>15</v>
          </cell>
          <cell r="P505" t="str">
            <v>R</v>
          </cell>
          <cell r="Q505" t="str">
            <v/>
          </cell>
          <cell r="R505" t="str">
            <v/>
          </cell>
          <cell r="S505">
            <v>97</v>
          </cell>
          <cell r="T505">
            <v>1940</v>
          </cell>
          <cell r="U505" t="str">
            <v>21</v>
          </cell>
          <cell r="V505" t="str">
            <v>SALES CTRL</v>
          </cell>
          <cell r="W505">
            <v>20230915</v>
          </cell>
          <cell r="X505" t="str">
            <v>20</v>
          </cell>
          <cell r="Y505" t="str">
            <v>60</v>
          </cell>
          <cell r="Z505" t="str">
            <v/>
          </cell>
          <cell r="AA505" t="str">
            <v>2</v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>
            <v>20230912</v>
          </cell>
          <cell r="AG505">
            <v>20230912</v>
          </cell>
          <cell r="AH505">
            <v>20230912</v>
          </cell>
        </row>
        <row r="506">
          <cell r="A506">
            <v>20230705</v>
          </cell>
          <cell r="B506">
            <v>20230912</v>
          </cell>
          <cell r="F506" t="str">
            <v>HK333138</v>
          </cell>
          <cell r="G506" t="str">
            <v>202E25122200000</v>
          </cell>
          <cell r="H506" t="str">
            <v>SHS25C1SSC1(GK) BLOCK</v>
          </cell>
          <cell r="I506">
            <v>40</v>
          </cell>
          <cell r="J506">
            <v>0</v>
          </cell>
          <cell r="K506">
            <v>40</v>
          </cell>
          <cell r="L506" t="str">
            <v/>
          </cell>
          <cell r="M506" t="str">
            <v>02E</v>
          </cell>
          <cell r="N506" t="str">
            <v>SHS</v>
          </cell>
          <cell r="O506" t="str">
            <v>25</v>
          </cell>
          <cell r="P506" t="str">
            <v>C</v>
          </cell>
          <cell r="Q506" t="str">
            <v>GK</v>
          </cell>
          <cell r="R506" t="str">
            <v>C1</v>
          </cell>
          <cell r="S506">
            <v>31.1</v>
          </cell>
          <cell r="T506">
            <v>1244</v>
          </cell>
          <cell r="U506" t="str">
            <v>21</v>
          </cell>
          <cell r="V506" t="str">
            <v>SALES CTRL</v>
          </cell>
          <cell r="W506">
            <v>20230831</v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>
            <v>20230912</v>
          </cell>
          <cell r="AG506">
            <v>20230912</v>
          </cell>
          <cell r="AH506">
            <v>20230912</v>
          </cell>
        </row>
        <row r="507">
          <cell r="A507">
            <v>20230705</v>
          </cell>
          <cell r="B507">
            <v>20230912</v>
          </cell>
          <cell r="F507" t="str">
            <v>HK333139</v>
          </cell>
          <cell r="G507" t="str">
            <v>202E25122200000</v>
          </cell>
          <cell r="H507" t="str">
            <v>SHS25C1SSC1(GK) BLOCK</v>
          </cell>
          <cell r="I507">
            <v>20</v>
          </cell>
          <cell r="J507">
            <v>0</v>
          </cell>
          <cell r="K507">
            <v>20</v>
          </cell>
          <cell r="L507" t="str">
            <v/>
          </cell>
          <cell r="M507" t="str">
            <v>02E</v>
          </cell>
          <cell r="N507" t="str">
            <v>SHS</v>
          </cell>
          <cell r="O507" t="str">
            <v>25</v>
          </cell>
          <cell r="P507" t="str">
            <v>C</v>
          </cell>
          <cell r="Q507" t="str">
            <v>GK</v>
          </cell>
          <cell r="R507" t="str">
            <v>C1</v>
          </cell>
          <cell r="S507">
            <v>31.1</v>
          </cell>
          <cell r="T507">
            <v>622</v>
          </cell>
          <cell r="U507" t="str">
            <v>21</v>
          </cell>
          <cell r="V507" t="str">
            <v>SALES CTRL</v>
          </cell>
          <cell r="W507">
            <v>20230831</v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>
            <v>20230912</v>
          </cell>
          <cell r="AG507">
            <v>20230912</v>
          </cell>
          <cell r="AH507">
            <v>20230912</v>
          </cell>
        </row>
        <row r="508">
          <cell r="A508">
            <v>20230706</v>
          </cell>
          <cell r="B508">
            <v>20230912</v>
          </cell>
          <cell r="F508" t="str">
            <v>HK333487</v>
          </cell>
          <cell r="G508" t="str">
            <v>176051021422800</v>
          </cell>
          <cell r="H508" t="str">
            <v>GL20N-106-HV-B05-D-C-B-N-Y-A214228</v>
          </cell>
          <cell r="I508">
            <v>6</v>
          </cell>
          <cell r="J508">
            <v>6360</v>
          </cell>
          <cell r="K508">
            <v>0</v>
          </cell>
          <cell r="L508" t="str">
            <v>MOTION SOLUTIONS</v>
          </cell>
          <cell r="M508" t="str">
            <v>760</v>
          </cell>
          <cell r="N508" t="str">
            <v>GL</v>
          </cell>
          <cell r="O508" t="str">
            <v>20N</v>
          </cell>
          <cell r="P508" t="str">
            <v>HV</v>
          </cell>
          <cell r="Q508" t="str">
            <v/>
          </cell>
          <cell r="R508" t="str">
            <v/>
          </cell>
          <cell r="S508">
            <v>1403</v>
          </cell>
          <cell r="T508">
            <v>8418</v>
          </cell>
          <cell r="U508" t="str">
            <v>11</v>
          </cell>
          <cell r="V508" t="str">
            <v>SF SALES</v>
          </cell>
          <cell r="W508">
            <v>20230912</v>
          </cell>
          <cell r="X508" t="str">
            <v/>
          </cell>
          <cell r="Y508" t="str">
            <v>D</v>
          </cell>
          <cell r="Z508" t="str">
            <v>C</v>
          </cell>
          <cell r="AA508" t="str">
            <v>B</v>
          </cell>
          <cell r="AB508" t="str">
            <v/>
          </cell>
          <cell r="AC508" t="str">
            <v/>
          </cell>
          <cell r="AD508" t="str">
            <v>Y</v>
          </cell>
          <cell r="AE508" t="str">
            <v/>
          </cell>
          <cell r="AF508">
            <v>20230912</v>
          </cell>
          <cell r="AG508">
            <v>20230912</v>
          </cell>
          <cell r="AH508">
            <v>20230912</v>
          </cell>
        </row>
        <row r="509">
          <cell r="A509">
            <v>20230711</v>
          </cell>
          <cell r="B509">
            <v>20230912</v>
          </cell>
          <cell r="F509" t="str">
            <v>HK334248</v>
          </cell>
          <cell r="G509" t="str">
            <v>086135131002000</v>
          </cell>
          <cell r="H509" t="str">
            <v>KR3306A-0200-0-01A0</v>
          </cell>
          <cell r="I509">
            <v>20</v>
          </cell>
          <cell r="J509">
            <v>6000</v>
          </cell>
          <cell r="K509">
            <v>20</v>
          </cell>
          <cell r="L509" t="str">
            <v/>
          </cell>
          <cell r="M509" t="str">
            <v>861</v>
          </cell>
          <cell r="N509" t="str">
            <v>KR</v>
          </cell>
          <cell r="O509" t="str">
            <v>3306</v>
          </cell>
          <cell r="P509" t="str">
            <v>A</v>
          </cell>
          <cell r="Q509" t="str">
            <v/>
          </cell>
          <cell r="R509" t="str">
            <v>GS</v>
          </cell>
          <cell r="S509">
            <v>442.27</v>
          </cell>
          <cell r="T509">
            <v>8845.4</v>
          </cell>
          <cell r="U509" t="str">
            <v>21</v>
          </cell>
          <cell r="V509" t="str">
            <v>SALES CTRL</v>
          </cell>
          <cell r="W509">
            <v>20230822</v>
          </cell>
          <cell r="X509" t="str">
            <v>50</v>
          </cell>
          <cell r="Y509" t="str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>
            <v>20230912</v>
          </cell>
          <cell r="AG509">
            <v>20230912</v>
          </cell>
          <cell r="AH509">
            <v>20230912</v>
          </cell>
        </row>
        <row r="510">
          <cell r="A510">
            <v>20230719</v>
          </cell>
          <cell r="B510">
            <v>20230912</v>
          </cell>
          <cell r="F510" t="str">
            <v>HK335133</v>
          </cell>
          <cell r="G510" t="str">
            <v>100561014658000</v>
          </cell>
          <cell r="H510" t="str">
            <v>SSR15XW2QZSS+280LY-II</v>
          </cell>
          <cell r="I510">
            <v>10</v>
          </cell>
          <cell r="J510">
            <v>2800</v>
          </cell>
          <cell r="K510">
            <v>20</v>
          </cell>
          <cell r="L510" t="str">
            <v>MOTION IND - BIRMINGHAM</v>
          </cell>
          <cell r="M510" t="str">
            <v>005</v>
          </cell>
          <cell r="N510" t="str">
            <v>SSR</v>
          </cell>
          <cell r="O510" t="str">
            <v>15X</v>
          </cell>
          <cell r="P510" t="str">
            <v>W</v>
          </cell>
          <cell r="Q510" t="str">
            <v/>
          </cell>
          <cell r="R510" t="str">
            <v/>
          </cell>
          <cell r="S510">
            <v>110.96</v>
          </cell>
          <cell r="T510">
            <v>1109.5999999999999</v>
          </cell>
          <cell r="U510" t="str">
            <v>11</v>
          </cell>
          <cell r="V510" t="str">
            <v>NE SALES</v>
          </cell>
          <cell r="W510">
            <v>20230725</v>
          </cell>
          <cell r="X510" t="str">
            <v>20</v>
          </cell>
          <cell r="Y510" t="str">
            <v>60</v>
          </cell>
          <cell r="Z510" t="str">
            <v/>
          </cell>
          <cell r="AA510" t="str">
            <v>2</v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>
            <v>20230912</v>
          </cell>
          <cell r="AG510">
            <v>20230912</v>
          </cell>
          <cell r="AH510">
            <v>20230912</v>
          </cell>
        </row>
        <row r="511">
          <cell r="A511">
            <v>20230721</v>
          </cell>
          <cell r="B511">
            <v>20230912</v>
          </cell>
          <cell r="F511" t="str">
            <v>HK335460</v>
          </cell>
          <cell r="G511" t="str">
            <v>000516113001600</v>
          </cell>
          <cell r="H511" t="str">
            <v>SSR15XW1UU+160LY</v>
          </cell>
          <cell r="I511">
            <v>2</v>
          </cell>
          <cell r="J511">
            <v>320</v>
          </cell>
          <cell r="K511">
            <v>2</v>
          </cell>
          <cell r="L511" t="str">
            <v>DETROIT TOOL &amp; ENGINEERING</v>
          </cell>
          <cell r="M511" t="str">
            <v>005</v>
          </cell>
          <cell r="N511" t="str">
            <v>SSR</v>
          </cell>
          <cell r="O511" t="str">
            <v>15X</v>
          </cell>
          <cell r="P511" t="str">
            <v>W</v>
          </cell>
          <cell r="Q511" t="str">
            <v/>
          </cell>
          <cell r="R511" t="str">
            <v/>
          </cell>
          <cell r="S511">
            <v>44.93</v>
          </cell>
          <cell r="T511">
            <v>89.86</v>
          </cell>
          <cell r="U511" t="str">
            <v>11</v>
          </cell>
          <cell r="V511" t="str">
            <v>CHI SALES</v>
          </cell>
          <cell r="W511">
            <v>20230809</v>
          </cell>
          <cell r="X511" t="str">
            <v>20</v>
          </cell>
          <cell r="Y511" t="str">
            <v>60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>
            <v>20230912</v>
          </cell>
          <cell r="AG511">
            <v>20230912</v>
          </cell>
          <cell r="AH511">
            <v>20230912</v>
          </cell>
        </row>
        <row r="512">
          <cell r="A512">
            <v>20230802</v>
          </cell>
          <cell r="B512">
            <v>20230912</v>
          </cell>
          <cell r="F512" t="str">
            <v>HK337249</v>
          </cell>
          <cell r="G512" t="str">
            <v>300251018864300</v>
          </cell>
          <cell r="H512" t="str">
            <v>SR25-6096LTK(GK) RAIL</v>
          </cell>
          <cell r="I512">
            <v>10</v>
          </cell>
          <cell r="J512">
            <v>60960</v>
          </cell>
          <cell r="K512">
            <v>0</v>
          </cell>
          <cell r="L512" t="str">
            <v>AXYZ INTERNATIONAL INC</v>
          </cell>
          <cell r="M512" t="str">
            <v>002</v>
          </cell>
          <cell r="N512" t="str">
            <v>SR</v>
          </cell>
          <cell r="O512" t="str">
            <v>25</v>
          </cell>
          <cell r="P512" t="str">
            <v/>
          </cell>
          <cell r="Q512" t="str">
            <v>GK</v>
          </cell>
          <cell r="R512" t="str">
            <v/>
          </cell>
          <cell r="S512">
            <v>434</v>
          </cell>
          <cell r="T512">
            <v>4340</v>
          </cell>
          <cell r="U512" t="str">
            <v>11</v>
          </cell>
          <cell r="V512" t="str">
            <v>CAN SALES</v>
          </cell>
          <cell r="W512">
            <v>20230912</v>
          </cell>
          <cell r="X512" t="str">
            <v>18</v>
          </cell>
          <cell r="Y512" t="str">
            <v>60</v>
          </cell>
          <cell r="Z512" t="str">
            <v>3</v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>
            <v>20230912</v>
          </cell>
          <cell r="AG512">
            <v>20230912</v>
          </cell>
          <cell r="AH512">
            <v>20230912</v>
          </cell>
        </row>
        <row r="513">
          <cell r="A513">
            <v>20230803</v>
          </cell>
          <cell r="B513">
            <v>20230912</v>
          </cell>
          <cell r="F513" t="str">
            <v>HK337394</v>
          </cell>
          <cell r="G513" t="str">
            <v>006721316002300</v>
          </cell>
          <cell r="H513" t="str">
            <v>SHW21CAN1SS+230L</v>
          </cell>
          <cell r="I513">
            <v>20</v>
          </cell>
          <cell r="J513">
            <v>4600</v>
          </cell>
          <cell r="K513">
            <v>20</v>
          </cell>
          <cell r="L513" t="str">
            <v>MOTION IND - BIRMINGHAM (AL09)</v>
          </cell>
          <cell r="M513" t="str">
            <v>067</v>
          </cell>
          <cell r="N513" t="str">
            <v>SHW</v>
          </cell>
          <cell r="O513" t="str">
            <v>21</v>
          </cell>
          <cell r="P513" t="str">
            <v>CAN</v>
          </cell>
          <cell r="Q513" t="str">
            <v/>
          </cell>
          <cell r="R513" t="str">
            <v/>
          </cell>
          <cell r="S513">
            <v>108.09</v>
          </cell>
          <cell r="T513">
            <v>2161.8000000000002</v>
          </cell>
          <cell r="U513" t="str">
            <v>11</v>
          </cell>
          <cell r="V513" t="str">
            <v>ATL SALES</v>
          </cell>
          <cell r="W513">
            <v>20230912</v>
          </cell>
          <cell r="X513" t="str">
            <v>15</v>
          </cell>
          <cell r="Y513" t="str">
            <v>50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>
            <v>20230912</v>
          </cell>
          <cell r="AG513">
            <v>20230912</v>
          </cell>
          <cell r="AH513">
            <v>20230912</v>
          </cell>
        </row>
        <row r="514">
          <cell r="A514">
            <v>20230807</v>
          </cell>
          <cell r="B514">
            <v>20230912</v>
          </cell>
          <cell r="F514" t="str">
            <v>HK337790</v>
          </cell>
          <cell r="G514" t="str">
            <v>102302240004300</v>
          </cell>
          <cell r="H514" t="str">
            <v>SHS15V2SS+220LK</v>
          </cell>
          <cell r="I514">
            <v>6</v>
          </cell>
          <cell r="J514">
            <v>1320</v>
          </cell>
          <cell r="K514">
            <v>12</v>
          </cell>
          <cell r="L514" t="str">
            <v>APPLIED IND TECH - CLEVELAND</v>
          </cell>
          <cell r="M514" t="str">
            <v>023</v>
          </cell>
          <cell r="N514" t="str">
            <v>SHS</v>
          </cell>
          <cell r="O514" t="str">
            <v>15</v>
          </cell>
          <cell r="P514" t="str">
            <v>V</v>
          </cell>
          <cell r="Q514" t="str">
            <v/>
          </cell>
          <cell r="R514" t="str">
            <v/>
          </cell>
          <cell r="S514">
            <v>83.12</v>
          </cell>
          <cell r="T514">
            <v>498.72</v>
          </cell>
          <cell r="U514" t="str">
            <v>11</v>
          </cell>
          <cell r="V514" t="str">
            <v>DET SALES</v>
          </cell>
          <cell r="W514">
            <v>20230815</v>
          </cell>
          <cell r="X514" t="str">
            <v>20</v>
          </cell>
          <cell r="Y514" t="str">
            <v>60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>
            <v>20230912</v>
          </cell>
          <cell r="AG514">
            <v>20230912</v>
          </cell>
          <cell r="AH514">
            <v>20230912</v>
          </cell>
        </row>
        <row r="515">
          <cell r="A515">
            <v>20230808</v>
          </cell>
          <cell r="B515">
            <v>20230912</v>
          </cell>
          <cell r="F515" t="str">
            <v>HK337951</v>
          </cell>
          <cell r="G515" t="str">
            <v>002325346006400</v>
          </cell>
          <cell r="H515" t="str">
            <v>SHS25V4SS+640L</v>
          </cell>
          <cell r="I515">
            <v>2</v>
          </cell>
          <cell r="J515">
            <v>1280</v>
          </cell>
          <cell r="K515">
            <v>8</v>
          </cell>
          <cell r="L515" t="str">
            <v>MOTION IND - BIRMINGHAM (AL09)</v>
          </cell>
          <cell r="M515" t="str">
            <v>023</v>
          </cell>
          <cell r="N515" t="str">
            <v>SHS</v>
          </cell>
          <cell r="O515" t="str">
            <v>25</v>
          </cell>
          <cell r="P515" t="str">
            <v>V</v>
          </cell>
          <cell r="Q515" t="str">
            <v/>
          </cell>
          <cell r="R515" t="str">
            <v/>
          </cell>
          <cell r="S515">
            <v>266.83</v>
          </cell>
          <cell r="T515">
            <v>533.66</v>
          </cell>
          <cell r="U515" t="str">
            <v>11</v>
          </cell>
          <cell r="V515" t="str">
            <v>ATL SALES</v>
          </cell>
          <cell r="W515">
            <v>20230831</v>
          </cell>
          <cell r="X515" t="str">
            <v>20</v>
          </cell>
          <cell r="Y515" t="str">
            <v>60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>
            <v>20230912</v>
          </cell>
          <cell r="AG515">
            <v>20230912</v>
          </cell>
          <cell r="AH515">
            <v>20230912</v>
          </cell>
        </row>
        <row r="516">
          <cell r="A516">
            <v>20230808</v>
          </cell>
          <cell r="B516">
            <v>20230912</v>
          </cell>
          <cell r="F516" t="str">
            <v>HK337981</v>
          </cell>
          <cell r="G516" t="str">
            <v>102302193500500</v>
          </cell>
          <cell r="H516" t="str">
            <v>SHS20V1QZZZC1+160L</v>
          </cell>
          <cell r="I516">
            <v>1</v>
          </cell>
          <cell r="J516">
            <v>160</v>
          </cell>
          <cell r="K516">
            <v>1</v>
          </cell>
          <cell r="L516" t="str">
            <v>OHIO TRANSMISSION CORPORATION</v>
          </cell>
          <cell r="M516" t="str">
            <v>023</v>
          </cell>
          <cell r="N516" t="str">
            <v>SHS</v>
          </cell>
          <cell r="O516" t="str">
            <v>20</v>
          </cell>
          <cell r="P516" t="str">
            <v>V</v>
          </cell>
          <cell r="Q516" t="str">
            <v/>
          </cell>
          <cell r="R516" t="str">
            <v>C1</v>
          </cell>
          <cell r="S516">
            <v>80.599999999999994</v>
          </cell>
          <cell r="T516">
            <v>80.599999999999994</v>
          </cell>
          <cell r="U516" t="str">
            <v>11</v>
          </cell>
          <cell r="V516" t="str">
            <v>ATL SALES</v>
          </cell>
          <cell r="W516">
            <v>20230829</v>
          </cell>
          <cell r="X516" t="str">
            <v>20</v>
          </cell>
          <cell r="Y516" t="str">
            <v>60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>
            <v>20230912</v>
          </cell>
          <cell r="AG516">
            <v>20230912</v>
          </cell>
          <cell r="AH516">
            <v>20230912</v>
          </cell>
        </row>
        <row r="517">
          <cell r="A517">
            <v>20230808</v>
          </cell>
          <cell r="B517">
            <v>20230912</v>
          </cell>
          <cell r="F517" t="str">
            <v>HK337980</v>
          </cell>
          <cell r="G517" t="str">
            <v>102302212868900</v>
          </cell>
          <cell r="H517" t="str">
            <v>SHS20V1QZZZ+200L-II</v>
          </cell>
          <cell r="I517">
            <v>2</v>
          </cell>
          <cell r="J517">
            <v>400</v>
          </cell>
          <cell r="K517">
            <v>2</v>
          </cell>
          <cell r="L517" t="str">
            <v>OHIO TRANSMISSION CORPORATION</v>
          </cell>
          <cell r="M517" t="str">
            <v>023</v>
          </cell>
          <cell r="N517" t="str">
            <v>SHS</v>
          </cell>
          <cell r="O517" t="str">
            <v>20</v>
          </cell>
          <cell r="P517" t="str">
            <v>V</v>
          </cell>
          <cell r="Q517" t="str">
            <v/>
          </cell>
          <cell r="R517" t="str">
            <v/>
          </cell>
          <cell r="S517">
            <v>76.760000000000005</v>
          </cell>
          <cell r="T517">
            <v>153.52000000000001</v>
          </cell>
          <cell r="U517" t="str">
            <v>11</v>
          </cell>
          <cell r="V517" t="str">
            <v>ATL SALES</v>
          </cell>
          <cell r="W517">
            <v>20230829</v>
          </cell>
          <cell r="X517" t="str">
            <v>10</v>
          </cell>
          <cell r="Y517" t="str">
            <v>60</v>
          </cell>
          <cell r="Z517" t="str">
            <v/>
          </cell>
          <cell r="AA517" t="str">
            <v>2</v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>
            <v>20230912</v>
          </cell>
          <cell r="AG517">
            <v>20230912</v>
          </cell>
          <cell r="AH517">
            <v>20230912</v>
          </cell>
        </row>
        <row r="518">
          <cell r="A518">
            <v>20230808</v>
          </cell>
          <cell r="B518">
            <v>20230912</v>
          </cell>
          <cell r="F518" t="str">
            <v>HK338000</v>
          </cell>
          <cell r="G518" t="str">
            <v>102302280236400</v>
          </cell>
          <cell r="H518" t="str">
            <v>SHS20V1QZZZ+140L</v>
          </cell>
          <cell r="I518">
            <v>1</v>
          </cell>
          <cell r="J518">
            <v>140</v>
          </cell>
          <cell r="K518">
            <v>1</v>
          </cell>
          <cell r="L518" t="str">
            <v>OHIO TRANSMISSION CORPORATION</v>
          </cell>
          <cell r="M518" t="str">
            <v>023</v>
          </cell>
          <cell r="N518" t="str">
            <v>SHS</v>
          </cell>
          <cell r="O518" t="str">
            <v>20</v>
          </cell>
          <cell r="P518" t="str">
            <v>V</v>
          </cell>
          <cell r="Q518" t="str">
            <v/>
          </cell>
          <cell r="R518" t="str">
            <v/>
          </cell>
          <cell r="S518">
            <v>63.93</v>
          </cell>
          <cell r="T518">
            <v>63.93</v>
          </cell>
          <cell r="U518" t="str">
            <v>11</v>
          </cell>
          <cell r="V518" t="str">
            <v>ATL SALES</v>
          </cell>
          <cell r="W518">
            <v>20230829</v>
          </cell>
          <cell r="X518" t="str">
            <v>10</v>
          </cell>
          <cell r="Y518" t="str">
            <v>60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>
            <v>20230912</v>
          </cell>
          <cell r="AG518">
            <v>20230912</v>
          </cell>
          <cell r="AH518">
            <v>20230912</v>
          </cell>
        </row>
        <row r="519">
          <cell r="A519">
            <v>20230809</v>
          </cell>
          <cell r="B519">
            <v>20230912</v>
          </cell>
          <cell r="F519" t="str">
            <v>HK338093</v>
          </cell>
          <cell r="G519" t="str">
            <v>102302105666400</v>
          </cell>
          <cell r="H519" t="str">
            <v>SHS25LC1QZSS+220L-II</v>
          </cell>
          <cell r="I519">
            <v>2</v>
          </cell>
          <cell r="J519">
            <v>440</v>
          </cell>
          <cell r="K519">
            <v>2</v>
          </cell>
          <cell r="L519" t="str">
            <v>MOTION IND - BIRMINGHAM (AL09)</v>
          </cell>
          <cell r="M519" t="str">
            <v>023</v>
          </cell>
          <cell r="N519" t="str">
            <v>SHS</v>
          </cell>
          <cell r="O519" t="str">
            <v>25</v>
          </cell>
          <cell r="P519" t="str">
            <v>LC</v>
          </cell>
          <cell r="Q519" t="str">
            <v/>
          </cell>
          <cell r="R519" t="str">
            <v/>
          </cell>
          <cell r="S519">
            <v>100.46</v>
          </cell>
          <cell r="T519">
            <v>200.92</v>
          </cell>
          <cell r="U519" t="str">
            <v>11</v>
          </cell>
          <cell r="V519" t="str">
            <v>ATL SALES</v>
          </cell>
          <cell r="W519">
            <v>20230901</v>
          </cell>
          <cell r="X519" t="str">
            <v>20</v>
          </cell>
          <cell r="Y519" t="str">
            <v>60</v>
          </cell>
          <cell r="Z519" t="str">
            <v/>
          </cell>
          <cell r="AA519" t="str">
            <v>2</v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>
            <v>20230912</v>
          </cell>
          <cell r="AG519">
            <v>20230912</v>
          </cell>
          <cell r="AH519">
            <v>20230912</v>
          </cell>
        </row>
        <row r="520">
          <cell r="A520">
            <v>20230811</v>
          </cell>
          <cell r="B520">
            <v>20230912</v>
          </cell>
          <cell r="F520" t="str">
            <v>HK338408</v>
          </cell>
          <cell r="G520" t="str">
            <v>102302400431500</v>
          </cell>
          <cell r="H520" t="str">
            <v>SHS20C3QZUU+1720L</v>
          </cell>
          <cell r="I520">
            <v>1</v>
          </cell>
          <cell r="J520">
            <v>1720</v>
          </cell>
          <cell r="K520">
            <v>3</v>
          </cell>
          <cell r="L520" t="str">
            <v>MOTION IND - BIRMINGHAM</v>
          </cell>
          <cell r="M520" t="str">
            <v>023</v>
          </cell>
          <cell r="N520" t="str">
            <v>SHS</v>
          </cell>
          <cell r="O520" t="str">
            <v>20</v>
          </cell>
          <cell r="P520" t="str">
            <v>C</v>
          </cell>
          <cell r="Q520" t="str">
            <v/>
          </cell>
          <cell r="R520" t="str">
            <v/>
          </cell>
          <cell r="S520">
            <v>286.10000000000002</v>
          </cell>
          <cell r="T520">
            <v>286.10000000000002</v>
          </cell>
          <cell r="U520" t="str">
            <v>11</v>
          </cell>
          <cell r="V520" t="str">
            <v>NE SALES</v>
          </cell>
          <cell r="W520">
            <v>20230817</v>
          </cell>
          <cell r="X520" t="str">
            <v>20</v>
          </cell>
          <cell r="Y520" t="str">
            <v>60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>
            <v>20230912</v>
          </cell>
          <cell r="AG520">
            <v>20230912</v>
          </cell>
          <cell r="AH520">
            <v>20230912</v>
          </cell>
        </row>
        <row r="521">
          <cell r="A521">
            <v>20230814</v>
          </cell>
          <cell r="B521">
            <v>20230912</v>
          </cell>
          <cell r="F521" t="str">
            <v>HK338620</v>
          </cell>
          <cell r="G521" t="str">
            <v>002320324206400</v>
          </cell>
          <cell r="H521" t="str">
            <v>SHS20V2UUC0+640LH</v>
          </cell>
          <cell r="I521">
            <v>1</v>
          </cell>
          <cell r="J521">
            <v>640</v>
          </cell>
          <cell r="K521">
            <v>2</v>
          </cell>
          <cell r="L521" t="str">
            <v>MOTION MEXICO S DE RL DE CV</v>
          </cell>
          <cell r="M521" t="str">
            <v>023</v>
          </cell>
          <cell r="N521" t="str">
            <v>SHS</v>
          </cell>
          <cell r="O521" t="str">
            <v>20</v>
          </cell>
          <cell r="P521" t="str">
            <v>V</v>
          </cell>
          <cell r="Q521" t="str">
            <v>H</v>
          </cell>
          <cell r="R521" t="str">
            <v>C0</v>
          </cell>
          <cell r="S521">
            <v>158.83000000000001</v>
          </cell>
          <cell r="T521">
            <v>158.83000000000001</v>
          </cell>
          <cell r="U521" t="str">
            <v>11</v>
          </cell>
          <cell r="V521" t="str">
            <v>LA SALES</v>
          </cell>
          <cell r="W521">
            <v>20230830</v>
          </cell>
          <cell r="X521" t="str">
            <v>20</v>
          </cell>
          <cell r="Y521" t="str">
            <v>60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>
            <v>20230912</v>
          </cell>
          <cell r="AG521">
            <v>20230912</v>
          </cell>
          <cell r="AH521">
            <v>20230912</v>
          </cell>
        </row>
        <row r="522">
          <cell r="A522">
            <v>20230814</v>
          </cell>
          <cell r="B522">
            <v>20230912</v>
          </cell>
          <cell r="F522" t="str">
            <v>HK338654</v>
          </cell>
          <cell r="G522" t="str">
            <v>653110000022000</v>
          </cell>
          <cell r="H522" t="str">
            <v>SENSOR RAIL 2200L</v>
          </cell>
          <cell r="I522">
            <v>1</v>
          </cell>
          <cell r="J522">
            <v>2200</v>
          </cell>
          <cell r="K522">
            <v>0</v>
          </cell>
          <cell r="L522" t="str">
            <v>MOTION SOLUTIONS</v>
          </cell>
          <cell r="M522" t="str">
            <v>531</v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>
            <v>11.15</v>
          </cell>
          <cell r="T522">
            <v>11.15</v>
          </cell>
          <cell r="U522" t="str">
            <v>11</v>
          </cell>
          <cell r="V522" t="str">
            <v>LA SALES</v>
          </cell>
          <cell r="W522">
            <v>20230818</v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>
            <v>20230912</v>
          </cell>
          <cell r="AG522">
            <v>20230912</v>
          </cell>
          <cell r="AH522">
            <v>20230912</v>
          </cell>
        </row>
        <row r="523">
          <cell r="A523">
            <v>20230815</v>
          </cell>
          <cell r="B523">
            <v>20230912</v>
          </cell>
          <cell r="F523" t="str">
            <v>HK338723</v>
          </cell>
          <cell r="G523" t="str">
            <v>301761000039300</v>
          </cell>
          <cell r="H523" t="str">
            <v>HSR15-400LK(GK) RAIL</v>
          </cell>
          <cell r="I523">
            <v>10</v>
          </cell>
          <cell r="J523">
            <v>4000</v>
          </cell>
          <cell r="K523">
            <v>0</v>
          </cell>
          <cell r="L523" t="str">
            <v>DOUGLAS MACHINE INC</v>
          </cell>
          <cell r="M523" t="str">
            <v>017</v>
          </cell>
          <cell r="N523" t="str">
            <v>HSR</v>
          </cell>
          <cell r="O523" t="str">
            <v>15</v>
          </cell>
          <cell r="P523" t="str">
            <v/>
          </cell>
          <cell r="Q523" t="str">
            <v>GK</v>
          </cell>
          <cell r="R523" t="str">
            <v/>
          </cell>
          <cell r="S523">
            <v>38.54</v>
          </cell>
          <cell r="T523">
            <v>385.4</v>
          </cell>
          <cell r="U523" t="str">
            <v>11</v>
          </cell>
          <cell r="V523" t="str">
            <v>CHI SALES</v>
          </cell>
          <cell r="W523">
            <v>20230912</v>
          </cell>
          <cell r="X523" t="str">
            <v>20</v>
          </cell>
          <cell r="Y523" t="str">
            <v>60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>
            <v>20230912</v>
          </cell>
          <cell r="AG523">
            <v>20230912</v>
          </cell>
          <cell r="AH523">
            <v>20230912</v>
          </cell>
        </row>
        <row r="524">
          <cell r="A524">
            <v>20230816</v>
          </cell>
          <cell r="B524">
            <v>20230912</v>
          </cell>
          <cell r="F524" t="str">
            <v>HK338911</v>
          </cell>
          <cell r="G524" t="str">
            <v>102351001126900</v>
          </cell>
          <cell r="H524" t="str">
            <v>SHS20C1SS+120L</v>
          </cell>
          <cell r="I524">
            <v>4</v>
          </cell>
          <cell r="J524">
            <v>480</v>
          </cell>
          <cell r="K524">
            <v>4</v>
          </cell>
          <cell r="L524" t="str">
            <v>VALIANT MACHINE &amp; TOOL INC.</v>
          </cell>
          <cell r="M524" t="str">
            <v>023</v>
          </cell>
          <cell r="N524" t="str">
            <v>SHS</v>
          </cell>
          <cell r="O524" t="str">
            <v>20</v>
          </cell>
          <cell r="P524" t="str">
            <v>C</v>
          </cell>
          <cell r="Q524" t="str">
            <v/>
          </cell>
          <cell r="R524" t="str">
            <v/>
          </cell>
          <cell r="S524">
            <v>69.260000000000005</v>
          </cell>
          <cell r="T524">
            <v>277.04000000000002</v>
          </cell>
          <cell r="U524" t="str">
            <v>11</v>
          </cell>
          <cell r="V524" t="str">
            <v>CAN SALES</v>
          </cell>
          <cell r="W524">
            <v>20230828</v>
          </cell>
          <cell r="X524" t="str">
            <v>30</v>
          </cell>
          <cell r="Y524" t="str">
            <v>60</v>
          </cell>
          <cell r="Z524" t="str">
            <v/>
          </cell>
          <cell r="AA524" t="str">
            <v/>
          </cell>
          <cell r="AB524" t="str">
            <v>E999</v>
          </cell>
          <cell r="AC524" t="str">
            <v/>
          </cell>
          <cell r="AD524" t="str">
            <v/>
          </cell>
          <cell r="AE524" t="str">
            <v/>
          </cell>
          <cell r="AF524">
            <v>20230912</v>
          </cell>
          <cell r="AG524">
            <v>20230912</v>
          </cell>
          <cell r="AH524">
            <v>20230912</v>
          </cell>
        </row>
        <row r="525">
          <cell r="A525">
            <v>20230816</v>
          </cell>
          <cell r="B525">
            <v>20230912</v>
          </cell>
          <cell r="F525" t="str">
            <v>HK338912</v>
          </cell>
          <cell r="G525" t="str">
            <v>102351001126900</v>
          </cell>
          <cell r="H525" t="str">
            <v>SHS20C1SS+120L</v>
          </cell>
          <cell r="I525">
            <v>4</v>
          </cell>
          <cell r="J525">
            <v>480</v>
          </cell>
          <cell r="K525">
            <v>4</v>
          </cell>
          <cell r="L525" t="str">
            <v>VALIANT MACHINE &amp; TOOL INC.</v>
          </cell>
          <cell r="M525" t="str">
            <v>023</v>
          </cell>
          <cell r="N525" t="str">
            <v>SHS</v>
          </cell>
          <cell r="O525" t="str">
            <v>20</v>
          </cell>
          <cell r="P525" t="str">
            <v>C</v>
          </cell>
          <cell r="Q525" t="str">
            <v/>
          </cell>
          <cell r="R525" t="str">
            <v/>
          </cell>
          <cell r="S525">
            <v>69.260000000000005</v>
          </cell>
          <cell r="T525">
            <v>277.04000000000002</v>
          </cell>
          <cell r="U525" t="str">
            <v>11</v>
          </cell>
          <cell r="V525" t="str">
            <v>CAN SALES</v>
          </cell>
          <cell r="W525">
            <v>20230828</v>
          </cell>
          <cell r="X525" t="str">
            <v>30</v>
          </cell>
          <cell r="Y525" t="str">
            <v>60</v>
          </cell>
          <cell r="Z525" t="str">
            <v/>
          </cell>
          <cell r="AA525" t="str">
            <v/>
          </cell>
          <cell r="AB525" t="str">
            <v>E999</v>
          </cell>
          <cell r="AC525" t="str">
            <v/>
          </cell>
          <cell r="AD525" t="str">
            <v/>
          </cell>
          <cell r="AE525" t="str">
            <v/>
          </cell>
          <cell r="AF525">
            <v>20230912</v>
          </cell>
          <cell r="AG525">
            <v>20230912</v>
          </cell>
          <cell r="AH525">
            <v>20230912</v>
          </cell>
        </row>
        <row r="526">
          <cell r="A526">
            <v>20230512</v>
          </cell>
          <cell r="B526">
            <v>20230913</v>
          </cell>
          <cell r="F526" t="str">
            <v>HK325917</v>
          </cell>
          <cell r="G526" t="str">
            <v>102302122861800</v>
          </cell>
          <cell r="H526" t="str">
            <v>SHS30R2ZZ+1000L</v>
          </cell>
          <cell r="I526">
            <v>1</v>
          </cell>
          <cell r="J526">
            <v>1000</v>
          </cell>
          <cell r="K526">
            <v>2</v>
          </cell>
          <cell r="L526" t="str">
            <v>MOTION IND - BIRMINGHAM (AL09)</v>
          </cell>
          <cell r="M526" t="str">
            <v>023</v>
          </cell>
          <cell r="N526" t="str">
            <v>SHS</v>
          </cell>
          <cell r="O526" t="str">
            <v>30</v>
          </cell>
          <cell r="P526" t="str">
            <v>R</v>
          </cell>
          <cell r="Q526" t="str">
            <v/>
          </cell>
          <cell r="R526" t="str">
            <v/>
          </cell>
          <cell r="S526">
            <v>195.16</v>
          </cell>
          <cell r="T526">
            <v>195.16</v>
          </cell>
          <cell r="U526" t="str">
            <v>11</v>
          </cell>
          <cell r="V526" t="str">
            <v>ATL SALES</v>
          </cell>
          <cell r="W526">
            <v>20230614</v>
          </cell>
          <cell r="X526" t="str">
            <v>20</v>
          </cell>
          <cell r="Y526" t="str">
            <v>80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>
            <v>20230913</v>
          </cell>
          <cell r="AG526">
            <v>20230913</v>
          </cell>
          <cell r="AH526">
            <v>20230913</v>
          </cell>
        </row>
        <row r="527">
          <cell r="A527">
            <v>20230512</v>
          </cell>
          <cell r="B527">
            <v>20230913</v>
          </cell>
          <cell r="F527" t="str">
            <v>HK325385</v>
          </cell>
          <cell r="G527" t="str">
            <v>202A15B22000000</v>
          </cell>
          <cell r="H527" t="str">
            <v>HSR15R1SS(GK) BLOCK</v>
          </cell>
          <cell r="I527">
            <v>150</v>
          </cell>
          <cell r="J527">
            <v>0</v>
          </cell>
          <cell r="K527">
            <v>150</v>
          </cell>
          <cell r="L527" t="str">
            <v/>
          </cell>
          <cell r="M527" t="str">
            <v>02A</v>
          </cell>
          <cell r="N527" t="str">
            <v>HSR</v>
          </cell>
          <cell r="O527" t="str">
            <v>15</v>
          </cell>
          <cell r="P527" t="str">
            <v>R</v>
          </cell>
          <cell r="Q527" t="str">
            <v>GK</v>
          </cell>
          <cell r="R527" t="str">
            <v/>
          </cell>
          <cell r="S527">
            <v>16.91</v>
          </cell>
          <cell r="T527">
            <v>2536.5</v>
          </cell>
          <cell r="U527" t="str">
            <v>21</v>
          </cell>
          <cell r="V527" t="str">
            <v>SALES CTRL</v>
          </cell>
          <cell r="W527">
            <v>20230908</v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>
            <v>20230913</v>
          </cell>
          <cell r="AG527">
            <v>20230913</v>
          </cell>
          <cell r="AH527">
            <v>20230913</v>
          </cell>
        </row>
        <row r="528">
          <cell r="A528">
            <v>20230512</v>
          </cell>
          <cell r="B528">
            <v>20230913</v>
          </cell>
          <cell r="F528" t="str">
            <v>HK325386</v>
          </cell>
          <cell r="G528" t="str">
            <v>202A15B22000000</v>
          </cell>
          <cell r="H528" t="str">
            <v>HSR15R1SS(GK) BLOCK</v>
          </cell>
          <cell r="I528">
            <v>150</v>
          </cell>
          <cell r="J528">
            <v>0</v>
          </cell>
          <cell r="K528">
            <v>150</v>
          </cell>
          <cell r="L528" t="str">
            <v/>
          </cell>
          <cell r="M528" t="str">
            <v>02A</v>
          </cell>
          <cell r="N528" t="str">
            <v>HSR</v>
          </cell>
          <cell r="O528" t="str">
            <v>15</v>
          </cell>
          <cell r="P528" t="str">
            <v>R</v>
          </cell>
          <cell r="Q528" t="str">
            <v>GK</v>
          </cell>
          <cell r="R528" t="str">
            <v/>
          </cell>
          <cell r="S528">
            <v>16.91</v>
          </cell>
          <cell r="T528">
            <v>2536.5</v>
          </cell>
          <cell r="U528" t="str">
            <v>21</v>
          </cell>
          <cell r="V528" t="str">
            <v>SALES CTRL</v>
          </cell>
          <cell r="W528">
            <v>20230908</v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>
            <v>20230913</v>
          </cell>
          <cell r="AG528">
            <v>20230913</v>
          </cell>
          <cell r="AH528">
            <v>20230913</v>
          </cell>
        </row>
        <row r="529">
          <cell r="A529">
            <v>20230512</v>
          </cell>
          <cell r="B529">
            <v>20230913</v>
          </cell>
          <cell r="F529" t="str">
            <v>HK325404</v>
          </cell>
          <cell r="G529" t="str">
            <v>202A20B22000000</v>
          </cell>
          <cell r="H529" t="str">
            <v>HSR20R1SS(GK) BLOCK</v>
          </cell>
          <cell r="I529">
            <v>60</v>
          </cell>
          <cell r="J529">
            <v>0</v>
          </cell>
          <cell r="K529">
            <v>60</v>
          </cell>
          <cell r="L529" t="str">
            <v/>
          </cell>
          <cell r="M529" t="str">
            <v>02A</v>
          </cell>
          <cell r="N529" t="str">
            <v>HSR</v>
          </cell>
          <cell r="O529" t="str">
            <v>20</v>
          </cell>
          <cell r="P529" t="str">
            <v>R</v>
          </cell>
          <cell r="Q529" t="str">
            <v>GK</v>
          </cell>
          <cell r="R529" t="str">
            <v/>
          </cell>
          <cell r="S529">
            <v>18.79</v>
          </cell>
          <cell r="T529">
            <v>1127.4000000000001</v>
          </cell>
          <cell r="U529" t="str">
            <v>21</v>
          </cell>
          <cell r="V529" t="str">
            <v>SALES CTRL</v>
          </cell>
          <cell r="W529">
            <v>20230908</v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>
            <v>20230913</v>
          </cell>
          <cell r="AG529">
            <v>20230913</v>
          </cell>
          <cell r="AH529">
            <v>20230913</v>
          </cell>
        </row>
        <row r="530">
          <cell r="A530">
            <v>20230512</v>
          </cell>
          <cell r="B530">
            <v>20230913</v>
          </cell>
          <cell r="F530" t="str">
            <v>HK325405</v>
          </cell>
          <cell r="G530" t="str">
            <v>202A20B22000000</v>
          </cell>
          <cell r="H530" t="str">
            <v>HSR20R1SS(GK) BLOCK</v>
          </cell>
          <cell r="I530">
            <v>90</v>
          </cell>
          <cell r="J530">
            <v>0</v>
          </cell>
          <cell r="K530">
            <v>90</v>
          </cell>
          <cell r="L530" t="str">
            <v/>
          </cell>
          <cell r="M530" t="str">
            <v>02A</v>
          </cell>
          <cell r="N530" t="str">
            <v>HSR</v>
          </cell>
          <cell r="O530" t="str">
            <v>20</v>
          </cell>
          <cell r="P530" t="str">
            <v>R</v>
          </cell>
          <cell r="Q530" t="str">
            <v>GK</v>
          </cell>
          <cell r="R530" t="str">
            <v/>
          </cell>
          <cell r="S530">
            <v>18.79</v>
          </cell>
          <cell r="T530">
            <v>1691.1</v>
          </cell>
          <cell r="U530" t="str">
            <v>21</v>
          </cell>
          <cell r="V530" t="str">
            <v>SALES CTRL</v>
          </cell>
          <cell r="W530">
            <v>20230908</v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>
            <v>20230913</v>
          </cell>
          <cell r="AG530">
            <v>20230913</v>
          </cell>
          <cell r="AH530">
            <v>20230913</v>
          </cell>
        </row>
        <row r="531">
          <cell r="A531">
            <v>20230512</v>
          </cell>
          <cell r="B531">
            <v>20230913</v>
          </cell>
          <cell r="F531" t="str">
            <v>HK325406</v>
          </cell>
          <cell r="G531" t="str">
            <v>202A20B22000000</v>
          </cell>
          <cell r="H531" t="str">
            <v>HSR20R1SS(GK) BLOCK</v>
          </cell>
          <cell r="I531">
            <v>90</v>
          </cell>
          <cell r="J531">
            <v>0</v>
          </cell>
          <cell r="K531">
            <v>90</v>
          </cell>
          <cell r="L531" t="str">
            <v/>
          </cell>
          <cell r="M531" t="str">
            <v>02A</v>
          </cell>
          <cell r="N531" t="str">
            <v>HSR</v>
          </cell>
          <cell r="O531" t="str">
            <v>20</v>
          </cell>
          <cell r="P531" t="str">
            <v>R</v>
          </cell>
          <cell r="Q531" t="str">
            <v>GK</v>
          </cell>
          <cell r="R531" t="str">
            <v/>
          </cell>
          <cell r="S531">
            <v>18.79</v>
          </cell>
          <cell r="T531">
            <v>1691.1</v>
          </cell>
          <cell r="U531" t="str">
            <v>21</v>
          </cell>
          <cell r="V531" t="str">
            <v>SALES CTRL</v>
          </cell>
          <cell r="W531">
            <v>20230908</v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>
            <v>20230913</v>
          </cell>
          <cell r="AG531">
            <v>20230913</v>
          </cell>
          <cell r="AH531">
            <v>20230913</v>
          </cell>
        </row>
        <row r="532">
          <cell r="A532">
            <v>20230516</v>
          </cell>
          <cell r="B532">
            <v>20230913</v>
          </cell>
          <cell r="F532" t="str">
            <v>HK326145</v>
          </cell>
          <cell r="G532" t="str">
            <v>102302396338800</v>
          </cell>
          <cell r="H532" t="str">
            <v>SHS30R1QZSS+340L-II</v>
          </cell>
          <cell r="I532">
            <v>2</v>
          </cell>
          <cell r="J532">
            <v>680</v>
          </cell>
          <cell r="K532">
            <v>2</v>
          </cell>
          <cell r="L532" t="str">
            <v>MOTION IND - BIRMINGHAM</v>
          </cell>
          <cell r="M532" t="str">
            <v>023</v>
          </cell>
          <cell r="N532" t="str">
            <v>SHS</v>
          </cell>
          <cell r="O532" t="str">
            <v>30</v>
          </cell>
          <cell r="P532" t="str">
            <v>R</v>
          </cell>
          <cell r="Q532" t="str">
            <v/>
          </cell>
          <cell r="R532" t="str">
            <v/>
          </cell>
          <cell r="S532">
            <v>105.49</v>
          </cell>
          <cell r="T532">
            <v>210.98</v>
          </cell>
          <cell r="U532" t="str">
            <v>11</v>
          </cell>
          <cell r="V532" t="str">
            <v>NE SALES</v>
          </cell>
          <cell r="W532">
            <v>20230524</v>
          </cell>
          <cell r="X532" t="str">
            <v>10</v>
          </cell>
          <cell r="Y532" t="str">
            <v>80</v>
          </cell>
          <cell r="Z532" t="str">
            <v/>
          </cell>
          <cell r="AA532" t="str">
            <v>2</v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>
            <v>20230913</v>
          </cell>
          <cell r="AG532">
            <v>20230913</v>
          </cell>
          <cell r="AH532">
            <v>20230913</v>
          </cell>
        </row>
        <row r="533">
          <cell r="A533">
            <v>20230630</v>
          </cell>
          <cell r="B533">
            <v>20230913</v>
          </cell>
          <cell r="F533" t="str">
            <v>HK332926</v>
          </cell>
          <cell r="G533" t="str">
            <v>302451020033000</v>
          </cell>
          <cell r="H533" t="str">
            <v>SHS45-3448LT(GK) RAIL</v>
          </cell>
          <cell r="I533">
            <v>52</v>
          </cell>
          <cell r="J533">
            <v>179296</v>
          </cell>
          <cell r="K533">
            <v>0</v>
          </cell>
          <cell r="L533" t="str">
            <v>APPLIED IND TECH - CLEVELAND</v>
          </cell>
          <cell r="M533" t="str">
            <v>024</v>
          </cell>
          <cell r="N533" t="str">
            <v>SHS</v>
          </cell>
          <cell r="O533" t="str">
            <v>45</v>
          </cell>
          <cell r="P533" t="str">
            <v/>
          </cell>
          <cell r="Q533" t="str">
            <v>GK</v>
          </cell>
          <cell r="R533" t="str">
            <v/>
          </cell>
          <cell r="S533">
            <v>306</v>
          </cell>
          <cell r="T533">
            <v>15912</v>
          </cell>
          <cell r="U533" t="str">
            <v>11</v>
          </cell>
          <cell r="V533" t="str">
            <v>CHI SALES</v>
          </cell>
          <cell r="W533">
            <v>20230828</v>
          </cell>
          <cell r="X533" t="str">
            <v>44</v>
          </cell>
          <cell r="Y533" t="str">
            <v>105</v>
          </cell>
          <cell r="Z533" t="str">
            <v>2</v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>
            <v>20230913</v>
          </cell>
          <cell r="AG533">
            <v>20230913</v>
          </cell>
          <cell r="AH533">
            <v>20230913</v>
          </cell>
        </row>
        <row r="534">
          <cell r="A534">
            <v>20230630</v>
          </cell>
          <cell r="B534">
            <v>20230913</v>
          </cell>
          <cell r="F534" t="str">
            <v>HK332963</v>
          </cell>
          <cell r="G534" t="str">
            <v>302351021286000</v>
          </cell>
          <cell r="H534" t="str">
            <v>SHS25C1SS(GK) BLOCK</v>
          </cell>
          <cell r="I534">
            <v>16</v>
          </cell>
          <cell r="J534">
            <v>0</v>
          </cell>
          <cell r="K534">
            <v>16</v>
          </cell>
          <cell r="L534" t="str">
            <v>MOTION IND - TRACY (CA78)</v>
          </cell>
          <cell r="M534" t="str">
            <v>023</v>
          </cell>
          <cell r="N534" t="str">
            <v>SHS</v>
          </cell>
          <cell r="O534" t="str">
            <v>25</v>
          </cell>
          <cell r="P534" t="str">
            <v>C</v>
          </cell>
          <cell r="Q534" t="str">
            <v>GK</v>
          </cell>
          <cell r="R534" t="str">
            <v/>
          </cell>
          <cell r="S534">
            <v>46.64</v>
          </cell>
          <cell r="T534">
            <v>746.24</v>
          </cell>
          <cell r="U534" t="str">
            <v>11</v>
          </cell>
          <cell r="V534" t="str">
            <v>LA SALES</v>
          </cell>
          <cell r="W534">
            <v>20230720</v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>
            <v>20230913</v>
          </cell>
          <cell r="AG534">
            <v>20230913</v>
          </cell>
          <cell r="AH534">
            <v>20230913</v>
          </cell>
        </row>
        <row r="535">
          <cell r="A535">
            <v>20230719</v>
          </cell>
          <cell r="B535">
            <v>20230913</v>
          </cell>
          <cell r="F535" t="str">
            <v>HK334928</v>
          </cell>
          <cell r="G535" t="str">
            <v>176051020184100</v>
          </cell>
          <cell r="H535" t="str">
            <v>GL20N-046-HV-B05R2-X9-C-N-N-Y-A201841</v>
          </cell>
          <cell r="I535">
            <v>2</v>
          </cell>
          <cell r="J535">
            <v>920</v>
          </cell>
          <cell r="K535">
            <v>0</v>
          </cell>
          <cell r="L535" t="str">
            <v>GREATECH INTEGRATION</v>
          </cell>
          <cell r="M535" t="str">
            <v>760</v>
          </cell>
          <cell r="N535" t="str">
            <v>GL</v>
          </cell>
          <cell r="O535" t="str">
            <v>20N</v>
          </cell>
          <cell r="P535" t="str">
            <v>HV</v>
          </cell>
          <cell r="Q535" t="str">
            <v/>
          </cell>
          <cell r="R535" t="str">
            <v/>
          </cell>
          <cell r="S535">
            <v>1846</v>
          </cell>
          <cell r="T535">
            <v>3692</v>
          </cell>
          <cell r="U535" t="str">
            <v>11</v>
          </cell>
          <cell r="V535" t="str">
            <v>TOS SALES</v>
          </cell>
          <cell r="W535">
            <v>20230831</v>
          </cell>
          <cell r="X535" t="str">
            <v/>
          </cell>
          <cell r="Y535" t="str">
            <v>X9</v>
          </cell>
          <cell r="Z535" t="str">
            <v>C</v>
          </cell>
          <cell r="AA535" t="str">
            <v>N</v>
          </cell>
          <cell r="AB535" t="str">
            <v/>
          </cell>
          <cell r="AC535" t="str">
            <v/>
          </cell>
          <cell r="AD535" t="str">
            <v>Y</v>
          </cell>
          <cell r="AE535" t="str">
            <v>R2</v>
          </cell>
          <cell r="AF535">
            <v>20230913</v>
          </cell>
          <cell r="AG535">
            <v>20230913</v>
          </cell>
          <cell r="AH535">
            <v>20230913</v>
          </cell>
        </row>
        <row r="536">
          <cell r="A536">
            <v>20230727</v>
          </cell>
          <cell r="B536">
            <v>20230913</v>
          </cell>
          <cell r="F536" t="str">
            <v>HK336555</v>
          </cell>
          <cell r="G536" t="str">
            <v>102302274110700</v>
          </cell>
          <cell r="H536" t="str">
            <v>SHS15V1SS+242LK</v>
          </cell>
          <cell r="I536">
            <v>4</v>
          </cell>
          <cell r="J536">
            <v>968</v>
          </cell>
          <cell r="K536">
            <v>4</v>
          </cell>
          <cell r="L536" t="str">
            <v>MOTION IND - BIRMINGHAM (AL09)</v>
          </cell>
          <cell r="M536" t="str">
            <v>023</v>
          </cell>
          <cell r="N536" t="str">
            <v>SHS</v>
          </cell>
          <cell r="O536" t="str">
            <v>15</v>
          </cell>
          <cell r="P536" t="str">
            <v>V</v>
          </cell>
          <cell r="Q536" t="str">
            <v/>
          </cell>
          <cell r="R536" t="str">
            <v/>
          </cell>
          <cell r="S536">
            <v>57.73</v>
          </cell>
          <cell r="T536">
            <v>230.92</v>
          </cell>
          <cell r="U536" t="str">
            <v>11</v>
          </cell>
          <cell r="V536" t="str">
            <v>ATL SALES</v>
          </cell>
          <cell r="W536">
            <v>20230913</v>
          </cell>
          <cell r="X536" t="str">
            <v>31</v>
          </cell>
          <cell r="Y536" t="str">
            <v>60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>
            <v>20230913</v>
          </cell>
          <cell r="AG536">
            <v>20230913</v>
          </cell>
          <cell r="AH536">
            <v>20230913</v>
          </cell>
        </row>
        <row r="537">
          <cell r="A537">
            <v>20230731</v>
          </cell>
          <cell r="B537">
            <v>20230913</v>
          </cell>
          <cell r="F537" t="str">
            <v>HK336955</v>
          </cell>
          <cell r="G537" t="str">
            <v>102351012215100</v>
          </cell>
          <cell r="H537" t="str">
            <v>SHS35V2QZZZC1+520L</v>
          </cell>
          <cell r="I537">
            <v>4</v>
          </cell>
          <cell r="J537">
            <v>2080</v>
          </cell>
          <cell r="K537">
            <v>8</v>
          </cell>
          <cell r="L537" t="str">
            <v>BTM CORPORATION</v>
          </cell>
          <cell r="M537" t="str">
            <v>023</v>
          </cell>
          <cell r="N537" t="str">
            <v>SHS</v>
          </cell>
          <cell r="O537" t="str">
            <v>35</v>
          </cell>
          <cell r="P537" t="str">
            <v>V</v>
          </cell>
          <cell r="Q537" t="str">
            <v/>
          </cell>
          <cell r="R537" t="str">
            <v>C1</v>
          </cell>
          <cell r="S537">
            <v>209.48</v>
          </cell>
          <cell r="T537">
            <v>837.92</v>
          </cell>
          <cell r="U537" t="str">
            <v>11</v>
          </cell>
          <cell r="V537" t="str">
            <v>DET SALES</v>
          </cell>
          <cell r="W537">
            <v>20230804</v>
          </cell>
          <cell r="X537" t="str">
            <v>20</v>
          </cell>
          <cell r="Y537" t="str">
            <v>80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>
            <v>20230913</v>
          </cell>
          <cell r="AG537">
            <v>20231004</v>
          </cell>
          <cell r="AH537">
            <v>20231004</v>
          </cell>
        </row>
        <row r="538">
          <cell r="A538">
            <v>20230804</v>
          </cell>
          <cell r="B538">
            <v>20230913</v>
          </cell>
          <cell r="F538" t="str">
            <v>HK337488</v>
          </cell>
          <cell r="G538" t="str">
            <v>301E51019632000</v>
          </cell>
          <cell r="H538" t="str">
            <v>HSR20LC1QZSSHHC1 BLOCK</v>
          </cell>
          <cell r="I538">
            <v>16</v>
          </cell>
          <cell r="J538">
            <v>0</v>
          </cell>
          <cell r="K538">
            <v>16</v>
          </cell>
          <cell r="L538" t="str">
            <v>DAKOTA AUTOMATION, INC.</v>
          </cell>
          <cell r="M538" t="str">
            <v>01E</v>
          </cell>
          <cell r="N538" t="str">
            <v>HSR</v>
          </cell>
          <cell r="O538" t="str">
            <v>20</v>
          </cell>
          <cell r="P538" t="str">
            <v>LC</v>
          </cell>
          <cell r="Q538" t="str">
            <v/>
          </cell>
          <cell r="R538" t="str">
            <v>C1</v>
          </cell>
          <cell r="S538">
            <v>73.959999999999994</v>
          </cell>
          <cell r="T538">
            <v>1183.3599999999999</v>
          </cell>
          <cell r="U538" t="str">
            <v>11</v>
          </cell>
          <cell r="V538" t="str">
            <v>CHI SALES</v>
          </cell>
          <cell r="W538">
            <v>20230913</v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>
            <v>20230913</v>
          </cell>
          <cell r="AG538">
            <v>20230913</v>
          </cell>
          <cell r="AH538">
            <v>20230913</v>
          </cell>
        </row>
        <row r="539">
          <cell r="A539">
            <v>20230804</v>
          </cell>
          <cell r="B539">
            <v>20230913</v>
          </cell>
          <cell r="F539" t="str">
            <v>HK337490</v>
          </cell>
          <cell r="G539" t="str">
            <v>301E51019632300</v>
          </cell>
          <cell r="H539" t="str">
            <v>HSR25C1QZSS BLOCK</v>
          </cell>
          <cell r="I539">
            <v>8</v>
          </cell>
          <cell r="J539">
            <v>0</v>
          </cell>
          <cell r="K539">
            <v>8</v>
          </cell>
          <cell r="L539" t="str">
            <v>DAKOTA AUTOMATION, INC.</v>
          </cell>
          <cell r="M539" t="str">
            <v>01E</v>
          </cell>
          <cell r="N539" t="str">
            <v>HSR</v>
          </cell>
          <cell r="O539" t="str">
            <v>25</v>
          </cell>
          <cell r="P539" t="str">
            <v>C</v>
          </cell>
          <cell r="Q539" t="str">
            <v/>
          </cell>
          <cell r="R539" t="str">
            <v/>
          </cell>
          <cell r="S539">
            <v>62.05</v>
          </cell>
          <cell r="T539">
            <v>496.4</v>
          </cell>
          <cell r="U539" t="str">
            <v>11</v>
          </cell>
          <cell r="V539" t="str">
            <v>CHI SALES</v>
          </cell>
          <cell r="W539">
            <v>20230913</v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>
            <v>20230913</v>
          </cell>
          <cell r="AG539">
            <v>20230913</v>
          </cell>
          <cell r="AH539">
            <v>20230913</v>
          </cell>
        </row>
        <row r="540">
          <cell r="A540">
            <v>20230804</v>
          </cell>
          <cell r="B540">
            <v>20230913</v>
          </cell>
          <cell r="F540" t="str">
            <v>HK337472</v>
          </cell>
          <cell r="G540" t="str">
            <v>202445575936850</v>
          </cell>
          <cell r="H540" t="str">
            <v>SHS45-3685L(GK) RAIL</v>
          </cell>
          <cell r="I540">
            <v>4</v>
          </cell>
          <cell r="J540">
            <v>14740</v>
          </cell>
          <cell r="K540">
            <v>0</v>
          </cell>
          <cell r="L540" t="str">
            <v>CANADIAN BEARINGS - MISSISSAUGA</v>
          </cell>
          <cell r="M540" t="str">
            <v>024</v>
          </cell>
          <cell r="N540" t="str">
            <v>SHS</v>
          </cell>
          <cell r="O540" t="str">
            <v>45</v>
          </cell>
          <cell r="P540" t="str">
            <v/>
          </cell>
          <cell r="Q540" t="str">
            <v>GK</v>
          </cell>
          <cell r="R540" t="str">
            <v/>
          </cell>
          <cell r="S540">
            <v>516.11</v>
          </cell>
          <cell r="T540">
            <v>2064.44</v>
          </cell>
          <cell r="U540" t="str">
            <v>11</v>
          </cell>
          <cell r="V540" t="str">
            <v>CAN SALES</v>
          </cell>
          <cell r="W540">
            <v>20230807</v>
          </cell>
          <cell r="X540" t="str">
            <v>57.5</v>
          </cell>
          <cell r="Y540" t="str">
            <v>105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>
            <v>20230913</v>
          </cell>
          <cell r="AG540">
            <v>20230913</v>
          </cell>
          <cell r="AH540">
            <v>20230913</v>
          </cell>
        </row>
        <row r="541">
          <cell r="A541">
            <v>20230804</v>
          </cell>
          <cell r="B541">
            <v>20230913</v>
          </cell>
          <cell r="F541" t="str">
            <v>HK337518</v>
          </cell>
          <cell r="G541" t="str">
            <v>301E51019803400</v>
          </cell>
          <cell r="H541" t="str">
            <v>HSR20LC1QZSSC1 BLOCK</v>
          </cell>
          <cell r="I541">
            <v>8</v>
          </cell>
          <cell r="J541">
            <v>0</v>
          </cell>
          <cell r="K541">
            <v>8</v>
          </cell>
          <cell r="L541" t="str">
            <v>DAKOTA AUTOMATION, INC.</v>
          </cell>
          <cell r="M541" t="str">
            <v>01E</v>
          </cell>
          <cell r="N541" t="str">
            <v>HSR</v>
          </cell>
          <cell r="O541" t="str">
            <v>20</v>
          </cell>
          <cell r="P541" t="str">
            <v>LC</v>
          </cell>
          <cell r="Q541" t="str">
            <v/>
          </cell>
          <cell r="R541" t="str">
            <v>C1</v>
          </cell>
          <cell r="S541">
            <v>66.459999999999994</v>
          </cell>
          <cell r="T541">
            <v>531.67999999999995</v>
          </cell>
          <cell r="U541" t="str">
            <v>11</v>
          </cell>
          <cell r="V541" t="str">
            <v>CHI SALES</v>
          </cell>
          <cell r="W541">
            <v>20230913</v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>
            <v>20230913</v>
          </cell>
          <cell r="AG541">
            <v>20230913</v>
          </cell>
          <cell r="AH541">
            <v>20230913</v>
          </cell>
        </row>
        <row r="542">
          <cell r="A542">
            <v>20230804</v>
          </cell>
          <cell r="B542">
            <v>20230913</v>
          </cell>
          <cell r="F542" t="str">
            <v>HK337519</v>
          </cell>
          <cell r="G542" t="str">
            <v>301E51019803400</v>
          </cell>
          <cell r="H542" t="str">
            <v>HSR20LC1QZSSC1 BLOCK</v>
          </cell>
          <cell r="I542">
            <v>8</v>
          </cell>
          <cell r="J542">
            <v>0</v>
          </cell>
          <cell r="K542">
            <v>8</v>
          </cell>
          <cell r="L542" t="str">
            <v>DAKOTA AUTOMATION, INC.</v>
          </cell>
          <cell r="M542" t="str">
            <v>01E</v>
          </cell>
          <cell r="N542" t="str">
            <v>HSR</v>
          </cell>
          <cell r="O542" t="str">
            <v>20</v>
          </cell>
          <cell r="P542" t="str">
            <v>LC</v>
          </cell>
          <cell r="Q542" t="str">
            <v/>
          </cell>
          <cell r="R542" t="str">
            <v>C1</v>
          </cell>
          <cell r="S542">
            <v>66.459999999999994</v>
          </cell>
          <cell r="T542">
            <v>531.67999999999995</v>
          </cell>
          <cell r="U542" t="str">
            <v>11</v>
          </cell>
          <cell r="V542" t="str">
            <v>CHI SALES</v>
          </cell>
          <cell r="W542">
            <v>20230913</v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>
            <v>20230913</v>
          </cell>
          <cell r="AG542">
            <v>20230913</v>
          </cell>
          <cell r="AH542">
            <v>20230913</v>
          </cell>
        </row>
        <row r="543">
          <cell r="A543">
            <v>20230804</v>
          </cell>
          <cell r="B543">
            <v>20230913</v>
          </cell>
          <cell r="F543" t="str">
            <v>HK337523</v>
          </cell>
          <cell r="G543" t="str">
            <v>102351011185800</v>
          </cell>
          <cell r="H543" t="str">
            <v>SHS15V1QZSSHH+160L</v>
          </cell>
          <cell r="I543">
            <v>4</v>
          </cell>
          <cell r="J543">
            <v>640</v>
          </cell>
          <cell r="K543">
            <v>4</v>
          </cell>
          <cell r="L543" t="str">
            <v>DAKOTA AUTOMATION, INC.</v>
          </cell>
          <cell r="M543" t="str">
            <v>023</v>
          </cell>
          <cell r="N543" t="str">
            <v>SHS</v>
          </cell>
          <cell r="O543" t="str">
            <v>15</v>
          </cell>
          <cell r="P543" t="str">
            <v>V</v>
          </cell>
          <cell r="Q543" t="str">
            <v/>
          </cell>
          <cell r="R543" t="str">
            <v/>
          </cell>
          <cell r="S543">
            <v>62.36</v>
          </cell>
          <cell r="T543">
            <v>249.44</v>
          </cell>
          <cell r="U543" t="str">
            <v>11</v>
          </cell>
          <cell r="V543" t="str">
            <v>CHI SALES</v>
          </cell>
          <cell r="W543">
            <v>20230913</v>
          </cell>
          <cell r="X543" t="str">
            <v>20</v>
          </cell>
          <cell r="Y543" t="str">
            <v>60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>
            <v>20230913</v>
          </cell>
          <cell r="AG543">
            <v>20230913</v>
          </cell>
          <cell r="AH543">
            <v>20230913</v>
          </cell>
        </row>
        <row r="544">
          <cell r="A544">
            <v>20230804</v>
          </cell>
          <cell r="B544">
            <v>20230913</v>
          </cell>
          <cell r="F544" t="str">
            <v>HK337522</v>
          </cell>
          <cell r="G544" t="str">
            <v>301E51020200200</v>
          </cell>
          <cell r="H544" t="str">
            <v>HSR25C1QZSSHH BLOCK</v>
          </cell>
          <cell r="I544">
            <v>16</v>
          </cell>
          <cell r="J544">
            <v>0</v>
          </cell>
          <cell r="K544">
            <v>16</v>
          </cell>
          <cell r="L544" t="str">
            <v>DAKOTA AUTOMATION, INC.</v>
          </cell>
          <cell r="M544" t="str">
            <v>01E</v>
          </cell>
          <cell r="N544" t="str">
            <v>HSR</v>
          </cell>
          <cell r="O544" t="str">
            <v>25</v>
          </cell>
          <cell r="P544" t="str">
            <v>C</v>
          </cell>
          <cell r="Q544" t="str">
            <v/>
          </cell>
          <cell r="R544" t="str">
            <v/>
          </cell>
          <cell r="S544">
            <v>71.34</v>
          </cell>
          <cell r="T544">
            <v>1141.44</v>
          </cell>
          <cell r="U544" t="str">
            <v>11</v>
          </cell>
          <cell r="V544" t="str">
            <v>CHI SALES</v>
          </cell>
          <cell r="W544">
            <v>20230913</v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>
            <v>20230913</v>
          </cell>
          <cell r="AG544">
            <v>20230913</v>
          </cell>
          <cell r="AH544">
            <v>20230913</v>
          </cell>
        </row>
        <row r="545">
          <cell r="A545">
            <v>20230804</v>
          </cell>
          <cell r="B545">
            <v>20230913</v>
          </cell>
          <cell r="F545" t="str">
            <v>HK337520</v>
          </cell>
          <cell r="G545" t="str">
            <v>301E51022258900</v>
          </cell>
          <cell r="H545" t="str">
            <v>HSR20LC1QZSSHH BLOCK</v>
          </cell>
          <cell r="I545">
            <v>6</v>
          </cell>
          <cell r="J545">
            <v>0</v>
          </cell>
          <cell r="K545">
            <v>6</v>
          </cell>
          <cell r="L545" t="str">
            <v>DAKOTA AUTOMATION, INC.</v>
          </cell>
          <cell r="M545" t="str">
            <v>01E</v>
          </cell>
          <cell r="N545" t="str">
            <v>HSR</v>
          </cell>
          <cell r="O545" t="str">
            <v>20</v>
          </cell>
          <cell r="P545" t="str">
            <v>LC</v>
          </cell>
          <cell r="Q545" t="str">
            <v/>
          </cell>
          <cell r="R545" t="str">
            <v/>
          </cell>
          <cell r="S545">
            <v>70.459999999999994</v>
          </cell>
          <cell r="T545">
            <v>422.76</v>
          </cell>
          <cell r="U545" t="str">
            <v>11</v>
          </cell>
          <cell r="V545" t="str">
            <v>CHI SALES</v>
          </cell>
          <cell r="W545">
            <v>20230913</v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>
            <v>20230913</v>
          </cell>
          <cell r="AG545">
            <v>20230913</v>
          </cell>
          <cell r="AH545">
            <v>20230913</v>
          </cell>
        </row>
        <row r="546">
          <cell r="A546">
            <v>20230804</v>
          </cell>
          <cell r="B546">
            <v>20230913</v>
          </cell>
          <cell r="F546" t="str">
            <v>HK337521</v>
          </cell>
          <cell r="G546" t="str">
            <v>301E51022258900</v>
          </cell>
          <cell r="H546" t="str">
            <v>HSR20LC1QZSSHH BLOCK</v>
          </cell>
          <cell r="I546">
            <v>8</v>
          </cell>
          <cell r="J546">
            <v>0</v>
          </cell>
          <cell r="K546">
            <v>8</v>
          </cell>
          <cell r="L546" t="str">
            <v>DAKOTA AUTOMATION, INC.</v>
          </cell>
          <cell r="M546" t="str">
            <v>01E</v>
          </cell>
          <cell r="N546" t="str">
            <v>HSR</v>
          </cell>
          <cell r="O546" t="str">
            <v>20</v>
          </cell>
          <cell r="P546" t="str">
            <v>LC</v>
          </cell>
          <cell r="Q546" t="str">
            <v/>
          </cell>
          <cell r="R546" t="str">
            <v/>
          </cell>
          <cell r="S546">
            <v>70.459999999999994</v>
          </cell>
          <cell r="T546">
            <v>563.67999999999995</v>
          </cell>
          <cell r="U546" t="str">
            <v>11</v>
          </cell>
          <cell r="V546" t="str">
            <v>CHI SALES</v>
          </cell>
          <cell r="W546">
            <v>20230913</v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>
            <v>20230913</v>
          </cell>
          <cell r="AG546">
            <v>20230913</v>
          </cell>
          <cell r="AH546">
            <v>20230913</v>
          </cell>
        </row>
        <row r="547">
          <cell r="A547">
            <v>20230809</v>
          </cell>
          <cell r="B547">
            <v>20230913</v>
          </cell>
          <cell r="F547" t="str">
            <v>HK337939</v>
          </cell>
          <cell r="G547" t="str">
            <v>102302404220400</v>
          </cell>
          <cell r="H547" t="str">
            <v>SHS25R1QZSS+380L-II</v>
          </cell>
          <cell r="I547">
            <v>2</v>
          </cell>
          <cell r="J547">
            <v>760</v>
          </cell>
          <cell r="K547">
            <v>2</v>
          </cell>
          <cell r="L547" t="str">
            <v>MOTION IND - BIRMINGHAM</v>
          </cell>
          <cell r="M547" t="str">
            <v>023</v>
          </cell>
          <cell r="N547" t="str">
            <v>SHS</v>
          </cell>
          <cell r="O547" t="str">
            <v>25</v>
          </cell>
          <cell r="P547" t="str">
            <v>R</v>
          </cell>
          <cell r="Q547" t="str">
            <v/>
          </cell>
          <cell r="R547" t="str">
            <v/>
          </cell>
          <cell r="S547">
            <v>101.4</v>
          </cell>
          <cell r="T547">
            <v>202.8</v>
          </cell>
          <cell r="U547" t="str">
            <v>11</v>
          </cell>
          <cell r="V547" t="str">
            <v>NE SALES</v>
          </cell>
          <cell r="W547">
            <v>20230814</v>
          </cell>
          <cell r="X547" t="str">
            <v>10</v>
          </cell>
          <cell r="Y547" t="str">
            <v>60</v>
          </cell>
          <cell r="Z547" t="str">
            <v/>
          </cell>
          <cell r="AA547" t="str">
            <v>2</v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>
            <v>20230913</v>
          </cell>
          <cell r="AG547">
            <v>20230913</v>
          </cell>
          <cell r="AH547">
            <v>20230913</v>
          </cell>
        </row>
        <row r="548">
          <cell r="A548">
            <v>20230810</v>
          </cell>
          <cell r="B548">
            <v>20230913</v>
          </cell>
          <cell r="F548" t="str">
            <v>HK338313</v>
          </cell>
          <cell r="G548" t="str">
            <v>102302274110700</v>
          </cell>
          <cell r="H548" t="str">
            <v>SHS15V1SS+242LK</v>
          </cell>
          <cell r="I548">
            <v>6</v>
          </cell>
          <cell r="J548">
            <v>1452</v>
          </cell>
          <cell r="K548">
            <v>6</v>
          </cell>
          <cell r="L548" t="str">
            <v>MOTION IND - BIRMINGHAM (AL09)</v>
          </cell>
          <cell r="M548" t="str">
            <v>023</v>
          </cell>
          <cell r="N548" t="str">
            <v>SHS</v>
          </cell>
          <cell r="O548" t="str">
            <v>15</v>
          </cell>
          <cell r="P548" t="str">
            <v>V</v>
          </cell>
          <cell r="Q548" t="str">
            <v/>
          </cell>
          <cell r="R548" t="str">
            <v/>
          </cell>
          <cell r="S548">
            <v>57.73</v>
          </cell>
          <cell r="T548">
            <v>346.38</v>
          </cell>
          <cell r="U548" t="str">
            <v>11</v>
          </cell>
          <cell r="V548" t="str">
            <v>ATL SALES</v>
          </cell>
          <cell r="W548">
            <v>20230821</v>
          </cell>
          <cell r="X548" t="str">
            <v>31</v>
          </cell>
          <cell r="Y548" t="str">
            <v>60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>
            <v>20230913</v>
          </cell>
          <cell r="AG548">
            <v>20230913</v>
          </cell>
          <cell r="AH548">
            <v>20230913</v>
          </cell>
        </row>
        <row r="549">
          <cell r="A549">
            <v>20230814</v>
          </cell>
          <cell r="B549">
            <v>20230913</v>
          </cell>
          <cell r="F549" t="str">
            <v>HK338536</v>
          </cell>
          <cell r="G549" t="str">
            <v>101551012783500</v>
          </cell>
          <cell r="H549" t="str">
            <v>HSR25LR2DDC0+762LH</v>
          </cell>
          <cell r="I549">
            <v>4</v>
          </cell>
          <cell r="J549">
            <v>3048</v>
          </cell>
          <cell r="K549">
            <v>8</v>
          </cell>
          <cell r="L549" t="str">
            <v>APPLIED IND TECH - CLEVELAND</v>
          </cell>
          <cell r="M549" t="str">
            <v>015</v>
          </cell>
          <cell r="N549" t="str">
            <v>HSR</v>
          </cell>
          <cell r="O549" t="str">
            <v>25</v>
          </cell>
          <cell r="P549" t="str">
            <v>LR</v>
          </cell>
          <cell r="Q549" t="str">
            <v>H</v>
          </cell>
          <cell r="R549" t="str">
            <v>C0</v>
          </cell>
          <cell r="S549">
            <v>238.65</v>
          </cell>
          <cell r="T549">
            <v>954.6</v>
          </cell>
          <cell r="U549" t="str">
            <v>11</v>
          </cell>
          <cell r="V549" t="str">
            <v>NE SALES</v>
          </cell>
          <cell r="W549">
            <v>20230818</v>
          </cell>
          <cell r="X549" t="str">
            <v>21</v>
          </cell>
          <cell r="Y549" t="str">
            <v>60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>
            <v>20230913</v>
          </cell>
          <cell r="AG549">
            <v>20230913</v>
          </cell>
          <cell r="AH549">
            <v>20230913</v>
          </cell>
        </row>
        <row r="550">
          <cell r="A550">
            <v>20230814</v>
          </cell>
          <cell r="B550">
            <v>20230913</v>
          </cell>
          <cell r="F550" t="str">
            <v>HK338667</v>
          </cell>
          <cell r="G550" t="str">
            <v>001E25116006400</v>
          </cell>
          <cell r="H550" t="str">
            <v>HSR25C1SS+640L</v>
          </cell>
          <cell r="I550">
            <v>2</v>
          </cell>
          <cell r="J550">
            <v>1280</v>
          </cell>
          <cell r="K550">
            <v>2</v>
          </cell>
          <cell r="L550" t="str">
            <v>BEARINGS &amp; DRIVES (GA)</v>
          </cell>
          <cell r="M550" t="str">
            <v>01E</v>
          </cell>
          <cell r="N550" t="str">
            <v>HSR</v>
          </cell>
          <cell r="O550" t="str">
            <v>25</v>
          </cell>
          <cell r="P550" t="str">
            <v>C</v>
          </cell>
          <cell r="Q550" t="str">
            <v/>
          </cell>
          <cell r="R550" t="str">
            <v/>
          </cell>
          <cell r="S550">
            <v>102.73</v>
          </cell>
          <cell r="T550">
            <v>205.46</v>
          </cell>
          <cell r="U550" t="str">
            <v>11</v>
          </cell>
          <cell r="V550" t="str">
            <v>ATL SALES</v>
          </cell>
          <cell r="W550">
            <v>20230823</v>
          </cell>
          <cell r="X550" t="str">
            <v>20</v>
          </cell>
          <cell r="Y550" t="str">
            <v>60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>
            <v>20230913</v>
          </cell>
          <cell r="AG550">
            <v>20230913</v>
          </cell>
          <cell r="AH550">
            <v>20230913</v>
          </cell>
        </row>
        <row r="551">
          <cell r="A551">
            <v>20230814</v>
          </cell>
          <cell r="B551">
            <v>20230913</v>
          </cell>
          <cell r="F551" t="str">
            <v>HK338664</v>
          </cell>
          <cell r="G551" t="str">
            <v>006735426019600</v>
          </cell>
          <cell r="H551" t="str">
            <v>SHW35CA2SS+1960L</v>
          </cell>
          <cell r="I551">
            <v>1</v>
          </cell>
          <cell r="J551">
            <v>1960</v>
          </cell>
          <cell r="K551">
            <v>2</v>
          </cell>
          <cell r="L551" t="str">
            <v>BEARINGS &amp; DRIVES (GA)</v>
          </cell>
          <cell r="M551" t="str">
            <v>067</v>
          </cell>
          <cell r="N551" t="str">
            <v>SHW</v>
          </cell>
          <cell r="O551" t="str">
            <v>35</v>
          </cell>
          <cell r="P551" t="str">
            <v>CA</v>
          </cell>
          <cell r="Q551" t="str">
            <v/>
          </cell>
          <cell r="R551" t="str">
            <v/>
          </cell>
          <cell r="S551">
            <v>534.75</v>
          </cell>
          <cell r="T551">
            <v>534.75</v>
          </cell>
          <cell r="U551" t="str">
            <v>11</v>
          </cell>
          <cell r="V551" t="str">
            <v>ATL SALES</v>
          </cell>
          <cell r="W551">
            <v>20230912</v>
          </cell>
          <cell r="X551" t="str">
            <v>20</v>
          </cell>
          <cell r="Y551" t="str">
            <v>80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>
            <v>20230913</v>
          </cell>
          <cell r="AG551">
            <v>20230913</v>
          </cell>
          <cell r="AH551">
            <v>20230913</v>
          </cell>
        </row>
        <row r="552">
          <cell r="A552">
            <v>20230814</v>
          </cell>
          <cell r="B552">
            <v>20230913</v>
          </cell>
          <cell r="F552" t="str">
            <v>HK338691</v>
          </cell>
          <cell r="G552" t="str">
            <v>202445225930900</v>
          </cell>
          <cell r="H552" t="str">
            <v>SHS45-3090L(GK) RAIL</v>
          </cell>
          <cell r="I552">
            <v>6</v>
          </cell>
          <cell r="J552">
            <v>18540</v>
          </cell>
          <cell r="K552">
            <v>0</v>
          </cell>
          <cell r="L552" t="str">
            <v>APPLIED IND TECH - CLEVELAND</v>
          </cell>
          <cell r="M552" t="str">
            <v>024</v>
          </cell>
          <cell r="N552" t="str">
            <v>SHS</v>
          </cell>
          <cell r="O552" t="str">
            <v>45</v>
          </cell>
          <cell r="P552" t="str">
            <v/>
          </cell>
          <cell r="Q552" t="str">
            <v>GK</v>
          </cell>
          <cell r="R552" t="str">
            <v/>
          </cell>
          <cell r="S552">
            <v>410.97</v>
          </cell>
          <cell r="T552">
            <v>2465.8200000000002</v>
          </cell>
          <cell r="U552" t="str">
            <v>11</v>
          </cell>
          <cell r="V552" t="str">
            <v>DET SALES</v>
          </cell>
          <cell r="W552">
            <v>20230830</v>
          </cell>
          <cell r="X552" t="str">
            <v>22.5</v>
          </cell>
          <cell r="Y552" t="str">
            <v>105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>
            <v>20230913</v>
          </cell>
          <cell r="AG552">
            <v>20230913</v>
          </cell>
          <cell r="AH552">
            <v>20230913</v>
          </cell>
        </row>
        <row r="553">
          <cell r="A553">
            <v>20230815</v>
          </cell>
          <cell r="B553">
            <v>20230913</v>
          </cell>
          <cell r="F553" t="str">
            <v>HK338634</v>
          </cell>
          <cell r="G553" t="str">
            <v>102302328919700</v>
          </cell>
          <cell r="H553" t="str">
            <v>SHS15V2UUC1+520L</v>
          </cell>
          <cell r="I553">
            <v>4</v>
          </cell>
          <cell r="J553">
            <v>2080</v>
          </cell>
          <cell r="K553">
            <v>8</v>
          </cell>
          <cell r="L553" t="str">
            <v>MOTION SOLUTIONS</v>
          </cell>
          <cell r="M553" t="str">
            <v>023</v>
          </cell>
          <cell r="N553" t="str">
            <v>SHS</v>
          </cell>
          <cell r="O553" t="str">
            <v>15</v>
          </cell>
          <cell r="P553" t="str">
            <v>V</v>
          </cell>
          <cell r="Q553" t="str">
            <v/>
          </cell>
          <cell r="R553" t="str">
            <v>C1</v>
          </cell>
          <cell r="S553">
            <v>111</v>
          </cell>
          <cell r="T553">
            <v>444</v>
          </cell>
          <cell r="U553" t="str">
            <v>11</v>
          </cell>
          <cell r="V553" t="str">
            <v>SF SALES</v>
          </cell>
          <cell r="W553">
            <v>20230830</v>
          </cell>
          <cell r="X553" t="str">
            <v>20</v>
          </cell>
          <cell r="Y553" t="str">
            <v>60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>
            <v>20230913</v>
          </cell>
          <cell r="AG553">
            <v>20230913</v>
          </cell>
          <cell r="AH553">
            <v>20230913</v>
          </cell>
        </row>
        <row r="554">
          <cell r="A554">
            <v>20230816</v>
          </cell>
          <cell r="B554">
            <v>20230913</v>
          </cell>
          <cell r="F554" t="str">
            <v>HK338874</v>
          </cell>
          <cell r="G554" t="str">
            <v>202E45222000000</v>
          </cell>
          <cell r="H554" t="str">
            <v>SHS45V1SS(GK) BLOCK</v>
          </cell>
          <cell r="I554">
            <v>20</v>
          </cell>
          <cell r="J554">
            <v>0</v>
          </cell>
          <cell r="K554">
            <v>20</v>
          </cell>
          <cell r="L554" t="str">
            <v/>
          </cell>
          <cell r="M554" t="str">
            <v>02E</v>
          </cell>
          <cell r="N554" t="str">
            <v>SHS</v>
          </cell>
          <cell r="O554" t="str">
            <v>45</v>
          </cell>
          <cell r="P554" t="str">
            <v>V</v>
          </cell>
          <cell r="Q554" t="str">
            <v>GK</v>
          </cell>
          <cell r="R554" t="str">
            <v/>
          </cell>
          <cell r="S554">
            <v>54.99</v>
          </cell>
          <cell r="T554">
            <v>1099.8</v>
          </cell>
          <cell r="U554" t="str">
            <v>21</v>
          </cell>
          <cell r="V554" t="str">
            <v>SALES CTRL</v>
          </cell>
          <cell r="W554">
            <v>20230908</v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>
            <v>20230913</v>
          </cell>
          <cell r="AG554">
            <v>20230913</v>
          </cell>
          <cell r="AH554">
            <v>20230913</v>
          </cell>
        </row>
        <row r="555">
          <cell r="A555">
            <v>20230817</v>
          </cell>
          <cell r="B555">
            <v>20230913</v>
          </cell>
          <cell r="F555" t="str">
            <v>HK338896</v>
          </cell>
          <cell r="G555" t="str">
            <v>102351023163100</v>
          </cell>
          <cell r="H555" t="str">
            <v>SHS20V1QZZZ+190L-II</v>
          </cell>
          <cell r="I555">
            <v>2</v>
          </cell>
          <cell r="J555">
            <v>380</v>
          </cell>
          <cell r="K555">
            <v>2</v>
          </cell>
          <cell r="L555" t="str">
            <v>APPLIED IND TECH - CLEVELAND</v>
          </cell>
          <cell r="M555" t="str">
            <v>023</v>
          </cell>
          <cell r="N555" t="str">
            <v>SHS</v>
          </cell>
          <cell r="O555" t="str">
            <v>20</v>
          </cell>
          <cell r="P555" t="str">
            <v>V</v>
          </cell>
          <cell r="Q555" t="str">
            <v/>
          </cell>
          <cell r="R555" t="str">
            <v/>
          </cell>
          <cell r="S555">
            <v>73.61</v>
          </cell>
          <cell r="T555">
            <v>147.22</v>
          </cell>
          <cell r="U555" t="str">
            <v>11</v>
          </cell>
          <cell r="V555" t="str">
            <v>DET SALES</v>
          </cell>
          <cell r="W555">
            <v>20230822</v>
          </cell>
          <cell r="X555" t="str">
            <v>45</v>
          </cell>
          <cell r="Y555" t="str">
            <v>60</v>
          </cell>
          <cell r="Z555" t="str">
            <v/>
          </cell>
          <cell r="AA555" t="str">
            <v>2</v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>
            <v>20230913</v>
          </cell>
          <cell r="AG555">
            <v>20230913</v>
          </cell>
          <cell r="AH555">
            <v>20230913</v>
          </cell>
        </row>
        <row r="556">
          <cell r="A556">
            <v>20230817</v>
          </cell>
          <cell r="B556">
            <v>20230913</v>
          </cell>
          <cell r="F556" t="str">
            <v>HK339055</v>
          </cell>
          <cell r="G556" t="str">
            <v>302461026218500</v>
          </cell>
          <cell r="H556" t="str">
            <v>SHS25-740LK(GK) RAIL</v>
          </cell>
          <cell r="I556">
            <v>4</v>
          </cell>
          <cell r="J556">
            <v>2960</v>
          </cell>
          <cell r="K556">
            <v>0</v>
          </cell>
          <cell r="L556" t="str">
            <v>TECHNICO (COMP)</v>
          </cell>
          <cell r="M556" t="str">
            <v>024</v>
          </cell>
          <cell r="N556" t="str">
            <v>SHS</v>
          </cell>
          <cell r="O556" t="str">
            <v>25</v>
          </cell>
          <cell r="P556" t="str">
            <v/>
          </cell>
          <cell r="Q556" t="str">
            <v>GK</v>
          </cell>
          <cell r="R556" t="str">
            <v/>
          </cell>
          <cell r="S556">
            <v>78.84</v>
          </cell>
          <cell r="T556">
            <v>315.36</v>
          </cell>
          <cell r="U556" t="str">
            <v>11</v>
          </cell>
          <cell r="V556" t="str">
            <v>DET SALES</v>
          </cell>
          <cell r="W556">
            <v>20230908</v>
          </cell>
          <cell r="X556" t="str">
            <v>10</v>
          </cell>
          <cell r="Y556" t="str">
            <v>60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>
            <v>20230913</v>
          </cell>
          <cell r="AG556">
            <v>20230913</v>
          </cell>
          <cell r="AH556">
            <v>20230913</v>
          </cell>
        </row>
        <row r="557">
          <cell r="A557">
            <v>20230817</v>
          </cell>
          <cell r="B557">
            <v>20230913</v>
          </cell>
          <cell r="F557" t="str">
            <v>HK339133</v>
          </cell>
          <cell r="G557" t="str">
            <v>102361011667000</v>
          </cell>
          <cell r="H557" t="str">
            <v>SHS45C2DDHHC1+3200L</v>
          </cell>
          <cell r="I557">
            <v>1</v>
          </cell>
          <cell r="J557">
            <v>3200</v>
          </cell>
          <cell r="K557">
            <v>2</v>
          </cell>
          <cell r="L557" t="str">
            <v>APPLIED IND TECH - CLEVELAND</v>
          </cell>
          <cell r="M557" t="str">
            <v>023</v>
          </cell>
          <cell r="N557" t="str">
            <v>SHS</v>
          </cell>
          <cell r="O557" t="str">
            <v>45</v>
          </cell>
          <cell r="P557" t="str">
            <v>C</v>
          </cell>
          <cell r="Q557" t="str">
            <v/>
          </cell>
          <cell r="R557" t="str">
            <v>C1</v>
          </cell>
          <cell r="S557">
            <v>647.45000000000005</v>
          </cell>
          <cell r="T557">
            <v>647.45000000000005</v>
          </cell>
          <cell r="U557" t="str">
            <v>11</v>
          </cell>
          <cell r="V557" t="str">
            <v>ATL SALES</v>
          </cell>
          <cell r="W557">
            <v>20230913</v>
          </cell>
          <cell r="X557" t="str">
            <v>25</v>
          </cell>
          <cell r="Y557" t="str">
            <v>105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>
            <v>20230913</v>
          </cell>
          <cell r="AG557">
            <v>20230913</v>
          </cell>
          <cell r="AH557">
            <v>20230913</v>
          </cell>
        </row>
        <row r="558">
          <cell r="A558">
            <v>20230104</v>
          </cell>
          <cell r="B558">
            <v>20230914</v>
          </cell>
          <cell r="F558" t="str">
            <v>HK300253</v>
          </cell>
          <cell r="G558" t="str">
            <v>101151006415800</v>
          </cell>
          <cell r="H558" t="str">
            <v>HSR25A2C0+460LUP-II</v>
          </cell>
          <cell r="I558">
            <v>2</v>
          </cell>
          <cell r="J558">
            <v>920</v>
          </cell>
          <cell r="K558">
            <v>4</v>
          </cell>
          <cell r="L558" t="str">
            <v>MOTION SOLUTIONS</v>
          </cell>
          <cell r="M558" t="str">
            <v>011</v>
          </cell>
          <cell r="N558" t="str">
            <v>HSR</v>
          </cell>
          <cell r="O558" t="str">
            <v>25</v>
          </cell>
          <cell r="P558" t="str">
            <v>A</v>
          </cell>
          <cell r="Q558" t="str">
            <v>UP</v>
          </cell>
          <cell r="R558" t="str">
            <v>C0</v>
          </cell>
          <cell r="S558">
            <v>252.99</v>
          </cell>
          <cell r="T558">
            <v>505.98</v>
          </cell>
          <cell r="U558" t="str">
            <v>11</v>
          </cell>
          <cell r="V558" t="str">
            <v>SF SALES</v>
          </cell>
          <cell r="W558">
            <v>20230921</v>
          </cell>
          <cell r="X558" t="str">
            <v>20</v>
          </cell>
          <cell r="Y558" t="str">
            <v>60</v>
          </cell>
          <cell r="Z558" t="str">
            <v/>
          </cell>
          <cell r="AA558" t="str">
            <v>2</v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>
            <v>20230914</v>
          </cell>
          <cell r="AG558">
            <v>20230914</v>
          </cell>
          <cell r="AH558">
            <v>20230914</v>
          </cell>
        </row>
        <row r="559">
          <cell r="A559">
            <v>20230302</v>
          </cell>
          <cell r="B559">
            <v>20230914</v>
          </cell>
          <cell r="F559" t="str">
            <v>HK311308</v>
          </cell>
          <cell r="G559" t="str">
            <v>113751017749100</v>
          </cell>
          <cell r="H559" t="str">
            <v>2SRS12WMUU+270LMS</v>
          </cell>
          <cell r="I559">
            <v>8</v>
          </cell>
          <cell r="J559">
            <v>2160</v>
          </cell>
          <cell r="K559">
            <v>16</v>
          </cell>
          <cell r="L559" t="str">
            <v>MILLENNIUM CONCEPTS</v>
          </cell>
          <cell r="M559" t="str">
            <v>137</v>
          </cell>
          <cell r="N559" t="str">
            <v>SRS-W</v>
          </cell>
          <cell r="O559" t="str">
            <v>12</v>
          </cell>
          <cell r="P559" t="str">
            <v/>
          </cell>
          <cell r="Q559" t="str">
            <v/>
          </cell>
          <cell r="R559" t="str">
            <v/>
          </cell>
          <cell r="S559">
            <v>100</v>
          </cell>
          <cell r="T559">
            <v>800</v>
          </cell>
          <cell r="U559" t="str">
            <v>11</v>
          </cell>
          <cell r="V559" t="str">
            <v>CHI SALES</v>
          </cell>
          <cell r="W559">
            <v>20230914</v>
          </cell>
          <cell r="X559" t="str">
            <v>15</v>
          </cell>
          <cell r="Y559" t="str">
            <v>40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>M200</v>
          </cell>
          <cell r="AD559" t="str">
            <v>Z000</v>
          </cell>
          <cell r="AE559" t="str">
            <v>M100</v>
          </cell>
          <cell r="AF559">
            <v>20230914</v>
          </cell>
          <cell r="AG559">
            <v>20230914</v>
          </cell>
          <cell r="AH559">
            <v>20230914</v>
          </cell>
        </row>
        <row r="560">
          <cell r="A560">
            <v>20230324</v>
          </cell>
          <cell r="B560">
            <v>20230914</v>
          </cell>
          <cell r="F560" t="str">
            <v>HK315470</v>
          </cell>
          <cell r="G560" t="str">
            <v>113951011265600</v>
          </cell>
          <cell r="H560" t="str">
            <v>2SRS12M+571LM</v>
          </cell>
          <cell r="I560">
            <v>50</v>
          </cell>
          <cell r="J560">
            <v>28550</v>
          </cell>
          <cell r="K560">
            <v>100</v>
          </cell>
          <cell r="L560" t="str">
            <v>HAMILTON COMPANY</v>
          </cell>
          <cell r="M560" t="str">
            <v>139</v>
          </cell>
          <cell r="N560" t="str">
            <v>SRS</v>
          </cell>
          <cell r="O560" t="str">
            <v>12</v>
          </cell>
          <cell r="P560" t="str">
            <v/>
          </cell>
          <cell r="Q560" t="str">
            <v/>
          </cell>
          <cell r="R560" t="str">
            <v/>
          </cell>
          <cell r="S560">
            <v>86</v>
          </cell>
          <cell r="T560">
            <v>4300</v>
          </cell>
          <cell r="U560" t="str">
            <v>11</v>
          </cell>
          <cell r="V560" t="str">
            <v>SF SALES</v>
          </cell>
          <cell r="W560">
            <v>20230914</v>
          </cell>
          <cell r="X560" t="str">
            <v>10.5</v>
          </cell>
          <cell r="Y560" t="str">
            <v>25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>M200</v>
          </cell>
          <cell r="AD560" t="str">
            <v/>
          </cell>
          <cell r="AE560" t="str">
            <v>M100</v>
          </cell>
          <cell r="AF560">
            <v>20230914</v>
          </cell>
          <cell r="AG560">
            <v>20230914</v>
          </cell>
          <cell r="AH560">
            <v>20230914</v>
          </cell>
        </row>
        <row r="561">
          <cell r="A561">
            <v>20230501</v>
          </cell>
          <cell r="B561">
            <v>20230914</v>
          </cell>
          <cell r="F561" t="str">
            <v>HK322755</v>
          </cell>
          <cell r="G561" t="str">
            <v>113751017749100</v>
          </cell>
          <cell r="H561" t="str">
            <v>2SRS12WMUU+270LMS</v>
          </cell>
          <cell r="I561">
            <v>40</v>
          </cell>
          <cell r="J561">
            <v>10800</v>
          </cell>
          <cell r="K561">
            <v>80</v>
          </cell>
          <cell r="L561" t="str">
            <v>MILLENNIUM CONCEPTS</v>
          </cell>
          <cell r="M561" t="str">
            <v>137</v>
          </cell>
          <cell r="N561" t="str">
            <v>SRS-W</v>
          </cell>
          <cell r="O561" t="str">
            <v>12</v>
          </cell>
          <cell r="P561" t="str">
            <v/>
          </cell>
          <cell r="Q561" t="str">
            <v/>
          </cell>
          <cell r="R561" t="str">
            <v/>
          </cell>
          <cell r="S561">
            <v>100</v>
          </cell>
          <cell r="T561">
            <v>4000</v>
          </cell>
          <cell r="U561" t="str">
            <v>11</v>
          </cell>
          <cell r="V561" t="str">
            <v>CHI SALES</v>
          </cell>
          <cell r="W561">
            <v>20230914</v>
          </cell>
          <cell r="X561" t="str">
            <v>15</v>
          </cell>
          <cell r="Y561" t="str">
            <v>40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>M200</v>
          </cell>
          <cell r="AD561" t="str">
            <v>Z000</v>
          </cell>
          <cell r="AE561" t="str">
            <v>M100</v>
          </cell>
          <cell r="AF561">
            <v>20230914</v>
          </cell>
          <cell r="AG561">
            <v>20230914</v>
          </cell>
          <cell r="AH561">
            <v>20230914</v>
          </cell>
        </row>
        <row r="562">
          <cell r="A562">
            <v>20230512</v>
          </cell>
          <cell r="B562">
            <v>20230914</v>
          </cell>
          <cell r="F562" t="str">
            <v>HK325387</v>
          </cell>
          <cell r="G562" t="str">
            <v>202A15B22000000</v>
          </cell>
          <cell r="H562" t="str">
            <v>HSR15R1SS(GK) BLOCK</v>
          </cell>
          <cell r="I562">
            <v>150</v>
          </cell>
          <cell r="J562">
            <v>0</v>
          </cell>
          <cell r="K562">
            <v>150</v>
          </cell>
          <cell r="L562" t="str">
            <v/>
          </cell>
          <cell r="M562" t="str">
            <v>02A</v>
          </cell>
          <cell r="N562" t="str">
            <v>HSR</v>
          </cell>
          <cell r="O562" t="str">
            <v>15</v>
          </cell>
          <cell r="P562" t="str">
            <v>R</v>
          </cell>
          <cell r="Q562" t="str">
            <v>GK</v>
          </cell>
          <cell r="R562" t="str">
            <v/>
          </cell>
          <cell r="S562">
            <v>16.91</v>
          </cell>
          <cell r="T562">
            <v>2536.5</v>
          </cell>
          <cell r="U562" t="str">
            <v>21</v>
          </cell>
          <cell r="V562" t="str">
            <v>SALES CTRL</v>
          </cell>
          <cell r="W562">
            <v>20230908</v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>
            <v>20230914</v>
          </cell>
          <cell r="AG562">
            <v>20230914</v>
          </cell>
          <cell r="AH562">
            <v>20230914</v>
          </cell>
        </row>
        <row r="563">
          <cell r="A563">
            <v>20230512</v>
          </cell>
          <cell r="B563">
            <v>20230914</v>
          </cell>
          <cell r="F563" t="str">
            <v>HK325388</v>
          </cell>
          <cell r="G563" t="str">
            <v>202A15B22000000</v>
          </cell>
          <cell r="H563" t="str">
            <v>HSR15R1SS(GK) BLOCK</v>
          </cell>
          <cell r="I563">
            <v>150</v>
          </cell>
          <cell r="J563">
            <v>0</v>
          </cell>
          <cell r="K563">
            <v>150</v>
          </cell>
          <cell r="L563" t="str">
            <v/>
          </cell>
          <cell r="M563" t="str">
            <v>02A</v>
          </cell>
          <cell r="N563" t="str">
            <v>HSR</v>
          </cell>
          <cell r="O563" t="str">
            <v>15</v>
          </cell>
          <cell r="P563" t="str">
            <v>R</v>
          </cell>
          <cell r="Q563" t="str">
            <v>GK</v>
          </cell>
          <cell r="R563" t="str">
            <v/>
          </cell>
          <cell r="S563">
            <v>16.91</v>
          </cell>
          <cell r="T563">
            <v>2536.5</v>
          </cell>
          <cell r="U563" t="str">
            <v>21</v>
          </cell>
          <cell r="V563" t="str">
            <v>SALES CTRL</v>
          </cell>
          <cell r="W563">
            <v>20230908</v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>
            <v>20230914</v>
          </cell>
          <cell r="AG563">
            <v>20230914</v>
          </cell>
          <cell r="AH563">
            <v>20230914</v>
          </cell>
        </row>
        <row r="564">
          <cell r="A564">
            <v>20230512</v>
          </cell>
          <cell r="B564">
            <v>20230914</v>
          </cell>
          <cell r="F564" t="str">
            <v>HK325389</v>
          </cell>
          <cell r="G564" t="str">
            <v>202A15B22000000</v>
          </cell>
          <cell r="H564" t="str">
            <v>HSR15R1SS(GK) BLOCK</v>
          </cell>
          <cell r="I564">
            <v>100</v>
          </cell>
          <cell r="J564">
            <v>0</v>
          </cell>
          <cell r="K564">
            <v>100</v>
          </cell>
          <cell r="L564" t="str">
            <v/>
          </cell>
          <cell r="M564" t="str">
            <v>02A</v>
          </cell>
          <cell r="N564" t="str">
            <v>HSR</v>
          </cell>
          <cell r="O564" t="str">
            <v>15</v>
          </cell>
          <cell r="P564" t="str">
            <v>R</v>
          </cell>
          <cell r="Q564" t="str">
            <v>GK</v>
          </cell>
          <cell r="R564" t="str">
            <v/>
          </cell>
          <cell r="S564">
            <v>16.91</v>
          </cell>
          <cell r="T564">
            <v>1691</v>
          </cell>
          <cell r="U564" t="str">
            <v>21</v>
          </cell>
          <cell r="V564" t="str">
            <v>SALES CTRL</v>
          </cell>
          <cell r="W564">
            <v>20230908</v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>
            <v>20230914</v>
          </cell>
          <cell r="AG564">
            <v>20230914</v>
          </cell>
          <cell r="AH564">
            <v>20230914</v>
          </cell>
        </row>
        <row r="565">
          <cell r="A565">
            <v>20230512</v>
          </cell>
          <cell r="B565">
            <v>20230914</v>
          </cell>
          <cell r="F565" t="str">
            <v>HK325407</v>
          </cell>
          <cell r="G565" t="str">
            <v>202A20B22200000</v>
          </cell>
          <cell r="H565" t="str">
            <v>HSR20R1SSC1(GK) BLOCK</v>
          </cell>
          <cell r="I565">
            <v>30</v>
          </cell>
          <cell r="J565">
            <v>0</v>
          </cell>
          <cell r="K565">
            <v>30</v>
          </cell>
          <cell r="L565" t="str">
            <v/>
          </cell>
          <cell r="M565" t="str">
            <v>02A</v>
          </cell>
          <cell r="N565" t="str">
            <v>HSR</v>
          </cell>
          <cell r="O565" t="str">
            <v>20</v>
          </cell>
          <cell r="P565" t="str">
            <v>R</v>
          </cell>
          <cell r="Q565" t="str">
            <v>GK</v>
          </cell>
          <cell r="R565" t="str">
            <v>C1</v>
          </cell>
          <cell r="S565">
            <v>18.32</v>
          </cell>
          <cell r="T565">
            <v>549.6</v>
          </cell>
          <cell r="U565" t="str">
            <v>21</v>
          </cell>
          <cell r="V565" t="str">
            <v>SALES CTRL</v>
          </cell>
          <cell r="W565">
            <v>20230908</v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>
            <v>20230914</v>
          </cell>
          <cell r="AG565">
            <v>20230914</v>
          </cell>
          <cell r="AH565">
            <v>20230914</v>
          </cell>
        </row>
        <row r="566">
          <cell r="A566">
            <v>20230512</v>
          </cell>
          <cell r="B566">
            <v>20230914</v>
          </cell>
          <cell r="F566" t="str">
            <v>HK325408</v>
          </cell>
          <cell r="G566" t="str">
            <v>202A20B22200000</v>
          </cell>
          <cell r="H566" t="str">
            <v>HSR20R1SSC1(GK) BLOCK</v>
          </cell>
          <cell r="I566">
            <v>30</v>
          </cell>
          <cell r="J566">
            <v>0</v>
          </cell>
          <cell r="K566">
            <v>30</v>
          </cell>
          <cell r="L566" t="str">
            <v/>
          </cell>
          <cell r="M566" t="str">
            <v>02A</v>
          </cell>
          <cell r="N566" t="str">
            <v>HSR</v>
          </cell>
          <cell r="O566" t="str">
            <v>20</v>
          </cell>
          <cell r="P566" t="str">
            <v>R</v>
          </cell>
          <cell r="Q566" t="str">
            <v>GK</v>
          </cell>
          <cell r="R566" t="str">
            <v>C1</v>
          </cell>
          <cell r="S566">
            <v>18.32</v>
          </cell>
          <cell r="T566">
            <v>549.6</v>
          </cell>
          <cell r="U566" t="str">
            <v>21</v>
          </cell>
          <cell r="V566" t="str">
            <v>SALES CTRL</v>
          </cell>
          <cell r="W566">
            <v>20230908</v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>
            <v>20230914</v>
          </cell>
          <cell r="AG566">
            <v>20230914</v>
          </cell>
          <cell r="AH566">
            <v>20230914</v>
          </cell>
        </row>
        <row r="567">
          <cell r="A567">
            <v>20230512</v>
          </cell>
          <cell r="B567">
            <v>20230914</v>
          </cell>
          <cell r="F567" t="str">
            <v>HK325409</v>
          </cell>
          <cell r="G567" t="str">
            <v>202A20B22200000</v>
          </cell>
          <cell r="H567" t="str">
            <v>HSR20R1SSC1(GK) BLOCK</v>
          </cell>
          <cell r="I567">
            <v>30</v>
          </cell>
          <cell r="J567">
            <v>0</v>
          </cell>
          <cell r="K567">
            <v>30</v>
          </cell>
          <cell r="L567" t="str">
            <v/>
          </cell>
          <cell r="M567" t="str">
            <v>02A</v>
          </cell>
          <cell r="N567" t="str">
            <v>HSR</v>
          </cell>
          <cell r="O567" t="str">
            <v>20</v>
          </cell>
          <cell r="P567" t="str">
            <v>R</v>
          </cell>
          <cell r="Q567" t="str">
            <v>GK</v>
          </cell>
          <cell r="R567" t="str">
            <v>C1</v>
          </cell>
          <cell r="S567">
            <v>18.32</v>
          </cell>
          <cell r="T567">
            <v>549.6</v>
          </cell>
          <cell r="U567" t="str">
            <v>21</v>
          </cell>
          <cell r="V567" t="str">
            <v>SALES CTRL</v>
          </cell>
          <cell r="W567">
            <v>20230908</v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>
            <v>20230914</v>
          </cell>
          <cell r="AG567">
            <v>20230914</v>
          </cell>
          <cell r="AH567">
            <v>20230914</v>
          </cell>
        </row>
        <row r="568">
          <cell r="A568">
            <v>20230512</v>
          </cell>
          <cell r="B568">
            <v>20230914</v>
          </cell>
          <cell r="F568" t="str">
            <v>HK325426</v>
          </cell>
          <cell r="G568" t="str">
            <v>202A25B22000000</v>
          </cell>
          <cell r="H568" t="str">
            <v>HSR25R1SS(GK) BLOCK</v>
          </cell>
          <cell r="I568">
            <v>100</v>
          </cell>
          <cell r="J568">
            <v>0</v>
          </cell>
          <cell r="K568">
            <v>100</v>
          </cell>
          <cell r="L568" t="str">
            <v/>
          </cell>
          <cell r="M568" t="str">
            <v>02A</v>
          </cell>
          <cell r="N568" t="str">
            <v>HSR</v>
          </cell>
          <cell r="O568" t="str">
            <v>25</v>
          </cell>
          <cell r="P568" t="str">
            <v>R</v>
          </cell>
          <cell r="Q568" t="str">
            <v>GK</v>
          </cell>
          <cell r="R568" t="str">
            <v/>
          </cell>
          <cell r="S568">
            <v>22.64</v>
          </cell>
          <cell r="T568">
            <v>2264</v>
          </cell>
          <cell r="U568" t="str">
            <v>21</v>
          </cell>
          <cell r="V568" t="str">
            <v>SALES CTRL</v>
          </cell>
          <cell r="W568">
            <v>20230908</v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>
            <v>20230914</v>
          </cell>
          <cell r="AG568">
            <v>20230914</v>
          </cell>
          <cell r="AH568">
            <v>20230914</v>
          </cell>
        </row>
        <row r="569">
          <cell r="A569">
            <v>20230512</v>
          </cell>
          <cell r="B569">
            <v>20230914</v>
          </cell>
          <cell r="F569" t="str">
            <v>HK325427</v>
          </cell>
          <cell r="G569" t="str">
            <v>202A25B22000000</v>
          </cell>
          <cell r="H569" t="str">
            <v>HSR25R1SS(GK) BLOCK</v>
          </cell>
          <cell r="I569">
            <v>100</v>
          </cell>
          <cell r="J569">
            <v>0</v>
          </cell>
          <cell r="K569">
            <v>100</v>
          </cell>
          <cell r="L569" t="str">
            <v/>
          </cell>
          <cell r="M569" t="str">
            <v>02A</v>
          </cell>
          <cell r="N569" t="str">
            <v>HSR</v>
          </cell>
          <cell r="O569" t="str">
            <v>25</v>
          </cell>
          <cell r="P569" t="str">
            <v>R</v>
          </cell>
          <cell r="Q569" t="str">
            <v>GK</v>
          </cell>
          <cell r="R569" t="str">
            <v/>
          </cell>
          <cell r="S569">
            <v>22.64</v>
          </cell>
          <cell r="T569">
            <v>2264</v>
          </cell>
          <cell r="U569" t="str">
            <v>21</v>
          </cell>
          <cell r="V569" t="str">
            <v>SALES CTRL</v>
          </cell>
          <cell r="W569">
            <v>20230908</v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>
            <v>20230914</v>
          </cell>
          <cell r="AG569">
            <v>20230914</v>
          </cell>
          <cell r="AH569">
            <v>20230914</v>
          </cell>
        </row>
        <row r="570">
          <cell r="A570">
            <v>20230512</v>
          </cell>
          <cell r="B570">
            <v>20230914</v>
          </cell>
          <cell r="F570" t="str">
            <v>HK325428</v>
          </cell>
          <cell r="G570" t="str">
            <v>202A25B22000000</v>
          </cell>
          <cell r="H570" t="str">
            <v>HSR25R1SS(GK) BLOCK</v>
          </cell>
          <cell r="I570">
            <v>100</v>
          </cell>
          <cell r="J570">
            <v>0</v>
          </cell>
          <cell r="K570">
            <v>100</v>
          </cell>
          <cell r="L570" t="str">
            <v/>
          </cell>
          <cell r="M570" t="str">
            <v>02A</v>
          </cell>
          <cell r="N570" t="str">
            <v>HSR</v>
          </cell>
          <cell r="O570" t="str">
            <v>25</v>
          </cell>
          <cell r="P570" t="str">
            <v>R</v>
          </cell>
          <cell r="Q570" t="str">
            <v>GK</v>
          </cell>
          <cell r="R570" t="str">
            <v/>
          </cell>
          <cell r="S570">
            <v>22.64</v>
          </cell>
          <cell r="T570">
            <v>2264</v>
          </cell>
          <cell r="U570" t="str">
            <v>21</v>
          </cell>
          <cell r="V570" t="str">
            <v>SALES CTRL</v>
          </cell>
          <cell r="W570">
            <v>20230908</v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>
            <v>20230914</v>
          </cell>
          <cell r="AG570">
            <v>20230914</v>
          </cell>
          <cell r="AH570">
            <v>20230914</v>
          </cell>
        </row>
        <row r="571">
          <cell r="A571">
            <v>20230705</v>
          </cell>
          <cell r="B571">
            <v>20230914</v>
          </cell>
          <cell r="F571" t="str">
            <v>HK333140</v>
          </cell>
          <cell r="G571" t="str">
            <v>202325144009000</v>
          </cell>
          <cell r="H571" t="str">
            <v>SHS25C1ZZ(GK) BLOCK</v>
          </cell>
          <cell r="I571">
            <v>60</v>
          </cell>
          <cell r="J571">
            <v>0</v>
          </cell>
          <cell r="K571">
            <v>60</v>
          </cell>
          <cell r="L571" t="str">
            <v/>
          </cell>
          <cell r="M571" t="str">
            <v>023</v>
          </cell>
          <cell r="N571" t="str">
            <v>SHS</v>
          </cell>
          <cell r="O571" t="str">
            <v>25</v>
          </cell>
          <cell r="P571" t="str">
            <v>C</v>
          </cell>
          <cell r="Q571" t="str">
            <v>GK</v>
          </cell>
          <cell r="R571" t="str">
            <v/>
          </cell>
          <cell r="S571">
            <v>46.94</v>
          </cell>
          <cell r="T571">
            <v>2816.4</v>
          </cell>
          <cell r="U571" t="str">
            <v>21</v>
          </cell>
          <cell r="V571" t="str">
            <v>SALES CTRL</v>
          </cell>
          <cell r="W571">
            <v>20230831</v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>
            <v>20230914</v>
          </cell>
          <cell r="AG571">
            <v>20230914</v>
          </cell>
          <cell r="AH571">
            <v>20230914</v>
          </cell>
        </row>
        <row r="572">
          <cell r="A572">
            <v>20230705</v>
          </cell>
          <cell r="B572">
            <v>20230914</v>
          </cell>
          <cell r="F572" t="str">
            <v>HK333141</v>
          </cell>
          <cell r="G572" t="str">
            <v>202325144009000</v>
          </cell>
          <cell r="H572" t="str">
            <v>SHS25C1ZZ(GK) BLOCK</v>
          </cell>
          <cell r="I572">
            <v>60</v>
          </cell>
          <cell r="J572">
            <v>0</v>
          </cell>
          <cell r="K572">
            <v>60</v>
          </cell>
          <cell r="L572" t="str">
            <v/>
          </cell>
          <cell r="M572" t="str">
            <v>023</v>
          </cell>
          <cell r="N572" t="str">
            <v>SHS</v>
          </cell>
          <cell r="O572" t="str">
            <v>25</v>
          </cell>
          <cell r="P572" t="str">
            <v>C</v>
          </cell>
          <cell r="Q572" t="str">
            <v>GK</v>
          </cell>
          <cell r="R572" t="str">
            <v/>
          </cell>
          <cell r="S572">
            <v>46.94</v>
          </cell>
          <cell r="T572">
            <v>2816.4</v>
          </cell>
          <cell r="U572" t="str">
            <v>21</v>
          </cell>
          <cell r="V572" t="str">
            <v>SALES CTRL</v>
          </cell>
          <cell r="W572">
            <v>20230831</v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>
            <v>20230914</v>
          </cell>
          <cell r="AG572">
            <v>20230914</v>
          </cell>
          <cell r="AH572">
            <v>20230914</v>
          </cell>
        </row>
        <row r="573">
          <cell r="A573">
            <v>20230718</v>
          </cell>
          <cell r="B573">
            <v>20230914</v>
          </cell>
          <cell r="F573" t="str">
            <v>HK334871</v>
          </cell>
          <cell r="G573" t="str">
            <v>176051012799100</v>
          </cell>
          <cell r="H573" t="str">
            <v>GL15N-046-SV-B16-B-N-N-N-Y</v>
          </cell>
          <cell r="I573">
            <v>4</v>
          </cell>
          <cell r="J573">
            <v>1840</v>
          </cell>
          <cell r="K573">
            <v>16</v>
          </cell>
          <cell r="L573" t="str">
            <v>APPLIED MEXICO, SA DE CV</v>
          </cell>
          <cell r="M573" t="str">
            <v>760</v>
          </cell>
          <cell r="N573" t="str">
            <v>GL</v>
          </cell>
          <cell r="O573" t="str">
            <v>15N</v>
          </cell>
          <cell r="P573" t="str">
            <v>SV</v>
          </cell>
          <cell r="Q573" t="str">
            <v/>
          </cell>
          <cell r="R573" t="str">
            <v/>
          </cell>
          <cell r="S573">
            <v>910</v>
          </cell>
          <cell r="T573">
            <v>3640</v>
          </cell>
          <cell r="U573" t="str">
            <v>11</v>
          </cell>
          <cell r="V573" t="str">
            <v>LA SALES</v>
          </cell>
          <cell r="W573">
            <v>20230915</v>
          </cell>
          <cell r="X573" t="str">
            <v/>
          </cell>
          <cell r="Y573" t="str">
            <v>B</v>
          </cell>
          <cell r="Z573" t="str">
            <v>N</v>
          </cell>
          <cell r="AA573" t="str">
            <v>N</v>
          </cell>
          <cell r="AB573" t="str">
            <v/>
          </cell>
          <cell r="AC573" t="str">
            <v/>
          </cell>
          <cell r="AD573" t="str">
            <v>Y</v>
          </cell>
          <cell r="AE573" t="str">
            <v/>
          </cell>
          <cell r="AF573">
            <v>20230914</v>
          </cell>
          <cell r="AG573">
            <v>20230914</v>
          </cell>
          <cell r="AH573">
            <v>20230914</v>
          </cell>
        </row>
        <row r="574">
          <cell r="A574">
            <v>20230724</v>
          </cell>
          <cell r="B574">
            <v>20230914</v>
          </cell>
          <cell r="F574" t="str">
            <v>HK335640</v>
          </cell>
          <cell r="G574" t="str">
            <v>100502131824400</v>
          </cell>
          <cell r="H574" t="str">
            <v>SSR15XW1SSC1+110LY</v>
          </cell>
          <cell r="I574">
            <v>10</v>
          </cell>
          <cell r="J574">
            <v>1100</v>
          </cell>
          <cell r="K574">
            <v>10</v>
          </cell>
          <cell r="L574" t="str">
            <v>MOTION IND - TRACY</v>
          </cell>
          <cell r="M574" t="str">
            <v>005</v>
          </cell>
          <cell r="N574" t="str">
            <v>SSR</v>
          </cell>
          <cell r="O574" t="str">
            <v>15X</v>
          </cell>
          <cell r="P574" t="str">
            <v>W</v>
          </cell>
          <cell r="Q574" t="str">
            <v/>
          </cell>
          <cell r="R574" t="str">
            <v>C1</v>
          </cell>
          <cell r="S574">
            <v>44.54</v>
          </cell>
          <cell r="T574">
            <v>445.4</v>
          </cell>
          <cell r="U574" t="str">
            <v>11</v>
          </cell>
          <cell r="V574" t="str">
            <v>SF SALES</v>
          </cell>
          <cell r="W574">
            <v>20230728</v>
          </cell>
          <cell r="X574" t="str">
            <v>25</v>
          </cell>
          <cell r="Y574" t="str">
            <v>60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>
            <v>20230914</v>
          </cell>
          <cell r="AG574">
            <v>20230914</v>
          </cell>
          <cell r="AH574">
            <v>20230914</v>
          </cell>
        </row>
        <row r="575">
          <cell r="A575">
            <v>20230801</v>
          </cell>
          <cell r="B575">
            <v>20230914</v>
          </cell>
          <cell r="F575" t="str">
            <v>HK337142</v>
          </cell>
          <cell r="G575" t="str">
            <v>000516235402200</v>
          </cell>
          <cell r="H575" t="str">
            <v>SSR15XV3UUC1+220LYP</v>
          </cell>
          <cell r="I575">
            <v>1</v>
          </cell>
          <cell r="J575">
            <v>220</v>
          </cell>
          <cell r="K575">
            <v>3</v>
          </cell>
          <cell r="L575" t="str">
            <v>MOTION IND - BIRMINGHAM</v>
          </cell>
          <cell r="M575" t="str">
            <v>005</v>
          </cell>
          <cell r="N575" t="str">
            <v>SSR</v>
          </cell>
          <cell r="O575" t="str">
            <v>15X</v>
          </cell>
          <cell r="P575" t="str">
            <v>V</v>
          </cell>
          <cell r="Q575" t="str">
            <v>P</v>
          </cell>
          <cell r="R575" t="str">
            <v>C1</v>
          </cell>
          <cell r="S575">
            <v>126.64</v>
          </cell>
          <cell r="T575">
            <v>126.64</v>
          </cell>
          <cell r="U575" t="str">
            <v>11</v>
          </cell>
          <cell r="V575" t="str">
            <v>NE SALES</v>
          </cell>
          <cell r="W575">
            <v>20230807</v>
          </cell>
          <cell r="X575" t="str">
            <v>20</v>
          </cell>
          <cell r="Y575" t="str">
            <v>60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>
            <v>20230914</v>
          </cell>
          <cell r="AG575">
            <v>20230914</v>
          </cell>
          <cell r="AH575">
            <v>20230914</v>
          </cell>
        </row>
        <row r="576">
          <cell r="A576">
            <v>20230807</v>
          </cell>
          <cell r="B576">
            <v>20230914</v>
          </cell>
          <cell r="F576" t="str">
            <v>HK337865</v>
          </cell>
          <cell r="G576" t="str">
            <v>002320328406400</v>
          </cell>
          <cell r="H576" t="str">
            <v>SHS20V2SSC1+640LP</v>
          </cell>
          <cell r="I576">
            <v>1</v>
          </cell>
          <cell r="J576">
            <v>640</v>
          </cell>
          <cell r="K576">
            <v>2</v>
          </cell>
          <cell r="L576" t="str">
            <v>MOTION IND - BIRMINGHAM</v>
          </cell>
          <cell r="M576" t="str">
            <v>023</v>
          </cell>
          <cell r="N576" t="str">
            <v>SHS</v>
          </cell>
          <cell r="O576" t="str">
            <v>20</v>
          </cell>
          <cell r="P576" t="str">
            <v>V</v>
          </cell>
          <cell r="Q576" t="str">
            <v>P</v>
          </cell>
          <cell r="R576" t="str">
            <v>C1</v>
          </cell>
          <cell r="S576">
            <v>183.01</v>
          </cell>
          <cell r="T576">
            <v>183.01</v>
          </cell>
          <cell r="U576" t="str">
            <v>11</v>
          </cell>
          <cell r="V576" t="str">
            <v>NE SALES</v>
          </cell>
          <cell r="W576">
            <v>20230811</v>
          </cell>
          <cell r="X576" t="str">
            <v>20</v>
          </cell>
          <cell r="Y576" t="str">
            <v>60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>
            <v>20230914</v>
          </cell>
          <cell r="AG576">
            <v>20230914</v>
          </cell>
          <cell r="AH576">
            <v>20230914</v>
          </cell>
        </row>
        <row r="577">
          <cell r="A577">
            <v>20230810</v>
          </cell>
          <cell r="B577">
            <v>20230914</v>
          </cell>
          <cell r="F577" t="str">
            <v>HK338290</v>
          </cell>
          <cell r="G577" t="str">
            <v>201755300912600</v>
          </cell>
          <cell r="H577" t="str">
            <v>HSR55-1260L(GK) RAIL</v>
          </cell>
          <cell r="I577">
            <v>6</v>
          </cell>
          <cell r="J577">
            <v>7560</v>
          </cell>
          <cell r="K577">
            <v>0</v>
          </cell>
          <cell r="L577" t="str">
            <v/>
          </cell>
          <cell r="M577" t="str">
            <v>017</v>
          </cell>
          <cell r="N577" t="str">
            <v>HSR</v>
          </cell>
          <cell r="O577" t="str">
            <v>55</v>
          </cell>
          <cell r="P577" t="str">
            <v/>
          </cell>
          <cell r="Q577" t="str">
            <v>GK</v>
          </cell>
          <cell r="R577" t="str">
            <v/>
          </cell>
          <cell r="S577">
            <v>198.84</v>
          </cell>
          <cell r="T577">
            <v>1193.04</v>
          </cell>
          <cell r="U577" t="str">
            <v>21</v>
          </cell>
          <cell r="V577" t="str">
            <v>SALES CTRL</v>
          </cell>
          <cell r="W577">
            <v>20230831</v>
          </cell>
          <cell r="X577" t="str">
            <v>30</v>
          </cell>
          <cell r="Y577" t="str">
            <v>120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>
            <v>20230914</v>
          </cell>
          <cell r="AG577">
            <v>20230914</v>
          </cell>
          <cell r="AH577">
            <v>20230914</v>
          </cell>
        </row>
        <row r="578">
          <cell r="A578">
            <v>20230814</v>
          </cell>
          <cell r="B578">
            <v>20230914</v>
          </cell>
          <cell r="F578" t="str">
            <v>HK338539</v>
          </cell>
          <cell r="G578" t="str">
            <v>013912013001700</v>
          </cell>
          <cell r="H578" t="str">
            <v>SRS12MUU+170LM</v>
          </cell>
          <cell r="I578">
            <v>24</v>
          </cell>
          <cell r="J578">
            <v>4080</v>
          </cell>
          <cell r="K578">
            <v>24</v>
          </cell>
          <cell r="L578" t="str">
            <v/>
          </cell>
          <cell r="M578" t="str">
            <v>139</v>
          </cell>
          <cell r="N578" t="str">
            <v>SRS</v>
          </cell>
          <cell r="O578" t="str">
            <v>12</v>
          </cell>
          <cell r="P578" t="str">
            <v/>
          </cell>
          <cell r="Q578" t="str">
            <v/>
          </cell>
          <cell r="R578" t="str">
            <v/>
          </cell>
          <cell r="S578">
            <v>37</v>
          </cell>
          <cell r="T578">
            <v>888</v>
          </cell>
          <cell r="U578" t="str">
            <v>21</v>
          </cell>
          <cell r="V578" t="str">
            <v>SALES CTRL</v>
          </cell>
          <cell r="W578">
            <v>20230908</v>
          </cell>
          <cell r="X578" t="str">
            <v>10</v>
          </cell>
          <cell r="Y578" t="str">
            <v>25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>M200</v>
          </cell>
          <cell r="AD578" t="str">
            <v/>
          </cell>
          <cell r="AE578" t="str">
            <v>M100</v>
          </cell>
          <cell r="AF578">
            <v>20230914</v>
          </cell>
          <cell r="AG578">
            <v>20230914</v>
          </cell>
          <cell r="AH578">
            <v>20230914</v>
          </cell>
        </row>
        <row r="579">
          <cell r="A579">
            <v>20230814</v>
          </cell>
          <cell r="B579">
            <v>20230914</v>
          </cell>
          <cell r="F579" t="str">
            <v>HK338578</v>
          </cell>
          <cell r="G579" t="str">
            <v>302451022774900</v>
          </cell>
          <cell r="H579" t="str">
            <v>SHS20-3000L(GK) RAIL FOR CUT-SM</v>
          </cell>
          <cell r="I579">
            <v>20</v>
          </cell>
          <cell r="J579">
            <v>60000</v>
          </cell>
          <cell r="K579">
            <v>0</v>
          </cell>
          <cell r="L579" t="str">
            <v>DAYTON PROGRESS CORPORATION</v>
          </cell>
          <cell r="M579" t="str">
            <v>024</v>
          </cell>
          <cell r="N579" t="str">
            <v>SHS</v>
          </cell>
          <cell r="O579" t="str">
            <v>20</v>
          </cell>
          <cell r="P579" t="str">
            <v/>
          </cell>
          <cell r="Q579" t="str">
            <v>GK</v>
          </cell>
          <cell r="R579" t="str">
            <v/>
          </cell>
          <cell r="S579">
            <v>286.33999999999997</v>
          </cell>
          <cell r="T579">
            <v>5726.8</v>
          </cell>
          <cell r="U579" t="str">
            <v>11</v>
          </cell>
          <cell r="V579" t="str">
            <v>SALES CTRL</v>
          </cell>
          <cell r="W579">
            <v>20230914</v>
          </cell>
          <cell r="X579" t="str">
            <v>20</v>
          </cell>
          <cell r="Y579" t="str">
            <v>60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>0035</v>
          </cell>
          <cell r="AE579" t="str">
            <v/>
          </cell>
          <cell r="AF579">
            <v>20230914</v>
          </cell>
          <cell r="AG579">
            <v>20230914</v>
          </cell>
          <cell r="AH579">
            <v>20230914</v>
          </cell>
        </row>
        <row r="580">
          <cell r="A580">
            <v>20230814</v>
          </cell>
          <cell r="B580">
            <v>20230914</v>
          </cell>
          <cell r="F580" t="str">
            <v>HK338575</v>
          </cell>
          <cell r="G580" t="str">
            <v>302451022890700</v>
          </cell>
          <cell r="H580" t="str">
            <v>SHS25-3000L(GK) RAIL FOR CUT-SM</v>
          </cell>
          <cell r="I580">
            <v>20</v>
          </cell>
          <cell r="J580">
            <v>60000</v>
          </cell>
          <cell r="K580">
            <v>0</v>
          </cell>
          <cell r="L580" t="str">
            <v>DAYTON PROGRESS CORPORATION</v>
          </cell>
          <cell r="M580" t="str">
            <v>024</v>
          </cell>
          <cell r="N580" t="str">
            <v>SHS</v>
          </cell>
          <cell r="O580" t="str">
            <v>25</v>
          </cell>
          <cell r="P580" t="str">
            <v/>
          </cell>
          <cell r="Q580" t="str">
            <v>GK</v>
          </cell>
          <cell r="R580" t="str">
            <v/>
          </cell>
          <cell r="S580">
            <v>292.52</v>
          </cell>
          <cell r="T580">
            <v>5850.4</v>
          </cell>
          <cell r="U580" t="str">
            <v>11</v>
          </cell>
          <cell r="V580" t="str">
            <v>SALES CTRL</v>
          </cell>
          <cell r="W580">
            <v>20230914</v>
          </cell>
          <cell r="X580" t="str">
            <v>20</v>
          </cell>
          <cell r="Y580" t="str">
            <v>60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>0035</v>
          </cell>
          <cell r="AE580" t="str">
            <v/>
          </cell>
          <cell r="AF580">
            <v>20230914</v>
          </cell>
          <cell r="AG580">
            <v>20230914</v>
          </cell>
          <cell r="AH580">
            <v>20230914</v>
          </cell>
        </row>
        <row r="581">
          <cell r="A581">
            <v>20230814</v>
          </cell>
          <cell r="B581">
            <v>20230914</v>
          </cell>
          <cell r="F581" t="str">
            <v>HK338621</v>
          </cell>
          <cell r="G581" t="str">
            <v>102351019970600</v>
          </cell>
          <cell r="H581" t="str">
            <v>SHS20V3SSC1S+460L</v>
          </cell>
          <cell r="I581">
            <v>13</v>
          </cell>
          <cell r="J581">
            <v>5980</v>
          </cell>
          <cell r="K581">
            <v>39</v>
          </cell>
          <cell r="L581" t="str">
            <v>KOMAX</v>
          </cell>
          <cell r="M581" t="str">
            <v>023</v>
          </cell>
          <cell r="N581" t="str">
            <v>SHS</v>
          </cell>
          <cell r="O581" t="str">
            <v>20</v>
          </cell>
          <cell r="P581" t="str">
            <v>V</v>
          </cell>
          <cell r="Q581" t="str">
            <v/>
          </cell>
          <cell r="R581" t="str">
            <v>C1</v>
          </cell>
          <cell r="S581">
            <v>222</v>
          </cell>
          <cell r="T581">
            <v>2886</v>
          </cell>
          <cell r="U581" t="str">
            <v>11</v>
          </cell>
          <cell r="V581" t="str">
            <v>CHI SALES</v>
          </cell>
          <cell r="W581">
            <v>20230914</v>
          </cell>
          <cell r="X581" t="str">
            <v>20</v>
          </cell>
          <cell r="Y581" t="str">
            <v>60</v>
          </cell>
          <cell r="Z581" t="str">
            <v/>
          </cell>
          <cell r="AA581" t="str">
            <v/>
          </cell>
          <cell r="AB581" t="str">
            <v>D000</v>
          </cell>
          <cell r="AC581" t="str">
            <v/>
          </cell>
          <cell r="AD581" t="str">
            <v/>
          </cell>
          <cell r="AE581" t="str">
            <v/>
          </cell>
          <cell r="AF581">
            <v>20230914</v>
          </cell>
          <cell r="AG581">
            <v>20230914</v>
          </cell>
          <cell r="AH581">
            <v>20230914</v>
          </cell>
        </row>
        <row r="582">
          <cell r="A582">
            <v>20230814</v>
          </cell>
          <cell r="B582">
            <v>20230914</v>
          </cell>
          <cell r="F582" t="str">
            <v>HK338680</v>
          </cell>
          <cell r="G582" t="str">
            <v>300251023027700</v>
          </cell>
          <cell r="H582" t="str">
            <v>SR15-3000L(GK) RAIL FOR CUT-SM</v>
          </cell>
          <cell r="I582">
            <v>20</v>
          </cell>
          <cell r="J582">
            <v>60000</v>
          </cell>
          <cell r="K582">
            <v>0</v>
          </cell>
          <cell r="L582" t="str">
            <v>DAYTON PROGRESS CORPORATION</v>
          </cell>
          <cell r="M582" t="str">
            <v>002</v>
          </cell>
          <cell r="N582" t="str">
            <v>SR</v>
          </cell>
          <cell r="O582" t="str">
            <v>15</v>
          </cell>
          <cell r="P582" t="str">
            <v/>
          </cell>
          <cell r="Q582" t="str">
            <v>GK</v>
          </cell>
          <cell r="R582" t="str">
            <v/>
          </cell>
          <cell r="S582">
            <v>231</v>
          </cell>
          <cell r="T582">
            <v>4620</v>
          </cell>
          <cell r="U582" t="str">
            <v>11</v>
          </cell>
          <cell r="V582" t="str">
            <v>SALES CTRL</v>
          </cell>
          <cell r="W582">
            <v>20230914</v>
          </cell>
          <cell r="X582" t="str">
            <v>20</v>
          </cell>
          <cell r="Y582" t="str">
            <v>60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>0035</v>
          </cell>
          <cell r="AE582" t="str">
            <v/>
          </cell>
          <cell r="AF582">
            <v>20230914</v>
          </cell>
          <cell r="AG582">
            <v>20230914</v>
          </cell>
          <cell r="AH582">
            <v>20230914</v>
          </cell>
        </row>
        <row r="583">
          <cell r="A583">
            <v>20230814</v>
          </cell>
          <cell r="B583">
            <v>20230914</v>
          </cell>
          <cell r="F583" t="str">
            <v>HK338694</v>
          </cell>
          <cell r="G583" t="str">
            <v>219A02510000000</v>
          </cell>
          <cell r="H583" t="str">
            <v>SEAL KIT SHS25QZS</v>
          </cell>
          <cell r="I583">
            <v>50</v>
          </cell>
          <cell r="J583">
            <v>0</v>
          </cell>
          <cell r="K583">
            <v>0</v>
          </cell>
          <cell r="L583" t="str">
            <v/>
          </cell>
          <cell r="M583" t="str">
            <v>19A</v>
          </cell>
          <cell r="N583" t="str">
            <v>SHS-SK</v>
          </cell>
          <cell r="O583" t="str">
            <v>25</v>
          </cell>
          <cell r="P583" t="str">
            <v/>
          </cell>
          <cell r="Q583" t="str">
            <v/>
          </cell>
          <cell r="R583" t="str">
            <v/>
          </cell>
          <cell r="S583">
            <v>5.0999999999999996</v>
          </cell>
          <cell r="T583">
            <v>255</v>
          </cell>
          <cell r="U583" t="str">
            <v>21</v>
          </cell>
          <cell r="V583" t="str">
            <v>SALES CTRL</v>
          </cell>
          <cell r="W583">
            <v>20230921</v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>
            <v>20230914</v>
          </cell>
          <cell r="AG583">
            <v>20230914</v>
          </cell>
          <cell r="AH583">
            <v>20230914</v>
          </cell>
        </row>
        <row r="584">
          <cell r="A584">
            <v>20230815</v>
          </cell>
          <cell r="B584">
            <v>20230914</v>
          </cell>
          <cell r="F584" t="str">
            <v>HK338613</v>
          </cell>
          <cell r="G584" t="str">
            <v>106351023382600</v>
          </cell>
          <cell r="H584" t="str">
            <v>HRW35CR2UUM+1372LM</v>
          </cell>
          <cell r="I584">
            <v>2</v>
          </cell>
          <cell r="J584">
            <v>2744</v>
          </cell>
          <cell r="K584">
            <v>4</v>
          </cell>
          <cell r="L584" t="str">
            <v>APPLIED IND TECH - CLEVELAND</v>
          </cell>
          <cell r="M584" t="str">
            <v>063</v>
          </cell>
          <cell r="N584" t="str">
            <v>HRW</v>
          </cell>
          <cell r="O584" t="str">
            <v>35</v>
          </cell>
          <cell r="P584" t="str">
            <v>CR</v>
          </cell>
          <cell r="Q584" t="str">
            <v/>
          </cell>
          <cell r="R584" t="str">
            <v/>
          </cell>
          <cell r="S584">
            <v>704.67</v>
          </cell>
          <cell r="T584">
            <v>1409.34</v>
          </cell>
          <cell r="U584" t="str">
            <v>11</v>
          </cell>
          <cell r="V584" t="str">
            <v>ATL SALES</v>
          </cell>
          <cell r="W584">
            <v>20230823</v>
          </cell>
          <cell r="X584" t="str">
            <v>46</v>
          </cell>
          <cell r="Y584" t="str">
            <v>80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>M200</v>
          </cell>
          <cell r="AD584" t="str">
            <v/>
          </cell>
          <cell r="AE584" t="str">
            <v>M100</v>
          </cell>
          <cell r="AF584">
            <v>20230914</v>
          </cell>
          <cell r="AG584">
            <v>20230914</v>
          </cell>
          <cell r="AH584">
            <v>20230914</v>
          </cell>
        </row>
        <row r="585">
          <cell r="A585">
            <v>20230815</v>
          </cell>
          <cell r="B585">
            <v>20230914</v>
          </cell>
          <cell r="F585" t="str">
            <v>HK338742</v>
          </cell>
          <cell r="G585" t="str">
            <v>100502417577000</v>
          </cell>
          <cell r="H585" t="str">
            <v>SSR30XW1ZZ+240L-II</v>
          </cell>
          <cell r="I585">
            <v>4</v>
          </cell>
          <cell r="J585">
            <v>960</v>
          </cell>
          <cell r="K585">
            <v>4</v>
          </cell>
          <cell r="L585" t="str">
            <v>MISUMI USA, INC</v>
          </cell>
          <cell r="M585" t="str">
            <v>005</v>
          </cell>
          <cell r="N585" t="str">
            <v>SSR</v>
          </cell>
          <cell r="O585" t="str">
            <v>30X</v>
          </cell>
          <cell r="P585" t="str">
            <v>W</v>
          </cell>
          <cell r="Q585" t="str">
            <v/>
          </cell>
          <cell r="R585" t="str">
            <v/>
          </cell>
          <cell r="S585">
            <v>94.97</v>
          </cell>
          <cell r="T585">
            <v>379.88</v>
          </cell>
          <cell r="U585" t="str">
            <v>11</v>
          </cell>
          <cell r="V585" t="str">
            <v>SALES CTRL</v>
          </cell>
          <cell r="W585">
            <v>20230823</v>
          </cell>
          <cell r="X585" t="str">
            <v>40</v>
          </cell>
          <cell r="Y585" t="str">
            <v>80</v>
          </cell>
          <cell r="Z585" t="str">
            <v/>
          </cell>
          <cell r="AA585" t="str">
            <v>2</v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>
            <v>20230914</v>
          </cell>
          <cell r="AG585">
            <v>20230914</v>
          </cell>
          <cell r="AH585">
            <v>20230914</v>
          </cell>
        </row>
        <row r="586">
          <cell r="A586">
            <v>20230815</v>
          </cell>
          <cell r="B586">
            <v>20230914</v>
          </cell>
          <cell r="F586" t="str">
            <v>HK338753</v>
          </cell>
          <cell r="G586" t="str">
            <v>101E02416893200</v>
          </cell>
          <cell r="H586" t="str">
            <v>HSR25C2SS+2400L</v>
          </cell>
          <cell r="I586">
            <v>1</v>
          </cell>
          <cell r="J586">
            <v>2400</v>
          </cell>
          <cell r="K586">
            <v>2</v>
          </cell>
          <cell r="L586" t="str">
            <v>MOTION IND - TRACY</v>
          </cell>
          <cell r="M586" t="str">
            <v>01E</v>
          </cell>
          <cell r="N586" t="str">
            <v>HSR</v>
          </cell>
          <cell r="O586" t="str">
            <v>25</v>
          </cell>
          <cell r="P586" t="str">
            <v>C</v>
          </cell>
          <cell r="Q586" t="str">
            <v/>
          </cell>
          <cell r="R586" t="str">
            <v/>
          </cell>
          <cell r="S586">
            <v>283.37</v>
          </cell>
          <cell r="T586">
            <v>283.37</v>
          </cell>
          <cell r="U586" t="str">
            <v>11</v>
          </cell>
          <cell r="V586" t="str">
            <v>SF SALES</v>
          </cell>
          <cell r="W586">
            <v>20230821</v>
          </cell>
          <cell r="X586" t="str">
            <v>30</v>
          </cell>
          <cell r="Y586" t="str">
            <v>60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>
            <v>20230914</v>
          </cell>
          <cell r="AG586">
            <v>20230914</v>
          </cell>
          <cell r="AH586">
            <v>20230914</v>
          </cell>
        </row>
        <row r="587">
          <cell r="A587">
            <v>20230817</v>
          </cell>
          <cell r="B587">
            <v>20230914</v>
          </cell>
          <cell r="F587" t="str">
            <v>HK339103</v>
          </cell>
          <cell r="G587" t="str">
            <v>002315526006400</v>
          </cell>
          <cell r="H587" t="str">
            <v>SHS15R2SS+640L</v>
          </cell>
          <cell r="I587">
            <v>8</v>
          </cell>
          <cell r="J587">
            <v>5120</v>
          </cell>
          <cell r="K587">
            <v>16</v>
          </cell>
          <cell r="L587" t="str">
            <v>TECHNICO (COMP)</v>
          </cell>
          <cell r="M587" t="str">
            <v>023</v>
          </cell>
          <cell r="N587" t="str">
            <v>SHS</v>
          </cell>
          <cell r="O587" t="str">
            <v>15</v>
          </cell>
          <cell r="P587" t="str">
            <v>R</v>
          </cell>
          <cell r="Q587" t="str">
            <v/>
          </cell>
          <cell r="R587" t="str">
            <v/>
          </cell>
          <cell r="S587">
            <v>114.62</v>
          </cell>
          <cell r="T587">
            <v>916.96</v>
          </cell>
          <cell r="U587" t="str">
            <v>11</v>
          </cell>
          <cell r="V587" t="str">
            <v>DET SALES</v>
          </cell>
          <cell r="W587">
            <v>20230831</v>
          </cell>
          <cell r="X587" t="str">
            <v>20</v>
          </cell>
          <cell r="Y587" t="str">
            <v>60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>
            <v>20230914</v>
          </cell>
          <cell r="AG587">
            <v>20230914</v>
          </cell>
          <cell r="AH587">
            <v>20230914</v>
          </cell>
        </row>
        <row r="588">
          <cell r="A588">
            <v>20230215</v>
          </cell>
          <cell r="B588">
            <v>20230915</v>
          </cell>
          <cell r="F588" t="str">
            <v>HK307670</v>
          </cell>
          <cell r="G588" t="str">
            <v>184951008761301</v>
          </cell>
          <cell r="H588" t="str">
            <v>MS08022-A-0087613</v>
          </cell>
          <cell r="I588">
            <v>7</v>
          </cell>
          <cell r="J588">
            <v>0</v>
          </cell>
          <cell r="K588">
            <v>0</v>
          </cell>
          <cell r="L588" t="str">
            <v>APPLIED MATERIALS INC</v>
          </cell>
          <cell r="M588" t="str">
            <v>849</v>
          </cell>
          <cell r="N588" t="str">
            <v>S-UNIT</v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>
            <v>5710</v>
          </cell>
          <cell r="T588">
            <v>39970</v>
          </cell>
          <cell r="U588" t="str">
            <v>11</v>
          </cell>
          <cell r="V588" t="str">
            <v>SF SALES</v>
          </cell>
          <cell r="W588">
            <v>20230915</v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>
            <v>20230915</v>
          </cell>
          <cell r="AG588">
            <v>20230915</v>
          </cell>
          <cell r="AH588">
            <v>20230915</v>
          </cell>
        </row>
        <row r="589">
          <cell r="A589">
            <v>20230215</v>
          </cell>
          <cell r="B589">
            <v>20230915</v>
          </cell>
          <cell r="F589" t="str">
            <v>HK307669</v>
          </cell>
          <cell r="G589" t="str">
            <v>184951008761402</v>
          </cell>
          <cell r="H589" t="str">
            <v>MS08021-A-0087614</v>
          </cell>
          <cell r="I589">
            <v>7</v>
          </cell>
          <cell r="J589">
            <v>0</v>
          </cell>
          <cell r="K589">
            <v>0</v>
          </cell>
          <cell r="L589" t="str">
            <v>APPLIED MATERIALS INC</v>
          </cell>
          <cell r="M589" t="str">
            <v>849</v>
          </cell>
          <cell r="N589" t="str">
            <v>S-UNIT</v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>
            <v>8347</v>
          </cell>
          <cell r="T589">
            <v>58429</v>
          </cell>
          <cell r="U589" t="str">
            <v>11</v>
          </cell>
          <cell r="V589" t="str">
            <v>SF SALES</v>
          </cell>
          <cell r="W589">
            <v>20230915</v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>
            <v>20230915</v>
          </cell>
          <cell r="AG589">
            <v>20230915</v>
          </cell>
          <cell r="AH589">
            <v>20230915</v>
          </cell>
        </row>
        <row r="590">
          <cell r="A590">
            <v>20230216</v>
          </cell>
          <cell r="B590">
            <v>20230915</v>
          </cell>
          <cell r="F590" t="str">
            <v>HK307752</v>
          </cell>
          <cell r="G590" t="str">
            <v>102302294263400</v>
          </cell>
          <cell r="H590" t="str">
            <v>SHS35LR2QZZZC1S+4000LT(B)</v>
          </cell>
          <cell r="I590">
            <v>30</v>
          </cell>
          <cell r="J590">
            <v>120000</v>
          </cell>
          <cell r="K590">
            <v>60</v>
          </cell>
          <cell r="L590" t="str">
            <v>AMADA AMERICA INC</v>
          </cell>
          <cell r="M590" t="str">
            <v>023</v>
          </cell>
          <cell r="N590" t="str">
            <v>SHS</v>
          </cell>
          <cell r="O590" t="str">
            <v>35</v>
          </cell>
          <cell r="P590" t="str">
            <v>LR</v>
          </cell>
          <cell r="Q590" t="str">
            <v/>
          </cell>
          <cell r="R590" t="str">
            <v>C1</v>
          </cell>
          <cell r="S590">
            <v>446</v>
          </cell>
          <cell r="T590">
            <v>13380</v>
          </cell>
          <cell r="U590" t="str">
            <v>11</v>
          </cell>
          <cell r="V590" t="str">
            <v>LA SALES</v>
          </cell>
          <cell r="W590">
            <v>20230920</v>
          </cell>
          <cell r="X590" t="str">
            <v>20</v>
          </cell>
          <cell r="Y590" t="str">
            <v>80</v>
          </cell>
          <cell r="Z590" t="str">
            <v>2</v>
          </cell>
          <cell r="AA590" t="str">
            <v/>
          </cell>
          <cell r="AB590" t="str">
            <v>5000</v>
          </cell>
          <cell r="AC590" t="str">
            <v/>
          </cell>
          <cell r="AD590" t="str">
            <v/>
          </cell>
          <cell r="AE590" t="str">
            <v/>
          </cell>
          <cell r="AF590">
            <v>20230915</v>
          </cell>
          <cell r="AG590">
            <v>20230915</v>
          </cell>
          <cell r="AH590">
            <v>20230915</v>
          </cell>
        </row>
        <row r="591">
          <cell r="A591">
            <v>20230321</v>
          </cell>
          <cell r="B591">
            <v>20230915</v>
          </cell>
          <cell r="F591" t="str">
            <v>HK315070</v>
          </cell>
          <cell r="G591" t="str">
            <v>113951022574401</v>
          </cell>
          <cell r="H591" t="str">
            <v>2SRS9XMUU+524LM/1216941-011/REV:A</v>
          </cell>
          <cell r="I591">
            <v>20</v>
          </cell>
          <cell r="J591">
            <v>10480</v>
          </cell>
          <cell r="K591">
            <v>40</v>
          </cell>
          <cell r="L591" t="str">
            <v>B.E. AEROSPACE (UKNI)</v>
          </cell>
          <cell r="M591" t="str">
            <v>139</v>
          </cell>
          <cell r="N591" t="str">
            <v>SRS</v>
          </cell>
          <cell r="O591" t="str">
            <v>9X</v>
          </cell>
          <cell r="P591" t="str">
            <v/>
          </cell>
          <cell r="Q591" t="str">
            <v/>
          </cell>
          <cell r="R591" t="str">
            <v/>
          </cell>
          <cell r="S591">
            <v>77.260000000000005</v>
          </cell>
          <cell r="T591">
            <v>1545.2</v>
          </cell>
          <cell r="U591" t="str">
            <v>11</v>
          </cell>
          <cell r="V591" t="str">
            <v>ATL SALES</v>
          </cell>
          <cell r="W591">
            <v>20230915</v>
          </cell>
          <cell r="X591" t="str">
            <v>12</v>
          </cell>
          <cell r="Y591" t="str">
            <v>20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>M200</v>
          </cell>
          <cell r="AD591" t="str">
            <v/>
          </cell>
          <cell r="AE591" t="str">
            <v>M100</v>
          </cell>
          <cell r="AF591">
            <v>20230915</v>
          </cell>
          <cell r="AG591">
            <v>20230915</v>
          </cell>
          <cell r="AH591">
            <v>20230915</v>
          </cell>
        </row>
        <row r="592">
          <cell r="A592">
            <v>20230329</v>
          </cell>
          <cell r="B592">
            <v>20230915</v>
          </cell>
          <cell r="F592" t="str">
            <v>HK316349</v>
          </cell>
          <cell r="G592" t="str">
            <v>002330226030800</v>
          </cell>
          <cell r="H592" t="str">
            <v>SHS30LC2SS+3080L</v>
          </cell>
          <cell r="I592">
            <v>2</v>
          </cell>
          <cell r="J592">
            <v>6160</v>
          </cell>
          <cell r="K592">
            <v>4</v>
          </cell>
          <cell r="L592" t="str">
            <v>CUMBERLAND MACHINE</v>
          </cell>
          <cell r="M592" t="str">
            <v>023</v>
          </cell>
          <cell r="N592" t="str">
            <v>SHS</v>
          </cell>
          <cell r="O592" t="str">
            <v>30</v>
          </cell>
          <cell r="P592" t="str">
            <v>LC</v>
          </cell>
          <cell r="Q592" t="str">
            <v/>
          </cell>
          <cell r="R592" t="str">
            <v/>
          </cell>
          <cell r="S592">
            <v>360.45</v>
          </cell>
          <cell r="T592">
            <v>720.9</v>
          </cell>
          <cell r="U592" t="str">
            <v>11</v>
          </cell>
          <cell r="V592" t="str">
            <v>ATL SALES</v>
          </cell>
          <cell r="W592">
            <v>20230915</v>
          </cell>
          <cell r="X592" t="str">
            <v>20</v>
          </cell>
          <cell r="Y592" t="str">
            <v>80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>
            <v>20230915</v>
          </cell>
          <cell r="AG592">
            <v>20230915</v>
          </cell>
          <cell r="AH592">
            <v>20230915</v>
          </cell>
        </row>
        <row r="593">
          <cell r="A593">
            <v>20230505</v>
          </cell>
          <cell r="B593">
            <v>20230915</v>
          </cell>
          <cell r="F593" t="str">
            <v>HK323360</v>
          </cell>
          <cell r="G593" t="str">
            <v>302451018928300</v>
          </cell>
          <cell r="H593" t="str">
            <v>SHS65-8170LT(GK) RAIL</v>
          </cell>
          <cell r="I593">
            <v>4</v>
          </cell>
          <cell r="J593">
            <v>32680</v>
          </cell>
          <cell r="K593">
            <v>0</v>
          </cell>
          <cell r="L593" t="str">
            <v>TECHNICO (COMP)</v>
          </cell>
          <cell r="M593" t="str">
            <v>024</v>
          </cell>
          <cell r="N593" t="str">
            <v>SHS</v>
          </cell>
          <cell r="O593" t="str">
            <v>65</v>
          </cell>
          <cell r="P593" t="str">
            <v/>
          </cell>
          <cell r="Q593" t="str">
            <v>GK</v>
          </cell>
          <cell r="R593" t="str">
            <v/>
          </cell>
          <cell r="S593">
            <v>1965.17</v>
          </cell>
          <cell r="T593">
            <v>7860.68</v>
          </cell>
          <cell r="U593" t="str">
            <v>11</v>
          </cell>
          <cell r="V593" t="str">
            <v>DET SALES</v>
          </cell>
          <cell r="W593">
            <v>20230915</v>
          </cell>
          <cell r="X593" t="str">
            <v>35</v>
          </cell>
          <cell r="Y593" t="str">
            <v>150</v>
          </cell>
          <cell r="Z593" t="str">
            <v>3</v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>
            <v>20230915</v>
          </cell>
          <cell r="AG593">
            <v>20230915</v>
          </cell>
          <cell r="AH593">
            <v>20230915</v>
          </cell>
        </row>
        <row r="594">
          <cell r="A594">
            <v>20230512</v>
          </cell>
          <cell r="B594">
            <v>20230915</v>
          </cell>
          <cell r="F594" t="str">
            <v>HK325429</v>
          </cell>
          <cell r="G594" t="str">
            <v>202A25B22000000</v>
          </cell>
          <cell r="H594" t="str">
            <v>HSR25R1SS(GK) BLOCK</v>
          </cell>
          <cell r="I594">
            <v>100</v>
          </cell>
          <cell r="J594">
            <v>0</v>
          </cell>
          <cell r="K594">
            <v>100</v>
          </cell>
          <cell r="L594" t="str">
            <v/>
          </cell>
          <cell r="M594" t="str">
            <v>02A</v>
          </cell>
          <cell r="N594" t="str">
            <v>HSR</v>
          </cell>
          <cell r="O594" t="str">
            <v>25</v>
          </cell>
          <cell r="P594" t="str">
            <v>R</v>
          </cell>
          <cell r="Q594" t="str">
            <v>GK</v>
          </cell>
          <cell r="R594" t="str">
            <v/>
          </cell>
          <cell r="S594">
            <v>22.64</v>
          </cell>
          <cell r="T594">
            <v>2264</v>
          </cell>
          <cell r="U594" t="str">
            <v>21</v>
          </cell>
          <cell r="V594" t="str">
            <v>SALES CTRL</v>
          </cell>
          <cell r="W594">
            <v>20230908</v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>
            <v>20230915</v>
          </cell>
          <cell r="AG594">
            <v>20230915</v>
          </cell>
          <cell r="AH594">
            <v>20230915</v>
          </cell>
        </row>
        <row r="595">
          <cell r="A595">
            <v>20230512</v>
          </cell>
          <cell r="B595">
            <v>20230915</v>
          </cell>
          <cell r="F595" t="str">
            <v>HK325430</v>
          </cell>
          <cell r="G595" t="str">
            <v>202A25B22000000</v>
          </cell>
          <cell r="H595" t="str">
            <v>HSR25R1SS(GK) BLOCK</v>
          </cell>
          <cell r="I595">
            <v>100</v>
          </cell>
          <cell r="J595">
            <v>0</v>
          </cell>
          <cell r="K595">
            <v>100</v>
          </cell>
          <cell r="L595" t="str">
            <v/>
          </cell>
          <cell r="M595" t="str">
            <v>02A</v>
          </cell>
          <cell r="N595" t="str">
            <v>HSR</v>
          </cell>
          <cell r="O595" t="str">
            <v>25</v>
          </cell>
          <cell r="P595" t="str">
            <v>R</v>
          </cell>
          <cell r="Q595" t="str">
            <v>GK</v>
          </cell>
          <cell r="R595" t="str">
            <v/>
          </cell>
          <cell r="S595">
            <v>22.64</v>
          </cell>
          <cell r="T595">
            <v>2264</v>
          </cell>
          <cell r="U595" t="str">
            <v>21</v>
          </cell>
          <cell r="V595" t="str">
            <v>SALES CTRL</v>
          </cell>
          <cell r="W595">
            <v>20230908</v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>
            <v>20230915</v>
          </cell>
          <cell r="AG595">
            <v>20230915</v>
          </cell>
          <cell r="AH595">
            <v>20230915</v>
          </cell>
        </row>
        <row r="596">
          <cell r="A596">
            <v>20230512</v>
          </cell>
          <cell r="B596">
            <v>20230915</v>
          </cell>
          <cell r="F596" t="str">
            <v>HK325431</v>
          </cell>
          <cell r="G596" t="str">
            <v>202A25B22000000</v>
          </cell>
          <cell r="H596" t="str">
            <v>HSR25R1SS(GK) BLOCK</v>
          </cell>
          <cell r="I596">
            <v>100</v>
          </cell>
          <cell r="J596">
            <v>0</v>
          </cell>
          <cell r="K596">
            <v>100</v>
          </cell>
          <cell r="L596" t="str">
            <v/>
          </cell>
          <cell r="M596" t="str">
            <v>02A</v>
          </cell>
          <cell r="N596" t="str">
            <v>HSR</v>
          </cell>
          <cell r="O596" t="str">
            <v>25</v>
          </cell>
          <cell r="P596" t="str">
            <v>R</v>
          </cell>
          <cell r="Q596" t="str">
            <v>GK</v>
          </cell>
          <cell r="R596" t="str">
            <v/>
          </cell>
          <cell r="S596">
            <v>22.64</v>
          </cell>
          <cell r="T596">
            <v>2264</v>
          </cell>
          <cell r="U596" t="str">
            <v>21</v>
          </cell>
          <cell r="V596" t="str">
            <v>SALES CTRL</v>
          </cell>
          <cell r="W596">
            <v>20230908</v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>
            <v>20230915</v>
          </cell>
          <cell r="AG596">
            <v>20230915</v>
          </cell>
          <cell r="AH596">
            <v>20230915</v>
          </cell>
        </row>
        <row r="597">
          <cell r="A597">
            <v>20230612</v>
          </cell>
          <cell r="B597">
            <v>20230915</v>
          </cell>
          <cell r="F597" t="str">
            <v>HK330544</v>
          </cell>
          <cell r="G597" t="str">
            <v>301551011076300</v>
          </cell>
          <cell r="H597" t="str">
            <v>HSR15R1SSE(GK) BLOCK</v>
          </cell>
          <cell r="I597">
            <v>200</v>
          </cell>
          <cell r="J597">
            <v>0</v>
          </cell>
          <cell r="K597">
            <v>200</v>
          </cell>
          <cell r="L597" t="str">
            <v/>
          </cell>
          <cell r="M597" t="str">
            <v>015</v>
          </cell>
          <cell r="N597" t="str">
            <v>HSR</v>
          </cell>
          <cell r="O597" t="str">
            <v>15</v>
          </cell>
          <cell r="P597" t="str">
            <v>R</v>
          </cell>
          <cell r="Q597" t="str">
            <v>GK</v>
          </cell>
          <cell r="R597" t="str">
            <v>GK</v>
          </cell>
          <cell r="S597">
            <v>22.5</v>
          </cell>
          <cell r="T597">
            <v>4500</v>
          </cell>
          <cell r="U597" t="str">
            <v>21</v>
          </cell>
          <cell r="V597" t="str">
            <v>SALES CTRL</v>
          </cell>
          <cell r="W597">
            <v>20230804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>0060</v>
          </cell>
          <cell r="AC597" t="str">
            <v/>
          </cell>
          <cell r="AD597" t="str">
            <v/>
          </cell>
          <cell r="AE597" t="str">
            <v/>
          </cell>
          <cell r="AF597">
            <v>20230915</v>
          </cell>
          <cell r="AG597">
            <v>20230915</v>
          </cell>
          <cell r="AH597">
            <v>20230915</v>
          </cell>
        </row>
        <row r="598">
          <cell r="A598">
            <v>20230612</v>
          </cell>
          <cell r="B598">
            <v>20230915</v>
          </cell>
          <cell r="F598" t="str">
            <v>HK330555</v>
          </cell>
          <cell r="G598" t="str">
            <v>301502164302000</v>
          </cell>
          <cell r="H598" t="str">
            <v>HSR45LR1QZKK BLOCK</v>
          </cell>
          <cell r="I598">
            <v>4</v>
          </cell>
          <cell r="J598">
            <v>0</v>
          </cell>
          <cell r="K598">
            <v>4</v>
          </cell>
          <cell r="L598" t="str">
            <v>MOTION IND - BIRMINGHAM (AL09)</v>
          </cell>
          <cell r="M598" t="str">
            <v>015</v>
          </cell>
          <cell r="N598" t="str">
            <v>HSR</v>
          </cell>
          <cell r="O598" t="str">
            <v>45</v>
          </cell>
          <cell r="P598" t="str">
            <v>LR</v>
          </cell>
          <cell r="Q598" t="str">
            <v/>
          </cell>
          <cell r="R598" t="str">
            <v/>
          </cell>
          <cell r="S598">
            <v>146.5</v>
          </cell>
          <cell r="T598">
            <v>586</v>
          </cell>
          <cell r="U598" t="str">
            <v>11</v>
          </cell>
          <cell r="V598" t="str">
            <v>ATL SALES</v>
          </cell>
          <cell r="W598">
            <v>20230915</v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>
            <v>20230915</v>
          </cell>
          <cell r="AG598">
            <v>20230915</v>
          </cell>
          <cell r="AH598">
            <v>20230915</v>
          </cell>
        </row>
        <row r="599">
          <cell r="A599">
            <v>20230615</v>
          </cell>
          <cell r="B599">
            <v>20230915</v>
          </cell>
          <cell r="F599" t="str">
            <v>HK331130</v>
          </cell>
          <cell r="G599" t="str">
            <v>002315523108200</v>
          </cell>
          <cell r="H599" t="str">
            <v>SHS15R2UU+820L-II</v>
          </cell>
          <cell r="I599">
            <v>20</v>
          </cell>
          <cell r="J599">
            <v>16400</v>
          </cell>
          <cell r="K599">
            <v>40</v>
          </cell>
          <cell r="L599" t="str">
            <v/>
          </cell>
          <cell r="M599" t="str">
            <v>023</v>
          </cell>
          <cell r="N599" t="str">
            <v>SHS</v>
          </cell>
          <cell r="O599" t="str">
            <v>15</v>
          </cell>
          <cell r="P599" t="str">
            <v>R</v>
          </cell>
          <cell r="Q599" t="str">
            <v/>
          </cell>
          <cell r="R599" t="str">
            <v/>
          </cell>
          <cell r="S599">
            <v>97</v>
          </cell>
          <cell r="T599">
            <v>1940</v>
          </cell>
          <cell r="U599" t="str">
            <v>21</v>
          </cell>
          <cell r="V599" t="str">
            <v>SALES CTRL</v>
          </cell>
          <cell r="W599">
            <v>20230915</v>
          </cell>
          <cell r="X599" t="str">
            <v>20</v>
          </cell>
          <cell r="Y599" t="str">
            <v>60</v>
          </cell>
          <cell r="Z599" t="str">
            <v/>
          </cell>
          <cell r="AA599" t="str">
            <v>2</v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>
            <v>20230915</v>
          </cell>
          <cell r="AG599">
            <v>20230915</v>
          </cell>
          <cell r="AH599">
            <v>20230915</v>
          </cell>
        </row>
        <row r="600">
          <cell r="A600">
            <v>20230615</v>
          </cell>
          <cell r="B600">
            <v>20230915</v>
          </cell>
          <cell r="F600" t="str">
            <v>HK331131</v>
          </cell>
          <cell r="G600" t="str">
            <v>002315523108200</v>
          </cell>
          <cell r="H600" t="str">
            <v>SHS15R2UU+820L-II</v>
          </cell>
          <cell r="I600">
            <v>20</v>
          </cell>
          <cell r="J600">
            <v>16400</v>
          </cell>
          <cell r="K600">
            <v>40</v>
          </cell>
          <cell r="L600" t="str">
            <v/>
          </cell>
          <cell r="M600" t="str">
            <v>023</v>
          </cell>
          <cell r="N600" t="str">
            <v>SHS</v>
          </cell>
          <cell r="O600" t="str">
            <v>15</v>
          </cell>
          <cell r="P600" t="str">
            <v>R</v>
          </cell>
          <cell r="Q600" t="str">
            <v/>
          </cell>
          <cell r="R600" t="str">
            <v/>
          </cell>
          <cell r="S600">
            <v>97</v>
          </cell>
          <cell r="T600">
            <v>1940</v>
          </cell>
          <cell r="U600" t="str">
            <v>21</v>
          </cell>
          <cell r="V600" t="str">
            <v>SALES CTRL</v>
          </cell>
          <cell r="W600">
            <v>20230915</v>
          </cell>
          <cell r="X600" t="str">
            <v>20</v>
          </cell>
          <cell r="Y600" t="str">
            <v>60</v>
          </cell>
          <cell r="Z600" t="str">
            <v/>
          </cell>
          <cell r="AA600" t="str">
            <v>2</v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>
            <v>20230915</v>
          </cell>
          <cell r="AG600">
            <v>20230915</v>
          </cell>
          <cell r="AH600">
            <v>20230915</v>
          </cell>
        </row>
        <row r="601">
          <cell r="A601">
            <v>20230623</v>
          </cell>
          <cell r="B601">
            <v>20230915</v>
          </cell>
          <cell r="F601" t="str">
            <v>HK332010</v>
          </cell>
          <cell r="G601" t="str">
            <v>102351014493400</v>
          </cell>
          <cell r="H601" t="str">
            <v>SHS25V2KK+400LK</v>
          </cell>
          <cell r="I601">
            <v>9</v>
          </cell>
          <cell r="J601">
            <v>3600</v>
          </cell>
          <cell r="K601">
            <v>18</v>
          </cell>
          <cell r="L601" t="str">
            <v>ADVANCED MOTION &amp; CONTROLS LTD</v>
          </cell>
          <cell r="M601" t="str">
            <v>023</v>
          </cell>
          <cell r="N601" t="str">
            <v>SHS</v>
          </cell>
          <cell r="O601" t="str">
            <v>25</v>
          </cell>
          <cell r="P601" t="str">
            <v>V</v>
          </cell>
          <cell r="Q601" t="str">
            <v/>
          </cell>
          <cell r="R601" t="str">
            <v/>
          </cell>
          <cell r="S601">
            <v>157.12</v>
          </cell>
          <cell r="T601">
            <v>1414.08</v>
          </cell>
          <cell r="U601" t="str">
            <v>11</v>
          </cell>
          <cell r="V601" t="str">
            <v>CAN SALES</v>
          </cell>
          <cell r="W601">
            <v>20230822</v>
          </cell>
          <cell r="X601" t="str">
            <v>20</v>
          </cell>
          <cell r="Y601" t="str">
            <v>60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>
            <v>20230915</v>
          </cell>
          <cell r="AG601">
            <v>20230915</v>
          </cell>
          <cell r="AH601">
            <v>20230915</v>
          </cell>
        </row>
        <row r="602">
          <cell r="A602">
            <v>20230630</v>
          </cell>
          <cell r="B602">
            <v>20230915</v>
          </cell>
          <cell r="F602" t="str">
            <v>HK332928</v>
          </cell>
          <cell r="G602" t="str">
            <v>101E51023009100</v>
          </cell>
          <cell r="H602" t="str">
            <v>HSR35LC8KK+16500LT-II</v>
          </cell>
          <cell r="I602">
            <v>2</v>
          </cell>
          <cell r="J602">
            <v>33000</v>
          </cell>
          <cell r="K602">
            <v>16</v>
          </cell>
          <cell r="L602" t="str">
            <v>MOTION IND - BIRMINGHAM (AL09)</v>
          </cell>
          <cell r="M602" t="str">
            <v>01E</v>
          </cell>
          <cell r="N602" t="str">
            <v>HSR</v>
          </cell>
          <cell r="O602" t="str">
            <v>35</v>
          </cell>
          <cell r="P602" t="str">
            <v>LC</v>
          </cell>
          <cell r="Q602" t="str">
            <v/>
          </cell>
          <cell r="R602" t="str">
            <v/>
          </cell>
          <cell r="S602">
            <v>2057.61</v>
          </cell>
          <cell r="T602">
            <v>4115.22</v>
          </cell>
          <cell r="U602" t="str">
            <v>11</v>
          </cell>
          <cell r="V602" t="str">
            <v>ATL SALES</v>
          </cell>
          <cell r="W602">
            <v>20230915</v>
          </cell>
          <cell r="X602" t="str">
            <v>10</v>
          </cell>
          <cell r="Y602" t="str">
            <v>80</v>
          </cell>
          <cell r="Z602" t="str">
            <v>6</v>
          </cell>
          <cell r="AA602" t="str">
            <v>2</v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>
            <v>20230915</v>
          </cell>
          <cell r="AG602">
            <v>20230915</v>
          </cell>
          <cell r="AH602">
            <v>20230915</v>
          </cell>
        </row>
        <row r="603">
          <cell r="A603">
            <v>20230705</v>
          </cell>
          <cell r="B603">
            <v>20230915</v>
          </cell>
          <cell r="F603" t="str">
            <v>HK333144</v>
          </cell>
          <cell r="G603" t="str">
            <v>202325344009000</v>
          </cell>
          <cell r="H603" t="str">
            <v>SHS25V1ZZ(GK) BLOCK</v>
          </cell>
          <cell r="I603">
            <v>20</v>
          </cell>
          <cell r="J603">
            <v>0</v>
          </cell>
          <cell r="K603">
            <v>20</v>
          </cell>
          <cell r="L603" t="str">
            <v/>
          </cell>
          <cell r="M603" t="str">
            <v>023</v>
          </cell>
          <cell r="N603" t="str">
            <v>SHS</v>
          </cell>
          <cell r="O603" t="str">
            <v>25</v>
          </cell>
          <cell r="P603" t="str">
            <v>V</v>
          </cell>
          <cell r="Q603" t="str">
            <v>GK</v>
          </cell>
          <cell r="R603" t="str">
            <v/>
          </cell>
          <cell r="S603">
            <v>47.97</v>
          </cell>
          <cell r="T603">
            <v>959.4</v>
          </cell>
          <cell r="U603" t="str">
            <v>21</v>
          </cell>
          <cell r="V603" t="str">
            <v>SALES CTRL</v>
          </cell>
          <cell r="W603">
            <v>20230831</v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>
            <v>20230915</v>
          </cell>
          <cell r="AG603">
            <v>20230915</v>
          </cell>
          <cell r="AH603">
            <v>20230915</v>
          </cell>
        </row>
        <row r="604">
          <cell r="A604">
            <v>20230705</v>
          </cell>
          <cell r="B604">
            <v>20230915</v>
          </cell>
          <cell r="F604" t="str">
            <v>HK333142</v>
          </cell>
          <cell r="G604" t="str">
            <v>202E25322000000</v>
          </cell>
          <cell r="H604" t="str">
            <v>SHS25R1SS(GK) BLOCK</v>
          </cell>
          <cell r="I604">
            <v>40</v>
          </cell>
          <cell r="J604">
            <v>0</v>
          </cell>
          <cell r="K604">
            <v>40</v>
          </cell>
          <cell r="L604" t="str">
            <v/>
          </cell>
          <cell r="M604" t="str">
            <v>02E</v>
          </cell>
          <cell r="N604" t="str">
            <v>SHS</v>
          </cell>
          <cell r="O604" t="str">
            <v>25</v>
          </cell>
          <cell r="P604" t="str">
            <v>R</v>
          </cell>
          <cell r="Q604" t="str">
            <v>GK</v>
          </cell>
          <cell r="R604" t="str">
            <v/>
          </cell>
          <cell r="S604">
            <v>23.48</v>
          </cell>
          <cell r="T604">
            <v>939.2</v>
          </cell>
          <cell r="U604" t="str">
            <v>21</v>
          </cell>
          <cell r="V604" t="str">
            <v>SALES CTRL</v>
          </cell>
          <cell r="W604">
            <v>20230831</v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>
            <v>20230915</v>
          </cell>
          <cell r="AG604">
            <v>20230915</v>
          </cell>
          <cell r="AH604">
            <v>20230915</v>
          </cell>
        </row>
        <row r="605">
          <cell r="A605">
            <v>20230705</v>
          </cell>
          <cell r="B605">
            <v>20230915</v>
          </cell>
          <cell r="F605" t="str">
            <v>HK333143</v>
          </cell>
          <cell r="G605" t="str">
            <v>202E25322000000</v>
          </cell>
          <cell r="H605" t="str">
            <v>SHS25R1SS(GK) BLOCK</v>
          </cell>
          <cell r="I605">
            <v>20</v>
          </cell>
          <cell r="J605">
            <v>0</v>
          </cell>
          <cell r="K605">
            <v>20</v>
          </cell>
          <cell r="L605" t="str">
            <v/>
          </cell>
          <cell r="M605" t="str">
            <v>02E</v>
          </cell>
          <cell r="N605" t="str">
            <v>SHS</v>
          </cell>
          <cell r="O605" t="str">
            <v>25</v>
          </cell>
          <cell r="P605" t="str">
            <v>R</v>
          </cell>
          <cell r="Q605" t="str">
            <v>GK</v>
          </cell>
          <cell r="R605" t="str">
            <v/>
          </cell>
          <cell r="S605">
            <v>23.48</v>
          </cell>
          <cell r="T605">
            <v>469.6</v>
          </cell>
          <cell r="U605" t="str">
            <v>21</v>
          </cell>
          <cell r="V605" t="str">
            <v>SALES CTRL</v>
          </cell>
          <cell r="W605">
            <v>20230831</v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>
            <v>20230915</v>
          </cell>
          <cell r="AG605">
            <v>20230915</v>
          </cell>
          <cell r="AH605">
            <v>20230915</v>
          </cell>
        </row>
        <row r="606">
          <cell r="A606">
            <v>20230707</v>
          </cell>
          <cell r="B606">
            <v>20230915</v>
          </cell>
          <cell r="F606" t="str">
            <v>HK333588</v>
          </cell>
          <cell r="G606" t="str">
            <v>102351020342200</v>
          </cell>
          <cell r="H606" t="str">
            <v>SHS15C1KKHHFM+1540LKF</v>
          </cell>
          <cell r="I606">
            <v>1</v>
          </cell>
          <cell r="J606">
            <v>1540</v>
          </cell>
          <cell r="K606">
            <v>1</v>
          </cell>
          <cell r="L606" t="str">
            <v>AKRON BEARING COMPANY</v>
          </cell>
          <cell r="M606" t="str">
            <v>023</v>
          </cell>
          <cell r="N606" t="str">
            <v>SHS</v>
          </cell>
          <cell r="O606" t="str">
            <v>15</v>
          </cell>
          <cell r="P606" t="str">
            <v>C</v>
          </cell>
          <cell r="Q606" t="str">
            <v/>
          </cell>
          <cell r="R606" t="str">
            <v/>
          </cell>
          <cell r="S606">
            <v>382.13</v>
          </cell>
          <cell r="T606">
            <v>382.13</v>
          </cell>
          <cell r="U606" t="str">
            <v>11</v>
          </cell>
          <cell r="V606" t="str">
            <v>DET SALES</v>
          </cell>
          <cell r="W606">
            <v>20230714</v>
          </cell>
          <cell r="X606" t="str">
            <v>20</v>
          </cell>
          <cell r="Y606" t="str">
            <v>60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>Y900</v>
          </cell>
          <cell r="AD606" t="str">
            <v/>
          </cell>
          <cell r="AE606" t="str">
            <v>F900</v>
          </cell>
          <cell r="AF606">
            <v>20230915</v>
          </cell>
          <cell r="AG606">
            <v>20230915</v>
          </cell>
          <cell r="AH606">
            <v>20230915</v>
          </cell>
        </row>
        <row r="607">
          <cell r="A607">
            <v>20230712</v>
          </cell>
          <cell r="B607">
            <v>20230915</v>
          </cell>
          <cell r="F607" t="str">
            <v>HK334377</v>
          </cell>
          <cell r="G607" t="str">
            <v>101E51022069500</v>
          </cell>
          <cell r="H607" t="str">
            <v>HSR45C6SSFME+7290LTF</v>
          </cell>
          <cell r="I607">
            <v>1</v>
          </cell>
          <cell r="J607">
            <v>7290</v>
          </cell>
          <cell r="K607">
            <v>6</v>
          </cell>
          <cell r="L607" t="str">
            <v>ATS CORPORATION</v>
          </cell>
          <cell r="M607" t="str">
            <v>01E</v>
          </cell>
          <cell r="N607" t="str">
            <v>HSR</v>
          </cell>
          <cell r="O607" t="str">
            <v>45</v>
          </cell>
          <cell r="P607" t="str">
            <v>C</v>
          </cell>
          <cell r="Q607" t="str">
            <v/>
          </cell>
          <cell r="R607" t="str">
            <v/>
          </cell>
          <cell r="S607">
            <v>3388.7</v>
          </cell>
          <cell r="T607">
            <v>3388.7</v>
          </cell>
          <cell r="U607" t="str">
            <v>11</v>
          </cell>
          <cell r="V607" t="str">
            <v>CAN SALES</v>
          </cell>
          <cell r="W607">
            <v>20230918</v>
          </cell>
          <cell r="X607" t="str">
            <v>22.5</v>
          </cell>
          <cell r="Y607" t="str">
            <v>105</v>
          </cell>
          <cell r="Z607" t="str">
            <v>3</v>
          </cell>
          <cell r="AA607" t="str">
            <v/>
          </cell>
          <cell r="AB607" t="str">
            <v>0001</v>
          </cell>
          <cell r="AC607" t="str">
            <v>Y900</v>
          </cell>
          <cell r="AD607" t="str">
            <v/>
          </cell>
          <cell r="AE607" t="str">
            <v>F900</v>
          </cell>
          <cell r="AF607">
            <v>20230915</v>
          </cell>
          <cell r="AG607">
            <v>20230915</v>
          </cell>
          <cell r="AH607">
            <v>20230915</v>
          </cell>
        </row>
        <row r="608">
          <cell r="A608">
            <v>20230712</v>
          </cell>
          <cell r="B608">
            <v>20230915</v>
          </cell>
          <cell r="F608" t="str">
            <v>HK334378</v>
          </cell>
          <cell r="G608" t="str">
            <v>101E51022069500</v>
          </cell>
          <cell r="H608" t="str">
            <v>HSR45C6SSFME+7290LTF</v>
          </cell>
          <cell r="I608">
            <v>1</v>
          </cell>
          <cell r="J608">
            <v>7290</v>
          </cell>
          <cell r="K608">
            <v>6</v>
          </cell>
          <cell r="L608" t="str">
            <v>ATS CORPORATION</v>
          </cell>
          <cell r="M608" t="str">
            <v>01E</v>
          </cell>
          <cell r="N608" t="str">
            <v>HSR</v>
          </cell>
          <cell r="O608" t="str">
            <v>45</v>
          </cell>
          <cell r="P608" t="str">
            <v>C</v>
          </cell>
          <cell r="Q608" t="str">
            <v/>
          </cell>
          <cell r="R608" t="str">
            <v/>
          </cell>
          <cell r="S608">
            <v>3388.7</v>
          </cell>
          <cell r="T608">
            <v>3388.7</v>
          </cell>
          <cell r="U608" t="str">
            <v>11</v>
          </cell>
          <cell r="V608" t="str">
            <v>CAN SALES</v>
          </cell>
          <cell r="W608">
            <v>20230918</v>
          </cell>
          <cell r="X608" t="str">
            <v>22.5</v>
          </cell>
          <cell r="Y608" t="str">
            <v>105</v>
          </cell>
          <cell r="Z608" t="str">
            <v>3</v>
          </cell>
          <cell r="AA608" t="str">
            <v/>
          </cell>
          <cell r="AB608" t="str">
            <v>0001</v>
          </cell>
          <cell r="AC608" t="str">
            <v>Y900</v>
          </cell>
          <cell r="AD608" t="str">
            <v/>
          </cell>
          <cell r="AE608" t="str">
            <v>F900</v>
          </cell>
          <cell r="AF608">
            <v>20230915</v>
          </cell>
          <cell r="AG608">
            <v>20230915</v>
          </cell>
          <cell r="AH608">
            <v>20230915</v>
          </cell>
        </row>
        <row r="609">
          <cell r="A609">
            <v>20230712</v>
          </cell>
          <cell r="B609">
            <v>20230915</v>
          </cell>
          <cell r="F609" t="str">
            <v>HK334379</v>
          </cell>
          <cell r="G609" t="str">
            <v>101E51022069500</v>
          </cell>
          <cell r="H609" t="str">
            <v>HSR45C6SSFME+7290LTF</v>
          </cell>
          <cell r="I609">
            <v>1</v>
          </cell>
          <cell r="J609">
            <v>7290</v>
          </cell>
          <cell r="K609">
            <v>6</v>
          </cell>
          <cell r="L609" t="str">
            <v>ATS CORPORATION</v>
          </cell>
          <cell r="M609" t="str">
            <v>01E</v>
          </cell>
          <cell r="N609" t="str">
            <v>HSR</v>
          </cell>
          <cell r="O609" t="str">
            <v>45</v>
          </cell>
          <cell r="P609" t="str">
            <v>C</v>
          </cell>
          <cell r="Q609" t="str">
            <v/>
          </cell>
          <cell r="R609" t="str">
            <v/>
          </cell>
          <cell r="S609">
            <v>3388.7</v>
          </cell>
          <cell r="T609">
            <v>3388.7</v>
          </cell>
          <cell r="U609" t="str">
            <v>11</v>
          </cell>
          <cell r="V609" t="str">
            <v>CAN SALES</v>
          </cell>
          <cell r="W609">
            <v>20230918</v>
          </cell>
          <cell r="X609" t="str">
            <v>22.5</v>
          </cell>
          <cell r="Y609" t="str">
            <v>105</v>
          </cell>
          <cell r="Z609" t="str">
            <v>3</v>
          </cell>
          <cell r="AA609" t="str">
            <v/>
          </cell>
          <cell r="AB609" t="str">
            <v>0001</v>
          </cell>
          <cell r="AC609" t="str">
            <v>Y900</v>
          </cell>
          <cell r="AD609" t="str">
            <v/>
          </cell>
          <cell r="AE609" t="str">
            <v>F900</v>
          </cell>
          <cell r="AF609">
            <v>20230915</v>
          </cell>
          <cell r="AG609">
            <v>20230915</v>
          </cell>
          <cell r="AH609">
            <v>20230915</v>
          </cell>
        </row>
        <row r="610">
          <cell r="A610">
            <v>20230717</v>
          </cell>
          <cell r="B610">
            <v>20230915</v>
          </cell>
          <cell r="F610" t="str">
            <v>HK334714</v>
          </cell>
          <cell r="G610" t="str">
            <v>100151021692600</v>
          </cell>
          <cell r="H610" t="str">
            <v>SR15V1UUC1E+130L(LUBE-106913)</v>
          </cell>
          <cell r="I610">
            <v>2</v>
          </cell>
          <cell r="J610">
            <v>260</v>
          </cell>
          <cell r="K610">
            <v>2</v>
          </cell>
          <cell r="L610" t="str">
            <v>DENSO MANUFACTURING</v>
          </cell>
          <cell r="M610" t="str">
            <v>001</v>
          </cell>
          <cell r="N610" t="str">
            <v>SR</v>
          </cell>
          <cell r="O610" t="str">
            <v>15</v>
          </cell>
          <cell r="P610" t="str">
            <v>V</v>
          </cell>
          <cell r="Q610" t="str">
            <v/>
          </cell>
          <cell r="R610" t="str">
            <v>C1</v>
          </cell>
          <cell r="S610">
            <v>47</v>
          </cell>
          <cell r="T610">
            <v>94</v>
          </cell>
          <cell r="U610" t="str">
            <v>11</v>
          </cell>
          <cell r="V610" t="str">
            <v>DET SALES</v>
          </cell>
          <cell r="W610">
            <v>20230803</v>
          </cell>
          <cell r="X610" t="str">
            <v>5</v>
          </cell>
          <cell r="Y610" t="str">
            <v>60</v>
          </cell>
          <cell r="Z610" t="str">
            <v/>
          </cell>
          <cell r="AA610" t="str">
            <v/>
          </cell>
          <cell r="AB610" t="str">
            <v>00J0</v>
          </cell>
          <cell r="AC610" t="str">
            <v/>
          </cell>
          <cell r="AD610" t="str">
            <v/>
          </cell>
          <cell r="AE610" t="str">
            <v/>
          </cell>
          <cell r="AF610">
            <v>20230915</v>
          </cell>
          <cell r="AG610">
            <v>20230915</v>
          </cell>
          <cell r="AH610">
            <v>20230915</v>
          </cell>
        </row>
        <row r="611">
          <cell r="A611">
            <v>20230718</v>
          </cell>
          <cell r="B611">
            <v>20230915</v>
          </cell>
          <cell r="F611" t="str">
            <v>HK334872</v>
          </cell>
          <cell r="G611" t="str">
            <v>176051013746500</v>
          </cell>
          <cell r="H611" t="str">
            <v>GL20N-124-SV-B05RL-B-N-N-N-Y-A137465</v>
          </cell>
          <cell r="I611">
            <v>2</v>
          </cell>
          <cell r="J611">
            <v>2480</v>
          </cell>
          <cell r="K611">
            <v>16</v>
          </cell>
          <cell r="L611" t="str">
            <v>APPLIED MEXICO, SA DE CV</v>
          </cell>
          <cell r="M611" t="str">
            <v>760</v>
          </cell>
          <cell r="N611" t="str">
            <v>GL</v>
          </cell>
          <cell r="O611" t="str">
            <v>20N</v>
          </cell>
          <cell r="P611" t="str">
            <v>SV</v>
          </cell>
          <cell r="Q611" t="str">
            <v/>
          </cell>
          <cell r="R611" t="str">
            <v/>
          </cell>
          <cell r="S611">
            <v>1745</v>
          </cell>
          <cell r="T611">
            <v>3490</v>
          </cell>
          <cell r="U611" t="str">
            <v>11</v>
          </cell>
          <cell r="V611" t="str">
            <v>LA SALES</v>
          </cell>
          <cell r="W611">
            <v>20230915</v>
          </cell>
          <cell r="X611" t="str">
            <v/>
          </cell>
          <cell r="Y611" t="str">
            <v>B</v>
          </cell>
          <cell r="Z611" t="str">
            <v>N</v>
          </cell>
          <cell r="AA611" t="str">
            <v>N</v>
          </cell>
          <cell r="AB611" t="str">
            <v/>
          </cell>
          <cell r="AC611" t="str">
            <v/>
          </cell>
          <cell r="AD611" t="str">
            <v>Y</v>
          </cell>
          <cell r="AE611" t="str">
            <v>RL</v>
          </cell>
          <cell r="AF611">
            <v>20230915</v>
          </cell>
          <cell r="AG611">
            <v>20230915</v>
          </cell>
          <cell r="AH611">
            <v>20230915</v>
          </cell>
        </row>
        <row r="612">
          <cell r="A612">
            <v>20230718</v>
          </cell>
          <cell r="B612">
            <v>20230915</v>
          </cell>
          <cell r="F612" t="str">
            <v>HK335008</v>
          </cell>
          <cell r="G612" t="str">
            <v>002315513107000</v>
          </cell>
          <cell r="H612" t="str">
            <v>SHS15R1UU+700L-II</v>
          </cell>
          <cell r="I612">
            <v>8</v>
          </cell>
          <cell r="J612">
            <v>5600</v>
          </cell>
          <cell r="K612">
            <v>8</v>
          </cell>
          <cell r="L612" t="str">
            <v/>
          </cell>
          <cell r="M612" t="str">
            <v>023</v>
          </cell>
          <cell r="N612" t="str">
            <v>SHS</v>
          </cell>
          <cell r="O612" t="str">
            <v>15</v>
          </cell>
          <cell r="P612" t="str">
            <v>R</v>
          </cell>
          <cell r="Q612" t="str">
            <v/>
          </cell>
          <cell r="R612" t="str">
            <v/>
          </cell>
          <cell r="S612">
            <v>71</v>
          </cell>
          <cell r="T612">
            <v>568</v>
          </cell>
          <cell r="U612" t="str">
            <v>21</v>
          </cell>
          <cell r="V612" t="str">
            <v>SALES CTRL</v>
          </cell>
          <cell r="W612">
            <v>20230915</v>
          </cell>
          <cell r="X612" t="str">
            <v>20</v>
          </cell>
          <cell r="Y612" t="str">
            <v>60</v>
          </cell>
          <cell r="Z612" t="str">
            <v/>
          </cell>
          <cell r="AA612" t="str">
            <v>2</v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>
            <v>20230915</v>
          </cell>
          <cell r="AG612">
            <v>20230915</v>
          </cell>
          <cell r="AH612">
            <v>20230915</v>
          </cell>
        </row>
        <row r="613">
          <cell r="A613">
            <v>20230724</v>
          </cell>
          <cell r="B613">
            <v>20230915</v>
          </cell>
          <cell r="F613" t="str">
            <v>HK335745</v>
          </cell>
          <cell r="G613" t="str">
            <v>202325144009000</v>
          </cell>
          <cell r="H613" t="str">
            <v>SHS25C1ZZ(GK) BLOCK</v>
          </cell>
          <cell r="I613">
            <v>60</v>
          </cell>
          <cell r="J613">
            <v>0</v>
          </cell>
          <cell r="K613">
            <v>60</v>
          </cell>
          <cell r="L613" t="str">
            <v>ADVANCED MOTION &amp; CONTROLS LTD</v>
          </cell>
          <cell r="M613" t="str">
            <v>023</v>
          </cell>
          <cell r="N613" t="str">
            <v>SHS</v>
          </cell>
          <cell r="O613" t="str">
            <v>25</v>
          </cell>
          <cell r="P613" t="str">
            <v>C</v>
          </cell>
          <cell r="Q613" t="str">
            <v>GK</v>
          </cell>
          <cell r="R613" t="str">
            <v/>
          </cell>
          <cell r="S613">
            <v>47.51</v>
          </cell>
          <cell r="T613">
            <v>2850.6</v>
          </cell>
          <cell r="U613" t="str">
            <v>11</v>
          </cell>
          <cell r="V613" t="str">
            <v>CAN SALES</v>
          </cell>
          <cell r="W613">
            <v>20230828</v>
          </cell>
          <cell r="X613" t="str">
            <v/>
          </cell>
          <cell r="Y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>
            <v>20230915</v>
          </cell>
          <cell r="AG613">
            <v>20230915</v>
          </cell>
          <cell r="AH613">
            <v>20230915</v>
          </cell>
        </row>
        <row r="614">
          <cell r="A614">
            <v>20230802</v>
          </cell>
          <cell r="B614">
            <v>20230915</v>
          </cell>
          <cell r="F614" t="str">
            <v>HK337250</v>
          </cell>
          <cell r="G614" t="str">
            <v>300251018864300</v>
          </cell>
          <cell r="H614" t="str">
            <v>SR25-6096LTK(GK) RAIL</v>
          </cell>
          <cell r="I614">
            <v>10</v>
          </cell>
          <cell r="J614">
            <v>60960</v>
          </cell>
          <cell r="K614">
            <v>0</v>
          </cell>
          <cell r="L614" t="str">
            <v>AXYZ INTERNATIONAL INC</v>
          </cell>
          <cell r="M614" t="str">
            <v>002</v>
          </cell>
          <cell r="N614" t="str">
            <v>SR</v>
          </cell>
          <cell r="O614" t="str">
            <v>25</v>
          </cell>
          <cell r="P614" t="str">
            <v/>
          </cell>
          <cell r="Q614" t="str">
            <v>GK</v>
          </cell>
          <cell r="R614" t="str">
            <v/>
          </cell>
          <cell r="S614">
            <v>434</v>
          </cell>
          <cell r="T614">
            <v>4340</v>
          </cell>
          <cell r="U614" t="str">
            <v>11</v>
          </cell>
          <cell r="V614" t="str">
            <v>CAN SALES</v>
          </cell>
          <cell r="W614">
            <v>20230912</v>
          </cell>
          <cell r="X614" t="str">
            <v>18</v>
          </cell>
          <cell r="Y614" t="str">
            <v>60</v>
          </cell>
          <cell r="Z614" t="str">
            <v>3</v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>
            <v>20230915</v>
          </cell>
          <cell r="AG614">
            <v>20230915</v>
          </cell>
          <cell r="AH614">
            <v>20230915</v>
          </cell>
        </row>
        <row r="615">
          <cell r="A615">
            <v>20230804</v>
          </cell>
          <cell r="B615">
            <v>20230915</v>
          </cell>
          <cell r="F615" t="str">
            <v>HK337474</v>
          </cell>
          <cell r="G615" t="str">
            <v>301751023360800</v>
          </cell>
          <cell r="H615" t="str">
            <v>HSR20-180LF RAIL</v>
          </cell>
          <cell r="I615">
            <v>4</v>
          </cell>
          <cell r="J615">
            <v>720</v>
          </cell>
          <cell r="K615">
            <v>0</v>
          </cell>
          <cell r="L615" t="str">
            <v>WEILER ENGINEERING</v>
          </cell>
          <cell r="M615" t="str">
            <v>017</v>
          </cell>
          <cell r="N615" t="str">
            <v>HSR</v>
          </cell>
          <cell r="O615" t="str">
            <v>20</v>
          </cell>
          <cell r="P615" t="str">
            <v/>
          </cell>
          <cell r="Q615" t="str">
            <v/>
          </cell>
          <cell r="R615" t="str">
            <v/>
          </cell>
          <cell r="S615">
            <v>32.96</v>
          </cell>
          <cell r="T615">
            <v>131.84</v>
          </cell>
          <cell r="U615" t="str">
            <v>11</v>
          </cell>
          <cell r="V615" t="str">
            <v>CHI SALES</v>
          </cell>
          <cell r="W615">
            <v>20230906</v>
          </cell>
          <cell r="X615" t="str">
            <v>30</v>
          </cell>
          <cell r="Y615" t="str">
            <v>60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>F900</v>
          </cell>
          <cell r="AF615">
            <v>20230915</v>
          </cell>
          <cell r="AG615">
            <v>20230915</v>
          </cell>
          <cell r="AH615">
            <v>20230915</v>
          </cell>
        </row>
        <row r="616">
          <cell r="A616">
            <v>20230808</v>
          </cell>
          <cell r="B616">
            <v>20230915</v>
          </cell>
          <cell r="F616" t="str">
            <v>HK337963</v>
          </cell>
          <cell r="G616" t="str">
            <v>102351018034000</v>
          </cell>
          <cell r="H616" t="str">
            <v>SHS15LV1SS+664LK</v>
          </cell>
          <cell r="I616">
            <v>10</v>
          </cell>
          <cell r="J616">
            <v>6640</v>
          </cell>
          <cell r="K616">
            <v>10</v>
          </cell>
          <cell r="L616" t="str">
            <v>APPLIED IND TECH - CLEVELAND</v>
          </cell>
          <cell r="M616" t="str">
            <v>023</v>
          </cell>
          <cell r="N616" t="str">
            <v>SHS</v>
          </cell>
          <cell r="O616" t="str">
            <v>15</v>
          </cell>
          <cell r="P616" t="str">
            <v>LV</v>
          </cell>
          <cell r="Q616" t="str">
            <v/>
          </cell>
          <cell r="R616" t="str">
            <v/>
          </cell>
          <cell r="S616">
            <v>100.18</v>
          </cell>
          <cell r="T616">
            <v>1001.8</v>
          </cell>
          <cell r="U616" t="str">
            <v>11</v>
          </cell>
          <cell r="V616" t="str">
            <v>ATL SALES</v>
          </cell>
          <cell r="W616">
            <v>20230831</v>
          </cell>
          <cell r="X616" t="str">
            <v>32</v>
          </cell>
          <cell r="Y616" t="str">
            <v>60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>
            <v>20230915</v>
          </cell>
          <cell r="AG616">
            <v>20230915</v>
          </cell>
          <cell r="AH616">
            <v>20230915</v>
          </cell>
        </row>
        <row r="617">
          <cell r="A617">
            <v>20230808</v>
          </cell>
          <cell r="B617">
            <v>20230915</v>
          </cell>
          <cell r="F617" t="str">
            <v>HK337984</v>
          </cell>
          <cell r="G617" t="str">
            <v>102302150019800</v>
          </cell>
          <cell r="H617" t="str">
            <v>SHS20V2QZZZ+280L-II</v>
          </cell>
          <cell r="I617">
            <v>2</v>
          </cell>
          <cell r="J617">
            <v>560</v>
          </cell>
          <cell r="K617">
            <v>4</v>
          </cell>
          <cell r="L617" t="str">
            <v>OHIO TRANSMISSION CORPORATION</v>
          </cell>
          <cell r="M617" t="str">
            <v>023</v>
          </cell>
          <cell r="N617" t="str">
            <v>SHS</v>
          </cell>
          <cell r="O617" t="str">
            <v>20</v>
          </cell>
          <cell r="P617" t="str">
            <v>V</v>
          </cell>
          <cell r="Q617" t="str">
            <v/>
          </cell>
          <cell r="R617" t="str">
            <v/>
          </cell>
          <cell r="S617">
            <v>126.34</v>
          </cell>
          <cell r="T617">
            <v>252.68</v>
          </cell>
          <cell r="U617" t="str">
            <v>11</v>
          </cell>
          <cell r="V617" t="str">
            <v>ATL SALES</v>
          </cell>
          <cell r="W617">
            <v>20230829</v>
          </cell>
          <cell r="X617" t="str">
            <v>20</v>
          </cell>
          <cell r="Y617" t="str">
            <v>60</v>
          </cell>
          <cell r="Z617" t="str">
            <v/>
          </cell>
          <cell r="AA617" t="str">
            <v>2</v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20230915</v>
          </cell>
          <cell r="AG617">
            <v>20230915</v>
          </cell>
          <cell r="AH617">
            <v>20230915</v>
          </cell>
        </row>
        <row r="618">
          <cell r="A618">
            <v>20230808</v>
          </cell>
          <cell r="B618">
            <v>20230915</v>
          </cell>
          <cell r="F618" t="str">
            <v>HK337983</v>
          </cell>
          <cell r="G618" t="str">
            <v>102302169822400</v>
          </cell>
          <cell r="H618" t="str">
            <v>SHS20V2QZZZ+280L</v>
          </cell>
          <cell r="I618">
            <v>1</v>
          </cell>
          <cell r="J618">
            <v>280</v>
          </cell>
          <cell r="K618">
            <v>2</v>
          </cell>
          <cell r="L618" t="str">
            <v>OHIO TRANSMISSION CORPORATION</v>
          </cell>
          <cell r="M618" t="str">
            <v>023</v>
          </cell>
          <cell r="N618" t="str">
            <v>SHS</v>
          </cell>
          <cell r="O618" t="str">
            <v>20</v>
          </cell>
          <cell r="P618" t="str">
            <v>V</v>
          </cell>
          <cell r="Q618" t="str">
            <v/>
          </cell>
          <cell r="R618" t="str">
            <v/>
          </cell>
          <cell r="S618">
            <v>127.86</v>
          </cell>
          <cell r="T618">
            <v>127.86</v>
          </cell>
          <cell r="U618" t="str">
            <v>11</v>
          </cell>
          <cell r="V618" t="str">
            <v>ATL SALES</v>
          </cell>
          <cell r="W618">
            <v>20230829</v>
          </cell>
          <cell r="X618" t="str">
            <v>20</v>
          </cell>
          <cell r="Y618" t="str">
            <v>60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>
            <v>20230915</v>
          </cell>
          <cell r="AG618">
            <v>20230915</v>
          </cell>
          <cell r="AH618">
            <v>20230915</v>
          </cell>
        </row>
        <row r="619">
          <cell r="A619">
            <v>20230808</v>
          </cell>
          <cell r="B619">
            <v>20230915</v>
          </cell>
          <cell r="F619" t="str">
            <v>HK337982</v>
          </cell>
          <cell r="G619" t="str">
            <v>102302265705600</v>
          </cell>
          <cell r="H619" t="str">
            <v>SHS20V2QZZZ+260L-II</v>
          </cell>
          <cell r="I619">
            <v>2</v>
          </cell>
          <cell r="J619">
            <v>520</v>
          </cell>
          <cell r="K619">
            <v>4</v>
          </cell>
          <cell r="L619" t="str">
            <v>OHIO TRANSMISSION CORPORATION</v>
          </cell>
          <cell r="M619" t="str">
            <v>023</v>
          </cell>
          <cell r="N619" t="str">
            <v>SHS</v>
          </cell>
          <cell r="O619" t="str">
            <v>20</v>
          </cell>
          <cell r="P619" t="str">
            <v>V</v>
          </cell>
          <cell r="Q619" t="str">
            <v/>
          </cell>
          <cell r="R619" t="str">
            <v/>
          </cell>
          <cell r="S619">
            <v>126.53</v>
          </cell>
          <cell r="T619">
            <v>253.06</v>
          </cell>
          <cell r="U619" t="str">
            <v>11</v>
          </cell>
          <cell r="V619" t="str">
            <v>ATL SALES</v>
          </cell>
          <cell r="W619">
            <v>20230829</v>
          </cell>
          <cell r="X619" t="str">
            <v>10</v>
          </cell>
          <cell r="Y619" t="str">
            <v>60</v>
          </cell>
          <cell r="Z619" t="str">
            <v/>
          </cell>
          <cell r="AA619" t="str">
            <v>2</v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>
            <v>20230915</v>
          </cell>
          <cell r="AG619">
            <v>20230915</v>
          </cell>
          <cell r="AH619">
            <v>20230915</v>
          </cell>
        </row>
        <row r="620">
          <cell r="A620">
            <v>20230809</v>
          </cell>
          <cell r="B620">
            <v>20230915</v>
          </cell>
          <cell r="F620" t="str">
            <v>HK338053</v>
          </cell>
          <cell r="G620" t="str">
            <v>102302299830000</v>
          </cell>
          <cell r="H620" t="str">
            <v>SHS25V1ZZ+400L</v>
          </cell>
          <cell r="I620">
            <v>18</v>
          </cell>
          <cell r="J620">
            <v>7200</v>
          </cell>
          <cell r="K620">
            <v>18</v>
          </cell>
          <cell r="L620" t="str">
            <v>TRANTEK AUTOMATION CORP</v>
          </cell>
          <cell r="M620" t="str">
            <v>023</v>
          </cell>
          <cell r="N620" t="str">
            <v>SHS</v>
          </cell>
          <cell r="O620" t="str">
            <v>25</v>
          </cell>
          <cell r="P620" t="str">
            <v>V</v>
          </cell>
          <cell r="Q620" t="str">
            <v/>
          </cell>
          <cell r="R620" t="str">
            <v/>
          </cell>
          <cell r="S620">
            <v>91.99</v>
          </cell>
          <cell r="T620">
            <v>1655.82</v>
          </cell>
          <cell r="U620" t="str">
            <v>11</v>
          </cell>
          <cell r="V620" t="str">
            <v>DET SALES</v>
          </cell>
          <cell r="W620">
            <v>20230824</v>
          </cell>
          <cell r="X620" t="str">
            <v>20</v>
          </cell>
          <cell r="Y620" t="str">
            <v>60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>
            <v>20230915</v>
          </cell>
          <cell r="AG620">
            <v>20230915</v>
          </cell>
          <cell r="AH620">
            <v>20230915</v>
          </cell>
        </row>
        <row r="621">
          <cell r="A621">
            <v>20230809</v>
          </cell>
          <cell r="B621">
            <v>20230915</v>
          </cell>
          <cell r="F621" t="str">
            <v>HK337949</v>
          </cell>
          <cell r="G621" t="str">
            <v>102351021756300</v>
          </cell>
          <cell r="H621" t="str">
            <v>SHS45C2SSC0+675LP-II</v>
          </cell>
          <cell r="I621">
            <v>2</v>
          </cell>
          <cell r="J621">
            <v>1350</v>
          </cell>
          <cell r="K621">
            <v>4</v>
          </cell>
          <cell r="L621" t="str">
            <v>SHINWA USA CORPORATION</v>
          </cell>
          <cell r="M621" t="str">
            <v>023</v>
          </cell>
          <cell r="N621" t="str">
            <v>SHS</v>
          </cell>
          <cell r="O621" t="str">
            <v>45</v>
          </cell>
          <cell r="P621" t="str">
            <v>C</v>
          </cell>
          <cell r="Q621" t="str">
            <v>P</v>
          </cell>
          <cell r="R621" t="str">
            <v>C0</v>
          </cell>
          <cell r="S621">
            <v>333.14</v>
          </cell>
          <cell r="T621">
            <v>666.28</v>
          </cell>
          <cell r="U621" t="str">
            <v>11</v>
          </cell>
          <cell r="V621" t="str">
            <v>CHI SALES</v>
          </cell>
          <cell r="W621">
            <v>20230824</v>
          </cell>
          <cell r="X621" t="str">
            <v>32.5</v>
          </cell>
          <cell r="Y621" t="str">
            <v>105</v>
          </cell>
          <cell r="Z621" t="str">
            <v/>
          </cell>
          <cell r="AA621" t="str">
            <v>2</v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>
            <v>20230915</v>
          </cell>
          <cell r="AG621">
            <v>20230915</v>
          </cell>
          <cell r="AH621">
            <v>20230915</v>
          </cell>
        </row>
        <row r="622">
          <cell r="A622">
            <v>20230811</v>
          </cell>
          <cell r="B622">
            <v>20230915</v>
          </cell>
          <cell r="F622" t="str">
            <v>HK338458</v>
          </cell>
          <cell r="G622" t="str">
            <v>102302395232200</v>
          </cell>
          <cell r="H622" t="str">
            <v>SHS15V1SS+95LK</v>
          </cell>
          <cell r="I622">
            <v>1</v>
          </cell>
          <cell r="J622">
            <v>95</v>
          </cell>
          <cell r="K622">
            <v>1</v>
          </cell>
          <cell r="L622" t="str">
            <v>MOTION IND - BIRMINGHAM</v>
          </cell>
          <cell r="M622" t="str">
            <v>023</v>
          </cell>
          <cell r="N622" t="str">
            <v>SHS</v>
          </cell>
          <cell r="O622" t="str">
            <v>15</v>
          </cell>
          <cell r="P622" t="str">
            <v>V</v>
          </cell>
          <cell r="Q622" t="str">
            <v/>
          </cell>
          <cell r="R622" t="str">
            <v/>
          </cell>
          <cell r="S622">
            <v>44.21</v>
          </cell>
          <cell r="T622">
            <v>44.21</v>
          </cell>
          <cell r="U622" t="str">
            <v>11</v>
          </cell>
          <cell r="V622" t="str">
            <v>NE SALES</v>
          </cell>
          <cell r="W622">
            <v>20230817</v>
          </cell>
          <cell r="X622" t="str">
            <v>17.5</v>
          </cell>
          <cell r="Y622" t="str">
            <v>60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>
            <v>20230915</v>
          </cell>
          <cell r="AG622">
            <v>20230915</v>
          </cell>
          <cell r="AH622">
            <v>20230915</v>
          </cell>
        </row>
        <row r="623">
          <cell r="A623">
            <v>20230814</v>
          </cell>
          <cell r="B623">
            <v>20230915</v>
          </cell>
          <cell r="F623" t="str">
            <v>HK338633</v>
          </cell>
          <cell r="G623" t="str">
            <v>002320126007600</v>
          </cell>
          <cell r="H623" t="str">
            <v>SHS20C2SS+760L</v>
          </cell>
          <cell r="I623">
            <v>1</v>
          </cell>
          <cell r="J623">
            <v>760</v>
          </cell>
          <cell r="K623">
            <v>2</v>
          </cell>
          <cell r="L623" t="str">
            <v>TOYOTA TSUSHO AMERICA INC</v>
          </cell>
          <cell r="M623" t="str">
            <v>023</v>
          </cell>
          <cell r="N623" t="str">
            <v>SHS</v>
          </cell>
          <cell r="O623" t="str">
            <v>20</v>
          </cell>
          <cell r="P623" t="str">
            <v>C</v>
          </cell>
          <cell r="Q623" t="str">
            <v/>
          </cell>
          <cell r="R623" t="str">
            <v/>
          </cell>
          <cell r="S623">
            <v>145.26</v>
          </cell>
          <cell r="T623">
            <v>145.26</v>
          </cell>
          <cell r="U623" t="str">
            <v>11</v>
          </cell>
          <cell r="V623" t="str">
            <v>CHI SALES</v>
          </cell>
          <cell r="W623">
            <v>20230915</v>
          </cell>
          <cell r="X623" t="str">
            <v>20</v>
          </cell>
          <cell r="Y623" t="str">
            <v>60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>
            <v>20230915</v>
          </cell>
          <cell r="AG623">
            <v>20230915</v>
          </cell>
          <cell r="AH623">
            <v>20230915</v>
          </cell>
        </row>
        <row r="624">
          <cell r="A624">
            <v>20230815</v>
          </cell>
          <cell r="B624">
            <v>20230915</v>
          </cell>
          <cell r="F624" t="str">
            <v>HK338744</v>
          </cell>
          <cell r="G624" t="str">
            <v>102302140281300</v>
          </cell>
          <cell r="H624" t="str">
            <v>SHS15C1QZSS+340L</v>
          </cell>
          <cell r="I624">
            <v>10</v>
          </cell>
          <cell r="J624">
            <v>3400</v>
          </cell>
          <cell r="K624">
            <v>10</v>
          </cell>
          <cell r="L624" t="str">
            <v>ULTRA ELECTRONIC FORENSIC TECH</v>
          </cell>
          <cell r="M624" t="str">
            <v>023</v>
          </cell>
          <cell r="N624" t="str">
            <v>SHS</v>
          </cell>
          <cell r="O624" t="str">
            <v>15</v>
          </cell>
          <cell r="P624" t="str">
            <v>C</v>
          </cell>
          <cell r="Q624" t="str">
            <v/>
          </cell>
          <cell r="R624" t="str">
            <v/>
          </cell>
          <cell r="S624">
            <v>72.88</v>
          </cell>
          <cell r="T624">
            <v>728.8</v>
          </cell>
          <cell r="U624" t="str">
            <v>11</v>
          </cell>
          <cell r="V624" t="str">
            <v>CAN SALES</v>
          </cell>
          <cell r="W624">
            <v>20230828</v>
          </cell>
          <cell r="X624" t="str">
            <v>20</v>
          </cell>
          <cell r="Y624" t="str">
            <v>60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>
            <v>20230915</v>
          </cell>
          <cell r="AG624">
            <v>20230915</v>
          </cell>
          <cell r="AH624">
            <v>20230915</v>
          </cell>
        </row>
        <row r="625">
          <cell r="A625">
            <v>20230815</v>
          </cell>
          <cell r="B625">
            <v>20230915</v>
          </cell>
          <cell r="F625" t="str">
            <v>HK338810</v>
          </cell>
          <cell r="G625" t="str">
            <v>201730200916400</v>
          </cell>
          <cell r="H625" t="str">
            <v>HSR30-1640L(GK) RAIL</v>
          </cell>
          <cell r="I625">
            <v>16</v>
          </cell>
          <cell r="J625">
            <v>26240</v>
          </cell>
          <cell r="K625">
            <v>0</v>
          </cell>
          <cell r="L625" t="str">
            <v/>
          </cell>
          <cell r="M625" t="str">
            <v>017</v>
          </cell>
          <cell r="N625" t="str">
            <v>HSR</v>
          </cell>
          <cell r="O625" t="str">
            <v>30</v>
          </cell>
          <cell r="P625" t="str">
            <v/>
          </cell>
          <cell r="Q625" t="str">
            <v>GK</v>
          </cell>
          <cell r="R625" t="str">
            <v/>
          </cell>
          <cell r="S625">
            <v>178.19</v>
          </cell>
          <cell r="T625">
            <v>2851.04</v>
          </cell>
          <cell r="U625" t="str">
            <v>21</v>
          </cell>
          <cell r="V625" t="str">
            <v>SALES CTRL</v>
          </cell>
          <cell r="W625">
            <v>20230915</v>
          </cell>
          <cell r="X625" t="str">
            <v>20</v>
          </cell>
          <cell r="Y625" t="str">
            <v>80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>
            <v>20230915</v>
          </cell>
          <cell r="AG625">
            <v>20230915</v>
          </cell>
          <cell r="AH625">
            <v>20230915</v>
          </cell>
        </row>
        <row r="626">
          <cell r="A626">
            <v>20230816</v>
          </cell>
          <cell r="B626">
            <v>20230915</v>
          </cell>
          <cell r="F626" t="str">
            <v>HK338840</v>
          </cell>
          <cell r="G626" t="str">
            <v>202320344009000</v>
          </cell>
          <cell r="H626" t="str">
            <v>SHS20V1ZZ(GK) BLOCK</v>
          </cell>
          <cell r="I626">
            <v>10</v>
          </cell>
          <cell r="J626">
            <v>0</v>
          </cell>
          <cell r="K626">
            <v>10</v>
          </cell>
          <cell r="L626" t="str">
            <v>MOTION IND - BIRMINGHAM (AL09)</v>
          </cell>
          <cell r="M626" t="str">
            <v>023</v>
          </cell>
          <cell r="N626" t="str">
            <v>SHS</v>
          </cell>
          <cell r="O626" t="str">
            <v>20</v>
          </cell>
          <cell r="P626" t="str">
            <v>V</v>
          </cell>
          <cell r="Q626" t="str">
            <v>GK</v>
          </cell>
          <cell r="R626" t="str">
            <v/>
          </cell>
          <cell r="S626">
            <v>37.28</v>
          </cell>
          <cell r="T626">
            <v>372.8</v>
          </cell>
          <cell r="U626" t="str">
            <v>11</v>
          </cell>
          <cell r="V626" t="str">
            <v>ATL SALES</v>
          </cell>
          <cell r="W626">
            <v>20230912</v>
          </cell>
          <cell r="X626" t="str">
            <v/>
          </cell>
          <cell r="Y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>
            <v>20230915</v>
          </cell>
          <cell r="AG626">
            <v>20230915</v>
          </cell>
          <cell r="AH626">
            <v>20230915</v>
          </cell>
        </row>
        <row r="627">
          <cell r="A627">
            <v>20230816</v>
          </cell>
          <cell r="B627">
            <v>20230915</v>
          </cell>
          <cell r="F627" t="str">
            <v>HK338875</v>
          </cell>
          <cell r="G627" t="str">
            <v>202E45222000000</v>
          </cell>
          <cell r="H627" t="str">
            <v>SHS45V1SS(GK) BLOCK</v>
          </cell>
          <cell r="I627">
            <v>20</v>
          </cell>
          <cell r="J627">
            <v>0</v>
          </cell>
          <cell r="K627">
            <v>20</v>
          </cell>
          <cell r="L627" t="str">
            <v/>
          </cell>
          <cell r="M627" t="str">
            <v>02E</v>
          </cell>
          <cell r="N627" t="str">
            <v>SHS</v>
          </cell>
          <cell r="O627" t="str">
            <v>45</v>
          </cell>
          <cell r="P627" t="str">
            <v>V</v>
          </cell>
          <cell r="Q627" t="str">
            <v>GK</v>
          </cell>
          <cell r="R627" t="str">
            <v/>
          </cell>
          <cell r="S627">
            <v>54.99</v>
          </cell>
          <cell r="T627">
            <v>1099.8</v>
          </cell>
          <cell r="U627" t="str">
            <v>21</v>
          </cell>
          <cell r="V627" t="str">
            <v>SALES CTRL</v>
          </cell>
          <cell r="W627">
            <v>20230915</v>
          </cell>
          <cell r="X627" t="str">
            <v/>
          </cell>
          <cell r="Y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>
            <v>20230915</v>
          </cell>
          <cell r="AG627">
            <v>20230915</v>
          </cell>
          <cell r="AH627">
            <v>20230915</v>
          </cell>
        </row>
        <row r="628">
          <cell r="A628">
            <v>20230816</v>
          </cell>
          <cell r="B628">
            <v>20230915</v>
          </cell>
          <cell r="F628" t="str">
            <v>HK338852</v>
          </cell>
          <cell r="G628" t="str">
            <v>301E51023361300</v>
          </cell>
          <cell r="H628" t="str">
            <v>HSR30LC1SSME(GK) BLOCK</v>
          </cell>
          <cell r="I628">
            <v>4</v>
          </cell>
          <cell r="J628">
            <v>0</v>
          </cell>
          <cell r="K628">
            <v>4</v>
          </cell>
          <cell r="L628" t="str">
            <v>TECHNICO (COMP)</v>
          </cell>
          <cell r="M628" t="str">
            <v>01E</v>
          </cell>
          <cell r="N628" t="str">
            <v>HSR</v>
          </cell>
          <cell r="O628" t="str">
            <v>30</v>
          </cell>
          <cell r="P628" t="str">
            <v>LC</v>
          </cell>
          <cell r="Q628" t="str">
            <v>GK</v>
          </cell>
          <cell r="R628" t="str">
            <v/>
          </cell>
          <cell r="S628">
            <v>105.51</v>
          </cell>
          <cell r="T628">
            <v>422.04</v>
          </cell>
          <cell r="U628" t="str">
            <v>11</v>
          </cell>
          <cell r="V628" t="str">
            <v>DET SALES</v>
          </cell>
          <cell r="W628">
            <v>20230915</v>
          </cell>
          <cell r="X628" t="str">
            <v/>
          </cell>
          <cell r="Y628" t="str">
            <v/>
          </cell>
          <cell r="Z628" t="str">
            <v/>
          </cell>
          <cell r="AA628" t="str">
            <v/>
          </cell>
          <cell r="AB628" t="str">
            <v>0001</v>
          </cell>
          <cell r="AC628" t="str">
            <v>M300</v>
          </cell>
          <cell r="AD628" t="str">
            <v/>
          </cell>
          <cell r="AE628" t="str">
            <v/>
          </cell>
          <cell r="AF628">
            <v>20230915</v>
          </cell>
          <cell r="AG628">
            <v>20230915</v>
          </cell>
          <cell r="AH628">
            <v>20230915</v>
          </cell>
        </row>
        <row r="629">
          <cell r="A629">
            <v>20230817</v>
          </cell>
          <cell r="B629">
            <v>20230915</v>
          </cell>
          <cell r="F629" t="str">
            <v>HK338942</v>
          </cell>
          <cell r="G629" t="str">
            <v>306751000665200</v>
          </cell>
          <cell r="H629" t="str">
            <v>SHW35CR1SS(GK) BLOCK</v>
          </cell>
          <cell r="I629">
            <v>8</v>
          </cell>
          <cell r="J629">
            <v>0</v>
          </cell>
          <cell r="K629">
            <v>8</v>
          </cell>
          <cell r="L629" t="str">
            <v>FORI AUTOMATION</v>
          </cell>
          <cell r="M629" t="str">
            <v>067</v>
          </cell>
          <cell r="N629" t="str">
            <v>SHW</v>
          </cell>
          <cell r="O629" t="str">
            <v>35</v>
          </cell>
          <cell r="P629" t="str">
            <v>CR</v>
          </cell>
          <cell r="Q629" t="str">
            <v>GK</v>
          </cell>
          <cell r="R629" t="str">
            <v/>
          </cell>
          <cell r="S629">
            <v>104.14</v>
          </cell>
          <cell r="T629">
            <v>833.12</v>
          </cell>
          <cell r="U629" t="str">
            <v>11</v>
          </cell>
          <cell r="V629" t="str">
            <v>DET SALES</v>
          </cell>
          <cell r="W629">
            <v>20230911</v>
          </cell>
          <cell r="X629" t="str">
            <v/>
          </cell>
          <cell r="Y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>
            <v>20230915</v>
          </cell>
          <cell r="AG629">
            <v>20230915</v>
          </cell>
          <cell r="AH629">
            <v>20230915</v>
          </cell>
        </row>
        <row r="630">
          <cell r="A630">
            <v>20230817</v>
          </cell>
          <cell r="B630">
            <v>20230915</v>
          </cell>
          <cell r="F630" t="str">
            <v>HK338946</v>
          </cell>
          <cell r="G630" t="str">
            <v>102351019789000</v>
          </cell>
          <cell r="H630" t="str">
            <v>SHS20V2SS+1740LH</v>
          </cell>
          <cell r="I630">
            <v>16</v>
          </cell>
          <cell r="J630">
            <v>27840</v>
          </cell>
          <cell r="K630">
            <v>32</v>
          </cell>
          <cell r="L630" t="str">
            <v>MOTION AI - AXIS</v>
          </cell>
          <cell r="M630" t="str">
            <v>023</v>
          </cell>
          <cell r="N630" t="str">
            <v>SHS</v>
          </cell>
          <cell r="O630" t="str">
            <v>20</v>
          </cell>
          <cell r="P630" t="str">
            <v>V</v>
          </cell>
          <cell r="Q630" t="str">
            <v>H</v>
          </cell>
          <cell r="R630" t="str">
            <v/>
          </cell>
          <cell r="S630">
            <v>175</v>
          </cell>
          <cell r="T630">
            <v>2800</v>
          </cell>
          <cell r="U630" t="str">
            <v>11</v>
          </cell>
          <cell r="V630" t="str">
            <v>NE SALES</v>
          </cell>
          <cell r="W630">
            <v>20230915</v>
          </cell>
          <cell r="X630" t="str">
            <v>30</v>
          </cell>
          <cell r="Y630" t="str">
            <v>60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>
            <v>20230915</v>
          </cell>
          <cell r="AG630">
            <v>20230915</v>
          </cell>
          <cell r="AH630">
            <v>20230915</v>
          </cell>
        </row>
        <row r="631">
          <cell r="A631">
            <v>20230817</v>
          </cell>
          <cell r="B631">
            <v>20230915</v>
          </cell>
          <cell r="F631" t="str">
            <v>HK339089</v>
          </cell>
          <cell r="G631" t="str">
            <v>202420200902200</v>
          </cell>
          <cell r="H631" t="str">
            <v>SHS20-220L(GK) RAIL</v>
          </cell>
          <cell r="I631">
            <v>30</v>
          </cell>
          <cell r="J631">
            <v>6600</v>
          </cell>
          <cell r="K631">
            <v>0</v>
          </cell>
          <cell r="L631" t="str">
            <v/>
          </cell>
          <cell r="M631" t="str">
            <v>024</v>
          </cell>
          <cell r="N631" t="str">
            <v>SHS</v>
          </cell>
          <cell r="O631" t="str">
            <v>20</v>
          </cell>
          <cell r="P631" t="str">
            <v/>
          </cell>
          <cell r="Q631" t="str">
            <v>GK</v>
          </cell>
          <cell r="R631" t="str">
            <v/>
          </cell>
          <cell r="S631">
            <v>22.66</v>
          </cell>
          <cell r="T631">
            <v>679.8</v>
          </cell>
          <cell r="U631" t="str">
            <v>21</v>
          </cell>
          <cell r="V631" t="str">
            <v>SALES CTRL</v>
          </cell>
          <cell r="W631">
            <v>20230915</v>
          </cell>
          <cell r="X631" t="str">
            <v>20</v>
          </cell>
          <cell r="Y631" t="str">
            <v>60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>
            <v>20230915</v>
          </cell>
          <cell r="AG631">
            <v>20230915</v>
          </cell>
          <cell r="AH631">
            <v>20230915</v>
          </cell>
        </row>
        <row r="632">
          <cell r="A632">
            <v>20230817</v>
          </cell>
          <cell r="B632">
            <v>20230915</v>
          </cell>
          <cell r="F632" t="str">
            <v>HK339130</v>
          </cell>
          <cell r="G632" t="str">
            <v>201720200904000</v>
          </cell>
          <cell r="H632" t="str">
            <v>HSR20-400L(GK) RAIL</v>
          </cell>
          <cell r="I632">
            <v>12</v>
          </cell>
          <cell r="J632">
            <v>4800</v>
          </cell>
          <cell r="K632">
            <v>0</v>
          </cell>
          <cell r="L632" t="str">
            <v/>
          </cell>
          <cell r="M632" t="str">
            <v>017</v>
          </cell>
          <cell r="N632" t="str">
            <v>HSR</v>
          </cell>
          <cell r="O632" t="str">
            <v>20</v>
          </cell>
          <cell r="P632" t="str">
            <v/>
          </cell>
          <cell r="Q632" t="str">
            <v>GK</v>
          </cell>
          <cell r="R632" t="str">
            <v/>
          </cell>
          <cell r="S632">
            <v>29.47</v>
          </cell>
          <cell r="T632">
            <v>353.64</v>
          </cell>
          <cell r="U632" t="str">
            <v>21</v>
          </cell>
          <cell r="V632" t="str">
            <v>SALES CTRL</v>
          </cell>
          <cell r="W632">
            <v>20230915</v>
          </cell>
          <cell r="X632" t="str">
            <v>20</v>
          </cell>
          <cell r="Y632" t="str">
            <v>60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>
            <v>20230915</v>
          </cell>
          <cell r="AG632">
            <v>20230915</v>
          </cell>
          <cell r="AH632">
            <v>20230915</v>
          </cell>
        </row>
        <row r="633">
          <cell r="A633">
            <v>20230817</v>
          </cell>
          <cell r="B633">
            <v>20230915</v>
          </cell>
          <cell r="F633" t="str">
            <v>HK339143</v>
          </cell>
          <cell r="G633" t="str">
            <v>102302145125900</v>
          </cell>
          <cell r="H633" t="str">
            <v>SHS15V4SS+320L</v>
          </cell>
          <cell r="I633">
            <v>1</v>
          </cell>
          <cell r="J633">
            <v>320</v>
          </cell>
          <cell r="K633">
            <v>4</v>
          </cell>
          <cell r="L633" t="str">
            <v>APPLIED IND TECH - CLEVELAND</v>
          </cell>
          <cell r="M633" t="str">
            <v>023</v>
          </cell>
          <cell r="N633" t="str">
            <v>SHS</v>
          </cell>
          <cell r="O633" t="str">
            <v>15</v>
          </cell>
          <cell r="P633" t="str">
            <v>V</v>
          </cell>
          <cell r="Q633" t="str">
            <v/>
          </cell>
          <cell r="R633" t="str">
            <v/>
          </cell>
          <cell r="S633">
            <v>152.65</v>
          </cell>
          <cell r="T633">
            <v>152.65</v>
          </cell>
          <cell r="U633" t="str">
            <v>11</v>
          </cell>
          <cell r="V633" t="str">
            <v>ATL SALES</v>
          </cell>
          <cell r="W633">
            <v>20230912</v>
          </cell>
          <cell r="X633" t="str">
            <v>10</v>
          </cell>
          <cell r="Y633" t="str">
            <v>60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>
            <v>20230915</v>
          </cell>
          <cell r="AG633">
            <v>20230915</v>
          </cell>
          <cell r="AH633">
            <v>20230915</v>
          </cell>
        </row>
        <row r="634">
          <cell r="A634">
            <v>20230110</v>
          </cell>
          <cell r="B634">
            <v>20230918</v>
          </cell>
          <cell r="F634" t="str">
            <v>HK301010</v>
          </cell>
          <cell r="G634" t="str">
            <v>102351006755400</v>
          </cell>
          <cell r="H634" t="str">
            <v>SHS15R2C1+194LP-II</v>
          </cell>
          <cell r="I634">
            <v>12</v>
          </cell>
          <cell r="J634">
            <v>2328</v>
          </cell>
          <cell r="K634">
            <v>24</v>
          </cell>
          <cell r="L634" t="str">
            <v>RELIANT SYSTEMS INC</v>
          </cell>
          <cell r="M634" t="str">
            <v>023</v>
          </cell>
          <cell r="N634" t="str">
            <v>SHS</v>
          </cell>
          <cell r="O634" t="str">
            <v>15</v>
          </cell>
          <cell r="P634" t="str">
            <v>R</v>
          </cell>
          <cell r="Q634" t="str">
            <v>P</v>
          </cell>
          <cell r="R634" t="str">
            <v>C1</v>
          </cell>
          <cell r="S634">
            <v>93.3</v>
          </cell>
          <cell r="T634">
            <v>1119.5999999999999</v>
          </cell>
          <cell r="U634" t="str">
            <v>11</v>
          </cell>
          <cell r="V634" t="str">
            <v>CHI SALES</v>
          </cell>
          <cell r="W634">
            <v>20230918</v>
          </cell>
          <cell r="X634" t="str">
            <v>7</v>
          </cell>
          <cell r="Y634" t="str">
            <v>60</v>
          </cell>
          <cell r="Z634" t="str">
            <v/>
          </cell>
          <cell r="AA634" t="str">
            <v>2</v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>
            <v>20230918</v>
          </cell>
          <cell r="AG634">
            <v>20230918</v>
          </cell>
          <cell r="AH634">
            <v>20230918</v>
          </cell>
        </row>
        <row r="635">
          <cell r="A635">
            <v>20230110</v>
          </cell>
          <cell r="B635">
            <v>20230918</v>
          </cell>
          <cell r="F635" t="str">
            <v>HK301020</v>
          </cell>
          <cell r="G635" t="str">
            <v>100651019496600</v>
          </cell>
          <cell r="H635" t="str">
            <v>SSR15XW2C1MS+740LSPM-II</v>
          </cell>
          <cell r="I635">
            <v>10</v>
          </cell>
          <cell r="J635">
            <v>7400</v>
          </cell>
          <cell r="K635">
            <v>20</v>
          </cell>
          <cell r="L635" t="str">
            <v>RELIANT SYSTEMS INC</v>
          </cell>
          <cell r="M635" t="str">
            <v>006</v>
          </cell>
          <cell r="N635" t="str">
            <v>SSR</v>
          </cell>
          <cell r="O635" t="str">
            <v>15X</v>
          </cell>
          <cell r="P635" t="str">
            <v>W</v>
          </cell>
          <cell r="Q635" t="str">
            <v>SP</v>
          </cell>
          <cell r="R635" t="str">
            <v>C1</v>
          </cell>
          <cell r="S635">
            <v>274.43</v>
          </cell>
          <cell r="T635">
            <v>2744.3</v>
          </cell>
          <cell r="U635" t="str">
            <v>11</v>
          </cell>
          <cell r="V635" t="str">
            <v>CHI SALES</v>
          </cell>
          <cell r="W635">
            <v>20230926</v>
          </cell>
          <cell r="X635" t="str">
            <v>10</v>
          </cell>
          <cell r="Y635" t="str">
            <v>60</v>
          </cell>
          <cell r="Z635" t="str">
            <v/>
          </cell>
          <cell r="AA635" t="str">
            <v>2</v>
          </cell>
          <cell r="AB635" t="str">
            <v>Z000</v>
          </cell>
          <cell r="AC635" t="str">
            <v>M200</v>
          </cell>
          <cell r="AD635" t="str">
            <v/>
          </cell>
          <cell r="AE635" t="str">
            <v>M100</v>
          </cell>
          <cell r="AF635">
            <v>20230918</v>
          </cell>
          <cell r="AG635">
            <v>20230926</v>
          </cell>
          <cell r="AH635">
            <v>20230926</v>
          </cell>
        </row>
        <row r="636">
          <cell r="A636">
            <v>20230118</v>
          </cell>
          <cell r="B636">
            <v>20230918</v>
          </cell>
          <cell r="F636" t="str">
            <v>HK301975</v>
          </cell>
          <cell r="G636" t="str">
            <v>102351005908100</v>
          </cell>
          <cell r="H636" t="str">
            <v>SHS30V2SSC1E+1216LTS-II</v>
          </cell>
          <cell r="I636">
            <v>24</v>
          </cell>
          <cell r="J636">
            <v>29184</v>
          </cell>
          <cell r="K636">
            <v>48</v>
          </cell>
          <cell r="L636" t="str">
            <v>ORBIT MACHINING COMPANY</v>
          </cell>
          <cell r="M636" t="str">
            <v>023</v>
          </cell>
          <cell r="N636" t="str">
            <v>SHS</v>
          </cell>
          <cell r="O636" t="str">
            <v>30</v>
          </cell>
          <cell r="P636" t="str">
            <v>V</v>
          </cell>
          <cell r="Q636" t="str">
            <v/>
          </cell>
          <cell r="R636" t="str">
            <v>C1</v>
          </cell>
          <cell r="S636">
            <v>282.52</v>
          </cell>
          <cell r="T636">
            <v>6780.48</v>
          </cell>
          <cell r="U636" t="str">
            <v>11</v>
          </cell>
          <cell r="V636" t="str">
            <v>CHI SALES</v>
          </cell>
          <cell r="W636">
            <v>20230925</v>
          </cell>
          <cell r="X636" t="str">
            <v>37</v>
          </cell>
          <cell r="Y636" t="str">
            <v>80</v>
          </cell>
          <cell r="Z636" t="str">
            <v>2</v>
          </cell>
          <cell r="AA636" t="str">
            <v>2</v>
          </cell>
          <cell r="AB636" t="str">
            <v/>
          </cell>
          <cell r="AC636" t="str">
            <v/>
          </cell>
          <cell r="AD636" t="str">
            <v>Z000</v>
          </cell>
          <cell r="AE636" t="str">
            <v/>
          </cell>
          <cell r="AF636">
            <v>20230918</v>
          </cell>
          <cell r="AG636">
            <v>20230925</v>
          </cell>
          <cell r="AH636">
            <v>20230925</v>
          </cell>
        </row>
        <row r="637">
          <cell r="A637">
            <v>20230223</v>
          </cell>
          <cell r="B637">
            <v>20230918</v>
          </cell>
          <cell r="F637" t="str">
            <v>HK308966</v>
          </cell>
          <cell r="G637" t="str">
            <v>102351005908100</v>
          </cell>
          <cell r="H637" t="str">
            <v>SHS30V2SSC1E+1216LTS-II</v>
          </cell>
          <cell r="I637">
            <v>24</v>
          </cell>
          <cell r="J637">
            <v>29184</v>
          </cell>
          <cell r="K637">
            <v>48</v>
          </cell>
          <cell r="L637" t="str">
            <v>ORBIT MACHINING COMPANY</v>
          </cell>
          <cell r="M637" t="str">
            <v>023</v>
          </cell>
          <cell r="N637" t="str">
            <v>SHS</v>
          </cell>
          <cell r="O637" t="str">
            <v>30</v>
          </cell>
          <cell r="P637" t="str">
            <v>V</v>
          </cell>
          <cell r="Q637" t="str">
            <v/>
          </cell>
          <cell r="R637" t="str">
            <v>C1</v>
          </cell>
          <cell r="S637">
            <v>282.52</v>
          </cell>
          <cell r="T637">
            <v>6780.48</v>
          </cell>
          <cell r="U637" t="str">
            <v>11</v>
          </cell>
          <cell r="V637" t="str">
            <v>CHI SALES</v>
          </cell>
          <cell r="W637">
            <v>20230918</v>
          </cell>
          <cell r="X637" t="str">
            <v>37</v>
          </cell>
          <cell r="Y637" t="str">
            <v>80</v>
          </cell>
          <cell r="Z637" t="str">
            <v>2</v>
          </cell>
          <cell r="AA637" t="str">
            <v>2</v>
          </cell>
          <cell r="AB637" t="str">
            <v/>
          </cell>
          <cell r="AC637" t="str">
            <v/>
          </cell>
          <cell r="AD637" t="str">
            <v>Z000</v>
          </cell>
          <cell r="AE637" t="str">
            <v/>
          </cell>
          <cell r="AF637">
            <v>20230918</v>
          </cell>
          <cell r="AG637">
            <v>20230918</v>
          </cell>
          <cell r="AH637">
            <v>20230918</v>
          </cell>
        </row>
        <row r="638">
          <cell r="A638">
            <v>20230301</v>
          </cell>
          <cell r="B638">
            <v>20230918</v>
          </cell>
          <cell r="F638" t="str">
            <v>HK310729</v>
          </cell>
          <cell r="G638" t="str">
            <v>002315326004000</v>
          </cell>
          <cell r="H638" t="str">
            <v>SHS15V2SS+400L</v>
          </cell>
          <cell r="I638">
            <v>30</v>
          </cell>
          <cell r="J638">
            <v>12000</v>
          </cell>
          <cell r="K638">
            <v>60</v>
          </cell>
          <cell r="L638" t="str">
            <v>MOTION SOLUTIONS</v>
          </cell>
          <cell r="M638" t="str">
            <v>023</v>
          </cell>
          <cell r="N638" t="str">
            <v>SHS</v>
          </cell>
          <cell r="O638" t="str">
            <v>15</v>
          </cell>
          <cell r="P638" t="str">
            <v>V</v>
          </cell>
          <cell r="Q638" t="str">
            <v/>
          </cell>
          <cell r="R638" t="str">
            <v/>
          </cell>
          <cell r="S638">
            <v>93.81</v>
          </cell>
          <cell r="T638">
            <v>2814.3</v>
          </cell>
          <cell r="U638" t="str">
            <v>11</v>
          </cell>
          <cell r="V638" t="str">
            <v>SF SALES</v>
          </cell>
          <cell r="W638">
            <v>20231107</v>
          </cell>
          <cell r="X638" t="str">
            <v>20</v>
          </cell>
          <cell r="Y638" t="str">
            <v>60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>
            <v>20230918</v>
          </cell>
          <cell r="AG638">
            <v>20231107</v>
          </cell>
          <cell r="AH638">
            <v>20231107</v>
          </cell>
        </row>
        <row r="639">
          <cell r="A639">
            <v>20230301</v>
          </cell>
          <cell r="B639">
            <v>20230918</v>
          </cell>
          <cell r="F639" t="str">
            <v>HK310734</v>
          </cell>
          <cell r="G639" t="str">
            <v>100102044093900</v>
          </cell>
          <cell r="H639" t="str">
            <v>SR15V2SS+145L</v>
          </cell>
          <cell r="I639">
            <v>30</v>
          </cell>
          <cell r="J639">
            <v>4350</v>
          </cell>
          <cell r="K639">
            <v>60</v>
          </cell>
          <cell r="L639" t="str">
            <v>MOTION SOLUTIONS</v>
          </cell>
          <cell r="M639" t="str">
            <v>001</v>
          </cell>
          <cell r="N639" t="str">
            <v>SR</v>
          </cell>
          <cell r="O639" t="str">
            <v>15</v>
          </cell>
          <cell r="P639" t="str">
            <v>V</v>
          </cell>
          <cell r="Q639" t="str">
            <v/>
          </cell>
          <cell r="R639" t="str">
            <v/>
          </cell>
          <cell r="S639">
            <v>69.489999999999995</v>
          </cell>
          <cell r="T639">
            <v>2084.6999999999998</v>
          </cell>
          <cell r="U639" t="str">
            <v>11</v>
          </cell>
          <cell r="V639" t="str">
            <v>SF SALES</v>
          </cell>
          <cell r="W639">
            <v>20231107</v>
          </cell>
          <cell r="X639" t="str">
            <v>12.5</v>
          </cell>
          <cell r="Y639" t="str">
            <v>60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>
            <v>20230918</v>
          </cell>
          <cell r="AG639">
            <v>20231107</v>
          </cell>
          <cell r="AH639">
            <v>20231107</v>
          </cell>
        </row>
        <row r="640">
          <cell r="A640">
            <v>20230512</v>
          </cell>
          <cell r="B640">
            <v>20230918</v>
          </cell>
          <cell r="F640" t="str">
            <v>HK325432</v>
          </cell>
          <cell r="G640" t="str">
            <v>202A25B22000000</v>
          </cell>
          <cell r="H640" t="str">
            <v>HSR25R1SS(GK) BLOCK</v>
          </cell>
          <cell r="I640">
            <v>100</v>
          </cell>
          <cell r="J640">
            <v>0</v>
          </cell>
          <cell r="K640">
            <v>100</v>
          </cell>
          <cell r="L640" t="str">
            <v/>
          </cell>
          <cell r="M640" t="str">
            <v>02A</v>
          </cell>
          <cell r="N640" t="str">
            <v>HSR</v>
          </cell>
          <cell r="O640" t="str">
            <v>25</v>
          </cell>
          <cell r="P640" t="str">
            <v>R</v>
          </cell>
          <cell r="Q640" t="str">
            <v>GK</v>
          </cell>
          <cell r="R640" t="str">
            <v/>
          </cell>
          <cell r="S640">
            <v>22.64</v>
          </cell>
          <cell r="T640">
            <v>2264</v>
          </cell>
          <cell r="U640" t="str">
            <v>21</v>
          </cell>
          <cell r="V640" t="str">
            <v>SALES CTRL</v>
          </cell>
          <cell r="W640">
            <v>20230908</v>
          </cell>
          <cell r="X640" t="str">
            <v/>
          </cell>
          <cell r="Y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>
            <v>20230918</v>
          </cell>
          <cell r="AG640">
            <v>20230918</v>
          </cell>
          <cell r="AH640">
            <v>20230918</v>
          </cell>
        </row>
        <row r="641">
          <cell r="A641">
            <v>20230512</v>
          </cell>
          <cell r="B641">
            <v>20230918</v>
          </cell>
          <cell r="F641" t="str">
            <v>HK325433</v>
          </cell>
          <cell r="G641" t="str">
            <v>202A25B22000000</v>
          </cell>
          <cell r="H641" t="str">
            <v>HSR25R1SS(GK) BLOCK</v>
          </cell>
          <cell r="I641">
            <v>20</v>
          </cell>
          <cell r="J641">
            <v>0</v>
          </cell>
          <cell r="K641">
            <v>20</v>
          </cell>
          <cell r="L641" t="str">
            <v/>
          </cell>
          <cell r="M641" t="str">
            <v>02A</v>
          </cell>
          <cell r="N641" t="str">
            <v>HSR</v>
          </cell>
          <cell r="O641" t="str">
            <v>25</v>
          </cell>
          <cell r="P641" t="str">
            <v>R</v>
          </cell>
          <cell r="Q641" t="str">
            <v>GK</v>
          </cell>
          <cell r="R641" t="str">
            <v/>
          </cell>
          <cell r="S641">
            <v>22.64</v>
          </cell>
          <cell r="T641">
            <v>452.8</v>
          </cell>
          <cell r="U641" t="str">
            <v>21</v>
          </cell>
          <cell r="V641" t="str">
            <v>SALES CTRL</v>
          </cell>
          <cell r="W641">
            <v>20230908</v>
          </cell>
          <cell r="X641" t="str">
            <v/>
          </cell>
          <cell r="Y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>
            <v>20230918</v>
          </cell>
          <cell r="AG641">
            <v>20230918</v>
          </cell>
          <cell r="AH641">
            <v>20230918</v>
          </cell>
        </row>
        <row r="642">
          <cell r="A642">
            <v>20230512</v>
          </cell>
          <cell r="B642">
            <v>20230918</v>
          </cell>
          <cell r="F642" t="str">
            <v>HK325434</v>
          </cell>
          <cell r="G642" t="str">
            <v>202A25B22200000</v>
          </cell>
          <cell r="H642" t="str">
            <v>HSR25R1SSC1(GK) BLOCK</v>
          </cell>
          <cell r="I642">
            <v>20</v>
          </cell>
          <cell r="J642">
            <v>0</v>
          </cell>
          <cell r="K642">
            <v>20</v>
          </cell>
          <cell r="L642" t="str">
            <v/>
          </cell>
          <cell r="M642" t="str">
            <v>02A</v>
          </cell>
          <cell r="N642" t="str">
            <v>HSR</v>
          </cell>
          <cell r="O642" t="str">
            <v>25</v>
          </cell>
          <cell r="P642" t="str">
            <v>R</v>
          </cell>
          <cell r="Q642" t="str">
            <v>GK</v>
          </cell>
          <cell r="R642" t="str">
            <v>C1</v>
          </cell>
          <cell r="S642">
            <v>20.97</v>
          </cell>
          <cell r="T642">
            <v>419.4</v>
          </cell>
          <cell r="U642" t="str">
            <v>21</v>
          </cell>
          <cell r="V642" t="str">
            <v>SALES CTRL</v>
          </cell>
          <cell r="W642">
            <v>20230908</v>
          </cell>
          <cell r="X642" t="str">
            <v/>
          </cell>
          <cell r="Y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>
            <v>20230918</v>
          </cell>
          <cell r="AG642">
            <v>20230918</v>
          </cell>
          <cell r="AH642">
            <v>20230918</v>
          </cell>
        </row>
        <row r="643">
          <cell r="A643">
            <v>20230512</v>
          </cell>
          <cell r="B643">
            <v>20230918</v>
          </cell>
          <cell r="F643" t="str">
            <v>HK325435</v>
          </cell>
          <cell r="G643" t="str">
            <v>202A25B22200000</v>
          </cell>
          <cell r="H643" t="str">
            <v>HSR25R1SSC1(GK) BLOCK</v>
          </cell>
          <cell r="I643">
            <v>20</v>
          </cell>
          <cell r="J643">
            <v>0</v>
          </cell>
          <cell r="K643">
            <v>20</v>
          </cell>
          <cell r="L643" t="str">
            <v/>
          </cell>
          <cell r="M643" t="str">
            <v>02A</v>
          </cell>
          <cell r="N643" t="str">
            <v>HSR</v>
          </cell>
          <cell r="O643" t="str">
            <v>25</v>
          </cell>
          <cell r="P643" t="str">
            <v>R</v>
          </cell>
          <cell r="Q643" t="str">
            <v>GK</v>
          </cell>
          <cell r="R643" t="str">
            <v>C1</v>
          </cell>
          <cell r="S643">
            <v>20.97</v>
          </cell>
          <cell r="T643">
            <v>419.4</v>
          </cell>
          <cell r="U643" t="str">
            <v>21</v>
          </cell>
          <cell r="V643" t="str">
            <v>SALES CTRL</v>
          </cell>
          <cell r="W643">
            <v>20230908</v>
          </cell>
          <cell r="X643" t="str">
            <v/>
          </cell>
          <cell r="Y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>
            <v>20230918</v>
          </cell>
          <cell r="AG643">
            <v>20230918</v>
          </cell>
          <cell r="AH643">
            <v>20230918</v>
          </cell>
        </row>
        <row r="644">
          <cell r="A644">
            <v>20230512</v>
          </cell>
          <cell r="B644">
            <v>20230918</v>
          </cell>
          <cell r="F644" t="str">
            <v>HK325436</v>
          </cell>
          <cell r="G644" t="str">
            <v>202A25B22200000</v>
          </cell>
          <cell r="H644" t="str">
            <v>HSR25R1SSC1(GK) BLOCK</v>
          </cell>
          <cell r="I644">
            <v>20</v>
          </cell>
          <cell r="J644">
            <v>0</v>
          </cell>
          <cell r="K644">
            <v>20</v>
          </cell>
          <cell r="L644" t="str">
            <v/>
          </cell>
          <cell r="M644" t="str">
            <v>02A</v>
          </cell>
          <cell r="N644" t="str">
            <v>HSR</v>
          </cell>
          <cell r="O644" t="str">
            <v>25</v>
          </cell>
          <cell r="P644" t="str">
            <v>R</v>
          </cell>
          <cell r="Q644" t="str">
            <v>GK</v>
          </cell>
          <cell r="R644" t="str">
            <v>C1</v>
          </cell>
          <cell r="S644">
            <v>20.97</v>
          </cell>
          <cell r="T644">
            <v>419.4</v>
          </cell>
          <cell r="U644" t="str">
            <v>21</v>
          </cell>
          <cell r="V644" t="str">
            <v>SALES CTRL</v>
          </cell>
          <cell r="W644">
            <v>20230908</v>
          </cell>
          <cell r="X644" t="str">
            <v/>
          </cell>
          <cell r="Y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>
            <v>20230918</v>
          </cell>
          <cell r="AG644">
            <v>20230918</v>
          </cell>
          <cell r="AH644">
            <v>20230918</v>
          </cell>
        </row>
        <row r="645">
          <cell r="A645">
            <v>20230512</v>
          </cell>
          <cell r="B645">
            <v>20230918</v>
          </cell>
          <cell r="F645" t="str">
            <v>HK325437</v>
          </cell>
          <cell r="G645" t="str">
            <v>202A25B22200000</v>
          </cell>
          <cell r="H645" t="str">
            <v>HSR25R1SSC1(GK) BLOCK</v>
          </cell>
          <cell r="I645">
            <v>20</v>
          </cell>
          <cell r="J645">
            <v>0</v>
          </cell>
          <cell r="K645">
            <v>20</v>
          </cell>
          <cell r="L645" t="str">
            <v/>
          </cell>
          <cell r="M645" t="str">
            <v>02A</v>
          </cell>
          <cell r="N645" t="str">
            <v>HSR</v>
          </cell>
          <cell r="O645" t="str">
            <v>25</v>
          </cell>
          <cell r="P645" t="str">
            <v>R</v>
          </cell>
          <cell r="Q645" t="str">
            <v>GK</v>
          </cell>
          <cell r="R645" t="str">
            <v>C1</v>
          </cell>
          <cell r="S645">
            <v>20.97</v>
          </cell>
          <cell r="T645">
            <v>419.4</v>
          </cell>
          <cell r="U645" t="str">
            <v>21</v>
          </cell>
          <cell r="V645" t="str">
            <v>SALES CTRL</v>
          </cell>
          <cell r="W645">
            <v>20230908</v>
          </cell>
          <cell r="X645" t="str">
            <v/>
          </cell>
          <cell r="Y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>
            <v>20230918</v>
          </cell>
          <cell r="AG645">
            <v>20230918</v>
          </cell>
          <cell r="AH645">
            <v>20230918</v>
          </cell>
        </row>
        <row r="646">
          <cell r="A646">
            <v>20230512</v>
          </cell>
          <cell r="B646">
            <v>20230918</v>
          </cell>
          <cell r="F646" t="str">
            <v>HK325438</v>
          </cell>
          <cell r="G646" t="str">
            <v>202A25B22200000</v>
          </cell>
          <cell r="H646" t="str">
            <v>HSR25R1SSC1(GK) BLOCK</v>
          </cell>
          <cell r="I646">
            <v>20</v>
          </cell>
          <cell r="J646">
            <v>0</v>
          </cell>
          <cell r="K646">
            <v>20</v>
          </cell>
          <cell r="L646" t="str">
            <v/>
          </cell>
          <cell r="M646" t="str">
            <v>02A</v>
          </cell>
          <cell r="N646" t="str">
            <v>HSR</v>
          </cell>
          <cell r="O646" t="str">
            <v>25</v>
          </cell>
          <cell r="P646" t="str">
            <v>R</v>
          </cell>
          <cell r="Q646" t="str">
            <v>GK</v>
          </cell>
          <cell r="R646" t="str">
            <v>C1</v>
          </cell>
          <cell r="S646">
            <v>20.97</v>
          </cell>
          <cell r="T646">
            <v>419.4</v>
          </cell>
          <cell r="U646" t="str">
            <v>21</v>
          </cell>
          <cell r="V646" t="str">
            <v>SALES CTRL</v>
          </cell>
          <cell r="W646">
            <v>20230908</v>
          </cell>
          <cell r="X646" t="str">
            <v/>
          </cell>
          <cell r="Y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>
            <v>20230918</v>
          </cell>
          <cell r="AG646">
            <v>20230918</v>
          </cell>
          <cell r="AH646">
            <v>20230918</v>
          </cell>
        </row>
        <row r="647">
          <cell r="A647">
            <v>20230522</v>
          </cell>
          <cell r="B647">
            <v>20230918</v>
          </cell>
          <cell r="F647" t="str">
            <v>HK326904</v>
          </cell>
          <cell r="G647" t="str">
            <v>10230069094C000</v>
          </cell>
          <cell r="H647" t="str">
            <v>SHS55LV2ZZCSMS+2480L(D)</v>
          </cell>
          <cell r="I647">
            <v>2</v>
          </cell>
          <cell r="J647">
            <v>4960</v>
          </cell>
          <cell r="K647">
            <v>4</v>
          </cell>
          <cell r="L647" t="str">
            <v>ATS INDUSTRIAL AUTOMATION</v>
          </cell>
          <cell r="M647" t="str">
            <v>023</v>
          </cell>
          <cell r="N647" t="str">
            <v>SHS</v>
          </cell>
          <cell r="O647" t="str">
            <v>55</v>
          </cell>
          <cell r="P647" t="str">
            <v>LV</v>
          </cell>
          <cell r="Q647" t="str">
            <v/>
          </cell>
          <cell r="R647" t="str">
            <v>CS</v>
          </cell>
          <cell r="S647">
            <v>1207</v>
          </cell>
          <cell r="T647">
            <v>2414</v>
          </cell>
          <cell r="U647" t="str">
            <v>11</v>
          </cell>
          <cell r="V647" t="str">
            <v>CAN SALES</v>
          </cell>
          <cell r="W647">
            <v>20230918</v>
          </cell>
          <cell r="X647" t="str">
            <v>40</v>
          </cell>
          <cell r="Y647" t="str">
            <v>120</v>
          </cell>
          <cell r="Z647" t="str">
            <v/>
          </cell>
          <cell r="AA647" t="str">
            <v/>
          </cell>
          <cell r="AB647" t="str">
            <v>Z040</v>
          </cell>
          <cell r="AC647" t="str">
            <v>M900</v>
          </cell>
          <cell r="AD647" t="str">
            <v/>
          </cell>
          <cell r="AE647" t="str">
            <v/>
          </cell>
          <cell r="AF647">
            <v>20230918</v>
          </cell>
          <cell r="AG647">
            <v>20230918</v>
          </cell>
          <cell r="AH647">
            <v>20230918</v>
          </cell>
        </row>
        <row r="648">
          <cell r="A648">
            <v>20230612</v>
          </cell>
          <cell r="B648">
            <v>20230918</v>
          </cell>
          <cell r="F648" t="str">
            <v>HK330480</v>
          </cell>
          <cell r="G648" t="str">
            <v>113751012487800</v>
          </cell>
          <cell r="H648" t="str">
            <v>2SRS15WMUU+1243LM</v>
          </cell>
          <cell r="I648">
            <v>15</v>
          </cell>
          <cell r="J648">
            <v>18645</v>
          </cell>
          <cell r="K648">
            <v>30</v>
          </cell>
          <cell r="L648" t="str">
            <v>ULTRA CLEAN TECHNOLOGY</v>
          </cell>
          <cell r="M648" t="str">
            <v>137</v>
          </cell>
          <cell r="N648" t="str">
            <v>SRS-W</v>
          </cell>
          <cell r="O648" t="str">
            <v>15</v>
          </cell>
          <cell r="P648" t="str">
            <v/>
          </cell>
          <cell r="Q648" t="str">
            <v/>
          </cell>
          <cell r="R648" t="str">
            <v/>
          </cell>
          <cell r="S648">
            <v>272.33999999999997</v>
          </cell>
          <cell r="T648">
            <v>4085.1</v>
          </cell>
          <cell r="U648" t="str">
            <v>11</v>
          </cell>
          <cell r="V648" t="str">
            <v>SF SALES</v>
          </cell>
          <cell r="W648">
            <v>20231020</v>
          </cell>
          <cell r="X648" t="str">
            <v>28</v>
          </cell>
          <cell r="Y648" t="str">
            <v>40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>M200</v>
          </cell>
          <cell r="AD648" t="str">
            <v/>
          </cell>
          <cell r="AE648" t="str">
            <v>M100</v>
          </cell>
          <cell r="AF648">
            <v>20230918</v>
          </cell>
          <cell r="AG648">
            <v>20231020</v>
          </cell>
          <cell r="AH648">
            <v>20231020</v>
          </cell>
        </row>
        <row r="649">
          <cell r="A649">
            <v>20230626</v>
          </cell>
          <cell r="B649">
            <v>20230918</v>
          </cell>
          <cell r="F649" t="str">
            <v>HK332179</v>
          </cell>
          <cell r="G649" t="str">
            <v>102351021722900</v>
          </cell>
          <cell r="H649" t="str">
            <v>SHS45C3SS/C2SSHE+15120LTS</v>
          </cell>
          <cell r="I649">
            <v>1</v>
          </cell>
          <cell r="J649">
            <v>15120</v>
          </cell>
          <cell r="K649">
            <v>5</v>
          </cell>
          <cell r="L649" t="str">
            <v>MOTION IND - BIRMINGHAM (AL09)</v>
          </cell>
          <cell r="M649" t="str">
            <v>023</v>
          </cell>
          <cell r="N649" t="str">
            <v>SHS</v>
          </cell>
          <cell r="O649" t="str">
            <v>45</v>
          </cell>
          <cell r="P649" t="str">
            <v>C</v>
          </cell>
          <cell r="Q649" t="str">
            <v/>
          </cell>
          <cell r="R649" t="str">
            <v/>
          </cell>
          <cell r="S649">
            <v>3302.18</v>
          </cell>
          <cell r="T649">
            <v>3302.18</v>
          </cell>
          <cell r="U649" t="str">
            <v>11</v>
          </cell>
          <cell r="V649" t="str">
            <v>ATL SALES</v>
          </cell>
          <cell r="W649">
            <v>20230918</v>
          </cell>
          <cell r="X649" t="str">
            <v>999</v>
          </cell>
          <cell r="Y649" t="str">
            <v/>
          </cell>
          <cell r="Z649" t="str">
            <v>3</v>
          </cell>
          <cell r="AA649" t="str">
            <v/>
          </cell>
          <cell r="AB649" t="str">
            <v/>
          </cell>
          <cell r="AC649" t="str">
            <v/>
          </cell>
          <cell r="AD649" t="str">
            <v>Q000</v>
          </cell>
          <cell r="AE649" t="str">
            <v/>
          </cell>
          <cell r="AF649">
            <v>20230918</v>
          </cell>
          <cell r="AG649">
            <v>20230918</v>
          </cell>
          <cell r="AH649">
            <v>20230918</v>
          </cell>
        </row>
        <row r="650">
          <cell r="A650">
            <v>20230712</v>
          </cell>
          <cell r="B650">
            <v>20230918</v>
          </cell>
          <cell r="F650" t="str">
            <v>HK334380</v>
          </cell>
          <cell r="G650" t="str">
            <v>101E51022069300</v>
          </cell>
          <cell r="H650" t="str">
            <v>HSR45C4SSFME+7290LTF</v>
          </cell>
          <cell r="I650">
            <v>2</v>
          </cell>
          <cell r="J650">
            <v>14580</v>
          </cell>
          <cell r="K650">
            <v>8</v>
          </cell>
          <cell r="L650" t="str">
            <v>ATS CORPORATION</v>
          </cell>
          <cell r="M650" t="str">
            <v>01E</v>
          </cell>
          <cell r="N650" t="str">
            <v>HSR</v>
          </cell>
          <cell r="O650" t="str">
            <v>45</v>
          </cell>
          <cell r="P650" t="str">
            <v>C</v>
          </cell>
          <cell r="Q650" t="str">
            <v/>
          </cell>
          <cell r="R650" t="str">
            <v/>
          </cell>
          <cell r="S650">
            <v>3018.93</v>
          </cell>
          <cell r="T650">
            <v>6037.86</v>
          </cell>
          <cell r="U650" t="str">
            <v>11</v>
          </cell>
          <cell r="V650" t="str">
            <v>CAN SALES</v>
          </cell>
          <cell r="W650">
            <v>20230918</v>
          </cell>
          <cell r="X650" t="str">
            <v>22.5</v>
          </cell>
          <cell r="Y650" t="str">
            <v>105</v>
          </cell>
          <cell r="Z650" t="str">
            <v>3</v>
          </cell>
          <cell r="AA650" t="str">
            <v/>
          </cell>
          <cell r="AB650" t="str">
            <v>0001</v>
          </cell>
          <cell r="AC650" t="str">
            <v>Y900</v>
          </cell>
          <cell r="AD650" t="str">
            <v/>
          </cell>
          <cell r="AE650" t="str">
            <v>F900</v>
          </cell>
          <cell r="AF650">
            <v>20230918</v>
          </cell>
          <cell r="AG650">
            <v>20230918</v>
          </cell>
          <cell r="AH650">
            <v>20230918</v>
          </cell>
        </row>
        <row r="651">
          <cell r="A651">
            <v>20230712</v>
          </cell>
          <cell r="B651">
            <v>20230918</v>
          </cell>
          <cell r="F651" t="str">
            <v>HK334381</v>
          </cell>
          <cell r="G651" t="str">
            <v>101E51022069300</v>
          </cell>
          <cell r="H651" t="str">
            <v>HSR45C4SSFME+7290LTF</v>
          </cell>
          <cell r="I651">
            <v>2</v>
          </cell>
          <cell r="J651">
            <v>14580</v>
          </cell>
          <cell r="K651">
            <v>8</v>
          </cell>
          <cell r="L651" t="str">
            <v>ATS CORPORATION</v>
          </cell>
          <cell r="M651" t="str">
            <v>01E</v>
          </cell>
          <cell r="N651" t="str">
            <v>HSR</v>
          </cell>
          <cell r="O651" t="str">
            <v>45</v>
          </cell>
          <cell r="P651" t="str">
            <v>C</v>
          </cell>
          <cell r="Q651" t="str">
            <v/>
          </cell>
          <cell r="R651" t="str">
            <v/>
          </cell>
          <cell r="S651">
            <v>3018.93</v>
          </cell>
          <cell r="T651">
            <v>6037.86</v>
          </cell>
          <cell r="U651" t="str">
            <v>11</v>
          </cell>
          <cell r="V651" t="str">
            <v>CAN SALES</v>
          </cell>
          <cell r="W651">
            <v>20230918</v>
          </cell>
          <cell r="X651" t="str">
            <v>22.5</v>
          </cell>
          <cell r="Y651" t="str">
            <v>105</v>
          </cell>
          <cell r="Z651" t="str">
            <v>3</v>
          </cell>
          <cell r="AA651" t="str">
            <v/>
          </cell>
          <cell r="AB651" t="str">
            <v>0001</v>
          </cell>
          <cell r="AC651" t="str">
            <v>Y900</v>
          </cell>
          <cell r="AD651" t="str">
            <v/>
          </cell>
          <cell r="AE651" t="str">
            <v>F900</v>
          </cell>
          <cell r="AF651">
            <v>20230918</v>
          </cell>
          <cell r="AG651">
            <v>20230918</v>
          </cell>
          <cell r="AH651">
            <v>20230918</v>
          </cell>
        </row>
        <row r="652">
          <cell r="A652">
            <v>20230712</v>
          </cell>
          <cell r="B652">
            <v>20230918</v>
          </cell>
          <cell r="F652" t="str">
            <v>HK334382</v>
          </cell>
          <cell r="G652" t="str">
            <v>101E51022069300</v>
          </cell>
          <cell r="H652" t="str">
            <v>HSR45C4SSFME+7290LTF</v>
          </cell>
          <cell r="I652">
            <v>2</v>
          </cell>
          <cell r="J652">
            <v>14580</v>
          </cell>
          <cell r="K652">
            <v>8</v>
          </cell>
          <cell r="L652" t="str">
            <v>ATS CORPORATION</v>
          </cell>
          <cell r="M652" t="str">
            <v>01E</v>
          </cell>
          <cell r="N652" t="str">
            <v>HSR</v>
          </cell>
          <cell r="O652" t="str">
            <v>45</v>
          </cell>
          <cell r="P652" t="str">
            <v>C</v>
          </cell>
          <cell r="Q652" t="str">
            <v/>
          </cell>
          <cell r="R652" t="str">
            <v/>
          </cell>
          <cell r="S652">
            <v>3018.93</v>
          </cell>
          <cell r="T652">
            <v>6037.86</v>
          </cell>
          <cell r="U652" t="str">
            <v>11</v>
          </cell>
          <cell r="V652" t="str">
            <v>CAN SALES</v>
          </cell>
          <cell r="W652">
            <v>20230918</v>
          </cell>
          <cell r="X652" t="str">
            <v>22.5</v>
          </cell>
          <cell r="Y652" t="str">
            <v>105</v>
          </cell>
          <cell r="Z652" t="str">
            <v>3</v>
          </cell>
          <cell r="AA652" t="str">
            <v/>
          </cell>
          <cell r="AB652" t="str">
            <v>0001</v>
          </cell>
          <cell r="AC652" t="str">
            <v>Y900</v>
          </cell>
          <cell r="AD652" t="str">
            <v/>
          </cell>
          <cell r="AE652" t="str">
            <v>F900</v>
          </cell>
          <cell r="AF652">
            <v>20230918</v>
          </cell>
          <cell r="AG652">
            <v>20230918</v>
          </cell>
          <cell r="AH652">
            <v>20230918</v>
          </cell>
        </row>
        <row r="653">
          <cell r="A653">
            <v>20230714</v>
          </cell>
          <cell r="B653">
            <v>20230918</v>
          </cell>
          <cell r="F653" t="str">
            <v>HK334590</v>
          </cell>
          <cell r="G653" t="str">
            <v>202325133009000</v>
          </cell>
          <cell r="H653" t="str">
            <v>SHS25C1DD(GK) BLOCK</v>
          </cell>
          <cell r="I653">
            <v>4</v>
          </cell>
          <cell r="J653">
            <v>0</v>
          </cell>
          <cell r="K653">
            <v>4</v>
          </cell>
          <cell r="L653" t="str">
            <v>IBT INDUSTRIAL SOLUTIONS</v>
          </cell>
          <cell r="M653" t="str">
            <v>023</v>
          </cell>
          <cell r="N653" t="str">
            <v>SHS</v>
          </cell>
          <cell r="O653" t="str">
            <v>25</v>
          </cell>
          <cell r="P653" t="str">
            <v>C</v>
          </cell>
          <cell r="Q653" t="str">
            <v>GK</v>
          </cell>
          <cell r="R653" t="str">
            <v/>
          </cell>
          <cell r="S653">
            <v>51.53</v>
          </cell>
          <cell r="T653">
            <v>206.12</v>
          </cell>
          <cell r="U653" t="str">
            <v>11</v>
          </cell>
          <cell r="V653" t="str">
            <v>CHI SALES</v>
          </cell>
          <cell r="W653">
            <v>20230907</v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>
            <v>20230918</v>
          </cell>
          <cell r="AG653">
            <v>20230918</v>
          </cell>
          <cell r="AH653">
            <v>20230918</v>
          </cell>
        </row>
        <row r="654">
          <cell r="A654">
            <v>20230719</v>
          </cell>
          <cell r="B654">
            <v>20230918</v>
          </cell>
          <cell r="F654" t="str">
            <v>HK335145</v>
          </cell>
          <cell r="G654" t="str">
            <v>000130127102800</v>
          </cell>
          <cell r="H654" t="str">
            <v>SR30W2SSC0+280L-II</v>
          </cell>
          <cell r="I654">
            <v>2</v>
          </cell>
          <cell r="J654">
            <v>560</v>
          </cell>
          <cell r="K654">
            <v>4</v>
          </cell>
          <cell r="L654" t="str">
            <v>MOTION IND - CHICAGO (IL30)</v>
          </cell>
          <cell r="M654" t="str">
            <v>001</v>
          </cell>
          <cell r="N654" t="str">
            <v>SR</v>
          </cell>
          <cell r="O654" t="str">
            <v>30</v>
          </cell>
          <cell r="P654" t="str">
            <v>W</v>
          </cell>
          <cell r="Q654" t="str">
            <v/>
          </cell>
          <cell r="R654" t="str">
            <v>C0</v>
          </cell>
          <cell r="S654">
            <v>158.69</v>
          </cell>
          <cell r="T654">
            <v>317.38</v>
          </cell>
          <cell r="U654" t="str">
            <v>11</v>
          </cell>
          <cell r="V654" t="str">
            <v>CHI SALES</v>
          </cell>
          <cell r="W654">
            <v>20230725</v>
          </cell>
          <cell r="X654" t="str">
            <v>20</v>
          </cell>
          <cell r="Y654" t="str">
            <v>80</v>
          </cell>
          <cell r="Z654" t="str">
            <v/>
          </cell>
          <cell r="AA654" t="str">
            <v>2</v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>
            <v>20230918</v>
          </cell>
          <cell r="AG654">
            <v>20230918</v>
          </cell>
          <cell r="AH654">
            <v>20230918</v>
          </cell>
        </row>
        <row r="655">
          <cell r="A655">
            <v>20230719</v>
          </cell>
          <cell r="B655">
            <v>20230918</v>
          </cell>
          <cell r="F655" t="str">
            <v>HK335193</v>
          </cell>
          <cell r="G655" t="str">
            <v>176051008881600</v>
          </cell>
          <cell r="H655" t="str">
            <v>GL20N-106-HVQ-B20Q-Z-C-N-N-Y</v>
          </cell>
          <cell r="I655">
            <v>1</v>
          </cell>
          <cell r="J655">
            <v>1060</v>
          </cell>
          <cell r="K655">
            <v>4</v>
          </cell>
          <cell r="L655" t="str">
            <v>APPLIED IND TECH - CLEVELAND</v>
          </cell>
          <cell r="M655" t="str">
            <v>760</v>
          </cell>
          <cell r="N655" t="str">
            <v>GL</v>
          </cell>
          <cell r="O655" t="str">
            <v>20N</v>
          </cell>
          <cell r="P655" t="str">
            <v>HVQ</v>
          </cell>
          <cell r="Q655" t="str">
            <v/>
          </cell>
          <cell r="R655" t="str">
            <v/>
          </cell>
          <cell r="S655">
            <v>1404</v>
          </cell>
          <cell r="T655">
            <v>1404</v>
          </cell>
          <cell r="U655" t="str">
            <v>11</v>
          </cell>
          <cell r="V655" t="str">
            <v>DET SALES</v>
          </cell>
          <cell r="W655">
            <v>20230918</v>
          </cell>
          <cell r="X655" t="str">
            <v/>
          </cell>
          <cell r="Y655" t="str">
            <v>Z</v>
          </cell>
          <cell r="Z655" t="str">
            <v>C</v>
          </cell>
          <cell r="AA655" t="str">
            <v>N</v>
          </cell>
          <cell r="AB655" t="str">
            <v/>
          </cell>
          <cell r="AC655" t="str">
            <v/>
          </cell>
          <cell r="AD655" t="str">
            <v>Y</v>
          </cell>
          <cell r="AE655" t="str">
            <v/>
          </cell>
          <cell r="AF655">
            <v>20230918</v>
          </cell>
          <cell r="AG655">
            <v>20230918</v>
          </cell>
          <cell r="AH655">
            <v>20230918</v>
          </cell>
        </row>
        <row r="656">
          <cell r="A656">
            <v>20230720</v>
          </cell>
          <cell r="B656">
            <v>20230918</v>
          </cell>
          <cell r="F656" t="str">
            <v>HK335171</v>
          </cell>
          <cell r="G656" t="str">
            <v>100351023315000</v>
          </cell>
          <cell r="H656" t="str">
            <v>SR15W1SSM+115LM</v>
          </cell>
          <cell r="I656">
            <v>4</v>
          </cell>
          <cell r="J656">
            <v>460</v>
          </cell>
          <cell r="K656">
            <v>4</v>
          </cell>
          <cell r="L656" t="str">
            <v>MOTION IND - CHICAGO (IL30)</v>
          </cell>
          <cell r="M656" t="str">
            <v>003</v>
          </cell>
          <cell r="N656" t="str">
            <v>SR</v>
          </cell>
          <cell r="O656" t="str">
            <v>15</v>
          </cell>
          <cell r="P656" t="str">
            <v>W</v>
          </cell>
          <cell r="Q656" t="str">
            <v/>
          </cell>
          <cell r="R656" t="str">
            <v/>
          </cell>
          <cell r="S656">
            <v>60.64</v>
          </cell>
          <cell r="T656">
            <v>242.56</v>
          </cell>
          <cell r="U656" t="str">
            <v>11</v>
          </cell>
          <cell r="V656" t="str">
            <v>CHI SALES</v>
          </cell>
          <cell r="W656">
            <v>20230725</v>
          </cell>
          <cell r="X656" t="str">
            <v>27.5</v>
          </cell>
          <cell r="Y656" t="str">
            <v>60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>M200</v>
          </cell>
          <cell r="AD656" t="str">
            <v/>
          </cell>
          <cell r="AE656" t="str">
            <v>M100</v>
          </cell>
          <cell r="AF656">
            <v>20230918</v>
          </cell>
          <cell r="AG656">
            <v>20230918</v>
          </cell>
          <cell r="AH656">
            <v>20230918</v>
          </cell>
        </row>
        <row r="657">
          <cell r="A657">
            <v>20230724</v>
          </cell>
          <cell r="B657">
            <v>20230918</v>
          </cell>
          <cell r="F657" t="str">
            <v>HK335681</v>
          </cell>
          <cell r="G657" t="str">
            <v>102302192089002</v>
          </cell>
          <cell r="H657" t="str">
            <v>SHS45LV2SSHC0E+1410LP-II</v>
          </cell>
          <cell r="I657">
            <v>2</v>
          </cell>
          <cell r="J657">
            <v>2820</v>
          </cell>
          <cell r="K657">
            <v>4</v>
          </cell>
          <cell r="L657" t="str">
            <v>MAZAK CORPORATION</v>
          </cell>
          <cell r="M657" t="str">
            <v>023</v>
          </cell>
          <cell r="N657" t="str">
            <v>SHS</v>
          </cell>
          <cell r="O657" t="str">
            <v>45</v>
          </cell>
          <cell r="P657" t="str">
            <v>LV</v>
          </cell>
          <cell r="Q657" t="str">
            <v>P</v>
          </cell>
          <cell r="R657" t="str">
            <v>C0</v>
          </cell>
          <cell r="S657">
            <v>393</v>
          </cell>
          <cell r="T657">
            <v>786</v>
          </cell>
          <cell r="U657" t="str">
            <v>11</v>
          </cell>
          <cell r="V657" t="str">
            <v>CHI SALES</v>
          </cell>
          <cell r="W657">
            <v>20230918</v>
          </cell>
          <cell r="X657" t="str">
            <v>22.5</v>
          </cell>
          <cell r="Y657" t="str">
            <v>105</v>
          </cell>
          <cell r="Z657" t="str">
            <v/>
          </cell>
          <cell r="AA657" t="str">
            <v>2</v>
          </cell>
          <cell r="AB657" t="str">
            <v>00Z0</v>
          </cell>
          <cell r="AC657" t="str">
            <v/>
          </cell>
          <cell r="AD657" t="str">
            <v/>
          </cell>
          <cell r="AE657" t="str">
            <v/>
          </cell>
          <cell r="AF657">
            <v>20230918</v>
          </cell>
          <cell r="AG657">
            <v>20230918</v>
          </cell>
          <cell r="AH657">
            <v>20230918</v>
          </cell>
        </row>
        <row r="658">
          <cell r="A658">
            <v>20230731</v>
          </cell>
          <cell r="B658">
            <v>20230918</v>
          </cell>
          <cell r="F658" t="str">
            <v>HK337005</v>
          </cell>
          <cell r="G658" t="str">
            <v>202D25000030000</v>
          </cell>
          <cell r="H658" t="str">
            <v>SR25-3000LY(GK) RAIL</v>
          </cell>
          <cell r="I658">
            <v>20</v>
          </cell>
          <cell r="J658">
            <v>60000</v>
          </cell>
          <cell r="K658">
            <v>0</v>
          </cell>
          <cell r="L658" t="str">
            <v>PRO-LINE AUTOMATION SYSTEMS</v>
          </cell>
          <cell r="M658" t="str">
            <v>02D</v>
          </cell>
          <cell r="N658" t="str">
            <v>SR</v>
          </cell>
          <cell r="O658" t="str">
            <v>25</v>
          </cell>
          <cell r="P658" t="str">
            <v/>
          </cell>
          <cell r="Q658" t="str">
            <v>GK</v>
          </cell>
          <cell r="R658" t="str">
            <v/>
          </cell>
          <cell r="S658">
            <v>156.4</v>
          </cell>
          <cell r="T658">
            <v>3128</v>
          </cell>
          <cell r="U658" t="str">
            <v>11</v>
          </cell>
          <cell r="V658" t="str">
            <v>CAN SALES</v>
          </cell>
          <cell r="W658">
            <v>20240917</v>
          </cell>
          <cell r="X658" t="str">
            <v>20</v>
          </cell>
          <cell r="Y658" t="str">
            <v>60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>
            <v>20230918</v>
          </cell>
          <cell r="AG658">
            <v>20230918</v>
          </cell>
          <cell r="AH658">
            <v>20230918</v>
          </cell>
        </row>
        <row r="659">
          <cell r="A659">
            <v>20230804</v>
          </cell>
          <cell r="B659">
            <v>20230918</v>
          </cell>
          <cell r="F659" t="str">
            <v>HK337693</v>
          </cell>
          <cell r="G659" t="str">
            <v>086136131004000</v>
          </cell>
          <cell r="H659" t="str">
            <v>KR3310A-0400-0-01A0</v>
          </cell>
          <cell r="I659">
            <v>2</v>
          </cell>
          <cell r="J659">
            <v>1000</v>
          </cell>
          <cell r="K659">
            <v>2</v>
          </cell>
          <cell r="L659" t="str">
            <v/>
          </cell>
          <cell r="M659" t="str">
            <v>861</v>
          </cell>
          <cell r="N659" t="str">
            <v>KR</v>
          </cell>
          <cell r="O659" t="str">
            <v>3310</v>
          </cell>
          <cell r="P659" t="str">
            <v>A</v>
          </cell>
          <cell r="Q659" t="str">
            <v/>
          </cell>
          <cell r="R659" t="str">
            <v>GS</v>
          </cell>
          <cell r="S659">
            <v>525.14</v>
          </cell>
          <cell r="T659">
            <v>1050.28</v>
          </cell>
          <cell r="U659" t="str">
            <v>21</v>
          </cell>
          <cell r="V659" t="str">
            <v>SALES CTRL</v>
          </cell>
          <cell r="W659">
            <v>20230817</v>
          </cell>
          <cell r="X659" t="str">
            <v>50</v>
          </cell>
          <cell r="Y659" t="str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>
            <v>20230918</v>
          </cell>
          <cell r="AG659">
            <v>20230918</v>
          </cell>
          <cell r="AH659">
            <v>20230918</v>
          </cell>
        </row>
        <row r="660">
          <cell r="A660">
            <v>20230809</v>
          </cell>
          <cell r="B660">
            <v>20230918</v>
          </cell>
          <cell r="F660" t="str">
            <v>HK337961</v>
          </cell>
          <cell r="G660" t="str">
            <v>202435400928800</v>
          </cell>
          <cell r="H660" t="str">
            <v>SHS35-2880L(GK) RAIL</v>
          </cell>
          <cell r="I660">
            <v>12</v>
          </cell>
          <cell r="J660">
            <v>34560</v>
          </cell>
          <cell r="K660">
            <v>0</v>
          </cell>
          <cell r="L660" t="str">
            <v>MOTION IND - BIRMINGHAM (AL09)</v>
          </cell>
          <cell r="M660" t="str">
            <v>024</v>
          </cell>
          <cell r="N660" t="str">
            <v>SHS</v>
          </cell>
          <cell r="O660" t="str">
            <v>35</v>
          </cell>
          <cell r="P660" t="str">
            <v/>
          </cell>
          <cell r="Q660" t="str">
            <v>GK</v>
          </cell>
          <cell r="R660" t="str">
            <v/>
          </cell>
          <cell r="S660">
            <v>312.25</v>
          </cell>
          <cell r="T660">
            <v>3747</v>
          </cell>
          <cell r="U660" t="str">
            <v>11</v>
          </cell>
          <cell r="V660" t="str">
            <v>ATL SALES</v>
          </cell>
          <cell r="W660">
            <v>20230823</v>
          </cell>
          <cell r="X660" t="str">
            <v>40</v>
          </cell>
          <cell r="Y660" t="str">
            <v>80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>
            <v>20230918</v>
          </cell>
          <cell r="AG660">
            <v>20230918</v>
          </cell>
          <cell r="AH660">
            <v>20230918</v>
          </cell>
        </row>
        <row r="661">
          <cell r="A661">
            <v>20230810</v>
          </cell>
          <cell r="B661">
            <v>20230918</v>
          </cell>
          <cell r="F661" t="str">
            <v>HK338412</v>
          </cell>
          <cell r="G661" t="str">
            <v>013712512401100</v>
          </cell>
          <cell r="H661" t="str">
            <v>SRS12WGMC1+110LPM</v>
          </cell>
          <cell r="I661">
            <v>50</v>
          </cell>
          <cell r="J661">
            <v>5500</v>
          </cell>
          <cell r="K661">
            <v>50</v>
          </cell>
          <cell r="L661" t="str">
            <v>EASTERN IND - S WINDSOR CT</v>
          </cell>
          <cell r="M661" t="str">
            <v>137</v>
          </cell>
          <cell r="N661" t="str">
            <v>SRS-W</v>
          </cell>
          <cell r="O661" t="str">
            <v>12</v>
          </cell>
          <cell r="P661" t="str">
            <v>G</v>
          </cell>
          <cell r="Q661" t="str">
            <v>P</v>
          </cell>
          <cell r="R661" t="str">
            <v>C1</v>
          </cell>
          <cell r="S661">
            <v>42.09</v>
          </cell>
          <cell r="T661">
            <v>2104.5</v>
          </cell>
          <cell r="U661" t="str">
            <v>11</v>
          </cell>
          <cell r="V661" t="str">
            <v>NE SALES</v>
          </cell>
          <cell r="W661">
            <v>20230817</v>
          </cell>
          <cell r="X661" t="str">
            <v>15</v>
          </cell>
          <cell r="Y661" t="str">
            <v>40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>M200</v>
          </cell>
          <cell r="AD661" t="str">
            <v/>
          </cell>
          <cell r="AE661" t="str">
            <v>M100</v>
          </cell>
          <cell r="AF661">
            <v>20230918</v>
          </cell>
          <cell r="AG661">
            <v>20230918</v>
          </cell>
          <cell r="AH661">
            <v>20230918</v>
          </cell>
        </row>
        <row r="662">
          <cell r="A662">
            <v>20230814</v>
          </cell>
          <cell r="B662">
            <v>20230918</v>
          </cell>
          <cell r="F662" t="str">
            <v>HK338469</v>
          </cell>
          <cell r="G662" t="str">
            <v>301E51020222100</v>
          </cell>
          <cell r="H662" t="str">
            <v>HSR35C1QZDDHH BLOCK</v>
          </cell>
          <cell r="I662">
            <v>4</v>
          </cell>
          <cell r="J662">
            <v>0</v>
          </cell>
          <cell r="K662">
            <v>4</v>
          </cell>
          <cell r="L662" t="str">
            <v>MOTION IND - BIRMINGHAM</v>
          </cell>
          <cell r="M662" t="str">
            <v>01E</v>
          </cell>
          <cell r="N662" t="str">
            <v>HSR</v>
          </cell>
          <cell r="O662" t="str">
            <v>35</v>
          </cell>
          <cell r="P662" t="str">
            <v>C</v>
          </cell>
          <cell r="Q662" t="str">
            <v/>
          </cell>
          <cell r="R662" t="str">
            <v/>
          </cell>
          <cell r="S662">
            <v>90.56</v>
          </cell>
          <cell r="T662">
            <v>362.24</v>
          </cell>
          <cell r="U662" t="str">
            <v>11</v>
          </cell>
          <cell r="V662" t="str">
            <v>NE SALES</v>
          </cell>
          <cell r="W662">
            <v>20230817</v>
          </cell>
          <cell r="X662" t="str">
            <v/>
          </cell>
          <cell r="Y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>
            <v>20230918</v>
          </cell>
          <cell r="AG662">
            <v>20230918</v>
          </cell>
          <cell r="AH662">
            <v>20230918</v>
          </cell>
        </row>
        <row r="663">
          <cell r="A663">
            <v>20230324</v>
          </cell>
          <cell r="B663">
            <v>20230919</v>
          </cell>
          <cell r="F663" t="str">
            <v>HK315459</v>
          </cell>
          <cell r="G663" t="str">
            <v>100151002165000</v>
          </cell>
          <cell r="H663" t="str">
            <v>SR30V4SSC0+550L</v>
          </cell>
          <cell r="I663">
            <v>5</v>
          </cell>
          <cell r="J663">
            <v>2750</v>
          </cell>
          <cell r="K663">
            <v>20</v>
          </cell>
          <cell r="L663" t="str">
            <v>MOTION SOLUTIONS</v>
          </cell>
          <cell r="M663" t="str">
            <v>001</v>
          </cell>
          <cell r="N663" t="str">
            <v>SR</v>
          </cell>
          <cell r="O663" t="str">
            <v>30</v>
          </cell>
          <cell r="P663" t="str">
            <v>V</v>
          </cell>
          <cell r="Q663" t="str">
            <v/>
          </cell>
          <cell r="R663" t="str">
            <v>C0</v>
          </cell>
          <cell r="S663">
            <v>215</v>
          </cell>
          <cell r="T663">
            <v>1075</v>
          </cell>
          <cell r="U663" t="str">
            <v>11</v>
          </cell>
          <cell r="V663" t="str">
            <v>SF SALES</v>
          </cell>
          <cell r="W663">
            <v>20230919</v>
          </cell>
          <cell r="X663" t="str">
            <v>35</v>
          </cell>
          <cell r="Y663" t="str">
            <v>80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>
            <v>20230919</v>
          </cell>
          <cell r="AG663">
            <v>20230919</v>
          </cell>
          <cell r="AH663">
            <v>20230919</v>
          </cell>
        </row>
        <row r="664">
          <cell r="A664">
            <v>20230512</v>
          </cell>
          <cell r="B664">
            <v>20230919</v>
          </cell>
          <cell r="F664" t="str">
            <v>HK325439</v>
          </cell>
          <cell r="G664" t="str">
            <v>202A25B22200000</v>
          </cell>
          <cell r="H664" t="str">
            <v>HSR25R1SSC1(GK) BLOCK</v>
          </cell>
          <cell r="I664">
            <v>20</v>
          </cell>
          <cell r="J664">
            <v>0</v>
          </cell>
          <cell r="K664">
            <v>20</v>
          </cell>
          <cell r="L664" t="str">
            <v/>
          </cell>
          <cell r="M664" t="str">
            <v>02A</v>
          </cell>
          <cell r="N664" t="str">
            <v>HSR</v>
          </cell>
          <cell r="O664" t="str">
            <v>25</v>
          </cell>
          <cell r="P664" t="str">
            <v>R</v>
          </cell>
          <cell r="Q664" t="str">
            <v>GK</v>
          </cell>
          <cell r="R664" t="str">
            <v>C1</v>
          </cell>
          <cell r="S664">
            <v>20.97</v>
          </cell>
          <cell r="T664">
            <v>419.4</v>
          </cell>
          <cell r="U664" t="str">
            <v>21</v>
          </cell>
          <cell r="V664" t="str">
            <v>SALES CTRL</v>
          </cell>
          <cell r="W664">
            <v>20230908</v>
          </cell>
          <cell r="X664" t="str">
            <v/>
          </cell>
          <cell r="Y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>
            <v>20230919</v>
          </cell>
          <cell r="AG664">
            <v>20230919</v>
          </cell>
          <cell r="AH664">
            <v>20230919</v>
          </cell>
        </row>
        <row r="665">
          <cell r="A665">
            <v>20230512</v>
          </cell>
          <cell r="B665">
            <v>20230919</v>
          </cell>
          <cell r="F665" t="str">
            <v>HK325440</v>
          </cell>
          <cell r="G665" t="str">
            <v>202A25B22200000</v>
          </cell>
          <cell r="H665" t="str">
            <v>HSR25R1SSC1(GK) BLOCK</v>
          </cell>
          <cell r="I665">
            <v>20</v>
          </cell>
          <cell r="J665">
            <v>0</v>
          </cell>
          <cell r="K665">
            <v>20</v>
          </cell>
          <cell r="L665" t="str">
            <v/>
          </cell>
          <cell r="M665" t="str">
            <v>02A</v>
          </cell>
          <cell r="N665" t="str">
            <v>HSR</v>
          </cell>
          <cell r="O665" t="str">
            <v>25</v>
          </cell>
          <cell r="P665" t="str">
            <v>R</v>
          </cell>
          <cell r="Q665" t="str">
            <v>GK</v>
          </cell>
          <cell r="R665" t="str">
            <v>C1</v>
          </cell>
          <cell r="S665">
            <v>20.97</v>
          </cell>
          <cell r="T665">
            <v>419.4</v>
          </cell>
          <cell r="U665" t="str">
            <v>21</v>
          </cell>
          <cell r="V665" t="str">
            <v>SALES CTRL</v>
          </cell>
          <cell r="W665">
            <v>20230908</v>
          </cell>
          <cell r="X665" t="str">
            <v/>
          </cell>
          <cell r="Y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>
            <v>20230919</v>
          </cell>
          <cell r="AG665">
            <v>20230919</v>
          </cell>
          <cell r="AH665">
            <v>20230919</v>
          </cell>
        </row>
        <row r="666">
          <cell r="A666">
            <v>20230512</v>
          </cell>
          <cell r="B666">
            <v>20230919</v>
          </cell>
          <cell r="F666" t="str">
            <v>HK325441</v>
          </cell>
          <cell r="G666" t="str">
            <v>202A25B22200000</v>
          </cell>
          <cell r="H666" t="str">
            <v>HSR25R1SSC1(GK) BLOCK</v>
          </cell>
          <cell r="I666">
            <v>20</v>
          </cell>
          <cell r="J666">
            <v>0</v>
          </cell>
          <cell r="K666">
            <v>20</v>
          </cell>
          <cell r="L666" t="str">
            <v/>
          </cell>
          <cell r="M666" t="str">
            <v>02A</v>
          </cell>
          <cell r="N666" t="str">
            <v>HSR</v>
          </cell>
          <cell r="O666" t="str">
            <v>25</v>
          </cell>
          <cell r="P666" t="str">
            <v>R</v>
          </cell>
          <cell r="Q666" t="str">
            <v>GK</v>
          </cell>
          <cell r="R666" t="str">
            <v>C1</v>
          </cell>
          <cell r="S666">
            <v>20.97</v>
          </cell>
          <cell r="T666">
            <v>419.4</v>
          </cell>
          <cell r="U666" t="str">
            <v>21</v>
          </cell>
          <cell r="V666" t="str">
            <v>SALES CTRL</v>
          </cell>
          <cell r="W666">
            <v>20230908</v>
          </cell>
          <cell r="X666" t="str">
            <v/>
          </cell>
          <cell r="Y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>
            <v>20230919</v>
          </cell>
          <cell r="AG666">
            <v>20230919</v>
          </cell>
          <cell r="AH666">
            <v>20230919</v>
          </cell>
        </row>
        <row r="667">
          <cell r="A667">
            <v>20230512</v>
          </cell>
          <cell r="B667">
            <v>20230919</v>
          </cell>
          <cell r="F667" t="str">
            <v>HK325442</v>
          </cell>
          <cell r="G667" t="str">
            <v>202A25B22200000</v>
          </cell>
          <cell r="H667" t="str">
            <v>HSR25R1SSC1(GK) BLOCK</v>
          </cell>
          <cell r="I667">
            <v>20</v>
          </cell>
          <cell r="J667">
            <v>0</v>
          </cell>
          <cell r="K667">
            <v>20</v>
          </cell>
          <cell r="L667" t="str">
            <v/>
          </cell>
          <cell r="M667" t="str">
            <v>02A</v>
          </cell>
          <cell r="N667" t="str">
            <v>HSR</v>
          </cell>
          <cell r="O667" t="str">
            <v>25</v>
          </cell>
          <cell r="P667" t="str">
            <v>R</v>
          </cell>
          <cell r="Q667" t="str">
            <v>GK</v>
          </cell>
          <cell r="R667" t="str">
            <v>C1</v>
          </cell>
          <cell r="S667">
            <v>20.97</v>
          </cell>
          <cell r="T667">
            <v>419.4</v>
          </cell>
          <cell r="U667" t="str">
            <v>21</v>
          </cell>
          <cell r="V667" t="str">
            <v>SALES CTRL</v>
          </cell>
          <cell r="W667">
            <v>20230908</v>
          </cell>
          <cell r="X667" t="str">
            <v/>
          </cell>
          <cell r="Y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>
            <v>20230919</v>
          </cell>
          <cell r="AG667">
            <v>20230919</v>
          </cell>
          <cell r="AH667">
            <v>20230919</v>
          </cell>
        </row>
        <row r="668">
          <cell r="A668">
            <v>20230512</v>
          </cell>
          <cell r="B668">
            <v>20230919</v>
          </cell>
          <cell r="F668" t="str">
            <v>HK325443</v>
          </cell>
          <cell r="G668" t="str">
            <v>202A25B22200000</v>
          </cell>
          <cell r="H668" t="str">
            <v>HSR25R1SSC1(GK) BLOCK</v>
          </cell>
          <cell r="I668">
            <v>20</v>
          </cell>
          <cell r="J668">
            <v>0</v>
          </cell>
          <cell r="K668">
            <v>20</v>
          </cell>
          <cell r="L668" t="str">
            <v/>
          </cell>
          <cell r="M668" t="str">
            <v>02A</v>
          </cell>
          <cell r="N668" t="str">
            <v>HSR</v>
          </cell>
          <cell r="O668" t="str">
            <v>25</v>
          </cell>
          <cell r="P668" t="str">
            <v>R</v>
          </cell>
          <cell r="Q668" t="str">
            <v>GK</v>
          </cell>
          <cell r="R668" t="str">
            <v>C1</v>
          </cell>
          <cell r="S668">
            <v>20.97</v>
          </cell>
          <cell r="T668">
            <v>419.4</v>
          </cell>
          <cell r="U668" t="str">
            <v>21</v>
          </cell>
          <cell r="V668" t="str">
            <v>SALES CTRL</v>
          </cell>
          <cell r="W668">
            <v>20230908</v>
          </cell>
          <cell r="X668" t="str">
            <v/>
          </cell>
          <cell r="Y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>
            <v>20230919</v>
          </cell>
          <cell r="AG668">
            <v>20230919</v>
          </cell>
          <cell r="AH668">
            <v>20230919</v>
          </cell>
        </row>
        <row r="669">
          <cell r="A669">
            <v>20230512</v>
          </cell>
          <cell r="B669">
            <v>20230919</v>
          </cell>
          <cell r="F669" t="str">
            <v>HK325444</v>
          </cell>
          <cell r="G669" t="str">
            <v>202A25B22200000</v>
          </cell>
          <cell r="H669" t="str">
            <v>HSR25R1SSC1(GK) BLOCK</v>
          </cell>
          <cell r="I669">
            <v>20</v>
          </cell>
          <cell r="J669">
            <v>0</v>
          </cell>
          <cell r="K669">
            <v>20</v>
          </cell>
          <cell r="L669" t="str">
            <v/>
          </cell>
          <cell r="M669" t="str">
            <v>02A</v>
          </cell>
          <cell r="N669" t="str">
            <v>HSR</v>
          </cell>
          <cell r="O669" t="str">
            <v>25</v>
          </cell>
          <cell r="P669" t="str">
            <v>R</v>
          </cell>
          <cell r="Q669" t="str">
            <v>GK</v>
          </cell>
          <cell r="R669" t="str">
            <v>C1</v>
          </cell>
          <cell r="S669">
            <v>20.97</v>
          </cell>
          <cell r="T669">
            <v>419.4</v>
          </cell>
          <cell r="U669" t="str">
            <v>21</v>
          </cell>
          <cell r="V669" t="str">
            <v>SALES CTRL</v>
          </cell>
          <cell r="W669">
            <v>20230908</v>
          </cell>
          <cell r="X669" t="str">
            <v/>
          </cell>
          <cell r="Y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>
            <v>20230919</v>
          </cell>
          <cell r="AG669">
            <v>20230919</v>
          </cell>
          <cell r="AH669">
            <v>20230919</v>
          </cell>
        </row>
        <row r="670">
          <cell r="A670">
            <v>20230605</v>
          </cell>
          <cell r="B670">
            <v>20230919</v>
          </cell>
          <cell r="F670" t="str">
            <v>HK328546</v>
          </cell>
          <cell r="G670" t="str">
            <v>302351020009600</v>
          </cell>
          <cell r="H670" t="str">
            <v>SHS15V1E(GK) BLOCK</v>
          </cell>
          <cell r="I670">
            <v>100</v>
          </cell>
          <cell r="J670">
            <v>0</v>
          </cell>
          <cell r="K670">
            <v>100</v>
          </cell>
          <cell r="L670" t="str">
            <v>DOVER MOTION</v>
          </cell>
          <cell r="M670" t="str">
            <v>023</v>
          </cell>
          <cell r="N670" t="str">
            <v>SHS</v>
          </cell>
          <cell r="O670" t="str">
            <v>15</v>
          </cell>
          <cell r="P670" t="str">
            <v>V</v>
          </cell>
          <cell r="Q670" t="str">
            <v>GK</v>
          </cell>
          <cell r="R670" t="str">
            <v/>
          </cell>
          <cell r="S670">
            <v>27.77</v>
          </cell>
          <cell r="T670">
            <v>2777</v>
          </cell>
          <cell r="U670" t="str">
            <v>11</v>
          </cell>
          <cell r="V670" t="str">
            <v>NE SALES</v>
          </cell>
          <cell r="W670">
            <v>20231018</v>
          </cell>
          <cell r="X670" t="str">
            <v/>
          </cell>
          <cell r="Y670" t="str">
            <v/>
          </cell>
          <cell r="Z670" t="str">
            <v/>
          </cell>
          <cell r="AA670" t="str">
            <v/>
          </cell>
          <cell r="AB670" t="str">
            <v>0010</v>
          </cell>
          <cell r="AC670" t="str">
            <v/>
          </cell>
          <cell r="AD670" t="str">
            <v/>
          </cell>
          <cell r="AE670" t="str">
            <v/>
          </cell>
          <cell r="AF670">
            <v>20230919</v>
          </cell>
          <cell r="AG670">
            <v>20231018</v>
          </cell>
          <cell r="AH670">
            <v>20231018</v>
          </cell>
        </row>
        <row r="671">
          <cell r="A671">
            <v>20230612</v>
          </cell>
          <cell r="B671">
            <v>20230919</v>
          </cell>
          <cell r="F671" t="str">
            <v>HK330545</v>
          </cell>
          <cell r="G671" t="str">
            <v>301551011076300</v>
          </cell>
          <cell r="H671" t="str">
            <v>HSR15R1SSE(GK) BLOCK</v>
          </cell>
          <cell r="I671">
            <v>150</v>
          </cell>
          <cell r="J671">
            <v>0</v>
          </cell>
          <cell r="K671">
            <v>150</v>
          </cell>
          <cell r="L671" t="str">
            <v/>
          </cell>
          <cell r="M671" t="str">
            <v>015</v>
          </cell>
          <cell r="N671" t="str">
            <v>HSR</v>
          </cell>
          <cell r="O671" t="str">
            <v>15</v>
          </cell>
          <cell r="P671" t="str">
            <v>R</v>
          </cell>
          <cell r="Q671" t="str">
            <v>GK</v>
          </cell>
          <cell r="R671" t="str">
            <v>GK</v>
          </cell>
          <cell r="S671">
            <v>22.5</v>
          </cell>
          <cell r="T671">
            <v>3375</v>
          </cell>
          <cell r="U671" t="str">
            <v>21</v>
          </cell>
          <cell r="V671" t="str">
            <v>SALES CTRL</v>
          </cell>
          <cell r="W671">
            <v>20230811</v>
          </cell>
          <cell r="X671" t="str">
            <v/>
          </cell>
          <cell r="Y671" t="str">
            <v/>
          </cell>
          <cell r="Z671" t="str">
            <v/>
          </cell>
          <cell r="AA671" t="str">
            <v/>
          </cell>
          <cell r="AB671" t="str">
            <v>0060</v>
          </cell>
          <cell r="AC671" t="str">
            <v/>
          </cell>
          <cell r="AD671" t="str">
            <v/>
          </cell>
          <cell r="AE671" t="str">
            <v/>
          </cell>
          <cell r="AF671">
            <v>20230919</v>
          </cell>
          <cell r="AG671">
            <v>20230919</v>
          </cell>
          <cell r="AH671">
            <v>20230919</v>
          </cell>
        </row>
        <row r="672">
          <cell r="A672">
            <v>20230626</v>
          </cell>
          <cell r="B672">
            <v>20230919</v>
          </cell>
          <cell r="F672" t="str">
            <v>HK332059</v>
          </cell>
          <cell r="G672" t="str">
            <v>300451023235200</v>
          </cell>
          <cell r="H672" t="str">
            <v>SR25-2020LYM(GK) RAIL-SM</v>
          </cell>
          <cell r="I672">
            <v>20</v>
          </cell>
          <cell r="J672">
            <v>40400</v>
          </cell>
          <cell r="K672">
            <v>0</v>
          </cell>
          <cell r="L672" t="str">
            <v/>
          </cell>
          <cell r="M672" t="str">
            <v>004</v>
          </cell>
          <cell r="N672" t="str">
            <v>SR</v>
          </cell>
          <cell r="O672" t="str">
            <v>25</v>
          </cell>
          <cell r="P672" t="str">
            <v/>
          </cell>
          <cell r="Q672" t="str">
            <v>GK</v>
          </cell>
          <cell r="R672" t="str">
            <v/>
          </cell>
          <cell r="S672">
            <v>247</v>
          </cell>
          <cell r="T672">
            <v>4940</v>
          </cell>
          <cell r="U672" t="str">
            <v>21</v>
          </cell>
          <cell r="V672" t="str">
            <v>SALES CTRL</v>
          </cell>
          <cell r="W672">
            <v>20230919</v>
          </cell>
          <cell r="X672" t="str">
            <v>20</v>
          </cell>
          <cell r="Y672" t="str">
            <v>60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>0005</v>
          </cell>
          <cell r="AE672" t="str">
            <v>M100</v>
          </cell>
          <cell r="AF672">
            <v>20230919</v>
          </cell>
          <cell r="AG672">
            <v>20230919</v>
          </cell>
          <cell r="AH672">
            <v>20230919</v>
          </cell>
        </row>
        <row r="673">
          <cell r="A673">
            <v>20230626</v>
          </cell>
          <cell r="B673">
            <v>20230919</v>
          </cell>
          <cell r="F673" t="str">
            <v>HK332060</v>
          </cell>
          <cell r="G673" t="str">
            <v>300451023235300</v>
          </cell>
          <cell r="H673" t="str">
            <v>SR30-2520LM(GK) RAIL-SM</v>
          </cell>
          <cell r="I673">
            <v>6</v>
          </cell>
          <cell r="J673">
            <v>15120</v>
          </cell>
          <cell r="K673">
            <v>0</v>
          </cell>
          <cell r="L673" t="str">
            <v/>
          </cell>
          <cell r="M673" t="str">
            <v>004</v>
          </cell>
          <cell r="N673" t="str">
            <v>SR</v>
          </cell>
          <cell r="O673" t="str">
            <v>30</v>
          </cell>
          <cell r="P673" t="str">
            <v/>
          </cell>
          <cell r="Q673" t="str">
            <v>GK</v>
          </cell>
          <cell r="R673" t="str">
            <v/>
          </cell>
          <cell r="S673">
            <v>335</v>
          </cell>
          <cell r="T673">
            <v>2010</v>
          </cell>
          <cell r="U673" t="str">
            <v>21</v>
          </cell>
          <cell r="V673" t="str">
            <v>SALES CTRL</v>
          </cell>
          <cell r="W673">
            <v>20230919</v>
          </cell>
          <cell r="X673" t="str">
            <v>20</v>
          </cell>
          <cell r="Y673" t="str">
            <v>80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>0005</v>
          </cell>
          <cell r="AE673" t="str">
            <v>M100</v>
          </cell>
          <cell r="AF673">
            <v>20230919</v>
          </cell>
          <cell r="AG673">
            <v>20230919</v>
          </cell>
          <cell r="AH673">
            <v>20230919</v>
          </cell>
        </row>
        <row r="674">
          <cell r="A674">
            <v>20230714</v>
          </cell>
          <cell r="B674">
            <v>20230919</v>
          </cell>
          <cell r="F674" t="str">
            <v>HK334575</v>
          </cell>
          <cell r="G674" t="str">
            <v>000120426401600</v>
          </cell>
          <cell r="H674" t="str">
            <v>SR20SB2SS+160LP</v>
          </cell>
          <cell r="I674">
            <v>2</v>
          </cell>
          <cell r="J674">
            <v>320</v>
          </cell>
          <cell r="K674">
            <v>4</v>
          </cell>
          <cell r="L674" t="str">
            <v>TECHNICO (COMP)</v>
          </cell>
          <cell r="M674" t="str">
            <v>001</v>
          </cell>
          <cell r="N674" t="str">
            <v>SR</v>
          </cell>
          <cell r="O674" t="str">
            <v>20</v>
          </cell>
          <cell r="P674" t="str">
            <v>SB</v>
          </cell>
          <cell r="Q674" t="str">
            <v>P</v>
          </cell>
          <cell r="R674" t="str">
            <v/>
          </cell>
          <cell r="S674">
            <v>105.06</v>
          </cell>
          <cell r="T674">
            <v>210.12</v>
          </cell>
          <cell r="U674" t="str">
            <v>11</v>
          </cell>
          <cell r="V674" t="str">
            <v>DET SALES</v>
          </cell>
          <cell r="W674">
            <v>20230831</v>
          </cell>
          <cell r="X674" t="str">
            <v>20</v>
          </cell>
          <cell r="Y674" t="str">
            <v>60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>
            <v>20230919</v>
          </cell>
          <cell r="AG674">
            <v>20230919</v>
          </cell>
          <cell r="AH674">
            <v>20230919</v>
          </cell>
        </row>
        <row r="675">
          <cell r="A675">
            <v>20230718</v>
          </cell>
          <cell r="B675">
            <v>20230919</v>
          </cell>
          <cell r="F675" t="str">
            <v>HK334892</v>
          </cell>
          <cell r="G675" t="str">
            <v>102302122247500</v>
          </cell>
          <cell r="H675" t="str">
            <v>SHS25LC1SS/C1SS+460L</v>
          </cell>
          <cell r="I675">
            <v>12</v>
          </cell>
          <cell r="J675">
            <v>5520</v>
          </cell>
          <cell r="K675">
            <v>24</v>
          </cell>
          <cell r="L675" t="str">
            <v>MOTION IND - CHICAGO (IL30)</v>
          </cell>
          <cell r="M675" t="str">
            <v>023</v>
          </cell>
          <cell r="N675" t="str">
            <v>SHS</v>
          </cell>
          <cell r="O675" t="str">
            <v>25</v>
          </cell>
          <cell r="P675" t="str">
            <v>C</v>
          </cell>
          <cell r="Q675" t="str">
            <v/>
          </cell>
          <cell r="R675" t="str">
            <v/>
          </cell>
          <cell r="S675">
            <v>160.35</v>
          </cell>
          <cell r="T675">
            <v>1924.2</v>
          </cell>
          <cell r="U675" t="str">
            <v>11</v>
          </cell>
          <cell r="V675" t="str">
            <v>CHI SALES</v>
          </cell>
          <cell r="W675">
            <v>20230724</v>
          </cell>
          <cell r="X675" t="str">
            <v>20</v>
          </cell>
          <cell r="Y675" t="str">
            <v>60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>
            <v>20230919</v>
          </cell>
          <cell r="AG675">
            <v>20230919</v>
          </cell>
          <cell r="AH675">
            <v>20230919</v>
          </cell>
        </row>
        <row r="676">
          <cell r="A676">
            <v>20230720</v>
          </cell>
          <cell r="B676">
            <v>20230919</v>
          </cell>
          <cell r="F676" t="str">
            <v>HK335174</v>
          </cell>
          <cell r="G676" t="str">
            <v>176051009829000</v>
          </cell>
          <cell r="H676" t="str">
            <v>GL15N-034-HV-B05-B-N-N-N-Y</v>
          </cell>
          <cell r="I676">
            <v>2</v>
          </cell>
          <cell r="J676">
            <v>680</v>
          </cell>
          <cell r="K676">
            <v>0</v>
          </cell>
          <cell r="L676" t="str">
            <v>MOTION IND - TRACY</v>
          </cell>
          <cell r="M676" t="str">
            <v>760</v>
          </cell>
          <cell r="N676" t="str">
            <v>GL</v>
          </cell>
          <cell r="O676" t="str">
            <v>15N</v>
          </cell>
          <cell r="P676" t="str">
            <v>HV</v>
          </cell>
          <cell r="Q676" t="str">
            <v/>
          </cell>
          <cell r="R676" t="str">
            <v/>
          </cell>
          <cell r="S676">
            <v>887</v>
          </cell>
          <cell r="T676">
            <v>1774</v>
          </cell>
          <cell r="U676" t="str">
            <v>11</v>
          </cell>
          <cell r="V676" t="str">
            <v>SF SALES</v>
          </cell>
          <cell r="W676">
            <v>20230801</v>
          </cell>
          <cell r="X676" t="str">
            <v/>
          </cell>
          <cell r="Y676" t="str">
            <v>B</v>
          </cell>
          <cell r="Z676" t="str">
            <v>N</v>
          </cell>
          <cell r="AA676" t="str">
            <v>N</v>
          </cell>
          <cell r="AB676" t="str">
            <v/>
          </cell>
          <cell r="AC676" t="str">
            <v/>
          </cell>
          <cell r="AD676" t="str">
            <v>Y</v>
          </cell>
          <cell r="AE676" t="str">
            <v/>
          </cell>
          <cell r="AF676">
            <v>20230919</v>
          </cell>
          <cell r="AG676">
            <v>20230919</v>
          </cell>
          <cell r="AH676">
            <v>20230919</v>
          </cell>
        </row>
        <row r="677">
          <cell r="A677">
            <v>20230720</v>
          </cell>
          <cell r="B677">
            <v>20230919</v>
          </cell>
          <cell r="F677" t="str">
            <v>HK335398</v>
          </cell>
          <cell r="G677" t="str">
            <v>302302132383200</v>
          </cell>
          <cell r="H677" t="str">
            <v>SHS25LC1QZSS BLOCK</v>
          </cell>
          <cell r="I677">
            <v>8</v>
          </cell>
          <cell r="J677">
            <v>0</v>
          </cell>
          <cell r="K677">
            <v>8</v>
          </cell>
          <cell r="L677" t="str">
            <v>MOTION IND - BIRMINGHAM</v>
          </cell>
          <cell r="M677" t="str">
            <v>023</v>
          </cell>
          <cell r="N677" t="str">
            <v>SHS</v>
          </cell>
          <cell r="O677" t="str">
            <v>25</v>
          </cell>
          <cell r="P677" t="str">
            <v>LC</v>
          </cell>
          <cell r="Q677" t="str">
            <v/>
          </cell>
          <cell r="R677" t="str">
            <v/>
          </cell>
          <cell r="S677">
            <v>73.239999999999995</v>
          </cell>
          <cell r="T677">
            <v>585.91999999999996</v>
          </cell>
          <cell r="U677" t="str">
            <v>11</v>
          </cell>
          <cell r="V677" t="str">
            <v>NE SALES</v>
          </cell>
          <cell r="W677">
            <v>20230726</v>
          </cell>
          <cell r="X677" t="str">
            <v/>
          </cell>
          <cell r="Y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>
            <v>20230919</v>
          </cell>
          <cell r="AG677">
            <v>20230919</v>
          </cell>
          <cell r="AH677">
            <v>20230919</v>
          </cell>
        </row>
        <row r="678">
          <cell r="A678">
            <v>20230724</v>
          </cell>
          <cell r="B678">
            <v>20230919</v>
          </cell>
          <cell r="F678" t="str">
            <v>HK335744</v>
          </cell>
          <cell r="G678" t="str">
            <v>086122131400600</v>
          </cell>
          <cell r="H678" t="str">
            <v>KR2602A-0060-P0-01A0</v>
          </cell>
          <cell r="I678">
            <v>2</v>
          </cell>
          <cell r="J678">
            <v>300</v>
          </cell>
          <cell r="K678">
            <v>2</v>
          </cell>
          <cell r="L678" t="str">
            <v/>
          </cell>
          <cell r="M678" t="str">
            <v>861</v>
          </cell>
          <cell r="N678" t="str">
            <v>KR</v>
          </cell>
          <cell r="O678" t="str">
            <v>2602</v>
          </cell>
          <cell r="P678" t="str">
            <v>A</v>
          </cell>
          <cell r="Q678" t="str">
            <v>P</v>
          </cell>
          <cell r="R678" t="str">
            <v>G0C1</v>
          </cell>
          <cell r="S678">
            <v>277.95</v>
          </cell>
          <cell r="T678">
            <v>555.9</v>
          </cell>
          <cell r="U678" t="str">
            <v>21</v>
          </cell>
          <cell r="V678" t="str">
            <v>SALES CTRL</v>
          </cell>
          <cell r="W678">
            <v>20230804</v>
          </cell>
          <cell r="X678" t="str">
            <v>35</v>
          </cell>
          <cell r="Y678" t="str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>
            <v>20230919</v>
          </cell>
          <cell r="AG678">
            <v>20230919</v>
          </cell>
          <cell r="AH678">
            <v>20230919</v>
          </cell>
        </row>
        <row r="679">
          <cell r="A679">
            <v>20230725</v>
          </cell>
          <cell r="B679">
            <v>20230919</v>
          </cell>
          <cell r="F679" t="str">
            <v>HK335804</v>
          </cell>
          <cell r="G679" t="str">
            <v>75210001108A030</v>
          </cell>
          <cell r="H679" t="str">
            <v>KR15 INT-FLNG F15-C003</v>
          </cell>
          <cell r="I679">
            <v>4</v>
          </cell>
          <cell r="J679">
            <v>0</v>
          </cell>
          <cell r="K679">
            <v>0</v>
          </cell>
          <cell r="L679" t="str">
            <v/>
          </cell>
          <cell r="M679" t="str">
            <v>521</v>
          </cell>
          <cell r="N679" t="str">
            <v>KR</v>
          </cell>
          <cell r="O679" t="str">
            <v>15</v>
          </cell>
          <cell r="P679" t="str">
            <v/>
          </cell>
          <cell r="Q679" t="str">
            <v/>
          </cell>
          <cell r="R679" t="str">
            <v/>
          </cell>
          <cell r="S679">
            <v>58</v>
          </cell>
          <cell r="T679">
            <v>232</v>
          </cell>
          <cell r="U679" t="str">
            <v>21</v>
          </cell>
          <cell r="V679" t="str">
            <v>SALES CTRL</v>
          </cell>
          <cell r="W679">
            <v>20230821</v>
          </cell>
          <cell r="X679" t="str">
            <v/>
          </cell>
          <cell r="Y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>
            <v>20230919</v>
          </cell>
          <cell r="AG679">
            <v>20230919</v>
          </cell>
          <cell r="AH679">
            <v>20230919</v>
          </cell>
        </row>
        <row r="680">
          <cell r="A680">
            <v>20230801</v>
          </cell>
          <cell r="B680">
            <v>20230919</v>
          </cell>
          <cell r="F680" t="str">
            <v>HK337035</v>
          </cell>
          <cell r="G680" t="str">
            <v>302302133854400</v>
          </cell>
          <cell r="H680" t="str">
            <v>SHS20C1QZSS BLOCK</v>
          </cell>
          <cell r="I680">
            <v>60</v>
          </cell>
          <cell r="J680">
            <v>0</v>
          </cell>
          <cell r="K680">
            <v>60</v>
          </cell>
          <cell r="L680" t="str">
            <v>APPLIED IND TECH - CLEVELAND</v>
          </cell>
          <cell r="M680" t="str">
            <v>023</v>
          </cell>
          <cell r="N680" t="str">
            <v>SHS</v>
          </cell>
          <cell r="O680" t="str">
            <v>20</v>
          </cell>
          <cell r="P680" t="str">
            <v>C</v>
          </cell>
          <cell r="Q680" t="str">
            <v/>
          </cell>
          <cell r="R680" t="str">
            <v/>
          </cell>
          <cell r="S680">
            <v>46.61</v>
          </cell>
          <cell r="T680">
            <v>2796.6</v>
          </cell>
          <cell r="U680" t="str">
            <v>11</v>
          </cell>
          <cell r="V680" t="str">
            <v>DET SALES</v>
          </cell>
          <cell r="W680">
            <v>20230929</v>
          </cell>
          <cell r="X680" t="str">
            <v/>
          </cell>
          <cell r="Y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>
            <v>20230919</v>
          </cell>
          <cell r="AG680">
            <v>20230919</v>
          </cell>
          <cell r="AH680">
            <v>20230919</v>
          </cell>
        </row>
        <row r="681">
          <cell r="A681">
            <v>20230801</v>
          </cell>
          <cell r="B681">
            <v>20230919</v>
          </cell>
          <cell r="F681" t="str">
            <v>HK337164</v>
          </cell>
          <cell r="G681" t="str">
            <v>000526126007600</v>
          </cell>
          <cell r="H681" t="str">
            <v>SSR25XW2SS+760LY</v>
          </cell>
          <cell r="I681">
            <v>4</v>
          </cell>
          <cell r="J681">
            <v>3040</v>
          </cell>
          <cell r="K681">
            <v>8</v>
          </cell>
          <cell r="L681" t="str">
            <v>IZUMI INTERNATIONAL (SC)</v>
          </cell>
          <cell r="M681" t="str">
            <v>005</v>
          </cell>
          <cell r="N681" t="str">
            <v>SSR</v>
          </cell>
          <cell r="O681" t="str">
            <v>25X</v>
          </cell>
          <cell r="P681" t="str">
            <v>W</v>
          </cell>
          <cell r="Q681" t="str">
            <v/>
          </cell>
          <cell r="R681" t="str">
            <v/>
          </cell>
          <cell r="S681">
            <v>145.63</v>
          </cell>
          <cell r="T681">
            <v>582.52</v>
          </cell>
          <cell r="U681" t="str">
            <v>11</v>
          </cell>
          <cell r="V681" t="str">
            <v>ATL SALES</v>
          </cell>
          <cell r="W681">
            <v>20230908</v>
          </cell>
          <cell r="X681" t="str">
            <v>20</v>
          </cell>
          <cell r="Y681" t="str">
            <v>60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>
            <v>20230919</v>
          </cell>
          <cell r="AG681">
            <v>20230919</v>
          </cell>
          <cell r="AH681">
            <v>20230919</v>
          </cell>
        </row>
        <row r="682">
          <cell r="A682">
            <v>20230802</v>
          </cell>
          <cell r="B682">
            <v>20230919</v>
          </cell>
          <cell r="F682" t="str">
            <v>HK337251</v>
          </cell>
          <cell r="G682" t="str">
            <v>300251018864300</v>
          </cell>
          <cell r="H682" t="str">
            <v>SR25-6096LTK(GK) RAIL</v>
          </cell>
          <cell r="I682">
            <v>10</v>
          </cell>
          <cell r="J682">
            <v>60960</v>
          </cell>
          <cell r="K682">
            <v>0</v>
          </cell>
          <cell r="L682" t="str">
            <v>AXYZ INTERNATIONAL INC</v>
          </cell>
          <cell r="M682" t="str">
            <v>002</v>
          </cell>
          <cell r="N682" t="str">
            <v>SR</v>
          </cell>
          <cell r="O682" t="str">
            <v>25</v>
          </cell>
          <cell r="P682" t="str">
            <v/>
          </cell>
          <cell r="Q682" t="str">
            <v>GK</v>
          </cell>
          <cell r="R682" t="str">
            <v/>
          </cell>
          <cell r="S682">
            <v>434</v>
          </cell>
          <cell r="T682">
            <v>4340</v>
          </cell>
          <cell r="U682" t="str">
            <v>11</v>
          </cell>
          <cell r="V682" t="str">
            <v>CAN SALES</v>
          </cell>
          <cell r="W682">
            <v>20230912</v>
          </cell>
          <cell r="X682" t="str">
            <v>18</v>
          </cell>
          <cell r="Y682" t="str">
            <v>60</v>
          </cell>
          <cell r="Z682" t="str">
            <v>3</v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>
            <v>20230919</v>
          </cell>
          <cell r="AG682">
            <v>20230919</v>
          </cell>
          <cell r="AH682">
            <v>20230919</v>
          </cell>
        </row>
        <row r="683">
          <cell r="A683">
            <v>20230803</v>
          </cell>
          <cell r="B683">
            <v>20230919</v>
          </cell>
          <cell r="F683" t="str">
            <v>HK337376</v>
          </cell>
          <cell r="G683" t="str">
            <v>100575015011600</v>
          </cell>
          <cell r="H683" t="str">
            <v>SSR15XW1SS+120LK</v>
          </cell>
          <cell r="I683">
            <v>1</v>
          </cell>
          <cell r="J683">
            <v>120</v>
          </cell>
          <cell r="K683">
            <v>1</v>
          </cell>
          <cell r="L683" t="str">
            <v>MOTION IND - BIRMINGHAM (AL09)</v>
          </cell>
          <cell r="M683" t="str">
            <v>005</v>
          </cell>
          <cell r="N683" t="str">
            <v>SSR</v>
          </cell>
          <cell r="O683" t="str">
            <v>15X</v>
          </cell>
          <cell r="P683" t="str">
            <v>W</v>
          </cell>
          <cell r="Q683" t="str">
            <v/>
          </cell>
          <cell r="R683" t="str">
            <v/>
          </cell>
          <cell r="S683">
            <v>62.86</v>
          </cell>
          <cell r="T683">
            <v>62.86</v>
          </cell>
          <cell r="U683" t="str">
            <v>11</v>
          </cell>
          <cell r="V683" t="str">
            <v>ATL SALES</v>
          </cell>
          <cell r="W683">
            <v>20230919</v>
          </cell>
          <cell r="X683" t="str">
            <v>30</v>
          </cell>
          <cell r="Y683" t="str">
            <v>60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>
            <v>20230919</v>
          </cell>
          <cell r="AG683">
            <v>20230919</v>
          </cell>
          <cell r="AH683">
            <v>20230919</v>
          </cell>
        </row>
        <row r="684">
          <cell r="A684">
            <v>20230809</v>
          </cell>
          <cell r="B684">
            <v>20230919</v>
          </cell>
          <cell r="F684" t="str">
            <v>HK338054</v>
          </cell>
          <cell r="G684" t="str">
            <v>102375037422200</v>
          </cell>
          <cell r="H684" t="str">
            <v>SHS25V2ZZ+940L</v>
          </cell>
          <cell r="I684">
            <v>9</v>
          </cell>
          <cell r="J684">
            <v>8460</v>
          </cell>
          <cell r="K684">
            <v>18</v>
          </cell>
          <cell r="L684" t="str">
            <v>TRANTEK AUTOMATION CORP</v>
          </cell>
          <cell r="M684" t="str">
            <v>023</v>
          </cell>
          <cell r="N684" t="str">
            <v>SHS</v>
          </cell>
          <cell r="O684" t="str">
            <v>25</v>
          </cell>
          <cell r="P684" t="str">
            <v>V</v>
          </cell>
          <cell r="Q684" t="str">
            <v/>
          </cell>
          <cell r="R684" t="str">
            <v/>
          </cell>
          <cell r="S684">
            <v>189.81</v>
          </cell>
          <cell r="T684">
            <v>1708.29</v>
          </cell>
          <cell r="U684" t="str">
            <v>11</v>
          </cell>
          <cell r="V684" t="str">
            <v>DET SALES</v>
          </cell>
          <cell r="W684">
            <v>20230824</v>
          </cell>
          <cell r="X684" t="str">
            <v>20</v>
          </cell>
          <cell r="Y684" t="str">
            <v>60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>
            <v>20230919</v>
          </cell>
          <cell r="AG684">
            <v>20230919</v>
          </cell>
          <cell r="AH684">
            <v>20230919</v>
          </cell>
        </row>
        <row r="685">
          <cell r="A685">
            <v>20230810</v>
          </cell>
          <cell r="B685">
            <v>20230919</v>
          </cell>
          <cell r="F685" t="str">
            <v>HK338282</v>
          </cell>
          <cell r="G685" t="str">
            <v>201555122009000</v>
          </cell>
          <cell r="H685" t="str">
            <v>HSR55R1SS(GK) BLOCK</v>
          </cell>
          <cell r="I685">
            <v>10</v>
          </cell>
          <cell r="J685">
            <v>0</v>
          </cell>
          <cell r="K685">
            <v>10</v>
          </cell>
          <cell r="L685" t="str">
            <v/>
          </cell>
          <cell r="M685" t="str">
            <v>015</v>
          </cell>
          <cell r="N685" t="str">
            <v>HSR</v>
          </cell>
          <cell r="O685" t="str">
            <v>55</v>
          </cell>
          <cell r="P685" t="str">
            <v>R</v>
          </cell>
          <cell r="Q685" t="str">
            <v>GK</v>
          </cell>
          <cell r="R685" t="str">
            <v/>
          </cell>
          <cell r="S685">
            <v>137.55000000000001</v>
          </cell>
          <cell r="T685">
            <v>1375.5</v>
          </cell>
          <cell r="U685" t="str">
            <v>21</v>
          </cell>
          <cell r="V685" t="str">
            <v>SALES CTRL</v>
          </cell>
          <cell r="W685">
            <v>20230912</v>
          </cell>
          <cell r="X685" t="str">
            <v/>
          </cell>
          <cell r="Y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>
            <v>20230919</v>
          </cell>
          <cell r="AG685">
            <v>20230919</v>
          </cell>
          <cell r="AH685">
            <v>20230919</v>
          </cell>
        </row>
        <row r="686">
          <cell r="A686">
            <v>20230810</v>
          </cell>
          <cell r="B686">
            <v>20230919</v>
          </cell>
          <cell r="F686" t="str">
            <v>HK338353</v>
          </cell>
          <cell r="G686" t="str">
            <v>302451001953000</v>
          </cell>
          <cell r="H686" t="str">
            <v>SHS45-3675LE(GK) RAIL</v>
          </cell>
          <cell r="I686">
            <v>8</v>
          </cell>
          <cell r="J686">
            <v>29400</v>
          </cell>
          <cell r="K686">
            <v>0</v>
          </cell>
          <cell r="L686" t="str">
            <v>ACIETA</v>
          </cell>
          <cell r="M686" t="str">
            <v>024</v>
          </cell>
          <cell r="N686" t="str">
            <v>SHS</v>
          </cell>
          <cell r="O686" t="str">
            <v>45</v>
          </cell>
          <cell r="P686" t="str">
            <v/>
          </cell>
          <cell r="Q686" t="str">
            <v>GK</v>
          </cell>
          <cell r="R686" t="str">
            <v/>
          </cell>
          <cell r="S686">
            <v>408</v>
          </cell>
          <cell r="T686">
            <v>3264</v>
          </cell>
          <cell r="U686" t="str">
            <v>11</v>
          </cell>
          <cell r="V686" t="str">
            <v>CHI SALES</v>
          </cell>
          <cell r="W686">
            <v>20230817</v>
          </cell>
          <cell r="X686" t="str">
            <v>52.5</v>
          </cell>
          <cell r="Y686" t="str">
            <v>105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>T000</v>
          </cell>
          <cell r="AE686" t="str">
            <v/>
          </cell>
          <cell r="AF686">
            <v>20230919</v>
          </cell>
          <cell r="AG686">
            <v>20230919</v>
          </cell>
          <cell r="AH686">
            <v>20230919</v>
          </cell>
        </row>
        <row r="687">
          <cell r="A687">
            <v>20230811</v>
          </cell>
          <cell r="B687">
            <v>20230919</v>
          </cell>
          <cell r="F687" t="str">
            <v>HK338442</v>
          </cell>
          <cell r="G687" t="str">
            <v>102361015099000</v>
          </cell>
          <cell r="H687" t="str">
            <v>SHS15LV2KKHH+700LK</v>
          </cell>
          <cell r="I687">
            <v>1</v>
          </cell>
          <cell r="J687">
            <v>700</v>
          </cell>
          <cell r="K687">
            <v>2</v>
          </cell>
          <cell r="L687" t="str">
            <v>MOTION IND - CHICAGO (IL30)</v>
          </cell>
          <cell r="M687" t="str">
            <v>023</v>
          </cell>
          <cell r="N687" t="str">
            <v>SHS</v>
          </cell>
          <cell r="O687" t="str">
            <v>15</v>
          </cell>
          <cell r="P687" t="str">
            <v>LV</v>
          </cell>
          <cell r="Q687" t="str">
            <v/>
          </cell>
          <cell r="R687" t="str">
            <v/>
          </cell>
          <cell r="S687">
            <v>195.51</v>
          </cell>
          <cell r="T687">
            <v>195.51</v>
          </cell>
          <cell r="U687" t="str">
            <v>11</v>
          </cell>
          <cell r="V687" t="str">
            <v>CHI SALES</v>
          </cell>
          <cell r="W687">
            <v>20230817</v>
          </cell>
          <cell r="X687" t="str">
            <v>20</v>
          </cell>
          <cell r="Y687" t="str">
            <v>60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>
            <v>20230919</v>
          </cell>
          <cell r="AG687">
            <v>20230919</v>
          </cell>
          <cell r="AH687">
            <v>20230919</v>
          </cell>
        </row>
        <row r="688">
          <cell r="A688">
            <v>20230814</v>
          </cell>
          <cell r="B688">
            <v>20230919</v>
          </cell>
          <cell r="F688" t="str">
            <v>HK338562</v>
          </cell>
          <cell r="G688" t="str">
            <v>013712013002300</v>
          </cell>
          <cell r="H688" t="str">
            <v>SRS12WMUU+230LM</v>
          </cell>
          <cell r="I688">
            <v>100</v>
          </cell>
          <cell r="J688">
            <v>23000</v>
          </cell>
          <cell r="K688">
            <v>100</v>
          </cell>
          <cell r="L688" t="str">
            <v>MSI TEC - CENTENNIAL</v>
          </cell>
          <cell r="M688" t="str">
            <v>137</v>
          </cell>
          <cell r="N688" t="str">
            <v>SRS-W</v>
          </cell>
          <cell r="O688" t="str">
            <v>12</v>
          </cell>
          <cell r="P688" t="str">
            <v/>
          </cell>
          <cell r="Q688" t="str">
            <v/>
          </cell>
          <cell r="R688" t="str">
            <v/>
          </cell>
          <cell r="S688">
            <v>48.95</v>
          </cell>
          <cell r="T688">
            <v>4895</v>
          </cell>
          <cell r="U688" t="str">
            <v>11</v>
          </cell>
          <cell r="V688" t="str">
            <v>LA SALES</v>
          </cell>
          <cell r="W688">
            <v>20230915</v>
          </cell>
          <cell r="X688" t="str">
            <v>15</v>
          </cell>
          <cell r="Y688" t="str">
            <v>40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>M200</v>
          </cell>
          <cell r="AD688" t="str">
            <v/>
          </cell>
          <cell r="AE688" t="str">
            <v>M100</v>
          </cell>
          <cell r="AF688">
            <v>20230919</v>
          </cell>
          <cell r="AG688">
            <v>20230919</v>
          </cell>
          <cell r="AH688">
            <v>20230919</v>
          </cell>
        </row>
        <row r="689">
          <cell r="A689">
            <v>20230814</v>
          </cell>
          <cell r="B689">
            <v>20230919</v>
          </cell>
          <cell r="F689" t="str">
            <v>HK338521</v>
          </cell>
          <cell r="G689" t="str">
            <v>002320325408800</v>
          </cell>
          <cell r="H689" t="str">
            <v>SHS20V2UUC1+880LP</v>
          </cell>
          <cell r="I689">
            <v>1</v>
          </cell>
          <cell r="J689">
            <v>880</v>
          </cell>
          <cell r="K689">
            <v>2</v>
          </cell>
          <cell r="L689" t="str">
            <v>MRSI/MYCRONIC</v>
          </cell>
          <cell r="M689" t="str">
            <v>023</v>
          </cell>
          <cell r="N689" t="str">
            <v>SHS</v>
          </cell>
          <cell r="O689" t="str">
            <v>20</v>
          </cell>
          <cell r="P689" t="str">
            <v>V</v>
          </cell>
          <cell r="Q689" t="str">
            <v>P</v>
          </cell>
          <cell r="R689" t="str">
            <v>C1</v>
          </cell>
          <cell r="S689">
            <v>206.89</v>
          </cell>
          <cell r="T689">
            <v>206.89</v>
          </cell>
          <cell r="U689" t="str">
            <v>11</v>
          </cell>
          <cell r="V689" t="str">
            <v>NE SALES</v>
          </cell>
          <cell r="W689">
            <v>20230901</v>
          </cell>
          <cell r="X689" t="str">
            <v>20</v>
          </cell>
          <cell r="Y689" t="str">
            <v>60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>
            <v>20230919</v>
          </cell>
          <cell r="AG689">
            <v>20230919</v>
          </cell>
          <cell r="AH689">
            <v>20230919</v>
          </cell>
        </row>
        <row r="690">
          <cell r="A690">
            <v>20230817</v>
          </cell>
          <cell r="B690">
            <v>20230919</v>
          </cell>
          <cell r="F690" t="str">
            <v>HK338997</v>
          </cell>
          <cell r="G690" t="str">
            <v>102302122811700</v>
          </cell>
          <cell r="H690" t="str">
            <v>SHS20C2SS+350L</v>
          </cell>
          <cell r="I690">
            <v>1</v>
          </cell>
          <cell r="J690">
            <v>350</v>
          </cell>
          <cell r="K690">
            <v>2</v>
          </cell>
          <cell r="L690" t="str">
            <v>CRESWELL INDUSTRIAL SUPPLY,INC</v>
          </cell>
          <cell r="M690" t="str">
            <v>023</v>
          </cell>
          <cell r="N690" t="str">
            <v>SHS</v>
          </cell>
          <cell r="O690" t="str">
            <v>20</v>
          </cell>
          <cell r="P690" t="str">
            <v>C</v>
          </cell>
          <cell r="Q690" t="str">
            <v/>
          </cell>
          <cell r="R690" t="str">
            <v/>
          </cell>
          <cell r="S690">
            <v>116.92</v>
          </cell>
          <cell r="T690">
            <v>116.92</v>
          </cell>
          <cell r="U690" t="str">
            <v>11</v>
          </cell>
          <cell r="V690" t="str">
            <v>ATL SALES</v>
          </cell>
          <cell r="W690">
            <v>20230919</v>
          </cell>
          <cell r="X690" t="str">
            <v>25</v>
          </cell>
          <cell r="Y690" t="str">
            <v>60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>
            <v>20230919</v>
          </cell>
          <cell r="AG690">
            <v>20230919</v>
          </cell>
          <cell r="AH690">
            <v>20230919</v>
          </cell>
        </row>
        <row r="691">
          <cell r="A691">
            <v>20230817</v>
          </cell>
          <cell r="B691">
            <v>20230919</v>
          </cell>
          <cell r="F691" t="str">
            <v>HK339045</v>
          </cell>
          <cell r="G691" t="str">
            <v>106751023399700</v>
          </cell>
          <cell r="H691" t="str">
            <v>SHW35CR1SS+250L-II</v>
          </cell>
          <cell r="I691">
            <v>2</v>
          </cell>
          <cell r="J691">
            <v>500</v>
          </cell>
          <cell r="K691">
            <v>2</v>
          </cell>
          <cell r="L691" t="str">
            <v>MISUMI USA, INC</v>
          </cell>
          <cell r="M691" t="str">
            <v>067</v>
          </cell>
          <cell r="N691" t="str">
            <v>SHW</v>
          </cell>
          <cell r="O691" t="str">
            <v>35</v>
          </cell>
          <cell r="P691" t="str">
            <v>CR</v>
          </cell>
          <cell r="Q691" t="str">
            <v/>
          </cell>
          <cell r="R691" t="str">
            <v/>
          </cell>
          <cell r="S691">
            <v>148.53</v>
          </cell>
          <cell r="T691">
            <v>297.06</v>
          </cell>
          <cell r="U691" t="str">
            <v>11</v>
          </cell>
          <cell r="V691" t="str">
            <v>SALES CTRL</v>
          </cell>
          <cell r="W691">
            <v>20230919</v>
          </cell>
          <cell r="X691" t="str">
            <v>5</v>
          </cell>
          <cell r="Y691" t="str">
            <v>80</v>
          </cell>
          <cell r="Z691" t="str">
            <v/>
          </cell>
          <cell r="AA691" t="str">
            <v>2</v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>
            <v>20230919</v>
          </cell>
          <cell r="AG691">
            <v>20230919</v>
          </cell>
          <cell r="AH691">
            <v>20230919</v>
          </cell>
        </row>
        <row r="692">
          <cell r="A692">
            <v>20230505</v>
          </cell>
          <cell r="B692">
            <v>20230920</v>
          </cell>
          <cell r="F692" t="str">
            <v>HK323730</v>
          </cell>
          <cell r="G692" t="str">
            <v>10230069095C000</v>
          </cell>
          <cell r="H692" t="str">
            <v>SHS55LV2ZZCSMS+2674L(D)</v>
          </cell>
          <cell r="I692">
            <v>4</v>
          </cell>
          <cell r="J692">
            <v>10696</v>
          </cell>
          <cell r="K692">
            <v>8</v>
          </cell>
          <cell r="L692" t="str">
            <v>HUSKY INJECTION MOLDING SYSTEMS LTD</v>
          </cell>
          <cell r="M692" t="str">
            <v>023</v>
          </cell>
          <cell r="N692" t="str">
            <v>SHS</v>
          </cell>
          <cell r="O692" t="str">
            <v>55</v>
          </cell>
          <cell r="P692" t="str">
            <v>LV</v>
          </cell>
          <cell r="Q692" t="str">
            <v/>
          </cell>
          <cell r="R692" t="str">
            <v>CS</v>
          </cell>
          <cell r="S692">
            <v>1232</v>
          </cell>
          <cell r="T692">
            <v>4928</v>
          </cell>
          <cell r="U692" t="str">
            <v>11</v>
          </cell>
          <cell r="V692" t="str">
            <v>CAN SALES</v>
          </cell>
          <cell r="W692">
            <v>20230920</v>
          </cell>
          <cell r="X692" t="str">
            <v>77</v>
          </cell>
          <cell r="Y692" t="str">
            <v>120</v>
          </cell>
          <cell r="Z692" t="str">
            <v/>
          </cell>
          <cell r="AA692" t="str">
            <v/>
          </cell>
          <cell r="AB692" t="str">
            <v>Z040</v>
          </cell>
          <cell r="AC692" t="str">
            <v>M900</v>
          </cell>
          <cell r="AD692" t="str">
            <v/>
          </cell>
          <cell r="AE692" t="str">
            <v/>
          </cell>
          <cell r="AF692">
            <v>20230920</v>
          </cell>
          <cell r="AG692">
            <v>20230920</v>
          </cell>
          <cell r="AH692">
            <v>20230920</v>
          </cell>
        </row>
        <row r="693">
          <cell r="A693">
            <v>20230505</v>
          </cell>
          <cell r="B693">
            <v>20230920</v>
          </cell>
          <cell r="F693" t="str">
            <v>HK323741</v>
          </cell>
          <cell r="G693" t="str">
            <v>10230069094C000</v>
          </cell>
          <cell r="H693" t="str">
            <v>SHS55LV2ZZCSMS+2480L(D)</v>
          </cell>
          <cell r="I693">
            <v>3</v>
          </cell>
          <cell r="J693">
            <v>7440</v>
          </cell>
          <cell r="K693">
            <v>6</v>
          </cell>
          <cell r="L693" t="str">
            <v>HUSKY INJECTION MOLDING SYSTEMS LTD</v>
          </cell>
          <cell r="M693" t="str">
            <v>023</v>
          </cell>
          <cell r="N693" t="str">
            <v>SHS</v>
          </cell>
          <cell r="O693" t="str">
            <v>55</v>
          </cell>
          <cell r="P693" t="str">
            <v>LV</v>
          </cell>
          <cell r="Q693" t="str">
            <v/>
          </cell>
          <cell r="R693" t="str">
            <v>CS</v>
          </cell>
          <cell r="S693">
            <v>1207</v>
          </cell>
          <cell r="T693">
            <v>3621</v>
          </cell>
          <cell r="U693" t="str">
            <v>11</v>
          </cell>
          <cell r="V693" t="str">
            <v>CAN SALES</v>
          </cell>
          <cell r="W693">
            <v>20230920</v>
          </cell>
          <cell r="X693" t="str">
            <v>40</v>
          </cell>
          <cell r="Y693" t="str">
            <v>120</v>
          </cell>
          <cell r="Z693" t="str">
            <v/>
          </cell>
          <cell r="AA693" t="str">
            <v/>
          </cell>
          <cell r="AB693" t="str">
            <v>Z040</v>
          </cell>
          <cell r="AC693" t="str">
            <v>M900</v>
          </cell>
          <cell r="AD693" t="str">
            <v/>
          </cell>
          <cell r="AE693" t="str">
            <v/>
          </cell>
          <cell r="AF693">
            <v>20230920</v>
          </cell>
          <cell r="AG693">
            <v>20230920</v>
          </cell>
          <cell r="AH693">
            <v>20230920</v>
          </cell>
        </row>
        <row r="694">
          <cell r="A694">
            <v>20230505</v>
          </cell>
          <cell r="B694">
            <v>20230920</v>
          </cell>
          <cell r="F694" t="str">
            <v>HK323742</v>
          </cell>
          <cell r="G694" t="str">
            <v>10230069095C000</v>
          </cell>
          <cell r="H694" t="str">
            <v>SHS55LV2ZZCSMS+2674L(D)</v>
          </cell>
          <cell r="I694">
            <v>14</v>
          </cell>
          <cell r="J694">
            <v>37436</v>
          </cell>
          <cell r="K694">
            <v>28</v>
          </cell>
          <cell r="L694" t="str">
            <v>HUSKY INJECTION MOLDING SYSTEMS LTD</v>
          </cell>
          <cell r="M694" t="str">
            <v>023</v>
          </cell>
          <cell r="N694" t="str">
            <v>SHS</v>
          </cell>
          <cell r="O694" t="str">
            <v>55</v>
          </cell>
          <cell r="P694" t="str">
            <v>LV</v>
          </cell>
          <cell r="Q694" t="str">
            <v/>
          </cell>
          <cell r="R694" t="str">
            <v>CS</v>
          </cell>
          <cell r="S694">
            <v>1232</v>
          </cell>
          <cell r="T694">
            <v>17248</v>
          </cell>
          <cell r="U694" t="str">
            <v>11</v>
          </cell>
          <cell r="V694" t="str">
            <v>CAN SALES</v>
          </cell>
          <cell r="W694">
            <v>20230920</v>
          </cell>
          <cell r="X694" t="str">
            <v>77</v>
          </cell>
          <cell r="Y694" t="str">
            <v>120</v>
          </cell>
          <cell r="Z694" t="str">
            <v/>
          </cell>
          <cell r="AA694" t="str">
            <v/>
          </cell>
          <cell r="AB694" t="str">
            <v>Z040</v>
          </cell>
          <cell r="AC694" t="str">
            <v>M900</v>
          </cell>
          <cell r="AD694" t="str">
            <v/>
          </cell>
          <cell r="AE694" t="str">
            <v/>
          </cell>
          <cell r="AF694">
            <v>20230920</v>
          </cell>
          <cell r="AG694">
            <v>20230920</v>
          </cell>
          <cell r="AH694">
            <v>20230920</v>
          </cell>
        </row>
        <row r="695">
          <cell r="A695">
            <v>20230612</v>
          </cell>
          <cell r="B695">
            <v>20230920</v>
          </cell>
          <cell r="F695" t="str">
            <v>HK330401</v>
          </cell>
          <cell r="G695" t="str">
            <v>10230069094C000</v>
          </cell>
          <cell r="H695" t="str">
            <v>SHS55LV2ZZCSMS+2480L(D)</v>
          </cell>
          <cell r="I695">
            <v>5</v>
          </cell>
          <cell r="J695">
            <v>12400</v>
          </cell>
          <cell r="K695">
            <v>10</v>
          </cell>
          <cell r="L695" t="str">
            <v>HUSKY INJECTION MOLDING SYSTEMS LTD</v>
          </cell>
          <cell r="M695" t="str">
            <v>023</v>
          </cell>
          <cell r="N695" t="str">
            <v>SHS</v>
          </cell>
          <cell r="O695" t="str">
            <v>55</v>
          </cell>
          <cell r="P695" t="str">
            <v>LV</v>
          </cell>
          <cell r="Q695" t="str">
            <v/>
          </cell>
          <cell r="R695" t="str">
            <v>CS</v>
          </cell>
          <cell r="S695">
            <v>1207</v>
          </cell>
          <cell r="T695">
            <v>6035</v>
          </cell>
          <cell r="U695" t="str">
            <v>11</v>
          </cell>
          <cell r="V695" t="str">
            <v>CAN SALES</v>
          </cell>
          <cell r="W695">
            <v>20230920</v>
          </cell>
          <cell r="X695" t="str">
            <v>40</v>
          </cell>
          <cell r="Y695" t="str">
            <v>120</v>
          </cell>
          <cell r="Z695" t="str">
            <v/>
          </cell>
          <cell r="AA695" t="str">
            <v/>
          </cell>
          <cell r="AB695" t="str">
            <v>Z040</v>
          </cell>
          <cell r="AC695" t="str">
            <v>M900</v>
          </cell>
          <cell r="AD695" t="str">
            <v/>
          </cell>
          <cell r="AE695" t="str">
            <v/>
          </cell>
          <cell r="AF695">
            <v>20230920</v>
          </cell>
          <cell r="AG695">
            <v>20230920</v>
          </cell>
          <cell r="AH695">
            <v>20230920</v>
          </cell>
        </row>
        <row r="696">
          <cell r="A696">
            <v>20230622</v>
          </cell>
          <cell r="B696">
            <v>20230920</v>
          </cell>
          <cell r="F696" t="str">
            <v>HK331871</v>
          </cell>
          <cell r="G696" t="str">
            <v>10230069094C000</v>
          </cell>
          <cell r="H696" t="str">
            <v>SHS55LV2ZZCSMS+2480L(D)</v>
          </cell>
          <cell r="I696">
            <v>5</v>
          </cell>
          <cell r="J696">
            <v>12400</v>
          </cell>
          <cell r="K696">
            <v>10</v>
          </cell>
          <cell r="L696" t="str">
            <v>HUSKY INJECTION MOLDING SYSTEMS LTD</v>
          </cell>
          <cell r="M696" t="str">
            <v>023</v>
          </cell>
          <cell r="N696" t="str">
            <v>SHS</v>
          </cell>
          <cell r="O696" t="str">
            <v>55</v>
          </cell>
          <cell r="P696" t="str">
            <v>LV</v>
          </cell>
          <cell r="Q696" t="str">
            <v/>
          </cell>
          <cell r="R696" t="str">
            <v>CS</v>
          </cell>
          <cell r="S696">
            <v>1207</v>
          </cell>
          <cell r="T696">
            <v>6035</v>
          </cell>
          <cell r="U696" t="str">
            <v>11</v>
          </cell>
          <cell r="V696" t="str">
            <v>CAN SALES</v>
          </cell>
          <cell r="W696">
            <v>20230920</v>
          </cell>
          <cell r="X696" t="str">
            <v>40</v>
          </cell>
          <cell r="Y696" t="str">
            <v>120</v>
          </cell>
          <cell r="Z696" t="str">
            <v/>
          </cell>
          <cell r="AA696" t="str">
            <v/>
          </cell>
          <cell r="AB696" t="str">
            <v>Z040</v>
          </cell>
          <cell r="AC696" t="str">
            <v>M900</v>
          </cell>
          <cell r="AD696" t="str">
            <v/>
          </cell>
          <cell r="AE696" t="str">
            <v/>
          </cell>
          <cell r="AF696">
            <v>20230920</v>
          </cell>
          <cell r="AG696">
            <v>20230920</v>
          </cell>
          <cell r="AH696">
            <v>20230920</v>
          </cell>
        </row>
        <row r="697">
          <cell r="A697">
            <v>20230707</v>
          </cell>
          <cell r="B697">
            <v>20230920</v>
          </cell>
          <cell r="F697" t="str">
            <v>HK333628</v>
          </cell>
          <cell r="G697" t="str">
            <v>102351014574400</v>
          </cell>
          <cell r="H697" t="str">
            <v>SHS15V2SS+1345LKFE</v>
          </cell>
          <cell r="I697">
            <v>30</v>
          </cell>
          <cell r="J697">
            <v>40350</v>
          </cell>
          <cell r="K697">
            <v>60</v>
          </cell>
          <cell r="L697" t="str">
            <v>MOTION IND - BIRMINGHAM</v>
          </cell>
          <cell r="M697" t="str">
            <v>023</v>
          </cell>
          <cell r="N697" t="str">
            <v>SHS</v>
          </cell>
          <cell r="O697" t="str">
            <v>15</v>
          </cell>
          <cell r="P697" t="str">
            <v>V</v>
          </cell>
          <cell r="Q697" t="str">
            <v/>
          </cell>
          <cell r="R697" t="str">
            <v/>
          </cell>
          <cell r="S697">
            <v>347.11</v>
          </cell>
          <cell r="T697">
            <v>10413.299999999999</v>
          </cell>
          <cell r="U697" t="str">
            <v>11</v>
          </cell>
          <cell r="V697" t="str">
            <v>NE SALES</v>
          </cell>
          <cell r="W697">
            <v>20230714</v>
          </cell>
          <cell r="X697" t="str">
            <v>20</v>
          </cell>
          <cell r="Y697" t="str">
            <v>60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>V000</v>
          </cell>
          <cell r="AE697" t="str">
            <v>F900</v>
          </cell>
          <cell r="AF697">
            <v>20230920</v>
          </cell>
          <cell r="AG697">
            <v>20230920</v>
          </cell>
          <cell r="AH697">
            <v>20230920</v>
          </cell>
        </row>
        <row r="698">
          <cell r="A698">
            <v>20230717</v>
          </cell>
          <cell r="B698">
            <v>20230920</v>
          </cell>
          <cell r="F698" t="str">
            <v>HK334729</v>
          </cell>
          <cell r="G698" t="str">
            <v>102302278268300</v>
          </cell>
          <cell r="H698" t="str">
            <v>SHS35V1SSC0+150LP</v>
          </cell>
          <cell r="I698">
            <v>1</v>
          </cell>
          <cell r="J698">
            <v>150</v>
          </cell>
          <cell r="K698">
            <v>1</v>
          </cell>
          <cell r="L698" t="str">
            <v>APPLIED IND TECH - CLEVELAND</v>
          </cell>
          <cell r="M698" t="str">
            <v>023</v>
          </cell>
          <cell r="N698" t="str">
            <v>SHS</v>
          </cell>
          <cell r="O698" t="str">
            <v>35</v>
          </cell>
          <cell r="P698" t="str">
            <v>V</v>
          </cell>
          <cell r="Q698" t="str">
            <v>P</v>
          </cell>
          <cell r="R698" t="str">
            <v>C0</v>
          </cell>
          <cell r="S698">
            <v>106.69</v>
          </cell>
          <cell r="T698">
            <v>106.69</v>
          </cell>
          <cell r="U698" t="str">
            <v>11</v>
          </cell>
          <cell r="V698" t="str">
            <v>CHI SALES</v>
          </cell>
          <cell r="W698">
            <v>20230721</v>
          </cell>
          <cell r="X698" t="str">
            <v>35</v>
          </cell>
          <cell r="Y698" t="str">
            <v>80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>
            <v>20230920</v>
          </cell>
          <cell r="AG698">
            <v>20230920</v>
          </cell>
          <cell r="AH698">
            <v>20230920</v>
          </cell>
        </row>
        <row r="699">
          <cell r="A699">
            <v>20230717</v>
          </cell>
          <cell r="B699">
            <v>20230920</v>
          </cell>
          <cell r="F699" t="str">
            <v>HK334730</v>
          </cell>
          <cell r="G699" t="str">
            <v>102351013952900</v>
          </cell>
          <cell r="H699" t="str">
            <v>SHS35V1SSC0+240LP</v>
          </cell>
          <cell r="I699">
            <v>1</v>
          </cell>
          <cell r="J699">
            <v>240</v>
          </cell>
          <cell r="K699">
            <v>1</v>
          </cell>
          <cell r="L699" t="str">
            <v>APPLIED IND TECH - CLEVELAND</v>
          </cell>
          <cell r="M699" t="str">
            <v>023</v>
          </cell>
          <cell r="N699" t="str">
            <v>SHS</v>
          </cell>
          <cell r="O699" t="str">
            <v>35</v>
          </cell>
          <cell r="P699" t="str">
            <v>V</v>
          </cell>
          <cell r="Q699" t="str">
            <v>P</v>
          </cell>
          <cell r="R699" t="str">
            <v>C0</v>
          </cell>
          <cell r="S699">
            <v>124.42</v>
          </cell>
          <cell r="T699">
            <v>124.42</v>
          </cell>
          <cell r="U699" t="str">
            <v>11</v>
          </cell>
          <cell r="V699" t="str">
            <v>CHI SALES</v>
          </cell>
          <cell r="W699">
            <v>20230721</v>
          </cell>
          <cell r="X699" t="str">
            <v>40</v>
          </cell>
          <cell r="Y699" t="str">
            <v>80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>
            <v>20230920</v>
          </cell>
          <cell r="AG699">
            <v>20230920</v>
          </cell>
          <cell r="AH699">
            <v>20230920</v>
          </cell>
        </row>
        <row r="700">
          <cell r="A700">
            <v>20230720</v>
          </cell>
          <cell r="B700">
            <v>20230920</v>
          </cell>
          <cell r="F700" t="str">
            <v>HK335175</v>
          </cell>
          <cell r="G700" t="str">
            <v>176051023277200</v>
          </cell>
          <cell r="H700" t="str">
            <v>GL15N-058-SW-B05-B-N-N-N-Y</v>
          </cell>
          <cell r="I700">
            <v>1</v>
          </cell>
          <cell r="J700">
            <v>580</v>
          </cell>
          <cell r="K700">
            <v>0</v>
          </cell>
          <cell r="L700" t="str">
            <v>MOTION IND - TRACY</v>
          </cell>
          <cell r="M700" t="str">
            <v>760</v>
          </cell>
          <cell r="N700" t="str">
            <v>GL</v>
          </cell>
          <cell r="O700" t="str">
            <v>15N</v>
          </cell>
          <cell r="P700" t="str">
            <v>SW</v>
          </cell>
          <cell r="Q700" t="str">
            <v/>
          </cell>
          <cell r="R700" t="str">
            <v/>
          </cell>
          <cell r="S700">
            <v>1083</v>
          </cell>
          <cell r="T700">
            <v>1083</v>
          </cell>
          <cell r="U700" t="str">
            <v>11</v>
          </cell>
          <cell r="V700" t="str">
            <v>SF SALES</v>
          </cell>
          <cell r="W700">
            <v>20230801</v>
          </cell>
          <cell r="X700" t="str">
            <v/>
          </cell>
          <cell r="Y700" t="str">
            <v>B</v>
          </cell>
          <cell r="Z700" t="str">
            <v>N</v>
          </cell>
          <cell r="AA700" t="str">
            <v>N</v>
          </cell>
          <cell r="AB700" t="str">
            <v/>
          </cell>
          <cell r="AC700" t="str">
            <v/>
          </cell>
          <cell r="AD700" t="str">
            <v>Y</v>
          </cell>
          <cell r="AE700" t="str">
            <v/>
          </cell>
          <cell r="AF700">
            <v>20230920</v>
          </cell>
          <cell r="AG700">
            <v>20230920</v>
          </cell>
          <cell r="AH700">
            <v>20230920</v>
          </cell>
        </row>
        <row r="701">
          <cell r="A701">
            <v>20230725</v>
          </cell>
          <cell r="B701">
            <v>20230920</v>
          </cell>
          <cell r="F701" t="str">
            <v>HK335811</v>
          </cell>
          <cell r="G701" t="str">
            <v>75210001108A030</v>
          </cell>
          <cell r="H701" t="str">
            <v>KR15 INT-FLNG F15-C003</v>
          </cell>
          <cell r="I701">
            <v>2</v>
          </cell>
          <cell r="J701">
            <v>0</v>
          </cell>
          <cell r="K701">
            <v>0</v>
          </cell>
          <cell r="L701" t="str">
            <v/>
          </cell>
          <cell r="M701" t="str">
            <v>521</v>
          </cell>
          <cell r="N701" t="str">
            <v>KR</v>
          </cell>
          <cell r="O701" t="str">
            <v>15</v>
          </cell>
          <cell r="P701" t="str">
            <v/>
          </cell>
          <cell r="Q701" t="str">
            <v/>
          </cell>
          <cell r="R701" t="str">
            <v/>
          </cell>
          <cell r="S701">
            <v>58</v>
          </cell>
          <cell r="T701">
            <v>116</v>
          </cell>
          <cell r="U701" t="str">
            <v>21</v>
          </cell>
          <cell r="V701" t="str">
            <v>SALES CTRL</v>
          </cell>
          <cell r="W701">
            <v>20230821</v>
          </cell>
          <cell r="X701" t="str">
            <v/>
          </cell>
          <cell r="Y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>
            <v>20230920</v>
          </cell>
          <cell r="AG701">
            <v>20230920</v>
          </cell>
          <cell r="AH701">
            <v>20230920</v>
          </cell>
        </row>
        <row r="702">
          <cell r="A702">
            <v>20230808</v>
          </cell>
          <cell r="B702">
            <v>20230920</v>
          </cell>
          <cell r="F702" t="str">
            <v>HK337942</v>
          </cell>
          <cell r="G702" t="str">
            <v>000626126010000</v>
          </cell>
          <cell r="H702" t="str">
            <v>SSR25XW2SSM+1000LYM</v>
          </cell>
          <cell r="I702">
            <v>2</v>
          </cell>
          <cell r="J702">
            <v>2000</v>
          </cell>
          <cell r="K702">
            <v>4</v>
          </cell>
          <cell r="L702" t="str">
            <v>MOTION IND - CHICAGO (IL30)</v>
          </cell>
          <cell r="M702" t="str">
            <v>006</v>
          </cell>
          <cell r="N702" t="str">
            <v>SSR</v>
          </cell>
          <cell r="O702" t="str">
            <v>25X</v>
          </cell>
          <cell r="P702" t="str">
            <v>W</v>
          </cell>
          <cell r="Q702" t="str">
            <v/>
          </cell>
          <cell r="R702" t="str">
            <v/>
          </cell>
          <cell r="S702">
            <v>250.95</v>
          </cell>
          <cell r="T702">
            <v>501.9</v>
          </cell>
          <cell r="U702" t="str">
            <v>11</v>
          </cell>
          <cell r="V702" t="str">
            <v>CHI SALES</v>
          </cell>
          <cell r="W702">
            <v>20230814</v>
          </cell>
          <cell r="X702" t="str">
            <v>20</v>
          </cell>
          <cell r="Y702" t="str">
            <v>60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>M200</v>
          </cell>
          <cell r="AD702" t="str">
            <v/>
          </cell>
          <cell r="AE702" t="str">
            <v>M100</v>
          </cell>
          <cell r="AF702">
            <v>20230920</v>
          </cell>
          <cell r="AG702">
            <v>20230920</v>
          </cell>
          <cell r="AH702">
            <v>20230920</v>
          </cell>
        </row>
        <row r="703">
          <cell r="A703">
            <v>20230808</v>
          </cell>
          <cell r="B703">
            <v>20230920</v>
          </cell>
          <cell r="F703" t="str">
            <v>HK337933</v>
          </cell>
          <cell r="G703" t="str">
            <v>000516126002200</v>
          </cell>
          <cell r="H703" t="str">
            <v>SSR15XW2SS+220LY</v>
          </cell>
          <cell r="I703">
            <v>2</v>
          </cell>
          <cell r="J703">
            <v>440</v>
          </cell>
          <cell r="K703">
            <v>4</v>
          </cell>
          <cell r="L703" t="str">
            <v>MOTION AI</v>
          </cell>
          <cell r="M703" t="str">
            <v>005</v>
          </cell>
          <cell r="N703" t="str">
            <v>SSR</v>
          </cell>
          <cell r="O703" t="str">
            <v>15X</v>
          </cell>
          <cell r="P703" t="str">
            <v>W</v>
          </cell>
          <cell r="Q703" t="str">
            <v/>
          </cell>
          <cell r="R703" t="str">
            <v/>
          </cell>
          <cell r="S703">
            <v>87.75</v>
          </cell>
          <cell r="T703">
            <v>175.5</v>
          </cell>
          <cell r="U703" t="str">
            <v>11</v>
          </cell>
          <cell r="V703" t="str">
            <v>CHI SALES</v>
          </cell>
          <cell r="W703">
            <v>20230912</v>
          </cell>
          <cell r="X703" t="str">
            <v>20</v>
          </cell>
          <cell r="Y703" t="str">
            <v>60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>
            <v>20230920</v>
          </cell>
          <cell r="AG703">
            <v>20230920</v>
          </cell>
          <cell r="AH703">
            <v>20230920</v>
          </cell>
        </row>
        <row r="704">
          <cell r="A704">
            <v>20230809</v>
          </cell>
          <cell r="B704">
            <v>20230920</v>
          </cell>
          <cell r="F704" t="str">
            <v>HK338118</v>
          </cell>
          <cell r="G704" t="str">
            <v>000526113005200</v>
          </cell>
          <cell r="H704" t="str">
            <v>SSR25XW1UU+520LY</v>
          </cell>
          <cell r="I704">
            <v>2</v>
          </cell>
          <cell r="J704">
            <v>1040</v>
          </cell>
          <cell r="K704">
            <v>2</v>
          </cell>
          <cell r="L704" t="str">
            <v>PRECISION TOOLS SERVICE</v>
          </cell>
          <cell r="M704" t="str">
            <v>005</v>
          </cell>
          <cell r="N704" t="str">
            <v>SSR</v>
          </cell>
          <cell r="O704" t="str">
            <v>25X</v>
          </cell>
          <cell r="P704" t="str">
            <v>W</v>
          </cell>
          <cell r="Q704" t="str">
            <v/>
          </cell>
          <cell r="R704" t="str">
            <v/>
          </cell>
          <cell r="S704">
            <v>80.33</v>
          </cell>
          <cell r="T704">
            <v>160.66</v>
          </cell>
          <cell r="U704" t="str">
            <v>11</v>
          </cell>
          <cell r="V704" t="str">
            <v>DET SALES</v>
          </cell>
          <cell r="W704">
            <v>20230815</v>
          </cell>
          <cell r="X704" t="str">
            <v>20</v>
          </cell>
          <cell r="Y704" t="str">
            <v>60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>
            <v>20230920</v>
          </cell>
          <cell r="AG704">
            <v>20230920</v>
          </cell>
          <cell r="AH704">
            <v>20230920</v>
          </cell>
        </row>
        <row r="705">
          <cell r="A705">
            <v>20230809</v>
          </cell>
          <cell r="B705">
            <v>20230920</v>
          </cell>
          <cell r="F705" t="str">
            <v>HK338168</v>
          </cell>
          <cell r="G705" t="str">
            <v>100551023084000</v>
          </cell>
          <cell r="H705" t="str">
            <v>SSR15XW2SS+3000LYP</v>
          </cell>
          <cell r="I705">
            <v>1</v>
          </cell>
          <cell r="J705">
            <v>3000</v>
          </cell>
          <cell r="K705">
            <v>2</v>
          </cell>
          <cell r="L705" t="str">
            <v>PURVIS (TX)</v>
          </cell>
          <cell r="M705" t="str">
            <v>005</v>
          </cell>
          <cell r="N705" t="str">
            <v>SSR</v>
          </cell>
          <cell r="O705" t="str">
            <v>15X</v>
          </cell>
          <cell r="P705" t="str">
            <v>W</v>
          </cell>
          <cell r="Q705" t="str">
            <v>P</v>
          </cell>
          <cell r="R705" t="str">
            <v/>
          </cell>
          <cell r="S705">
            <v>316.19</v>
          </cell>
          <cell r="T705">
            <v>316.19</v>
          </cell>
          <cell r="U705" t="str">
            <v>11</v>
          </cell>
          <cell r="V705" t="str">
            <v>ATL SALES</v>
          </cell>
          <cell r="W705">
            <v>20230911</v>
          </cell>
          <cell r="X705" t="str">
            <v>30</v>
          </cell>
          <cell r="Y705" t="str">
            <v>60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>
            <v>20230920</v>
          </cell>
          <cell r="AG705">
            <v>20230920</v>
          </cell>
          <cell r="AH705">
            <v>20230920</v>
          </cell>
        </row>
        <row r="706">
          <cell r="A706">
            <v>20230809</v>
          </cell>
          <cell r="B706">
            <v>20230920</v>
          </cell>
          <cell r="F706" t="str">
            <v>HK338213</v>
          </cell>
          <cell r="G706" t="str">
            <v>100575001640100</v>
          </cell>
          <cell r="H706" t="str">
            <v>SSR15XW1SS+1000L</v>
          </cell>
          <cell r="I706">
            <v>1</v>
          </cell>
          <cell r="J706">
            <v>1000</v>
          </cell>
          <cell r="K706">
            <v>1</v>
          </cell>
          <cell r="L706" t="str">
            <v>MOTION IND - BIRMINGHAM (AL09)</v>
          </cell>
          <cell r="M706" t="str">
            <v>005</v>
          </cell>
          <cell r="N706" t="str">
            <v>SSR</v>
          </cell>
          <cell r="O706" t="str">
            <v>15X</v>
          </cell>
          <cell r="P706" t="str">
            <v>W</v>
          </cell>
          <cell r="Q706" t="str">
            <v/>
          </cell>
          <cell r="R706" t="str">
            <v/>
          </cell>
          <cell r="S706">
            <v>92.14</v>
          </cell>
          <cell r="T706">
            <v>92.14</v>
          </cell>
          <cell r="U706" t="str">
            <v>11</v>
          </cell>
          <cell r="V706" t="str">
            <v>ATL SALES</v>
          </cell>
          <cell r="W706">
            <v>20230918</v>
          </cell>
          <cell r="X706" t="str">
            <v>20</v>
          </cell>
          <cell r="Y706" t="str">
            <v>60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>
            <v>20230920</v>
          </cell>
          <cell r="AG706">
            <v>20230920</v>
          </cell>
          <cell r="AH706">
            <v>20230920</v>
          </cell>
        </row>
        <row r="707">
          <cell r="A707">
            <v>20230810</v>
          </cell>
          <cell r="B707">
            <v>20230920</v>
          </cell>
          <cell r="F707" t="str">
            <v>HK338262</v>
          </cell>
          <cell r="G707" t="str">
            <v>100561024780200</v>
          </cell>
          <cell r="H707" t="str">
            <v>SSR15XW1QZSSC1+640LY</v>
          </cell>
          <cell r="I707">
            <v>2</v>
          </cell>
          <cell r="J707">
            <v>1280</v>
          </cell>
          <cell r="K707">
            <v>2</v>
          </cell>
          <cell r="L707" t="str">
            <v>MISUMI USA, INC</v>
          </cell>
          <cell r="M707" t="str">
            <v>005</v>
          </cell>
          <cell r="N707" t="str">
            <v>SSR</v>
          </cell>
          <cell r="O707" t="str">
            <v>15X</v>
          </cell>
          <cell r="P707" t="str">
            <v>W</v>
          </cell>
          <cell r="Q707" t="str">
            <v/>
          </cell>
          <cell r="R707" t="str">
            <v>C1</v>
          </cell>
          <cell r="S707">
            <v>90.97</v>
          </cell>
          <cell r="T707">
            <v>181.94</v>
          </cell>
          <cell r="U707" t="str">
            <v>11</v>
          </cell>
          <cell r="V707" t="str">
            <v>SALES CTRL</v>
          </cell>
          <cell r="W707">
            <v>20230920</v>
          </cell>
          <cell r="X707" t="str">
            <v>20</v>
          </cell>
          <cell r="Y707" t="str">
            <v>60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>
            <v>20230920</v>
          </cell>
          <cell r="AG707">
            <v>20230920</v>
          </cell>
          <cell r="AH707">
            <v>20230920</v>
          </cell>
        </row>
        <row r="708">
          <cell r="A708">
            <v>20230814</v>
          </cell>
          <cell r="B708">
            <v>20230920</v>
          </cell>
          <cell r="F708" t="str">
            <v>HK338564</v>
          </cell>
          <cell r="G708" t="str">
            <v>101551012955200</v>
          </cell>
          <cell r="H708" t="str">
            <v>HSR45LR3DDC0S+1475LPE-II</v>
          </cell>
          <cell r="I708">
            <v>2</v>
          </cell>
          <cell r="J708">
            <v>2950</v>
          </cell>
          <cell r="K708">
            <v>6</v>
          </cell>
          <cell r="L708" t="str">
            <v>ACME MANUFACTURING COMPANY</v>
          </cell>
          <cell r="M708" t="str">
            <v>015</v>
          </cell>
          <cell r="N708" t="str">
            <v>HSR</v>
          </cell>
          <cell r="O708" t="str">
            <v>45</v>
          </cell>
          <cell r="P708" t="str">
            <v>LR</v>
          </cell>
          <cell r="Q708" t="str">
            <v>P</v>
          </cell>
          <cell r="R708" t="str">
            <v>C0</v>
          </cell>
          <cell r="S708">
            <v>839.82</v>
          </cell>
          <cell r="T708">
            <v>1679.64</v>
          </cell>
          <cell r="U708" t="str">
            <v>11</v>
          </cell>
          <cell r="V708" t="str">
            <v>DET SALES</v>
          </cell>
          <cell r="W708">
            <v>20230914</v>
          </cell>
          <cell r="X708" t="str">
            <v>55</v>
          </cell>
          <cell r="Y708" t="str">
            <v>105</v>
          </cell>
          <cell r="Z708" t="str">
            <v/>
          </cell>
          <cell r="AA708" t="str">
            <v>2</v>
          </cell>
          <cell r="AB708" t="str">
            <v>3200</v>
          </cell>
          <cell r="AC708" t="str">
            <v/>
          </cell>
          <cell r="AD708" t="str">
            <v>0200</v>
          </cell>
          <cell r="AE708" t="str">
            <v/>
          </cell>
          <cell r="AF708">
            <v>20230920</v>
          </cell>
          <cell r="AG708">
            <v>20230920</v>
          </cell>
          <cell r="AH708">
            <v>20230920</v>
          </cell>
        </row>
        <row r="709">
          <cell r="A709">
            <v>20230815</v>
          </cell>
          <cell r="B709">
            <v>20230920</v>
          </cell>
          <cell r="F709" t="str">
            <v>HK338822</v>
          </cell>
          <cell r="G709" t="str">
            <v>301751012434100</v>
          </cell>
          <cell r="H709" t="str">
            <v>HSR35-4064LT(GK) RAIL</v>
          </cell>
          <cell r="I709">
            <v>4</v>
          </cell>
          <cell r="J709">
            <v>16256</v>
          </cell>
          <cell r="K709">
            <v>0</v>
          </cell>
          <cell r="L709" t="str">
            <v>LINCOLN ELECTRIC COMPANY OF CANADA</v>
          </cell>
          <cell r="M709" t="str">
            <v>017</v>
          </cell>
          <cell r="N709" t="str">
            <v>HSR</v>
          </cell>
          <cell r="O709" t="str">
            <v>35</v>
          </cell>
          <cell r="P709" t="str">
            <v/>
          </cell>
          <cell r="Q709" t="str">
            <v>GK</v>
          </cell>
          <cell r="R709" t="str">
            <v/>
          </cell>
          <cell r="S709">
            <v>400.66</v>
          </cell>
          <cell r="T709">
            <v>1602.64</v>
          </cell>
          <cell r="U709" t="str">
            <v>11</v>
          </cell>
          <cell r="V709" t="str">
            <v>CAN SALES</v>
          </cell>
          <cell r="W709">
            <v>20230828</v>
          </cell>
          <cell r="X709" t="str">
            <v>32</v>
          </cell>
          <cell r="Y709" t="str">
            <v>80</v>
          </cell>
          <cell r="Z709" t="str">
            <v>2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>
            <v>20230920</v>
          </cell>
          <cell r="AG709">
            <v>20230920</v>
          </cell>
          <cell r="AH709">
            <v>20230920</v>
          </cell>
        </row>
        <row r="710">
          <cell r="A710">
            <v>20230817</v>
          </cell>
          <cell r="B710">
            <v>20230920</v>
          </cell>
          <cell r="F710" t="str">
            <v>HK338971</v>
          </cell>
          <cell r="G710" t="str">
            <v>302351006454000</v>
          </cell>
          <cell r="H710" t="str">
            <v>SHS45V1SSE(GK) BLOCK</v>
          </cell>
          <cell r="I710">
            <v>1</v>
          </cell>
          <cell r="J710">
            <v>0</v>
          </cell>
          <cell r="K710">
            <v>1</v>
          </cell>
          <cell r="L710" t="str">
            <v>HUSKY TECHNOLOGIES</v>
          </cell>
          <cell r="M710" t="str">
            <v>023</v>
          </cell>
          <cell r="N710" t="str">
            <v>SHS</v>
          </cell>
          <cell r="O710" t="str">
            <v>45</v>
          </cell>
          <cell r="P710" t="str">
            <v>V</v>
          </cell>
          <cell r="Q710" t="str">
            <v>GK</v>
          </cell>
          <cell r="R710" t="str">
            <v/>
          </cell>
          <cell r="S710">
            <v>77</v>
          </cell>
          <cell r="T710">
            <v>77</v>
          </cell>
          <cell r="U710" t="str">
            <v>11</v>
          </cell>
          <cell r="V710" t="str">
            <v>CAN SALES</v>
          </cell>
          <cell r="W710">
            <v>20230920</v>
          </cell>
          <cell r="X710" t="str">
            <v/>
          </cell>
          <cell r="Y710" t="str">
            <v/>
          </cell>
          <cell r="Z710" t="str">
            <v/>
          </cell>
          <cell r="AA710" t="str">
            <v/>
          </cell>
          <cell r="AB710" t="str">
            <v>004D</v>
          </cell>
          <cell r="AC710" t="str">
            <v/>
          </cell>
          <cell r="AD710" t="str">
            <v/>
          </cell>
          <cell r="AE710" t="str">
            <v/>
          </cell>
          <cell r="AF710">
            <v>20230920</v>
          </cell>
          <cell r="AG710">
            <v>20230920</v>
          </cell>
          <cell r="AH710">
            <v>20230920</v>
          </cell>
        </row>
        <row r="711">
          <cell r="A711">
            <v>20221205</v>
          </cell>
          <cell r="B711">
            <v>20230921</v>
          </cell>
          <cell r="F711" t="str">
            <v>HK295561</v>
          </cell>
          <cell r="G711" t="str">
            <v>102351012018600</v>
          </cell>
          <cell r="H711" t="str">
            <v>SHS30LV2QZSSC0E+1120L</v>
          </cell>
          <cell r="I711">
            <v>90</v>
          </cell>
          <cell r="J711">
            <v>100800</v>
          </cell>
          <cell r="K711">
            <v>180</v>
          </cell>
          <cell r="L711" t="str">
            <v>MOTION SOLUTIONS</v>
          </cell>
          <cell r="M711" t="str">
            <v>023</v>
          </cell>
          <cell r="N711" t="str">
            <v>SHS</v>
          </cell>
          <cell r="O711" t="str">
            <v>30</v>
          </cell>
          <cell r="P711" t="str">
            <v>LV</v>
          </cell>
          <cell r="Q711" t="str">
            <v/>
          </cell>
          <cell r="R711" t="str">
            <v>C0</v>
          </cell>
          <cell r="S711">
            <v>172</v>
          </cell>
          <cell r="T711">
            <v>15480</v>
          </cell>
          <cell r="U711" t="str">
            <v>11</v>
          </cell>
          <cell r="V711" t="str">
            <v>SF SALES</v>
          </cell>
          <cell r="W711">
            <v>20230921</v>
          </cell>
          <cell r="X711" t="str">
            <v>40</v>
          </cell>
          <cell r="Y711" t="str">
            <v>80</v>
          </cell>
          <cell r="Z711" t="str">
            <v/>
          </cell>
          <cell r="AA711" t="str">
            <v/>
          </cell>
          <cell r="AB711" t="str">
            <v>000Z</v>
          </cell>
          <cell r="AC711" t="str">
            <v/>
          </cell>
          <cell r="AD711" t="str">
            <v/>
          </cell>
          <cell r="AE711" t="str">
            <v/>
          </cell>
          <cell r="AF711">
            <v>20230921</v>
          </cell>
          <cell r="AG711">
            <v>20230921</v>
          </cell>
          <cell r="AH711">
            <v>20230921</v>
          </cell>
        </row>
        <row r="712">
          <cell r="A712">
            <v>20230116</v>
          </cell>
          <cell r="B712">
            <v>20230921</v>
          </cell>
          <cell r="F712" t="str">
            <v>HK301641</v>
          </cell>
          <cell r="G712" t="str">
            <v>102351022856900</v>
          </cell>
          <cell r="H712" t="str">
            <v>SHS15C4SS+440L</v>
          </cell>
          <cell r="I712">
            <v>15</v>
          </cell>
          <cell r="J712">
            <v>6600</v>
          </cell>
          <cell r="K712">
            <v>60</v>
          </cell>
          <cell r="L712" t="str">
            <v>DENSO MFG - ATHENS</v>
          </cell>
          <cell r="M712" t="str">
            <v>023</v>
          </cell>
          <cell r="N712" t="str">
            <v>SHS</v>
          </cell>
          <cell r="O712" t="str">
            <v>15</v>
          </cell>
          <cell r="P712" t="str">
            <v>C</v>
          </cell>
          <cell r="Q712" t="str">
            <v/>
          </cell>
          <cell r="R712" t="str">
            <v/>
          </cell>
          <cell r="S712">
            <v>192.95</v>
          </cell>
          <cell r="T712">
            <v>2894.25</v>
          </cell>
          <cell r="U712" t="str">
            <v>11</v>
          </cell>
          <cell r="V712" t="str">
            <v>ATL SALES</v>
          </cell>
          <cell r="W712">
            <v>20230921</v>
          </cell>
          <cell r="X712" t="str">
            <v>10</v>
          </cell>
          <cell r="Y712" t="str">
            <v>60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>
            <v>20230921</v>
          </cell>
          <cell r="AG712">
            <v>20230921</v>
          </cell>
          <cell r="AH712">
            <v>20230921</v>
          </cell>
        </row>
        <row r="713">
          <cell r="A713">
            <v>20230309</v>
          </cell>
          <cell r="B713">
            <v>20230921</v>
          </cell>
          <cell r="F713" t="str">
            <v>HK312600</v>
          </cell>
          <cell r="G713" t="str">
            <v>102351020349600</v>
          </cell>
          <cell r="H713" t="str">
            <v>SHS55LR1KKHHFME+2820LF</v>
          </cell>
          <cell r="I713">
            <v>2</v>
          </cell>
          <cell r="J713">
            <v>5640</v>
          </cell>
          <cell r="K713">
            <v>2</v>
          </cell>
          <cell r="L713" t="str">
            <v>MOTION IND - TRACY (CA78)</v>
          </cell>
          <cell r="M713" t="str">
            <v>023</v>
          </cell>
          <cell r="N713" t="str">
            <v>SHS</v>
          </cell>
          <cell r="O713" t="str">
            <v>55</v>
          </cell>
          <cell r="P713" t="str">
            <v>LR</v>
          </cell>
          <cell r="Q713" t="str">
            <v/>
          </cell>
          <cell r="R713" t="str">
            <v/>
          </cell>
          <cell r="S713">
            <v>1446.12</v>
          </cell>
          <cell r="T713">
            <v>2892.24</v>
          </cell>
          <cell r="U713" t="str">
            <v>11</v>
          </cell>
          <cell r="V713" t="str">
            <v>LA SALES</v>
          </cell>
          <cell r="W713">
            <v>20230921</v>
          </cell>
          <cell r="X713" t="str">
            <v>30</v>
          </cell>
          <cell r="Y713" t="str">
            <v>120</v>
          </cell>
          <cell r="Z713" t="str">
            <v/>
          </cell>
          <cell r="AA713" t="str">
            <v/>
          </cell>
          <cell r="AB713" t="str">
            <v>001Z</v>
          </cell>
          <cell r="AC713" t="str">
            <v>Y900</v>
          </cell>
          <cell r="AD713" t="str">
            <v/>
          </cell>
          <cell r="AE713" t="str">
            <v>F900</v>
          </cell>
          <cell r="AF713">
            <v>20230921</v>
          </cell>
          <cell r="AG713">
            <v>20230921</v>
          </cell>
          <cell r="AH713">
            <v>20230921</v>
          </cell>
        </row>
        <row r="714">
          <cell r="A714">
            <v>20230309</v>
          </cell>
          <cell r="B714">
            <v>20230921</v>
          </cell>
          <cell r="F714" t="str">
            <v>HK312601</v>
          </cell>
          <cell r="G714" t="str">
            <v>102351020355500</v>
          </cell>
          <cell r="H714" t="str">
            <v>SHS55LR2SSHFME+2820LF</v>
          </cell>
          <cell r="I714">
            <v>2</v>
          </cell>
          <cell r="J714">
            <v>5640</v>
          </cell>
          <cell r="K714">
            <v>4</v>
          </cell>
          <cell r="L714" t="str">
            <v>MOTION IND - TRACY (CA78)</v>
          </cell>
          <cell r="M714" t="str">
            <v>023</v>
          </cell>
          <cell r="N714" t="str">
            <v>SHS</v>
          </cell>
          <cell r="O714" t="str">
            <v>55</v>
          </cell>
          <cell r="P714" t="str">
            <v>LR</v>
          </cell>
          <cell r="Q714" t="str">
            <v/>
          </cell>
          <cell r="R714" t="str">
            <v/>
          </cell>
          <cell r="S714">
            <v>1708.77</v>
          </cell>
          <cell r="T714">
            <v>3417.54</v>
          </cell>
          <cell r="U714" t="str">
            <v>11</v>
          </cell>
          <cell r="V714" t="str">
            <v>LA SALES</v>
          </cell>
          <cell r="W714">
            <v>20230921</v>
          </cell>
          <cell r="X714" t="str">
            <v>30</v>
          </cell>
          <cell r="Y714" t="str">
            <v>120</v>
          </cell>
          <cell r="Z714" t="str">
            <v/>
          </cell>
          <cell r="AA714" t="str">
            <v/>
          </cell>
          <cell r="AB714" t="str">
            <v>001Z</v>
          </cell>
          <cell r="AC714" t="str">
            <v>Y900</v>
          </cell>
          <cell r="AD714" t="str">
            <v/>
          </cell>
          <cell r="AE714" t="str">
            <v>F900</v>
          </cell>
          <cell r="AF714">
            <v>20230921</v>
          </cell>
          <cell r="AG714">
            <v>20230921</v>
          </cell>
          <cell r="AH714">
            <v>20230921</v>
          </cell>
        </row>
        <row r="715">
          <cell r="A715">
            <v>20230324</v>
          </cell>
          <cell r="B715">
            <v>20230921</v>
          </cell>
          <cell r="F715" t="str">
            <v>HK315500</v>
          </cell>
          <cell r="G715" t="str">
            <v>102351006621401</v>
          </cell>
          <cell r="H715" t="str">
            <v>SHS35C3ZZC0E+1000LP-II</v>
          </cell>
          <cell r="I715">
            <v>2</v>
          </cell>
          <cell r="J715">
            <v>2000</v>
          </cell>
          <cell r="K715">
            <v>6</v>
          </cell>
          <cell r="L715" t="str">
            <v>MAZAK CORPORATION</v>
          </cell>
          <cell r="M715" t="str">
            <v>023</v>
          </cell>
          <cell r="N715" t="str">
            <v>SHS</v>
          </cell>
          <cell r="O715" t="str">
            <v>35</v>
          </cell>
          <cell r="P715" t="str">
            <v>C</v>
          </cell>
          <cell r="Q715" t="str">
            <v>P</v>
          </cell>
          <cell r="R715" t="str">
            <v>C0</v>
          </cell>
          <cell r="S715">
            <v>249</v>
          </cell>
          <cell r="T715">
            <v>498</v>
          </cell>
          <cell r="U715" t="str">
            <v>11</v>
          </cell>
          <cell r="V715" t="str">
            <v>CHI SALES</v>
          </cell>
          <cell r="W715">
            <v>20230921</v>
          </cell>
          <cell r="X715" t="str">
            <v>20</v>
          </cell>
          <cell r="Y715" t="str">
            <v>80</v>
          </cell>
          <cell r="Z715" t="str">
            <v/>
          </cell>
          <cell r="AA715" t="str">
            <v>2</v>
          </cell>
          <cell r="AB715" t="str">
            <v>009Z</v>
          </cell>
          <cell r="AC715" t="str">
            <v/>
          </cell>
          <cell r="AD715" t="str">
            <v/>
          </cell>
          <cell r="AE715" t="str">
            <v/>
          </cell>
          <cell r="AF715">
            <v>20230921</v>
          </cell>
          <cell r="AG715">
            <v>20230921</v>
          </cell>
          <cell r="AH715">
            <v>20230921</v>
          </cell>
        </row>
        <row r="716">
          <cell r="A716">
            <v>20230509</v>
          </cell>
          <cell r="B716">
            <v>20230921</v>
          </cell>
          <cell r="F716" t="str">
            <v>HK324022</v>
          </cell>
          <cell r="G716" t="str">
            <v>002330216002800</v>
          </cell>
          <cell r="H716" t="str">
            <v>SHS30LC1SS+280L</v>
          </cell>
          <cell r="I716">
            <v>1</v>
          </cell>
          <cell r="J716">
            <v>280</v>
          </cell>
          <cell r="K716">
            <v>1</v>
          </cell>
          <cell r="L716" t="str">
            <v>MOTION IND - BIRMINGHAM (AL09)</v>
          </cell>
          <cell r="M716" t="str">
            <v>023</v>
          </cell>
          <cell r="N716" t="str">
            <v>SHS</v>
          </cell>
          <cell r="O716" t="str">
            <v>30</v>
          </cell>
          <cell r="P716" t="str">
            <v>LC</v>
          </cell>
          <cell r="Q716" t="str">
            <v/>
          </cell>
          <cell r="R716" t="str">
            <v/>
          </cell>
          <cell r="S716">
            <v>106.17</v>
          </cell>
          <cell r="T716">
            <v>106.17</v>
          </cell>
          <cell r="U716" t="str">
            <v>11</v>
          </cell>
          <cell r="V716" t="str">
            <v>ATL SALES</v>
          </cell>
          <cell r="W716">
            <v>20230921</v>
          </cell>
          <cell r="X716" t="str">
            <v>20</v>
          </cell>
          <cell r="Y716" t="str">
            <v>80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>
            <v>20230921</v>
          </cell>
          <cell r="AG716">
            <v>20230921</v>
          </cell>
          <cell r="AH716">
            <v>20230921</v>
          </cell>
        </row>
        <row r="717">
          <cell r="A717">
            <v>20230516</v>
          </cell>
          <cell r="B717">
            <v>20230921</v>
          </cell>
          <cell r="F717" t="str">
            <v>HK326316</v>
          </cell>
          <cell r="G717" t="str">
            <v>102351004317800</v>
          </cell>
          <cell r="H717" t="str">
            <v>SHS30V2KK+600L</v>
          </cell>
          <cell r="I717">
            <v>1</v>
          </cell>
          <cell r="J717">
            <v>600</v>
          </cell>
          <cell r="K717">
            <v>2</v>
          </cell>
          <cell r="L717" t="str">
            <v>BDI</v>
          </cell>
          <cell r="M717" t="str">
            <v>023</v>
          </cell>
          <cell r="N717" t="str">
            <v>SHS</v>
          </cell>
          <cell r="O717" t="str">
            <v>30</v>
          </cell>
          <cell r="P717" t="str">
            <v>V</v>
          </cell>
          <cell r="Q717" t="str">
            <v/>
          </cell>
          <cell r="R717" t="str">
            <v/>
          </cell>
          <cell r="S717">
            <v>177.66</v>
          </cell>
          <cell r="T717">
            <v>177.66</v>
          </cell>
          <cell r="U717" t="str">
            <v>11</v>
          </cell>
          <cell r="V717" t="str">
            <v>DET SALES</v>
          </cell>
          <cell r="W717">
            <v>20230921</v>
          </cell>
          <cell r="X717" t="str">
            <v>20</v>
          </cell>
          <cell r="Y717" t="str">
            <v>80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>
            <v>20230921</v>
          </cell>
          <cell r="AG717">
            <v>20230921</v>
          </cell>
          <cell r="AH717">
            <v>20230921</v>
          </cell>
        </row>
        <row r="718">
          <cell r="A718">
            <v>20230531</v>
          </cell>
          <cell r="B718">
            <v>20230921</v>
          </cell>
          <cell r="F718" t="str">
            <v>HK327916</v>
          </cell>
          <cell r="G718" t="str">
            <v>106151018357600</v>
          </cell>
          <cell r="H718" t="str">
            <v>HRW21CA2UUC1E+580L</v>
          </cell>
          <cell r="I718">
            <v>65</v>
          </cell>
          <cell r="J718">
            <v>37700</v>
          </cell>
          <cell r="K718">
            <v>130</v>
          </cell>
          <cell r="L718" t="str">
            <v>MOTION SOLUTIONS</v>
          </cell>
          <cell r="M718" t="str">
            <v>061</v>
          </cell>
          <cell r="N718" t="str">
            <v>HRW</v>
          </cell>
          <cell r="O718" t="str">
            <v>21</v>
          </cell>
          <cell r="P718" t="str">
            <v>CA</v>
          </cell>
          <cell r="Q718" t="str">
            <v/>
          </cell>
          <cell r="R718" t="str">
            <v>C1</v>
          </cell>
          <cell r="S718">
            <v>165.54</v>
          </cell>
          <cell r="T718">
            <v>10760.1</v>
          </cell>
          <cell r="U718" t="str">
            <v>11</v>
          </cell>
          <cell r="V718" t="str">
            <v>SF SALES</v>
          </cell>
          <cell r="W718">
            <v>20230921</v>
          </cell>
          <cell r="X718" t="str">
            <v>15</v>
          </cell>
          <cell r="Y718" t="str">
            <v>50</v>
          </cell>
          <cell r="Z718" t="str">
            <v/>
          </cell>
          <cell r="AA718" t="str">
            <v/>
          </cell>
          <cell r="AB718" t="str">
            <v>0010</v>
          </cell>
          <cell r="AC718" t="str">
            <v/>
          </cell>
          <cell r="AD718" t="str">
            <v/>
          </cell>
          <cell r="AE718" t="str">
            <v/>
          </cell>
          <cell r="AF718">
            <v>20230921</v>
          </cell>
          <cell r="AG718">
            <v>20230921</v>
          </cell>
          <cell r="AH718">
            <v>20230921</v>
          </cell>
        </row>
        <row r="719">
          <cell r="A719">
            <v>20230609</v>
          </cell>
          <cell r="B719">
            <v>20230921</v>
          </cell>
          <cell r="F719" t="str">
            <v>HK329917</v>
          </cell>
          <cell r="G719" t="str">
            <v>100151003930700</v>
          </cell>
          <cell r="H719" t="str">
            <v>SR30W2SSC1FM/V2SSC1FM+2280LF</v>
          </cell>
          <cell r="I719">
            <v>4</v>
          </cell>
          <cell r="J719">
            <v>9120</v>
          </cell>
          <cell r="K719">
            <v>16</v>
          </cell>
          <cell r="L719" t="str">
            <v>VISKASE CORPORATION</v>
          </cell>
          <cell r="M719" t="str">
            <v>001</v>
          </cell>
          <cell r="N719" t="str">
            <v>SR</v>
          </cell>
          <cell r="O719" t="str">
            <v>30</v>
          </cell>
          <cell r="P719" t="str">
            <v>V</v>
          </cell>
          <cell r="Q719" t="str">
            <v/>
          </cell>
          <cell r="R719" t="str">
            <v>C1</v>
          </cell>
          <cell r="S719">
            <v>763</v>
          </cell>
          <cell r="T719">
            <v>3052</v>
          </cell>
          <cell r="U719" t="str">
            <v>11</v>
          </cell>
          <cell r="V719" t="str">
            <v>ATL SALES</v>
          </cell>
          <cell r="W719">
            <v>20230921</v>
          </cell>
          <cell r="X719" t="str">
            <v>20</v>
          </cell>
          <cell r="Y719" t="str">
            <v>80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>Y900</v>
          </cell>
          <cell r="AD719" t="str">
            <v/>
          </cell>
          <cell r="AE719" t="str">
            <v>F900</v>
          </cell>
          <cell r="AF719">
            <v>20230921</v>
          </cell>
          <cell r="AG719">
            <v>20230921</v>
          </cell>
          <cell r="AH719">
            <v>20230921</v>
          </cell>
        </row>
        <row r="720">
          <cell r="A720">
            <v>20230712</v>
          </cell>
          <cell r="B720">
            <v>20230921</v>
          </cell>
          <cell r="F720" t="str">
            <v>HK334376</v>
          </cell>
          <cell r="G720" t="str">
            <v>102351022761300</v>
          </cell>
          <cell r="H720" t="str">
            <v>SHS15V2SSE+700L(B)</v>
          </cell>
          <cell r="I720">
            <v>30</v>
          </cell>
          <cell r="J720">
            <v>21000</v>
          </cell>
          <cell r="K720">
            <v>60</v>
          </cell>
          <cell r="L720" t="str">
            <v>LUMAFIELD</v>
          </cell>
          <cell r="M720" t="str">
            <v>023</v>
          </cell>
          <cell r="N720" t="str">
            <v>SHS</v>
          </cell>
          <cell r="O720" t="str">
            <v>15</v>
          </cell>
          <cell r="P720" t="str">
            <v>V</v>
          </cell>
          <cell r="Q720" t="str">
            <v/>
          </cell>
          <cell r="R720" t="str">
            <v/>
          </cell>
          <cell r="S720">
            <v>122.36</v>
          </cell>
          <cell r="T720">
            <v>3670.8</v>
          </cell>
          <cell r="U720" t="str">
            <v>11</v>
          </cell>
          <cell r="V720" t="str">
            <v>NE SALES</v>
          </cell>
          <cell r="W720">
            <v>20230921</v>
          </cell>
          <cell r="X720" t="str">
            <v>20</v>
          </cell>
          <cell r="Y720" t="str">
            <v>60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>
            <v>20230921</v>
          </cell>
          <cell r="AG720">
            <v>20230921</v>
          </cell>
          <cell r="AH720">
            <v>20230921</v>
          </cell>
        </row>
        <row r="721">
          <cell r="A721">
            <v>20230713</v>
          </cell>
          <cell r="B721">
            <v>20230921</v>
          </cell>
          <cell r="F721" t="str">
            <v>HK334471</v>
          </cell>
          <cell r="G721" t="str">
            <v>302351008791000</v>
          </cell>
          <cell r="H721" t="str">
            <v>SHS25C1SSC1(GK) BLOCK</v>
          </cell>
          <cell r="I721">
            <v>20</v>
          </cell>
          <cell r="J721">
            <v>0</v>
          </cell>
          <cell r="K721">
            <v>20</v>
          </cell>
          <cell r="L721" t="str">
            <v>PEDDINGHAUS CORPORATION</v>
          </cell>
          <cell r="M721" t="str">
            <v>023</v>
          </cell>
          <cell r="N721" t="str">
            <v>SHS</v>
          </cell>
          <cell r="O721" t="str">
            <v>25</v>
          </cell>
          <cell r="P721" t="str">
            <v>C</v>
          </cell>
          <cell r="Q721" t="str">
            <v>GK</v>
          </cell>
          <cell r="R721" t="str">
            <v>C1</v>
          </cell>
          <cell r="S721">
            <v>32</v>
          </cell>
          <cell r="T721">
            <v>640</v>
          </cell>
          <cell r="U721" t="str">
            <v>11</v>
          </cell>
          <cell r="V721" t="str">
            <v>CHI SALES</v>
          </cell>
          <cell r="W721">
            <v>20230907</v>
          </cell>
          <cell r="X721" t="str">
            <v/>
          </cell>
          <cell r="Y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>
            <v>20230921</v>
          </cell>
          <cell r="AG721">
            <v>20230921</v>
          </cell>
          <cell r="AH721">
            <v>20230921</v>
          </cell>
        </row>
        <row r="722">
          <cell r="A722">
            <v>20230719</v>
          </cell>
          <cell r="B722">
            <v>20230921</v>
          </cell>
          <cell r="F722" t="str">
            <v>HK335120</v>
          </cell>
          <cell r="G722" t="str">
            <v>302451006395700</v>
          </cell>
          <cell r="H722" t="str">
            <v>SHS45-3730LK(GK) RAIL</v>
          </cell>
          <cell r="I722">
            <v>2</v>
          </cell>
          <cell r="J722">
            <v>7460</v>
          </cell>
          <cell r="K722">
            <v>0</v>
          </cell>
          <cell r="L722" t="str">
            <v>APPLIED MEXICO, SA DE CV</v>
          </cell>
          <cell r="M722" t="str">
            <v>024</v>
          </cell>
          <cell r="N722" t="str">
            <v>SHS</v>
          </cell>
          <cell r="O722" t="str">
            <v>45</v>
          </cell>
          <cell r="P722" t="str">
            <v/>
          </cell>
          <cell r="Q722" t="str">
            <v>GK</v>
          </cell>
          <cell r="R722" t="str">
            <v/>
          </cell>
          <cell r="S722">
            <v>587.29</v>
          </cell>
          <cell r="T722">
            <v>1174.58</v>
          </cell>
          <cell r="U722" t="str">
            <v>11</v>
          </cell>
          <cell r="V722" t="str">
            <v>LA SALES</v>
          </cell>
          <cell r="W722">
            <v>20230921</v>
          </cell>
          <cell r="X722" t="str">
            <v>80</v>
          </cell>
          <cell r="Y722" t="str">
            <v>105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>
            <v>20230921</v>
          </cell>
          <cell r="AG722">
            <v>20230921</v>
          </cell>
          <cell r="AH722">
            <v>20230921</v>
          </cell>
        </row>
        <row r="723">
          <cell r="A723">
            <v>20230720</v>
          </cell>
          <cell r="B723">
            <v>20230921</v>
          </cell>
          <cell r="F723" t="str">
            <v>HK335410</v>
          </cell>
          <cell r="G723" t="str">
            <v>176051009861600</v>
          </cell>
          <cell r="H723" t="str">
            <v>GL20N-142-SWQ-B20Q-Z-C-C4-N-Y</v>
          </cell>
          <cell r="I723">
            <v>1</v>
          </cell>
          <cell r="J723">
            <v>1420</v>
          </cell>
          <cell r="K723">
            <v>4</v>
          </cell>
          <cell r="L723" t="str">
            <v>MOTION IND - BIRMINGHAM (AL09)</v>
          </cell>
          <cell r="M723" t="str">
            <v>760</v>
          </cell>
          <cell r="N723" t="str">
            <v>GL</v>
          </cell>
          <cell r="O723" t="str">
            <v>20N</v>
          </cell>
          <cell r="P723" t="str">
            <v>SWQ</v>
          </cell>
          <cell r="Q723" t="str">
            <v/>
          </cell>
          <cell r="R723" t="str">
            <v/>
          </cell>
          <cell r="S723">
            <v>1667</v>
          </cell>
          <cell r="T723">
            <v>1667</v>
          </cell>
          <cell r="U723" t="str">
            <v>11</v>
          </cell>
          <cell r="V723" t="str">
            <v>ATL SALES</v>
          </cell>
          <cell r="W723">
            <v>20230912</v>
          </cell>
          <cell r="X723" t="str">
            <v/>
          </cell>
          <cell r="Y723" t="str">
            <v>Z</v>
          </cell>
          <cell r="Z723" t="str">
            <v>C</v>
          </cell>
          <cell r="AA723" t="str">
            <v>C4</v>
          </cell>
          <cell r="AB723" t="str">
            <v/>
          </cell>
          <cell r="AC723" t="str">
            <v/>
          </cell>
          <cell r="AD723" t="str">
            <v>Y</v>
          </cell>
          <cell r="AE723" t="str">
            <v/>
          </cell>
          <cell r="AF723">
            <v>20230921</v>
          </cell>
          <cell r="AG723">
            <v>20230921</v>
          </cell>
          <cell r="AH723">
            <v>20230921</v>
          </cell>
        </row>
        <row r="724">
          <cell r="A724">
            <v>20230725</v>
          </cell>
          <cell r="B724">
            <v>20230921</v>
          </cell>
          <cell r="F724" t="str">
            <v>HK335837</v>
          </cell>
          <cell r="G724" t="str">
            <v>100151017606200</v>
          </cell>
          <cell r="H724" t="str">
            <v>SR25W1SSE+192LY</v>
          </cell>
          <cell r="I724">
            <v>1</v>
          </cell>
          <cell r="J724">
            <v>192</v>
          </cell>
          <cell r="K724">
            <v>1</v>
          </cell>
          <cell r="L724" t="str">
            <v>MITSUBISHI HEAVY INDUSTRIES</v>
          </cell>
          <cell r="M724" t="str">
            <v>001</v>
          </cell>
          <cell r="N724" t="str">
            <v>SR</v>
          </cell>
          <cell r="O724" t="str">
            <v>25</v>
          </cell>
          <cell r="P724" t="str">
            <v>W</v>
          </cell>
          <cell r="Q724" t="str">
            <v/>
          </cell>
          <cell r="R724" t="str">
            <v/>
          </cell>
          <cell r="S724">
            <v>53</v>
          </cell>
          <cell r="T724">
            <v>53</v>
          </cell>
          <cell r="U724" t="str">
            <v>11</v>
          </cell>
          <cell r="V724" t="str">
            <v>DET SALES</v>
          </cell>
          <cell r="W724">
            <v>20230921</v>
          </cell>
          <cell r="X724" t="str">
            <v>36</v>
          </cell>
          <cell r="Y724" t="str">
            <v>60</v>
          </cell>
          <cell r="Z724" t="str">
            <v/>
          </cell>
          <cell r="AA724" t="str">
            <v/>
          </cell>
          <cell r="AB724" t="str">
            <v>0040</v>
          </cell>
          <cell r="AC724" t="str">
            <v/>
          </cell>
          <cell r="AD724" t="str">
            <v/>
          </cell>
          <cell r="AE724" t="str">
            <v/>
          </cell>
          <cell r="AF724">
            <v>20230921</v>
          </cell>
          <cell r="AG724">
            <v>20230921</v>
          </cell>
          <cell r="AH724">
            <v>20230921</v>
          </cell>
        </row>
        <row r="725">
          <cell r="A725">
            <v>20230725</v>
          </cell>
          <cell r="B725">
            <v>20230921</v>
          </cell>
          <cell r="F725" t="str">
            <v>HK335857</v>
          </cell>
          <cell r="G725" t="str">
            <v>086122131000600</v>
          </cell>
          <cell r="H725" t="str">
            <v>KR2602A-0060-0-01A0</v>
          </cell>
          <cell r="I725">
            <v>2</v>
          </cell>
          <cell r="J725">
            <v>300</v>
          </cell>
          <cell r="K725">
            <v>2</v>
          </cell>
          <cell r="L725" t="str">
            <v>MOTION IND - BIRMINGHAM</v>
          </cell>
          <cell r="M725" t="str">
            <v>861</v>
          </cell>
          <cell r="N725" t="str">
            <v>KR</v>
          </cell>
          <cell r="O725" t="str">
            <v>2602</v>
          </cell>
          <cell r="P725" t="str">
            <v>A</v>
          </cell>
          <cell r="Q725" t="str">
            <v/>
          </cell>
          <cell r="R725" t="str">
            <v>GS</v>
          </cell>
          <cell r="S725">
            <v>261.58999999999997</v>
          </cell>
          <cell r="T725">
            <v>523.17999999999995</v>
          </cell>
          <cell r="U725" t="str">
            <v>11</v>
          </cell>
          <cell r="V725" t="str">
            <v>NE SALES</v>
          </cell>
          <cell r="W725">
            <v>20230811</v>
          </cell>
          <cell r="X725" t="str">
            <v>35</v>
          </cell>
          <cell r="Y725" t="str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>
            <v>20230921</v>
          </cell>
          <cell r="AG725">
            <v>20230921</v>
          </cell>
          <cell r="AH725">
            <v>20230921</v>
          </cell>
        </row>
        <row r="726">
          <cell r="A726">
            <v>20230804</v>
          </cell>
          <cell r="B726">
            <v>20230921</v>
          </cell>
          <cell r="F726" t="str">
            <v>HK337705</v>
          </cell>
          <cell r="G726" t="str">
            <v>106151018357600</v>
          </cell>
          <cell r="H726" t="str">
            <v>HRW21CA2UUC1E+580L</v>
          </cell>
          <cell r="I726">
            <v>65</v>
          </cell>
          <cell r="J726">
            <v>37700</v>
          </cell>
          <cell r="K726">
            <v>130</v>
          </cell>
          <cell r="L726" t="str">
            <v>MOTION SOLUTIONS</v>
          </cell>
          <cell r="M726" t="str">
            <v>061</v>
          </cell>
          <cell r="N726" t="str">
            <v>HRW</v>
          </cell>
          <cell r="O726" t="str">
            <v>21</v>
          </cell>
          <cell r="P726" t="str">
            <v>CA</v>
          </cell>
          <cell r="Q726" t="str">
            <v/>
          </cell>
          <cell r="R726" t="str">
            <v>C1</v>
          </cell>
          <cell r="S726">
            <v>165.54</v>
          </cell>
          <cell r="T726">
            <v>10760.1</v>
          </cell>
          <cell r="U726" t="str">
            <v>11</v>
          </cell>
          <cell r="V726" t="str">
            <v>SF SALES</v>
          </cell>
          <cell r="W726">
            <v>20230921</v>
          </cell>
          <cell r="X726" t="str">
            <v>15</v>
          </cell>
          <cell r="Y726" t="str">
            <v>50</v>
          </cell>
          <cell r="Z726" t="str">
            <v/>
          </cell>
          <cell r="AA726" t="str">
            <v/>
          </cell>
          <cell r="AB726" t="str">
            <v>0010</v>
          </cell>
          <cell r="AC726" t="str">
            <v/>
          </cell>
          <cell r="AD726" t="str">
            <v/>
          </cell>
          <cell r="AE726" t="str">
            <v/>
          </cell>
          <cell r="AF726">
            <v>20230921</v>
          </cell>
          <cell r="AG726">
            <v>20230921</v>
          </cell>
          <cell r="AH726">
            <v>20230921</v>
          </cell>
        </row>
        <row r="727">
          <cell r="A727">
            <v>20230807</v>
          </cell>
          <cell r="B727">
            <v>20230921</v>
          </cell>
          <cell r="F727" t="str">
            <v>HK337639</v>
          </cell>
          <cell r="G727" t="str">
            <v>101502405211300</v>
          </cell>
          <cell r="H727" t="str">
            <v>HSR25R2QZDDHHC0S+520L-II</v>
          </cell>
          <cell r="I727">
            <v>2</v>
          </cell>
          <cell r="J727">
            <v>1040</v>
          </cell>
          <cell r="K727">
            <v>4</v>
          </cell>
          <cell r="L727" t="str">
            <v>SHINWA USA CORPORATION</v>
          </cell>
          <cell r="M727" t="str">
            <v>015</v>
          </cell>
          <cell r="N727" t="str">
            <v>HSR</v>
          </cell>
          <cell r="O727" t="str">
            <v>25</v>
          </cell>
          <cell r="P727" t="str">
            <v>R</v>
          </cell>
          <cell r="Q727" t="str">
            <v/>
          </cell>
          <cell r="R727" t="str">
            <v>C0</v>
          </cell>
          <cell r="S727">
            <v>234.72</v>
          </cell>
          <cell r="T727">
            <v>469.44</v>
          </cell>
          <cell r="U727" t="str">
            <v>11</v>
          </cell>
          <cell r="V727" t="str">
            <v>CHI SALES</v>
          </cell>
          <cell r="W727">
            <v>20230905</v>
          </cell>
          <cell r="X727" t="str">
            <v>20</v>
          </cell>
          <cell r="Y727" t="str">
            <v>60</v>
          </cell>
          <cell r="Z727" t="str">
            <v/>
          </cell>
          <cell r="AA727" t="str">
            <v>2</v>
          </cell>
          <cell r="AB727" t="str">
            <v>7000</v>
          </cell>
          <cell r="AC727" t="str">
            <v/>
          </cell>
          <cell r="AD727" t="str">
            <v/>
          </cell>
          <cell r="AE727" t="str">
            <v/>
          </cell>
          <cell r="AF727">
            <v>20230921</v>
          </cell>
          <cell r="AG727">
            <v>20230921</v>
          </cell>
          <cell r="AH727">
            <v>20230921</v>
          </cell>
        </row>
        <row r="728">
          <cell r="A728">
            <v>20230810</v>
          </cell>
          <cell r="B728">
            <v>20230921</v>
          </cell>
          <cell r="F728" t="str">
            <v>HK338307</v>
          </cell>
          <cell r="G728" t="str">
            <v>184951010617601</v>
          </cell>
          <cell r="H728" t="str">
            <v>MS03036-02-0012124</v>
          </cell>
          <cell r="I728">
            <v>1</v>
          </cell>
          <cell r="J728">
            <v>0</v>
          </cell>
          <cell r="K728">
            <v>0</v>
          </cell>
          <cell r="L728" t="str">
            <v>APPLIED MATERIALS INC</v>
          </cell>
          <cell r="M728" t="str">
            <v>849</v>
          </cell>
          <cell r="N728" t="str">
            <v>S-UNIT</v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>
            <v>1838</v>
          </cell>
          <cell r="T728">
            <v>1838</v>
          </cell>
          <cell r="U728" t="str">
            <v>11</v>
          </cell>
          <cell r="V728" t="str">
            <v>SF SALES</v>
          </cell>
          <cell r="W728">
            <v>20230921</v>
          </cell>
          <cell r="X728" t="str">
            <v/>
          </cell>
          <cell r="Y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>
            <v>20230921</v>
          </cell>
          <cell r="AG728">
            <v>20230921</v>
          </cell>
          <cell r="AH728">
            <v>0</v>
          </cell>
        </row>
        <row r="729">
          <cell r="A729">
            <v>20230814</v>
          </cell>
          <cell r="B729">
            <v>20230921</v>
          </cell>
          <cell r="F729" t="str">
            <v>HK338606</v>
          </cell>
          <cell r="G729" t="str">
            <v>002325613101600</v>
          </cell>
          <cell r="H729" t="str">
            <v>SHS25LR1UU+160L-II</v>
          </cell>
          <cell r="I729">
            <v>4</v>
          </cell>
          <cell r="J729">
            <v>640</v>
          </cell>
          <cell r="K729">
            <v>4</v>
          </cell>
          <cell r="L729" t="str">
            <v>KYB MANUFACTURING NORTH AMER</v>
          </cell>
          <cell r="M729" t="str">
            <v>023</v>
          </cell>
          <cell r="N729" t="str">
            <v>SHS</v>
          </cell>
          <cell r="O729" t="str">
            <v>25</v>
          </cell>
          <cell r="P729" t="str">
            <v>LR</v>
          </cell>
          <cell r="Q729" t="str">
            <v/>
          </cell>
          <cell r="R729" t="str">
            <v/>
          </cell>
          <cell r="S729">
            <v>80.78</v>
          </cell>
          <cell r="T729">
            <v>323.12</v>
          </cell>
          <cell r="U729" t="str">
            <v>11</v>
          </cell>
          <cell r="V729" t="str">
            <v>CHI SALES</v>
          </cell>
          <cell r="W729">
            <v>20230911</v>
          </cell>
          <cell r="X729" t="str">
            <v>20</v>
          </cell>
          <cell r="Y729" t="str">
            <v>60</v>
          </cell>
          <cell r="Z729" t="str">
            <v/>
          </cell>
          <cell r="AA729" t="str">
            <v>2</v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>
            <v>20230921</v>
          </cell>
          <cell r="AG729">
            <v>20230921</v>
          </cell>
          <cell r="AH729">
            <v>20230921</v>
          </cell>
        </row>
        <row r="730">
          <cell r="A730">
            <v>20230814</v>
          </cell>
          <cell r="B730">
            <v>20230921</v>
          </cell>
          <cell r="F730" t="str">
            <v>HK338560</v>
          </cell>
          <cell r="G730" t="str">
            <v>102351023383400</v>
          </cell>
          <cell r="H730" t="str">
            <v>SHS25LC2QZUU+2780L</v>
          </cell>
          <cell r="I730">
            <v>4</v>
          </cell>
          <cell r="J730">
            <v>11120</v>
          </cell>
          <cell r="K730">
            <v>8</v>
          </cell>
          <cell r="L730" t="str">
            <v>LAM RESEARCH</v>
          </cell>
          <cell r="M730" t="str">
            <v>023</v>
          </cell>
          <cell r="N730" t="str">
            <v>SHS</v>
          </cell>
          <cell r="O730" t="str">
            <v>25</v>
          </cell>
          <cell r="P730" t="str">
            <v>LC</v>
          </cell>
          <cell r="Q730" t="str">
            <v/>
          </cell>
          <cell r="R730" t="str">
            <v/>
          </cell>
          <cell r="S730">
            <v>387.89</v>
          </cell>
          <cell r="T730">
            <v>1551.56</v>
          </cell>
          <cell r="U730" t="str">
            <v>11</v>
          </cell>
          <cell r="V730" t="str">
            <v>SF SALES</v>
          </cell>
          <cell r="W730">
            <v>20230912</v>
          </cell>
          <cell r="X730" t="str">
            <v>10</v>
          </cell>
          <cell r="Y730" t="str">
            <v>60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>
            <v>20230921</v>
          </cell>
          <cell r="AG730">
            <v>20230921</v>
          </cell>
          <cell r="AH730">
            <v>20230921</v>
          </cell>
        </row>
        <row r="731">
          <cell r="A731">
            <v>20230814</v>
          </cell>
          <cell r="B731">
            <v>20230921</v>
          </cell>
          <cell r="F731" t="str">
            <v>HK338695</v>
          </cell>
          <cell r="G731" t="str">
            <v>219A03001000000</v>
          </cell>
          <cell r="H731" t="str">
            <v>SEAL KIT SHS30Z</v>
          </cell>
          <cell r="I731">
            <v>50</v>
          </cell>
          <cell r="J731">
            <v>0</v>
          </cell>
          <cell r="K731">
            <v>0</v>
          </cell>
          <cell r="L731" t="str">
            <v/>
          </cell>
          <cell r="M731" t="str">
            <v>19A</v>
          </cell>
          <cell r="N731" t="str">
            <v>SHS-SK</v>
          </cell>
          <cell r="O731" t="str">
            <v>30</v>
          </cell>
          <cell r="P731" t="str">
            <v/>
          </cell>
          <cell r="Q731" t="str">
            <v/>
          </cell>
          <cell r="R731" t="str">
            <v/>
          </cell>
          <cell r="S731">
            <v>3.2</v>
          </cell>
          <cell r="T731">
            <v>160</v>
          </cell>
          <cell r="U731" t="str">
            <v>21</v>
          </cell>
          <cell r="V731" t="str">
            <v>SALES CTRL</v>
          </cell>
          <cell r="W731">
            <v>20230921</v>
          </cell>
          <cell r="X731" t="str">
            <v/>
          </cell>
          <cell r="Y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>
            <v>20230921</v>
          </cell>
          <cell r="AG731">
            <v>20230921</v>
          </cell>
          <cell r="AH731">
            <v>20230921</v>
          </cell>
        </row>
        <row r="732">
          <cell r="A732">
            <v>20230815</v>
          </cell>
          <cell r="B732">
            <v>20230921</v>
          </cell>
          <cell r="F732" t="str">
            <v>HK338748</v>
          </cell>
          <cell r="G732" t="str">
            <v>302451006395700</v>
          </cell>
          <cell r="H732" t="str">
            <v>SHS45-3730LK(GK) RAIL</v>
          </cell>
          <cell r="I732">
            <v>3</v>
          </cell>
          <cell r="J732">
            <v>11190</v>
          </cell>
          <cell r="K732">
            <v>0</v>
          </cell>
          <cell r="L732" t="str">
            <v>APPLIED MEXICO, SA DE CV</v>
          </cell>
          <cell r="M732" t="str">
            <v>024</v>
          </cell>
          <cell r="N732" t="str">
            <v>SHS</v>
          </cell>
          <cell r="O732" t="str">
            <v>45</v>
          </cell>
          <cell r="P732" t="str">
            <v/>
          </cell>
          <cell r="Q732" t="str">
            <v>GK</v>
          </cell>
          <cell r="R732" t="str">
            <v/>
          </cell>
          <cell r="S732">
            <v>587.29</v>
          </cell>
          <cell r="T732">
            <v>1761.87</v>
          </cell>
          <cell r="U732" t="str">
            <v>11</v>
          </cell>
          <cell r="V732" t="str">
            <v>LA SALES</v>
          </cell>
          <cell r="W732">
            <v>20230818</v>
          </cell>
          <cell r="X732" t="str">
            <v>80</v>
          </cell>
          <cell r="Y732" t="str">
            <v>105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>
            <v>20230921</v>
          </cell>
          <cell r="AG732">
            <v>20230921</v>
          </cell>
          <cell r="AH732">
            <v>20230921</v>
          </cell>
        </row>
        <row r="733">
          <cell r="A733">
            <v>20221118</v>
          </cell>
          <cell r="B733">
            <v>20230922</v>
          </cell>
          <cell r="F733" t="str">
            <v>HK293170</v>
          </cell>
          <cell r="G733" t="str">
            <v>102302294263400</v>
          </cell>
          <cell r="H733" t="str">
            <v>SHS35LR2QZZZC1S+4000LT(B)</v>
          </cell>
          <cell r="I733">
            <v>30</v>
          </cell>
          <cell r="J733">
            <v>120000</v>
          </cell>
          <cell r="K733">
            <v>60</v>
          </cell>
          <cell r="L733" t="str">
            <v>AMADA AMERICA INC</v>
          </cell>
          <cell r="M733" t="str">
            <v>023</v>
          </cell>
          <cell r="N733" t="str">
            <v>SHS</v>
          </cell>
          <cell r="O733" t="str">
            <v>35</v>
          </cell>
          <cell r="P733" t="str">
            <v>LR</v>
          </cell>
          <cell r="Q733" t="str">
            <v/>
          </cell>
          <cell r="R733" t="str">
            <v>C1</v>
          </cell>
          <cell r="S733">
            <v>446</v>
          </cell>
          <cell r="T733">
            <v>13380</v>
          </cell>
          <cell r="U733" t="str">
            <v>11</v>
          </cell>
          <cell r="V733" t="str">
            <v>LA SALES</v>
          </cell>
          <cell r="W733">
            <v>20230628</v>
          </cell>
          <cell r="X733" t="str">
            <v>20</v>
          </cell>
          <cell r="Y733" t="str">
            <v>80</v>
          </cell>
          <cell r="Z733" t="str">
            <v>2</v>
          </cell>
          <cell r="AA733" t="str">
            <v/>
          </cell>
          <cell r="AB733" t="str">
            <v>5000</v>
          </cell>
          <cell r="AC733" t="str">
            <v/>
          </cell>
          <cell r="AD733" t="str">
            <v/>
          </cell>
          <cell r="AE733" t="str">
            <v/>
          </cell>
          <cell r="AF733">
            <v>20230922</v>
          </cell>
          <cell r="AG733">
            <v>20230922</v>
          </cell>
          <cell r="AH733">
            <v>20230922</v>
          </cell>
        </row>
        <row r="734">
          <cell r="A734">
            <v>20230214</v>
          </cell>
          <cell r="B734">
            <v>20230922</v>
          </cell>
          <cell r="F734" t="str">
            <v>HK307513</v>
          </cell>
          <cell r="G734" t="str">
            <v>301751015367400</v>
          </cell>
          <cell r="H734" t="str">
            <v>HSR65-1450LE(GK) RAIL</v>
          </cell>
          <cell r="I734">
            <v>75</v>
          </cell>
          <cell r="J734">
            <v>108750</v>
          </cell>
          <cell r="K734">
            <v>0</v>
          </cell>
          <cell r="L734" t="str">
            <v>FANUC AMERICA CORPORATION</v>
          </cell>
          <cell r="M734" t="str">
            <v>017</v>
          </cell>
          <cell r="N734" t="str">
            <v>HSR</v>
          </cell>
          <cell r="O734" t="str">
            <v>65</v>
          </cell>
          <cell r="P734" t="str">
            <v/>
          </cell>
          <cell r="Q734" t="str">
            <v>GK</v>
          </cell>
          <cell r="R734" t="str">
            <v/>
          </cell>
          <cell r="S734">
            <v>267</v>
          </cell>
          <cell r="T734">
            <v>20025</v>
          </cell>
          <cell r="U734" t="str">
            <v>11</v>
          </cell>
          <cell r="V734" t="str">
            <v>DET SALES</v>
          </cell>
          <cell r="W734">
            <v>20230922</v>
          </cell>
          <cell r="X734" t="str">
            <v>50</v>
          </cell>
          <cell r="Y734" t="str">
            <v>150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>T000</v>
          </cell>
          <cell r="AE734" t="str">
            <v/>
          </cell>
          <cell r="AF734">
            <v>20230922</v>
          </cell>
          <cell r="AG734">
            <v>20230922</v>
          </cell>
          <cell r="AH734">
            <v>20230922</v>
          </cell>
        </row>
        <row r="735">
          <cell r="A735">
            <v>20230214</v>
          </cell>
          <cell r="B735">
            <v>20230922</v>
          </cell>
          <cell r="F735" t="str">
            <v>HK307514</v>
          </cell>
          <cell r="G735" t="str">
            <v>301751015367400</v>
          </cell>
          <cell r="H735" t="str">
            <v>HSR65-1450LE(GK) RAIL</v>
          </cell>
          <cell r="I735">
            <v>2</v>
          </cell>
          <cell r="J735">
            <v>2900</v>
          </cell>
          <cell r="K735">
            <v>0</v>
          </cell>
          <cell r="L735" t="str">
            <v>FANUC AMERICA CORPORATION</v>
          </cell>
          <cell r="M735" t="str">
            <v>017</v>
          </cell>
          <cell r="N735" t="str">
            <v>HSR</v>
          </cell>
          <cell r="O735" t="str">
            <v>65</v>
          </cell>
          <cell r="P735" t="str">
            <v/>
          </cell>
          <cell r="Q735" t="str">
            <v>GK</v>
          </cell>
          <cell r="R735" t="str">
            <v/>
          </cell>
          <cell r="S735">
            <v>267</v>
          </cell>
          <cell r="T735">
            <v>534</v>
          </cell>
          <cell r="U735" t="str">
            <v>11</v>
          </cell>
          <cell r="V735" t="str">
            <v>DET SALES</v>
          </cell>
          <cell r="W735">
            <v>20230922</v>
          </cell>
          <cell r="X735" t="str">
            <v>50</v>
          </cell>
          <cell r="Y735" t="str">
            <v>150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>T000</v>
          </cell>
          <cell r="AE735" t="str">
            <v/>
          </cell>
          <cell r="AF735">
            <v>20230922</v>
          </cell>
          <cell r="AG735">
            <v>20230922</v>
          </cell>
          <cell r="AH735">
            <v>20230922</v>
          </cell>
        </row>
        <row r="736">
          <cell r="A736">
            <v>20230214</v>
          </cell>
          <cell r="B736">
            <v>20230922</v>
          </cell>
          <cell r="F736" t="str">
            <v>HK307511</v>
          </cell>
          <cell r="G736" t="str">
            <v>301751015367500</v>
          </cell>
          <cell r="H736" t="str">
            <v>HSR65-1275LE(GK) RAIL</v>
          </cell>
          <cell r="I736">
            <v>80</v>
          </cell>
          <cell r="J736">
            <v>102000</v>
          </cell>
          <cell r="K736">
            <v>0</v>
          </cell>
          <cell r="L736" t="str">
            <v>FANUC AMERICA CORPORATION</v>
          </cell>
          <cell r="M736" t="str">
            <v>017</v>
          </cell>
          <cell r="N736" t="str">
            <v>HSR</v>
          </cell>
          <cell r="O736" t="str">
            <v>65</v>
          </cell>
          <cell r="P736" t="str">
            <v/>
          </cell>
          <cell r="Q736" t="str">
            <v>GK</v>
          </cell>
          <cell r="R736" t="str">
            <v/>
          </cell>
          <cell r="S736">
            <v>237</v>
          </cell>
          <cell r="T736">
            <v>18960</v>
          </cell>
          <cell r="U736" t="str">
            <v>11</v>
          </cell>
          <cell r="V736" t="str">
            <v>DET SALES</v>
          </cell>
          <cell r="W736">
            <v>20230922</v>
          </cell>
          <cell r="X736" t="str">
            <v>37.5</v>
          </cell>
          <cell r="Y736" t="str">
            <v>150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>T000</v>
          </cell>
          <cell r="AE736" t="str">
            <v/>
          </cell>
          <cell r="AF736">
            <v>20230922</v>
          </cell>
          <cell r="AG736">
            <v>20230922</v>
          </cell>
          <cell r="AH736">
            <v>20230922</v>
          </cell>
        </row>
        <row r="737">
          <cell r="A737">
            <v>20230214</v>
          </cell>
          <cell r="B737">
            <v>20230922</v>
          </cell>
          <cell r="F737" t="str">
            <v>HK307512</v>
          </cell>
          <cell r="G737" t="str">
            <v>301751015367500</v>
          </cell>
          <cell r="H737" t="str">
            <v>HSR65-1275LE(GK) RAIL</v>
          </cell>
          <cell r="I737">
            <v>24</v>
          </cell>
          <cell r="J737">
            <v>30600</v>
          </cell>
          <cell r="K737">
            <v>0</v>
          </cell>
          <cell r="L737" t="str">
            <v>FANUC AMERICA CORPORATION</v>
          </cell>
          <cell r="M737" t="str">
            <v>017</v>
          </cell>
          <cell r="N737" t="str">
            <v>HSR</v>
          </cell>
          <cell r="O737" t="str">
            <v>65</v>
          </cell>
          <cell r="P737" t="str">
            <v/>
          </cell>
          <cell r="Q737" t="str">
            <v>GK</v>
          </cell>
          <cell r="R737" t="str">
            <v/>
          </cell>
          <cell r="S737">
            <v>237</v>
          </cell>
          <cell r="T737">
            <v>5688</v>
          </cell>
          <cell r="U737" t="str">
            <v>11</v>
          </cell>
          <cell r="V737" t="str">
            <v>DET SALES</v>
          </cell>
          <cell r="W737">
            <v>20230922</v>
          </cell>
          <cell r="X737" t="str">
            <v>37.5</v>
          </cell>
          <cell r="Y737" t="str">
            <v>150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>T000</v>
          </cell>
          <cell r="AE737" t="str">
            <v/>
          </cell>
          <cell r="AF737">
            <v>20230922</v>
          </cell>
          <cell r="AG737">
            <v>20230922</v>
          </cell>
          <cell r="AH737">
            <v>20230922</v>
          </cell>
        </row>
        <row r="738">
          <cell r="A738">
            <v>20230215</v>
          </cell>
          <cell r="B738">
            <v>20230922</v>
          </cell>
          <cell r="F738" t="str">
            <v>HK307672</v>
          </cell>
          <cell r="G738" t="str">
            <v>184951008761301</v>
          </cell>
          <cell r="H738" t="str">
            <v>MS08022-A-0087613</v>
          </cell>
          <cell r="I738">
            <v>6</v>
          </cell>
          <cell r="J738">
            <v>0</v>
          </cell>
          <cell r="K738">
            <v>0</v>
          </cell>
          <cell r="L738" t="str">
            <v>APPLIED MATERIALS INC</v>
          </cell>
          <cell r="M738" t="str">
            <v>849</v>
          </cell>
          <cell r="N738" t="str">
            <v>S-UNIT</v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>
            <v>5710</v>
          </cell>
          <cell r="T738">
            <v>34260</v>
          </cell>
          <cell r="U738" t="str">
            <v>11</v>
          </cell>
          <cell r="V738" t="str">
            <v>SF SALES</v>
          </cell>
          <cell r="W738">
            <v>20230922</v>
          </cell>
          <cell r="X738" t="str">
            <v/>
          </cell>
          <cell r="Y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>
            <v>20230922</v>
          </cell>
          <cell r="AG738">
            <v>20230922</v>
          </cell>
          <cell r="AH738">
            <v>20230922</v>
          </cell>
        </row>
        <row r="739">
          <cell r="A739">
            <v>20230215</v>
          </cell>
          <cell r="B739">
            <v>20230922</v>
          </cell>
          <cell r="F739" t="str">
            <v>HK307671</v>
          </cell>
          <cell r="G739" t="str">
            <v>184951008761402</v>
          </cell>
          <cell r="H739" t="str">
            <v>MS08021-A-0087614</v>
          </cell>
          <cell r="I739">
            <v>6</v>
          </cell>
          <cell r="J739">
            <v>0</v>
          </cell>
          <cell r="K739">
            <v>0</v>
          </cell>
          <cell r="L739" t="str">
            <v>APPLIED MATERIALS INC</v>
          </cell>
          <cell r="M739" t="str">
            <v>849</v>
          </cell>
          <cell r="N739" t="str">
            <v>S-UNIT</v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>
            <v>8347</v>
          </cell>
          <cell r="T739">
            <v>50082</v>
          </cell>
          <cell r="U739" t="str">
            <v>11</v>
          </cell>
          <cell r="V739" t="str">
            <v>SF SALES</v>
          </cell>
          <cell r="W739">
            <v>20230922</v>
          </cell>
          <cell r="X739" t="str">
            <v/>
          </cell>
          <cell r="Y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>
            <v>20230922</v>
          </cell>
          <cell r="AG739">
            <v>20230922</v>
          </cell>
          <cell r="AH739">
            <v>20230922</v>
          </cell>
        </row>
        <row r="740">
          <cell r="A740">
            <v>20230301</v>
          </cell>
          <cell r="B740">
            <v>20230922</v>
          </cell>
          <cell r="F740" t="str">
            <v>HK310669</v>
          </cell>
          <cell r="G740" t="str">
            <v>184951013889600</v>
          </cell>
          <cell r="H740" t="str">
            <v>MS13014-0138896</v>
          </cell>
          <cell r="I740">
            <v>10</v>
          </cell>
          <cell r="J740">
            <v>0</v>
          </cell>
          <cell r="K740">
            <v>10</v>
          </cell>
          <cell r="L740" t="str">
            <v>AIRCRAFT CABIN SYSTEMS</v>
          </cell>
          <cell r="M740" t="str">
            <v>849</v>
          </cell>
          <cell r="N740" t="str">
            <v>S-UNIT</v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>
            <v>1209.1099999999999</v>
          </cell>
          <cell r="T740">
            <v>12091.1</v>
          </cell>
          <cell r="U740" t="str">
            <v>11</v>
          </cell>
          <cell r="V740" t="str">
            <v>SF SALES</v>
          </cell>
          <cell r="W740">
            <v>20230512</v>
          </cell>
          <cell r="X740" t="str">
            <v/>
          </cell>
          <cell r="Y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>
            <v>20230922</v>
          </cell>
          <cell r="AG740">
            <v>20230922</v>
          </cell>
          <cell r="AH740">
            <v>20230922</v>
          </cell>
        </row>
        <row r="741">
          <cell r="A741">
            <v>20230302</v>
          </cell>
          <cell r="B741">
            <v>20230922</v>
          </cell>
          <cell r="F741" t="str">
            <v>HK311388</v>
          </cell>
          <cell r="G741" t="str">
            <v>113951013490500</v>
          </cell>
          <cell r="H741" t="str">
            <v>SRS9XMQZSS+630LM</v>
          </cell>
          <cell r="I741">
            <v>50</v>
          </cell>
          <cell r="J741">
            <v>31500</v>
          </cell>
          <cell r="K741">
            <v>50</v>
          </cell>
          <cell r="L741" t="str">
            <v>MOTION SOLUTIONS</v>
          </cell>
          <cell r="M741" t="str">
            <v>139</v>
          </cell>
          <cell r="N741" t="str">
            <v>SRS</v>
          </cell>
          <cell r="O741" t="str">
            <v>9X</v>
          </cell>
          <cell r="P741" t="str">
            <v/>
          </cell>
          <cell r="Q741" t="str">
            <v/>
          </cell>
          <cell r="R741" t="str">
            <v/>
          </cell>
          <cell r="S741">
            <v>79.77</v>
          </cell>
          <cell r="T741">
            <v>3988.5</v>
          </cell>
          <cell r="U741" t="str">
            <v>11</v>
          </cell>
          <cell r="V741" t="str">
            <v>SF SALES</v>
          </cell>
          <cell r="W741">
            <v>20230922</v>
          </cell>
          <cell r="X741" t="str">
            <v>5</v>
          </cell>
          <cell r="Y741" t="str">
            <v>20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>M200</v>
          </cell>
          <cell r="AD741" t="str">
            <v/>
          </cell>
          <cell r="AE741" t="str">
            <v>M100</v>
          </cell>
          <cell r="AF741">
            <v>20230922</v>
          </cell>
          <cell r="AG741">
            <v>20230922</v>
          </cell>
          <cell r="AH741">
            <v>20230922</v>
          </cell>
        </row>
        <row r="742">
          <cell r="A742">
            <v>20230314</v>
          </cell>
          <cell r="B742">
            <v>20230922</v>
          </cell>
          <cell r="F742" t="str">
            <v>HK313134</v>
          </cell>
          <cell r="G742" t="str">
            <v>169951011780706</v>
          </cell>
          <cell r="H742" t="str">
            <v>MPG151-0117807</v>
          </cell>
          <cell r="I742">
            <v>24</v>
          </cell>
          <cell r="J742">
            <v>0</v>
          </cell>
          <cell r="K742">
            <v>0</v>
          </cell>
          <cell r="L742" t="str">
            <v>MILLENNIUM CONCEPTS</v>
          </cell>
          <cell r="M742" t="str">
            <v>699</v>
          </cell>
          <cell r="N742" t="str">
            <v>MPG</v>
          </cell>
          <cell r="O742" t="str">
            <v>151</v>
          </cell>
          <cell r="P742" t="str">
            <v/>
          </cell>
          <cell r="Q742" t="str">
            <v/>
          </cell>
          <cell r="R742" t="str">
            <v/>
          </cell>
          <cell r="S742">
            <v>518.46</v>
          </cell>
          <cell r="T742">
            <v>12443.04</v>
          </cell>
          <cell r="U742" t="str">
            <v>11</v>
          </cell>
          <cell r="V742" t="str">
            <v>CHI SALES</v>
          </cell>
          <cell r="W742">
            <v>20230922</v>
          </cell>
          <cell r="X742" t="str">
            <v/>
          </cell>
          <cell r="Y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>
            <v>20230922</v>
          </cell>
          <cell r="AG742">
            <v>20230922</v>
          </cell>
          <cell r="AH742">
            <v>20230922</v>
          </cell>
        </row>
        <row r="743">
          <cell r="A743">
            <v>20230417</v>
          </cell>
          <cell r="B743">
            <v>20230922</v>
          </cell>
          <cell r="F743" t="str">
            <v>HK319750</v>
          </cell>
          <cell r="G743" t="str">
            <v>102351022759400</v>
          </cell>
          <cell r="H743" t="str">
            <v>SHS15LV1KKHHE+400LK</v>
          </cell>
          <cell r="I743">
            <v>1</v>
          </cell>
          <cell r="J743">
            <v>400</v>
          </cell>
          <cell r="K743">
            <v>1</v>
          </cell>
          <cell r="L743" t="str">
            <v>CURT JOA INC</v>
          </cell>
          <cell r="M743" t="str">
            <v>023</v>
          </cell>
          <cell r="N743" t="str">
            <v>SHS</v>
          </cell>
          <cell r="O743" t="str">
            <v>15</v>
          </cell>
          <cell r="P743" t="str">
            <v>LV</v>
          </cell>
          <cell r="Q743" t="str">
            <v/>
          </cell>
          <cell r="R743" t="str">
            <v/>
          </cell>
          <cell r="S743">
            <v>92.99</v>
          </cell>
          <cell r="T743">
            <v>92.99</v>
          </cell>
          <cell r="U743" t="str">
            <v>11</v>
          </cell>
          <cell r="V743" t="str">
            <v>CHI SALES</v>
          </cell>
          <cell r="W743">
            <v>20230922</v>
          </cell>
          <cell r="X743" t="str">
            <v>20</v>
          </cell>
          <cell r="Y743" t="str">
            <v>60</v>
          </cell>
          <cell r="Z743" t="str">
            <v/>
          </cell>
          <cell r="AA743" t="str">
            <v/>
          </cell>
          <cell r="AB743" t="str">
            <v>000C</v>
          </cell>
          <cell r="AC743" t="str">
            <v/>
          </cell>
          <cell r="AD743" t="str">
            <v/>
          </cell>
          <cell r="AE743" t="str">
            <v/>
          </cell>
          <cell r="AF743">
            <v>20230922</v>
          </cell>
          <cell r="AG743">
            <v>20230922</v>
          </cell>
          <cell r="AH743">
            <v>20230922</v>
          </cell>
        </row>
        <row r="744">
          <cell r="A744">
            <v>20230511</v>
          </cell>
          <cell r="B744">
            <v>20230922</v>
          </cell>
          <cell r="F744" t="str">
            <v>HK324474</v>
          </cell>
          <cell r="G744" t="str">
            <v>105851017940300</v>
          </cell>
          <cell r="H744" t="str">
            <v>HDR35C2SSC0E+840LPZ(50-0044)</v>
          </cell>
          <cell r="I744">
            <v>66</v>
          </cell>
          <cell r="J744">
            <v>55440</v>
          </cell>
          <cell r="K744">
            <v>132</v>
          </cell>
          <cell r="L744" t="str">
            <v>HAAS AUTOMATION</v>
          </cell>
          <cell r="M744" t="str">
            <v>058</v>
          </cell>
          <cell r="N744" t="str">
            <v>HDR</v>
          </cell>
          <cell r="O744" t="str">
            <v>35</v>
          </cell>
          <cell r="P744" t="str">
            <v>C</v>
          </cell>
          <cell r="Q744" t="str">
            <v>P</v>
          </cell>
          <cell r="R744" t="str">
            <v>C0</v>
          </cell>
          <cell r="S744">
            <v>134.5</v>
          </cell>
          <cell r="T744">
            <v>8877</v>
          </cell>
          <cell r="U744" t="str">
            <v>11</v>
          </cell>
          <cell r="V744" t="str">
            <v>LA SALES</v>
          </cell>
          <cell r="W744">
            <v>20230823</v>
          </cell>
          <cell r="X744" t="str">
            <v>20</v>
          </cell>
          <cell r="Y744" t="str">
            <v>80</v>
          </cell>
          <cell r="Z744" t="str">
            <v/>
          </cell>
          <cell r="AA744" t="str">
            <v/>
          </cell>
          <cell r="AB744" t="str">
            <v>00NK</v>
          </cell>
          <cell r="AC744" t="str">
            <v/>
          </cell>
          <cell r="AD744" t="str">
            <v>Y000</v>
          </cell>
          <cell r="AE744" t="str">
            <v/>
          </cell>
          <cell r="AF744">
            <v>20230922</v>
          </cell>
          <cell r="AG744">
            <v>20230922</v>
          </cell>
          <cell r="AH744">
            <v>20230922</v>
          </cell>
        </row>
        <row r="745">
          <cell r="A745">
            <v>20230517</v>
          </cell>
          <cell r="B745">
            <v>20230922</v>
          </cell>
          <cell r="F745" t="str">
            <v>HK326418</v>
          </cell>
          <cell r="G745" t="str">
            <v>302451001595800</v>
          </cell>
          <cell r="H745" t="str">
            <v>SHS65-2000LE(GK) RAIL</v>
          </cell>
          <cell r="I745">
            <v>16</v>
          </cell>
          <cell r="J745">
            <v>32000</v>
          </cell>
          <cell r="K745">
            <v>0</v>
          </cell>
          <cell r="L745" t="str">
            <v>FANUC AMERICA CORPORATION</v>
          </cell>
          <cell r="M745" t="str">
            <v>024</v>
          </cell>
          <cell r="N745" t="str">
            <v>SHS</v>
          </cell>
          <cell r="O745" t="str">
            <v>65</v>
          </cell>
          <cell r="P745" t="str">
            <v/>
          </cell>
          <cell r="Q745" t="str">
            <v>GK</v>
          </cell>
          <cell r="R745" t="str">
            <v/>
          </cell>
          <cell r="S745">
            <v>399</v>
          </cell>
          <cell r="T745">
            <v>6384</v>
          </cell>
          <cell r="U745" t="str">
            <v>11</v>
          </cell>
          <cell r="V745" t="str">
            <v>DET SALES</v>
          </cell>
          <cell r="W745">
            <v>20230728</v>
          </cell>
          <cell r="X745" t="str">
            <v>75</v>
          </cell>
          <cell r="Y745" t="str">
            <v>150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>T000</v>
          </cell>
          <cell r="AE745" t="str">
            <v/>
          </cell>
          <cell r="AF745">
            <v>20230922</v>
          </cell>
          <cell r="AG745">
            <v>20231011</v>
          </cell>
          <cell r="AH745">
            <v>20231011</v>
          </cell>
        </row>
        <row r="746">
          <cell r="A746">
            <v>20230620</v>
          </cell>
          <cell r="B746">
            <v>20230922</v>
          </cell>
          <cell r="F746" t="str">
            <v>HK331555</v>
          </cell>
          <cell r="G746" t="str">
            <v>301E51020030300</v>
          </cell>
          <cell r="H746" t="str">
            <v>HSR25C1QZSSC1 BLOCK</v>
          </cell>
          <cell r="I746">
            <v>32</v>
          </cell>
          <cell r="J746">
            <v>0</v>
          </cell>
          <cell r="K746">
            <v>32</v>
          </cell>
          <cell r="L746" t="str">
            <v>TECHNICO (COMP)</v>
          </cell>
          <cell r="M746" t="str">
            <v>01E</v>
          </cell>
          <cell r="N746" t="str">
            <v>HSR</v>
          </cell>
          <cell r="O746" t="str">
            <v>25</v>
          </cell>
          <cell r="P746" t="str">
            <v>C</v>
          </cell>
          <cell r="Q746" t="str">
            <v/>
          </cell>
          <cell r="R746" t="str">
            <v>C1</v>
          </cell>
          <cell r="S746">
            <v>65.150000000000006</v>
          </cell>
          <cell r="T746">
            <v>2084.8000000000002</v>
          </cell>
          <cell r="U746" t="str">
            <v>11</v>
          </cell>
          <cell r="V746" t="str">
            <v>DET SALES</v>
          </cell>
          <cell r="W746">
            <v>20230922</v>
          </cell>
          <cell r="X746" t="str">
            <v/>
          </cell>
          <cell r="Y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>
            <v>20230922</v>
          </cell>
          <cell r="AG746">
            <v>20230922</v>
          </cell>
          <cell r="AH746">
            <v>20230922</v>
          </cell>
        </row>
        <row r="747">
          <cell r="A747">
            <v>20230621</v>
          </cell>
          <cell r="B747">
            <v>20230922</v>
          </cell>
          <cell r="F747" t="str">
            <v>HK331740</v>
          </cell>
          <cell r="G747" t="str">
            <v>106102105917000</v>
          </cell>
          <cell r="H747" t="str">
            <v>HRW21CA1UUCS+230L</v>
          </cell>
          <cell r="I747">
            <v>10</v>
          </cell>
          <cell r="J747">
            <v>2300</v>
          </cell>
          <cell r="K747">
            <v>10</v>
          </cell>
          <cell r="L747" t="str">
            <v>BECTON DICKINSON AND COMPANY</v>
          </cell>
          <cell r="M747" t="str">
            <v>061</v>
          </cell>
          <cell r="N747" t="str">
            <v>HRW</v>
          </cell>
          <cell r="O747" t="str">
            <v>21</v>
          </cell>
          <cell r="P747" t="str">
            <v>CA</v>
          </cell>
          <cell r="Q747" t="str">
            <v/>
          </cell>
          <cell r="R747" t="str">
            <v>CS</v>
          </cell>
          <cell r="S747">
            <v>81.260000000000005</v>
          </cell>
          <cell r="T747">
            <v>812.6</v>
          </cell>
          <cell r="U747" t="str">
            <v>11</v>
          </cell>
          <cell r="V747" t="str">
            <v>NE SALES</v>
          </cell>
          <cell r="W747">
            <v>20230922</v>
          </cell>
          <cell r="X747" t="str">
            <v>15</v>
          </cell>
          <cell r="Y747" t="str">
            <v>50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>
            <v>20230922</v>
          </cell>
          <cell r="AG747">
            <v>20230922</v>
          </cell>
          <cell r="AH747">
            <v>20230922</v>
          </cell>
        </row>
        <row r="748">
          <cell r="A748">
            <v>20230623</v>
          </cell>
          <cell r="B748">
            <v>20230922</v>
          </cell>
          <cell r="F748" t="str">
            <v>HK331992</v>
          </cell>
          <cell r="G748" t="str">
            <v>184951011721500</v>
          </cell>
          <cell r="H748" t="str">
            <v>KR3306A+150L0-000X(T)(B)</v>
          </cell>
          <cell r="I748">
            <v>7</v>
          </cell>
          <cell r="J748">
            <v>0</v>
          </cell>
          <cell r="K748">
            <v>7</v>
          </cell>
          <cell r="L748" t="str">
            <v>APPLIED MATERIALS INC</v>
          </cell>
          <cell r="M748" t="str">
            <v>849</v>
          </cell>
          <cell r="N748" t="str">
            <v>S-UNIT</v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>
            <v>0</v>
          </cell>
          <cell r="T748">
            <v>0</v>
          </cell>
          <cell r="U748" t="str">
            <v>16</v>
          </cell>
          <cell r="V748" t="str">
            <v>SF SALES</v>
          </cell>
          <cell r="W748">
            <v>20230623</v>
          </cell>
          <cell r="X748" t="str">
            <v/>
          </cell>
          <cell r="Y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>
            <v>20230922</v>
          </cell>
          <cell r="AG748">
            <v>20230922</v>
          </cell>
          <cell r="AH748">
            <v>20230922</v>
          </cell>
        </row>
        <row r="749">
          <cell r="A749">
            <v>20230710</v>
          </cell>
          <cell r="B749">
            <v>20230922</v>
          </cell>
          <cell r="F749" t="str">
            <v>HK333765</v>
          </cell>
          <cell r="G749" t="str">
            <v>302351008791000</v>
          </cell>
          <cell r="H749" t="str">
            <v>SHS25C1SSC1(GK) BLOCK</v>
          </cell>
          <cell r="I749">
            <v>20</v>
          </cell>
          <cell r="J749">
            <v>0</v>
          </cell>
          <cell r="K749">
            <v>20</v>
          </cell>
          <cell r="L749" t="str">
            <v>PEDDINGHAUS CORPORATION</v>
          </cell>
          <cell r="M749" t="str">
            <v>023</v>
          </cell>
          <cell r="N749" t="str">
            <v>SHS</v>
          </cell>
          <cell r="O749" t="str">
            <v>25</v>
          </cell>
          <cell r="P749" t="str">
            <v>C</v>
          </cell>
          <cell r="Q749" t="str">
            <v>GK</v>
          </cell>
          <cell r="R749" t="str">
            <v>C1</v>
          </cell>
          <cell r="S749">
            <v>32</v>
          </cell>
          <cell r="T749">
            <v>640</v>
          </cell>
          <cell r="U749" t="str">
            <v>11</v>
          </cell>
          <cell r="V749" t="str">
            <v>CHI SALES</v>
          </cell>
          <cell r="W749">
            <v>20230808</v>
          </cell>
          <cell r="X749" t="str">
            <v/>
          </cell>
          <cell r="Y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>
            <v>20230922</v>
          </cell>
          <cell r="AG749">
            <v>20230922</v>
          </cell>
          <cell r="AH749">
            <v>20230922</v>
          </cell>
        </row>
        <row r="750">
          <cell r="A750">
            <v>20230710</v>
          </cell>
          <cell r="B750">
            <v>20230922</v>
          </cell>
          <cell r="F750" t="str">
            <v>HK333827</v>
          </cell>
          <cell r="G750" t="str">
            <v>176051006050500</v>
          </cell>
          <cell r="H750" t="str">
            <v>GL15N-106-HVQ-EH-U1-C-N-N-Y</v>
          </cell>
          <cell r="I750">
            <v>1</v>
          </cell>
          <cell r="J750">
            <v>1060</v>
          </cell>
          <cell r="K750">
            <v>4</v>
          </cell>
          <cell r="L750" t="str">
            <v>TECHNICO (COMP)</v>
          </cell>
          <cell r="M750" t="str">
            <v>760</v>
          </cell>
          <cell r="N750" t="str">
            <v>GL</v>
          </cell>
          <cell r="O750" t="str">
            <v>15N</v>
          </cell>
          <cell r="P750" t="str">
            <v>HVQ</v>
          </cell>
          <cell r="Q750" t="str">
            <v/>
          </cell>
          <cell r="R750" t="str">
            <v/>
          </cell>
          <cell r="S750">
            <v>1179</v>
          </cell>
          <cell r="T750">
            <v>1179</v>
          </cell>
          <cell r="U750" t="str">
            <v>11</v>
          </cell>
          <cell r="V750" t="str">
            <v>DET SALES</v>
          </cell>
          <cell r="W750">
            <v>20230922</v>
          </cell>
          <cell r="X750" t="str">
            <v/>
          </cell>
          <cell r="Y750" t="str">
            <v>U1</v>
          </cell>
          <cell r="Z750" t="str">
            <v>C</v>
          </cell>
          <cell r="AA750" t="str">
            <v>N</v>
          </cell>
          <cell r="AB750" t="str">
            <v/>
          </cell>
          <cell r="AC750" t="str">
            <v/>
          </cell>
          <cell r="AD750" t="str">
            <v>Y</v>
          </cell>
          <cell r="AE750" t="str">
            <v/>
          </cell>
          <cell r="AF750">
            <v>20230922</v>
          </cell>
          <cell r="AG750">
            <v>20230922</v>
          </cell>
          <cell r="AH750">
            <v>20230922</v>
          </cell>
        </row>
        <row r="751">
          <cell r="A751">
            <v>20230714</v>
          </cell>
          <cell r="B751">
            <v>20230922</v>
          </cell>
          <cell r="F751" t="str">
            <v>HK334643</v>
          </cell>
          <cell r="G751" t="str">
            <v>302351008791000</v>
          </cell>
          <cell r="H751" t="str">
            <v>SHS25C1SSC1(GK) BLOCK</v>
          </cell>
          <cell r="I751">
            <v>20</v>
          </cell>
          <cell r="J751">
            <v>0</v>
          </cell>
          <cell r="K751">
            <v>20</v>
          </cell>
          <cell r="L751" t="str">
            <v>PEDDINGHAUS CORPORATION</v>
          </cell>
          <cell r="M751" t="str">
            <v>023</v>
          </cell>
          <cell r="N751" t="str">
            <v>SHS</v>
          </cell>
          <cell r="O751" t="str">
            <v>25</v>
          </cell>
          <cell r="P751" t="str">
            <v>C</v>
          </cell>
          <cell r="Q751" t="str">
            <v>GK</v>
          </cell>
          <cell r="R751" t="str">
            <v>C1</v>
          </cell>
          <cell r="S751">
            <v>32</v>
          </cell>
          <cell r="T751">
            <v>640</v>
          </cell>
          <cell r="U751" t="str">
            <v>11</v>
          </cell>
          <cell r="V751" t="str">
            <v>CHI SALES</v>
          </cell>
          <cell r="W751">
            <v>20230720</v>
          </cell>
          <cell r="X751" t="str">
            <v/>
          </cell>
          <cell r="Y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>
            <v>20230922</v>
          </cell>
          <cell r="AG751">
            <v>20230922</v>
          </cell>
          <cell r="AH751">
            <v>20230922</v>
          </cell>
        </row>
        <row r="752">
          <cell r="A752">
            <v>20230714</v>
          </cell>
          <cell r="B752">
            <v>20230922</v>
          </cell>
          <cell r="F752" t="str">
            <v>HK334644</v>
          </cell>
          <cell r="G752" t="str">
            <v>302351008791000</v>
          </cell>
          <cell r="H752" t="str">
            <v>SHS25C1SSC1(GK) BLOCK</v>
          </cell>
          <cell r="I752">
            <v>20</v>
          </cell>
          <cell r="J752">
            <v>0</v>
          </cell>
          <cell r="K752">
            <v>20</v>
          </cell>
          <cell r="L752" t="str">
            <v>PEDDINGHAUS CORPORATION</v>
          </cell>
          <cell r="M752" t="str">
            <v>023</v>
          </cell>
          <cell r="N752" t="str">
            <v>SHS</v>
          </cell>
          <cell r="O752" t="str">
            <v>25</v>
          </cell>
          <cell r="P752" t="str">
            <v>C</v>
          </cell>
          <cell r="Q752" t="str">
            <v>GK</v>
          </cell>
          <cell r="R752" t="str">
            <v>C1</v>
          </cell>
          <cell r="S752">
            <v>32</v>
          </cell>
          <cell r="T752">
            <v>640</v>
          </cell>
          <cell r="U752" t="str">
            <v>11</v>
          </cell>
          <cell r="V752" t="str">
            <v>CHI SALES</v>
          </cell>
          <cell r="W752">
            <v>20230720</v>
          </cell>
          <cell r="X752" t="str">
            <v/>
          </cell>
          <cell r="Y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>
            <v>20230922</v>
          </cell>
          <cell r="AG752">
            <v>20230922</v>
          </cell>
          <cell r="AH752">
            <v>20230922</v>
          </cell>
        </row>
        <row r="753">
          <cell r="A753">
            <v>20230718</v>
          </cell>
          <cell r="B753">
            <v>20230922</v>
          </cell>
          <cell r="F753" t="str">
            <v>HK334901</v>
          </cell>
          <cell r="G753" t="str">
            <v>302451004192500</v>
          </cell>
          <cell r="H753" t="str">
            <v>SHS45-4851LT(GK) RAIL</v>
          </cell>
          <cell r="I753">
            <v>1</v>
          </cell>
          <cell r="J753">
            <v>4851</v>
          </cell>
          <cell r="K753">
            <v>0</v>
          </cell>
          <cell r="L753" t="str">
            <v>APPLIED IND TECH - CLEVELAND</v>
          </cell>
          <cell r="M753" t="str">
            <v>024</v>
          </cell>
          <cell r="N753" t="str">
            <v>SHS</v>
          </cell>
          <cell r="O753" t="str">
            <v>45</v>
          </cell>
          <cell r="P753" t="str">
            <v/>
          </cell>
          <cell r="Q753" t="str">
            <v>GK</v>
          </cell>
          <cell r="R753" t="str">
            <v/>
          </cell>
          <cell r="S753">
            <v>630</v>
          </cell>
          <cell r="T753">
            <v>630</v>
          </cell>
          <cell r="U753" t="str">
            <v>11</v>
          </cell>
          <cell r="V753" t="str">
            <v>CHI SALES</v>
          </cell>
          <cell r="W753">
            <v>20230922</v>
          </cell>
          <cell r="X753" t="str">
            <v>10.5</v>
          </cell>
          <cell r="Y753" t="str">
            <v>105</v>
          </cell>
          <cell r="Z753" t="str">
            <v>2</v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>
            <v>20230922</v>
          </cell>
          <cell r="AG753">
            <v>20230922</v>
          </cell>
          <cell r="AH753">
            <v>20230922</v>
          </cell>
        </row>
        <row r="754">
          <cell r="A754">
            <v>20230719</v>
          </cell>
          <cell r="B754">
            <v>20230922</v>
          </cell>
          <cell r="F754" t="str">
            <v>HK335188</v>
          </cell>
          <cell r="G754" t="str">
            <v>102351023321800</v>
          </cell>
          <cell r="H754" t="str">
            <v>SHS35V1QZUUC1+310L</v>
          </cell>
          <cell r="I754">
            <v>2</v>
          </cell>
          <cell r="J754">
            <v>620</v>
          </cell>
          <cell r="K754">
            <v>2</v>
          </cell>
          <cell r="L754" t="str">
            <v>MISUMI USA, INC</v>
          </cell>
          <cell r="M754" t="str">
            <v>023</v>
          </cell>
          <cell r="N754" t="str">
            <v>SHS</v>
          </cell>
          <cell r="O754" t="str">
            <v>35</v>
          </cell>
          <cell r="P754" t="str">
            <v>V</v>
          </cell>
          <cell r="Q754" t="str">
            <v/>
          </cell>
          <cell r="R754" t="str">
            <v>C1</v>
          </cell>
          <cell r="S754">
            <v>110.72</v>
          </cell>
          <cell r="T754">
            <v>221.44</v>
          </cell>
          <cell r="U754" t="str">
            <v>11</v>
          </cell>
          <cell r="V754" t="str">
            <v>SALES CTRL</v>
          </cell>
          <cell r="W754">
            <v>20230818</v>
          </cell>
          <cell r="X754" t="str">
            <v>35</v>
          </cell>
          <cell r="Y754" t="str">
            <v>80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>
            <v>20230922</v>
          </cell>
          <cell r="AG754">
            <v>20230922</v>
          </cell>
          <cell r="AH754">
            <v>20230922</v>
          </cell>
        </row>
        <row r="755">
          <cell r="A755">
            <v>20230724</v>
          </cell>
          <cell r="B755">
            <v>20230922</v>
          </cell>
          <cell r="F755" t="str">
            <v>HK335714</v>
          </cell>
          <cell r="G755" t="str">
            <v>302302327425800</v>
          </cell>
          <cell r="H755" t="str">
            <v>SHS25R1DDHH BLOCK</v>
          </cell>
          <cell r="I755">
            <v>4</v>
          </cell>
          <cell r="J755">
            <v>0</v>
          </cell>
          <cell r="K755">
            <v>4</v>
          </cell>
          <cell r="L755" t="str">
            <v>MOTION AI - AXIS</v>
          </cell>
          <cell r="M755" t="str">
            <v>023</v>
          </cell>
          <cell r="N755" t="str">
            <v>SHS</v>
          </cell>
          <cell r="O755" t="str">
            <v>25</v>
          </cell>
          <cell r="P755" t="str">
            <v>R</v>
          </cell>
          <cell r="Q755" t="str">
            <v/>
          </cell>
          <cell r="R755" t="str">
            <v/>
          </cell>
          <cell r="S755">
            <v>60.72</v>
          </cell>
          <cell r="T755">
            <v>242.88</v>
          </cell>
          <cell r="U755" t="str">
            <v>11</v>
          </cell>
          <cell r="V755" t="str">
            <v>NE SALES</v>
          </cell>
          <cell r="W755">
            <v>20230728</v>
          </cell>
          <cell r="X755" t="str">
            <v/>
          </cell>
          <cell r="Y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>
            <v>20230922</v>
          </cell>
          <cell r="AG755">
            <v>20230922</v>
          </cell>
          <cell r="AH755">
            <v>20230922</v>
          </cell>
        </row>
        <row r="756">
          <cell r="A756">
            <v>20230724</v>
          </cell>
          <cell r="B756">
            <v>20230922</v>
          </cell>
          <cell r="F756" t="str">
            <v>HK335746</v>
          </cell>
          <cell r="G756" t="str">
            <v>202325144009000</v>
          </cell>
          <cell r="H756" t="str">
            <v>SHS25C1ZZ(GK) BLOCK</v>
          </cell>
          <cell r="I756">
            <v>60</v>
          </cell>
          <cell r="J756">
            <v>0</v>
          </cell>
          <cell r="K756">
            <v>60</v>
          </cell>
          <cell r="L756" t="str">
            <v>ADVANCED MOTION &amp; CONTROLS LTD</v>
          </cell>
          <cell r="M756" t="str">
            <v>023</v>
          </cell>
          <cell r="N756" t="str">
            <v>SHS</v>
          </cell>
          <cell r="O756" t="str">
            <v>25</v>
          </cell>
          <cell r="P756" t="str">
            <v>C</v>
          </cell>
          <cell r="Q756" t="str">
            <v>GK</v>
          </cell>
          <cell r="R756" t="str">
            <v/>
          </cell>
          <cell r="S756">
            <v>47.51</v>
          </cell>
          <cell r="T756">
            <v>2850.6</v>
          </cell>
          <cell r="U756" t="str">
            <v>11</v>
          </cell>
          <cell r="V756" t="str">
            <v>CAN SALES</v>
          </cell>
          <cell r="W756">
            <v>20230905</v>
          </cell>
          <cell r="X756" t="str">
            <v/>
          </cell>
          <cell r="Y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>
            <v>20230922</v>
          </cell>
          <cell r="AG756">
            <v>20230922</v>
          </cell>
          <cell r="AH756">
            <v>20230922</v>
          </cell>
        </row>
        <row r="757">
          <cell r="A757">
            <v>20230807</v>
          </cell>
          <cell r="B757">
            <v>20230922</v>
          </cell>
          <cell r="F757" t="str">
            <v>HK337815</v>
          </cell>
          <cell r="G757" t="str">
            <v>202425100950000</v>
          </cell>
          <cell r="H757" t="str">
            <v>SHS25-5000L(GK) RAIL</v>
          </cell>
          <cell r="I757">
            <v>10</v>
          </cell>
          <cell r="J757">
            <v>50000</v>
          </cell>
          <cell r="K757">
            <v>0</v>
          </cell>
          <cell r="L757" t="str">
            <v>JOSEPH MACHINE COMPANY</v>
          </cell>
          <cell r="M757" t="str">
            <v>024</v>
          </cell>
          <cell r="N757" t="str">
            <v>SHS</v>
          </cell>
          <cell r="O757" t="str">
            <v>25</v>
          </cell>
          <cell r="P757" t="str">
            <v/>
          </cell>
          <cell r="Q757" t="str">
            <v>GK</v>
          </cell>
          <cell r="R757" t="str">
            <v/>
          </cell>
          <cell r="S757">
            <v>472</v>
          </cell>
          <cell r="T757">
            <v>4720</v>
          </cell>
          <cell r="U757" t="str">
            <v>11</v>
          </cell>
          <cell r="V757" t="str">
            <v>NE SALES</v>
          </cell>
          <cell r="W757">
            <v>20230921</v>
          </cell>
          <cell r="X757" t="str">
            <v>10</v>
          </cell>
          <cell r="Y757" t="str">
            <v>60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>
            <v>20230922</v>
          </cell>
          <cell r="AG757">
            <v>20230922</v>
          </cell>
          <cell r="AH757">
            <v>20230922</v>
          </cell>
        </row>
        <row r="758">
          <cell r="A758">
            <v>20230810</v>
          </cell>
          <cell r="B758">
            <v>20230922</v>
          </cell>
          <cell r="F758" t="str">
            <v>HK338278</v>
          </cell>
          <cell r="G758" t="str">
            <v>100551011551200</v>
          </cell>
          <cell r="H758" t="str">
            <v>SSR20XW1SS+500L-II</v>
          </cell>
          <cell r="I758">
            <v>2</v>
          </cell>
          <cell r="J758">
            <v>1000</v>
          </cell>
          <cell r="K758">
            <v>2</v>
          </cell>
          <cell r="L758" t="str">
            <v>WAJAX LIMITED / WAJAX ITEE</v>
          </cell>
          <cell r="M758" t="str">
            <v>005</v>
          </cell>
          <cell r="N758" t="str">
            <v>SSR</v>
          </cell>
          <cell r="O758" t="str">
            <v>20X</v>
          </cell>
          <cell r="P758" t="str">
            <v>W</v>
          </cell>
          <cell r="Q758" t="str">
            <v/>
          </cell>
          <cell r="R758" t="str">
            <v/>
          </cell>
          <cell r="S758">
            <v>70.739999999999995</v>
          </cell>
          <cell r="T758">
            <v>141.47999999999999</v>
          </cell>
          <cell r="U758" t="str">
            <v>11</v>
          </cell>
          <cell r="V758" t="str">
            <v>CAN SALES</v>
          </cell>
          <cell r="W758">
            <v>20230915</v>
          </cell>
          <cell r="X758" t="str">
            <v>10</v>
          </cell>
          <cell r="Y758" t="str">
            <v>60</v>
          </cell>
          <cell r="Z758" t="str">
            <v/>
          </cell>
          <cell r="AA758" t="str">
            <v>2</v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>
            <v>20230922</v>
          </cell>
          <cell r="AG758">
            <v>20230922</v>
          </cell>
          <cell r="AH758">
            <v>20230922</v>
          </cell>
        </row>
        <row r="759">
          <cell r="A759">
            <v>20230810</v>
          </cell>
          <cell r="B759">
            <v>20230922</v>
          </cell>
          <cell r="F759" t="str">
            <v>HK338426</v>
          </cell>
          <cell r="G759" t="str">
            <v>000516113108200</v>
          </cell>
          <cell r="H759" t="str">
            <v>SSR15XW1UU+820LY-II</v>
          </cell>
          <cell r="I759">
            <v>2</v>
          </cell>
          <cell r="J759">
            <v>1640</v>
          </cell>
          <cell r="K759">
            <v>2</v>
          </cell>
          <cell r="L759" t="str">
            <v>DENSO MFG - ATHENS</v>
          </cell>
          <cell r="M759" t="str">
            <v>005</v>
          </cell>
          <cell r="N759" t="str">
            <v>SSR</v>
          </cell>
          <cell r="O759" t="str">
            <v>15X</v>
          </cell>
          <cell r="P759" t="str">
            <v>W</v>
          </cell>
          <cell r="Q759" t="str">
            <v/>
          </cell>
          <cell r="R759" t="str">
            <v/>
          </cell>
          <cell r="S759">
            <v>81.41</v>
          </cell>
          <cell r="T759">
            <v>162.82</v>
          </cell>
          <cell r="U759" t="str">
            <v>11</v>
          </cell>
          <cell r="V759" t="str">
            <v>ATL SALES</v>
          </cell>
          <cell r="W759">
            <v>20230831</v>
          </cell>
          <cell r="X759" t="str">
            <v>20</v>
          </cell>
          <cell r="Y759" t="str">
            <v>60</v>
          </cell>
          <cell r="Z759" t="str">
            <v/>
          </cell>
          <cell r="AA759" t="str">
            <v>2</v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>
            <v>20230922</v>
          </cell>
          <cell r="AG759">
            <v>20230922</v>
          </cell>
          <cell r="AH759">
            <v>20230922</v>
          </cell>
        </row>
        <row r="760">
          <cell r="A760">
            <v>20230811</v>
          </cell>
          <cell r="B760">
            <v>20230922</v>
          </cell>
          <cell r="F760" t="str">
            <v>HK338425</v>
          </cell>
          <cell r="G760" t="str">
            <v>100502400427000</v>
          </cell>
          <cell r="H760" t="str">
            <v>SSR15XV2QZUU+145LY</v>
          </cell>
          <cell r="I760">
            <v>1</v>
          </cell>
          <cell r="J760">
            <v>145</v>
          </cell>
          <cell r="K760">
            <v>2</v>
          </cell>
          <cell r="L760" t="str">
            <v>MOTION IND - BIRMINGHAM</v>
          </cell>
          <cell r="M760" t="str">
            <v>005</v>
          </cell>
          <cell r="N760" t="str">
            <v>SSR</v>
          </cell>
          <cell r="O760" t="str">
            <v>15X</v>
          </cell>
          <cell r="P760" t="str">
            <v>V</v>
          </cell>
          <cell r="Q760" t="str">
            <v/>
          </cell>
          <cell r="R760" t="str">
            <v/>
          </cell>
          <cell r="S760">
            <v>87.78</v>
          </cell>
          <cell r="T760">
            <v>87.78</v>
          </cell>
          <cell r="U760" t="str">
            <v>11</v>
          </cell>
          <cell r="V760" t="str">
            <v>NE SALES</v>
          </cell>
          <cell r="W760">
            <v>20230817</v>
          </cell>
          <cell r="X760" t="str">
            <v>12.5</v>
          </cell>
          <cell r="Y760" t="str">
            <v>60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>
            <v>20230922</v>
          </cell>
          <cell r="AG760">
            <v>20230922</v>
          </cell>
          <cell r="AH760">
            <v>20230922</v>
          </cell>
        </row>
        <row r="761">
          <cell r="A761">
            <v>20230811</v>
          </cell>
          <cell r="B761">
            <v>20230922</v>
          </cell>
          <cell r="F761" t="str">
            <v>HK338455</v>
          </cell>
          <cell r="G761" t="str">
            <v>101E51023354800</v>
          </cell>
          <cell r="H761" t="str">
            <v>HSR25LC3SSC1+14020LT-II</v>
          </cell>
          <cell r="I761">
            <v>2</v>
          </cell>
          <cell r="J761">
            <v>28040</v>
          </cell>
          <cell r="K761">
            <v>6</v>
          </cell>
          <cell r="L761" t="str">
            <v>METL-SAW SYSTEM</v>
          </cell>
          <cell r="M761" t="str">
            <v>01E</v>
          </cell>
          <cell r="N761" t="str">
            <v>HSR</v>
          </cell>
          <cell r="O761" t="str">
            <v>25</v>
          </cell>
          <cell r="P761" t="str">
            <v>LC</v>
          </cell>
          <cell r="Q761" t="str">
            <v/>
          </cell>
          <cell r="R761" t="str">
            <v>C1</v>
          </cell>
          <cell r="S761">
            <v>1415.33</v>
          </cell>
          <cell r="T761">
            <v>2830.66</v>
          </cell>
          <cell r="U761" t="str">
            <v>11</v>
          </cell>
          <cell r="V761" t="str">
            <v>SF SALES</v>
          </cell>
          <cell r="W761">
            <v>20230817</v>
          </cell>
          <cell r="X761" t="str">
            <v>20</v>
          </cell>
          <cell r="Y761" t="str">
            <v>60</v>
          </cell>
          <cell r="Z761" t="str">
            <v>5</v>
          </cell>
          <cell r="AA761" t="str">
            <v>2</v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>
            <v>20230922</v>
          </cell>
          <cell r="AG761">
            <v>20230922</v>
          </cell>
          <cell r="AH761">
            <v>20230922</v>
          </cell>
        </row>
        <row r="762">
          <cell r="A762">
            <v>20230811</v>
          </cell>
          <cell r="B762">
            <v>20230922</v>
          </cell>
          <cell r="F762" t="str">
            <v>HK338503</v>
          </cell>
          <cell r="G762" t="str">
            <v>100551012542100</v>
          </cell>
          <cell r="H762" t="str">
            <v>SSR15XW2UU+285LY-II</v>
          </cell>
          <cell r="I762">
            <v>2</v>
          </cell>
          <cell r="J762">
            <v>570</v>
          </cell>
          <cell r="K762">
            <v>4</v>
          </cell>
          <cell r="L762" t="str">
            <v>BDI - TN/AL/GA/MS</v>
          </cell>
          <cell r="M762" t="str">
            <v>005</v>
          </cell>
          <cell r="N762" t="str">
            <v>SSR</v>
          </cell>
          <cell r="O762" t="str">
            <v>15X</v>
          </cell>
          <cell r="P762" t="str">
            <v>W</v>
          </cell>
          <cell r="Q762" t="str">
            <v/>
          </cell>
          <cell r="R762" t="str">
            <v/>
          </cell>
          <cell r="S762">
            <v>87.91</v>
          </cell>
          <cell r="T762">
            <v>175.82</v>
          </cell>
          <cell r="U762" t="str">
            <v>11</v>
          </cell>
          <cell r="V762" t="str">
            <v>ATL SALES</v>
          </cell>
          <cell r="W762">
            <v>20230920</v>
          </cell>
          <cell r="X762" t="str">
            <v>22.5</v>
          </cell>
          <cell r="Y762" t="str">
            <v>60</v>
          </cell>
          <cell r="Z762" t="str">
            <v/>
          </cell>
          <cell r="AA762" t="str">
            <v>2</v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>
            <v>20230922</v>
          </cell>
          <cell r="AG762">
            <v>20230922</v>
          </cell>
          <cell r="AH762">
            <v>20230922</v>
          </cell>
        </row>
        <row r="763">
          <cell r="A763">
            <v>20230816</v>
          </cell>
          <cell r="B763">
            <v>20230922</v>
          </cell>
          <cell r="F763" t="str">
            <v>HK338890</v>
          </cell>
          <cell r="G763" t="str">
            <v>013712535003900</v>
          </cell>
          <cell r="H763" t="str">
            <v>3SRS12WGMUUC1+390LM</v>
          </cell>
          <cell r="I763">
            <v>1</v>
          </cell>
          <cell r="J763">
            <v>390</v>
          </cell>
          <cell r="K763">
            <v>3</v>
          </cell>
          <cell r="L763" t="str">
            <v>MOTION IND - TRACY (CA78)</v>
          </cell>
          <cell r="M763" t="str">
            <v>137</v>
          </cell>
          <cell r="N763" t="str">
            <v>SRS-W</v>
          </cell>
          <cell r="O763" t="str">
            <v>12</v>
          </cell>
          <cell r="P763" t="str">
            <v>G</v>
          </cell>
          <cell r="Q763" t="str">
            <v/>
          </cell>
          <cell r="R763" t="str">
            <v>C1</v>
          </cell>
          <cell r="S763">
            <v>113.14</v>
          </cell>
          <cell r="T763">
            <v>113.14</v>
          </cell>
          <cell r="U763" t="str">
            <v>11</v>
          </cell>
          <cell r="V763" t="str">
            <v>LA SALES</v>
          </cell>
          <cell r="W763">
            <v>20230922</v>
          </cell>
          <cell r="X763" t="str">
            <v>15</v>
          </cell>
          <cell r="Y763" t="str">
            <v>40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>M200</v>
          </cell>
          <cell r="AD763" t="str">
            <v/>
          </cell>
          <cell r="AE763" t="str">
            <v>M100</v>
          </cell>
          <cell r="AF763">
            <v>20230922</v>
          </cell>
          <cell r="AG763">
            <v>20230922</v>
          </cell>
          <cell r="AH763">
            <v>20230922</v>
          </cell>
        </row>
        <row r="764">
          <cell r="A764">
            <v>20230816</v>
          </cell>
          <cell r="B764">
            <v>20230922</v>
          </cell>
          <cell r="F764" t="str">
            <v>HK338837</v>
          </cell>
          <cell r="G764" t="str">
            <v>102302365426800</v>
          </cell>
          <cell r="H764" t="str">
            <v>SHS45LV3UUE+3300LT-II(C)</v>
          </cell>
          <cell r="I764">
            <v>2</v>
          </cell>
          <cell r="J764">
            <v>6600</v>
          </cell>
          <cell r="K764">
            <v>6</v>
          </cell>
          <cell r="L764" t="str">
            <v>STAR AUTOMATION</v>
          </cell>
          <cell r="M764" t="str">
            <v>023</v>
          </cell>
          <cell r="N764" t="str">
            <v>SHS</v>
          </cell>
          <cell r="O764" t="str">
            <v>45</v>
          </cell>
          <cell r="P764" t="str">
            <v>LV</v>
          </cell>
          <cell r="Q764" t="str">
            <v/>
          </cell>
          <cell r="R764" t="str">
            <v/>
          </cell>
          <cell r="S764">
            <v>754.91</v>
          </cell>
          <cell r="T764">
            <v>1509.82</v>
          </cell>
          <cell r="U764" t="str">
            <v>11</v>
          </cell>
          <cell r="V764" t="str">
            <v>CHI SALES</v>
          </cell>
          <cell r="W764">
            <v>20230922</v>
          </cell>
          <cell r="X764" t="str">
            <v>22.5</v>
          </cell>
          <cell r="Y764" t="str">
            <v>105</v>
          </cell>
          <cell r="Z764" t="str">
            <v>2</v>
          </cell>
          <cell r="AA764" t="str">
            <v>2</v>
          </cell>
          <cell r="AB764" t="str">
            <v>0060</v>
          </cell>
          <cell r="AC764" t="str">
            <v/>
          </cell>
          <cell r="AD764" t="str">
            <v/>
          </cell>
          <cell r="AE764" t="str">
            <v/>
          </cell>
          <cell r="AF764">
            <v>20230922</v>
          </cell>
          <cell r="AG764">
            <v>20230922</v>
          </cell>
          <cell r="AH764">
            <v>20230922</v>
          </cell>
        </row>
        <row r="765">
          <cell r="A765">
            <v>20230817</v>
          </cell>
          <cell r="B765">
            <v>20230922</v>
          </cell>
          <cell r="F765" t="str">
            <v>HK339120</v>
          </cell>
          <cell r="G765" t="str">
            <v>302451017413600</v>
          </cell>
          <cell r="H765" t="str">
            <v>SHS25-1849LE(GK) RAIL</v>
          </cell>
          <cell r="I765">
            <v>6</v>
          </cell>
          <cell r="J765">
            <v>11094</v>
          </cell>
          <cell r="K765">
            <v>0</v>
          </cell>
          <cell r="L765" t="str">
            <v>MOTION IND - BIRMINGHAM (AL09)</v>
          </cell>
          <cell r="M765" t="str">
            <v>024</v>
          </cell>
          <cell r="N765" t="str">
            <v>SHS</v>
          </cell>
          <cell r="O765" t="str">
            <v>25</v>
          </cell>
          <cell r="P765" t="str">
            <v/>
          </cell>
          <cell r="Q765" t="str">
            <v>GK</v>
          </cell>
          <cell r="R765" t="str">
            <v/>
          </cell>
          <cell r="S765">
            <v>278.60000000000002</v>
          </cell>
          <cell r="T765">
            <v>1671.6</v>
          </cell>
          <cell r="U765" t="str">
            <v>11</v>
          </cell>
          <cell r="V765" t="str">
            <v>ATL SALES</v>
          </cell>
          <cell r="W765">
            <v>20230922</v>
          </cell>
          <cell r="X765" t="str">
            <v>24.5</v>
          </cell>
          <cell r="Y765" t="str">
            <v>30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>L000</v>
          </cell>
          <cell r="AE765" t="str">
            <v/>
          </cell>
          <cell r="AF765">
            <v>20230922</v>
          </cell>
          <cell r="AG765">
            <v>20230922</v>
          </cell>
          <cell r="AH765">
            <v>20230922</v>
          </cell>
        </row>
        <row r="766">
          <cell r="A766">
            <v>20230110</v>
          </cell>
          <cell r="B766">
            <v>20230925</v>
          </cell>
          <cell r="F766" t="str">
            <v>HK301038</v>
          </cell>
          <cell r="G766" t="str">
            <v>100551011082300</v>
          </cell>
          <cell r="H766" t="str">
            <v>SSR15XW2C1M+760LSPM-III</v>
          </cell>
          <cell r="I766">
            <v>9</v>
          </cell>
          <cell r="J766">
            <v>6840</v>
          </cell>
          <cell r="K766">
            <v>18</v>
          </cell>
          <cell r="L766" t="str">
            <v>RELIANT SYSTEMS INC</v>
          </cell>
          <cell r="M766" t="str">
            <v>005</v>
          </cell>
          <cell r="N766" t="str">
            <v>SSR</v>
          </cell>
          <cell r="O766" t="str">
            <v>15X</v>
          </cell>
          <cell r="P766" t="str">
            <v>W</v>
          </cell>
          <cell r="Q766" t="str">
            <v>SP</v>
          </cell>
          <cell r="R766" t="str">
            <v>C1</v>
          </cell>
          <cell r="S766">
            <v>217.78</v>
          </cell>
          <cell r="T766">
            <v>1960.02</v>
          </cell>
          <cell r="U766" t="str">
            <v>11</v>
          </cell>
          <cell r="V766" t="str">
            <v>CHI SALES</v>
          </cell>
          <cell r="W766">
            <v>20230925</v>
          </cell>
          <cell r="X766" t="str">
            <v>20</v>
          </cell>
          <cell r="Y766" t="str">
            <v>60</v>
          </cell>
          <cell r="Z766" t="str">
            <v/>
          </cell>
          <cell r="AA766" t="str">
            <v>3</v>
          </cell>
          <cell r="AB766" t="str">
            <v/>
          </cell>
          <cell r="AC766" t="str">
            <v>M300</v>
          </cell>
          <cell r="AD766" t="str">
            <v/>
          </cell>
          <cell r="AE766" t="str">
            <v>M100</v>
          </cell>
          <cell r="AF766">
            <v>20230925</v>
          </cell>
          <cell r="AG766">
            <v>20230925</v>
          </cell>
          <cell r="AH766">
            <v>20230925</v>
          </cell>
        </row>
        <row r="767">
          <cell r="A767">
            <v>20230110</v>
          </cell>
          <cell r="B767">
            <v>20230925</v>
          </cell>
          <cell r="F767" t="str">
            <v>HK301027</v>
          </cell>
          <cell r="G767" t="str">
            <v>100651019496600</v>
          </cell>
          <cell r="H767" t="str">
            <v>SSR15XW2C1MS+740LSPM-II</v>
          </cell>
          <cell r="I767">
            <v>10</v>
          </cell>
          <cell r="J767">
            <v>7400</v>
          </cell>
          <cell r="K767">
            <v>20</v>
          </cell>
          <cell r="L767" t="str">
            <v>RELIANT SYSTEMS INC</v>
          </cell>
          <cell r="M767" t="str">
            <v>006</v>
          </cell>
          <cell r="N767" t="str">
            <v>SSR</v>
          </cell>
          <cell r="O767" t="str">
            <v>15X</v>
          </cell>
          <cell r="P767" t="str">
            <v>W</v>
          </cell>
          <cell r="Q767" t="str">
            <v>SP</v>
          </cell>
          <cell r="R767" t="str">
            <v>C1</v>
          </cell>
          <cell r="S767">
            <v>274.43</v>
          </cell>
          <cell r="T767">
            <v>2744.3</v>
          </cell>
          <cell r="U767" t="str">
            <v>11</v>
          </cell>
          <cell r="V767" t="str">
            <v>CHI SALES</v>
          </cell>
          <cell r="W767">
            <v>20231009</v>
          </cell>
          <cell r="X767" t="str">
            <v>10</v>
          </cell>
          <cell r="Y767" t="str">
            <v>60</v>
          </cell>
          <cell r="Z767" t="str">
            <v/>
          </cell>
          <cell r="AA767" t="str">
            <v>2</v>
          </cell>
          <cell r="AB767" t="str">
            <v>Z000</v>
          </cell>
          <cell r="AC767" t="str">
            <v>M200</v>
          </cell>
          <cell r="AD767" t="str">
            <v/>
          </cell>
          <cell r="AE767" t="str">
            <v>M100</v>
          </cell>
          <cell r="AF767">
            <v>20230925</v>
          </cell>
          <cell r="AG767">
            <v>20231009</v>
          </cell>
          <cell r="AH767">
            <v>20231009</v>
          </cell>
        </row>
        <row r="768">
          <cell r="A768">
            <v>20230118</v>
          </cell>
          <cell r="B768">
            <v>20230925</v>
          </cell>
          <cell r="F768" t="str">
            <v>HK301976</v>
          </cell>
          <cell r="G768" t="str">
            <v>102351005908100</v>
          </cell>
          <cell r="H768" t="str">
            <v>SHS30V2SSC1E+1216LTS-II</v>
          </cell>
          <cell r="I768">
            <v>24</v>
          </cell>
          <cell r="J768">
            <v>29184</v>
          </cell>
          <cell r="K768">
            <v>48</v>
          </cell>
          <cell r="L768" t="str">
            <v>ORBIT MACHINING COMPANY</v>
          </cell>
          <cell r="M768" t="str">
            <v>023</v>
          </cell>
          <cell r="N768" t="str">
            <v>SHS</v>
          </cell>
          <cell r="O768" t="str">
            <v>30</v>
          </cell>
          <cell r="P768" t="str">
            <v>V</v>
          </cell>
          <cell r="Q768" t="str">
            <v/>
          </cell>
          <cell r="R768" t="str">
            <v>C1</v>
          </cell>
          <cell r="S768">
            <v>282.52</v>
          </cell>
          <cell r="T768">
            <v>6780.48</v>
          </cell>
          <cell r="U768" t="str">
            <v>11</v>
          </cell>
          <cell r="V768" t="str">
            <v>CHI SALES</v>
          </cell>
          <cell r="W768">
            <v>20231002</v>
          </cell>
          <cell r="X768" t="str">
            <v>37</v>
          </cell>
          <cell r="Y768" t="str">
            <v>80</v>
          </cell>
          <cell r="Z768" t="str">
            <v>2</v>
          </cell>
          <cell r="AA768" t="str">
            <v>2</v>
          </cell>
          <cell r="AB768" t="str">
            <v/>
          </cell>
          <cell r="AC768" t="str">
            <v/>
          </cell>
          <cell r="AD768" t="str">
            <v>Z000</v>
          </cell>
          <cell r="AE768" t="str">
            <v/>
          </cell>
          <cell r="AF768">
            <v>20230925</v>
          </cell>
          <cell r="AG768">
            <v>20231002</v>
          </cell>
          <cell r="AH768">
            <v>20231002</v>
          </cell>
        </row>
        <row r="769">
          <cell r="A769">
            <v>20230202</v>
          </cell>
          <cell r="B769">
            <v>20230925</v>
          </cell>
          <cell r="F769" t="str">
            <v>HK305307</v>
          </cell>
          <cell r="G769" t="str">
            <v>106751021627400</v>
          </cell>
          <cell r="H769" t="str">
            <v>SHW21CR2U+430LS</v>
          </cell>
          <cell r="I769">
            <v>210</v>
          </cell>
          <cell r="J769">
            <v>90300</v>
          </cell>
          <cell r="K769">
            <v>420</v>
          </cell>
          <cell r="L769" t="str">
            <v>BDI</v>
          </cell>
          <cell r="M769" t="str">
            <v>067</v>
          </cell>
          <cell r="N769" t="str">
            <v>SHW</v>
          </cell>
          <cell r="O769" t="str">
            <v>21</v>
          </cell>
          <cell r="P769" t="str">
            <v>CR</v>
          </cell>
          <cell r="Q769" t="str">
            <v/>
          </cell>
          <cell r="R769" t="str">
            <v/>
          </cell>
          <cell r="S769">
            <v>135</v>
          </cell>
          <cell r="T769">
            <v>28350</v>
          </cell>
          <cell r="U769" t="str">
            <v>11</v>
          </cell>
          <cell r="V769" t="str">
            <v>CHI SALES</v>
          </cell>
          <cell r="W769">
            <v>20230925</v>
          </cell>
          <cell r="X769" t="str">
            <v>15</v>
          </cell>
          <cell r="Y769" t="str">
            <v>50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>B000</v>
          </cell>
          <cell r="AE769" t="str">
            <v/>
          </cell>
          <cell r="AF769">
            <v>20230925</v>
          </cell>
          <cell r="AG769">
            <v>20230925</v>
          </cell>
          <cell r="AH769">
            <v>20230925</v>
          </cell>
        </row>
        <row r="770">
          <cell r="A770">
            <v>20230223</v>
          </cell>
          <cell r="B770">
            <v>20230925</v>
          </cell>
          <cell r="F770" t="str">
            <v>HK308967</v>
          </cell>
          <cell r="G770" t="str">
            <v>102351005908100</v>
          </cell>
          <cell r="H770" t="str">
            <v>SHS30V2SSC1E+1216LTS-II</v>
          </cell>
          <cell r="I770">
            <v>24</v>
          </cell>
          <cell r="J770">
            <v>29184</v>
          </cell>
          <cell r="K770">
            <v>48</v>
          </cell>
          <cell r="L770" t="str">
            <v>ORBIT MACHINING COMPANY</v>
          </cell>
          <cell r="M770" t="str">
            <v>023</v>
          </cell>
          <cell r="N770" t="str">
            <v>SHS</v>
          </cell>
          <cell r="O770" t="str">
            <v>30</v>
          </cell>
          <cell r="P770" t="str">
            <v>V</v>
          </cell>
          <cell r="Q770" t="str">
            <v/>
          </cell>
          <cell r="R770" t="str">
            <v>C1</v>
          </cell>
          <cell r="S770">
            <v>282.52</v>
          </cell>
          <cell r="T770">
            <v>6780.48</v>
          </cell>
          <cell r="U770" t="str">
            <v>11</v>
          </cell>
          <cell r="V770" t="str">
            <v>CHI SALES</v>
          </cell>
          <cell r="W770">
            <v>20230925</v>
          </cell>
          <cell r="X770" t="str">
            <v>37</v>
          </cell>
          <cell r="Y770" t="str">
            <v>80</v>
          </cell>
          <cell r="Z770" t="str">
            <v>2</v>
          </cell>
          <cell r="AA770" t="str">
            <v>2</v>
          </cell>
          <cell r="AB770" t="str">
            <v/>
          </cell>
          <cell r="AC770" t="str">
            <v/>
          </cell>
          <cell r="AD770" t="str">
            <v>Z000</v>
          </cell>
          <cell r="AE770" t="str">
            <v/>
          </cell>
          <cell r="AF770">
            <v>20230925</v>
          </cell>
          <cell r="AG770">
            <v>20230925</v>
          </cell>
          <cell r="AH770">
            <v>20230925</v>
          </cell>
        </row>
        <row r="771">
          <cell r="A771">
            <v>20230421</v>
          </cell>
          <cell r="B771">
            <v>20230925</v>
          </cell>
          <cell r="F771" t="str">
            <v>HK321150</v>
          </cell>
          <cell r="G771" t="str">
            <v>086122130002100</v>
          </cell>
          <cell r="H771" t="str">
            <v>KR2602A-0210-0-00A0</v>
          </cell>
          <cell r="I771">
            <v>28</v>
          </cell>
          <cell r="J771">
            <v>8400</v>
          </cell>
          <cell r="K771">
            <v>28</v>
          </cell>
          <cell r="L771" t="str">
            <v>MOTION AI - AXIS</v>
          </cell>
          <cell r="M771" t="str">
            <v>861</v>
          </cell>
          <cell r="N771" t="str">
            <v>KR</v>
          </cell>
          <cell r="O771" t="str">
            <v>2602</v>
          </cell>
          <cell r="P771" t="str">
            <v>A</v>
          </cell>
          <cell r="Q771" t="str">
            <v/>
          </cell>
          <cell r="R771" t="str">
            <v>GS</v>
          </cell>
          <cell r="S771">
            <v>307.83999999999997</v>
          </cell>
          <cell r="T771">
            <v>8619.52</v>
          </cell>
          <cell r="U771" t="str">
            <v>11</v>
          </cell>
          <cell r="V771" t="str">
            <v>NE SALES</v>
          </cell>
          <cell r="W771">
            <v>20230925</v>
          </cell>
          <cell r="X771" t="str">
            <v>30</v>
          </cell>
          <cell r="Y771" t="str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>
            <v>20230925</v>
          </cell>
          <cell r="AG771">
            <v>20230925</v>
          </cell>
          <cell r="AH771">
            <v>20230925</v>
          </cell>
        </row>
        <row r="772">
          <cell r="A772">
            <v>20230512</v>
          </cell>
          <cell r="B772">
            <v>20230925</v>
          </cell>
          <cell r="F772" t="str">
            <v>HK325374</v>
          </cell>
          <cell r="G772" t="str">
            <v>202D30000030000</v>
          </cell>
          <cell r="H772" t="str">
            <v>SR30-3000L(GK) RAIL</v>
          </cell>
          <cell r="I772">
            <v>10</v>
          </cell>
          <cell r="J772">
            <v>30000</v>
          </cell>
          <cell r="K772">
            <v>0</v>
          </cell>
          <cell r="L772" t="str">
            <v/>
          </cell>
          <cell r="M772" t="str">
            <v>02D</v>
          </cell>
          <cell r="N772" t="str">
            <v>SR</v>
          </cell>
          <cell r="O772" t="str">
            <v>30</v>
          </cell>
          <cell r="P772" t="str">
            <v/>
          </cell>
          <cell r="Q772" t="str">
            <v/>
          </cell>
          <cell r="R772" t="str">
            <v/>
          </cell>
          <cell r="S772">
            <v>192.55</v>
          </cell>
          <cell r="T772">
            <v>1925.5</v>
          </cell>
          <cell r="U772" t="str">
            <v>21</v>
          </cell>
          <cell r="V772" t="str">
            <v>SALES CTRL</v>
          </cell>
          <cell r="W772">
            <v>20230908</v>
          </cell>
          <cell r="X772" t="str">
            <v>20</v>
          </cell>
          <cell r="Y772" t="str">
            <v>80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>
            <v>20230925</v>
          </cell>
          <cell r="AG772">
            <v>20230908</v>
          </cell>
          <cell r="AH772">
            <v>20230908</v>
          </cell>
        </row>
        <row r="773">
          <cell r="A773">
            <v>20230530</v>
          </cell>
          <cell r="B773">
            <v>20230925</v>
          </cell>
          <cell r="F773" t="str">
            <v>HK327746</v>
          </cell>
          <cell r="G773" t="str">
            <v>106751005545800</v>
          </cell>
          <cell r="H773" t="str">
            <v>SHW27CR4C1+2460LT</v>
          </cell>
          <cell r="I773">
            <v>30</v>
          </cell>
          <cell r="J773">
            <v>73800</v>
          </cell>
          <cell r="K773">
            <v>120</v>
          </cell>
          <cell r="L773" t="str">
            <v>DFF CORPORATION</v>
          </cell>
          <cell r="M773" t="str">
            <v>067</v>
          </cell>
          <cell r="N773" t="str">
            <v>SHW</v>
          </cell>
          <cell r="O773" t="str">
            <v>27</v>
          </cell>
          <cell r="P773" t="str">
            <v>CR</v>
          </cell>
          <cell r="Q773" t="str">
            <v/>
          </cell>
          <cell r="R773" t="str">
            <v>C1</v>
          </cell>
          <cell r="S773">
            <v>710</v>
          </cell>
          <cell r="T773">
            <v>21300</v>
          </cell>
          <cell r="U773" t="str">
            <v>11</v>
          </cell>
          <cell r="V773" t="str">
            <v>NE SALES</v>
          </cell>
          <cell r="W773">
            <v>20230929</v>
          </cell>
          <cell r="X773" t="str">
            <v>47</v>
          </cell>
          <cell r="Y773" t="str">
            <v>60</v>
          </cell>
          <cell r="Z773" t="str">
            <v>2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>
            <v>20230925</v>
          </cell>
          <cell r="AG773">
            <v>20230925</v>
          </cell>
          <cell r="AH773">
            <v>20230925</v>
          </cell>
        </row>
        <row r="774">
          <cell r="A774">
            <v>20230714</v>
          </cell>
          <cell r="B774">
            <v>20230925</v>
          </cell>
          <cell r="F774" t="str">
            <v>HK334650</v>
          </cell>
          <cell r="G774" t="str">
            <v>102351023089200</v>
          </cell>
          <cell r="H774" t="str">
            <v>SHS30LV2SSC0S+830LP/50-0197</v>
          </cell>
          <cell r="I774">
            <v>80</v>
          </cell>
          <cell r="J774">
            <v>66400</v>
          </cell>
          <cell r="K774">
            <v>160</v>
          </cell>
          <cell r="L774" t="str">
            <v>HAAS AUTOMATION</v>
          </cell>
          <cell r="M774" t="str">
            <v>023</v>
          </cell>
          <cell r="N774" t="str">
            <v>SHS</v>
          </cell>
          <cell r="O774" t="str">
            <v>30</v>
          </cell>
          <cell r="P774" t="str">
            <v>LV</v>
          </cell>
          <cell r="Q774" t="str">
            <v>P</v>
          </cell>
          <cell r="R774" t="str">
            <v>C0</v>
          </cell>
          <cell r="S774">
            <v>101</v>
          </cell>
          <cell r="T774">
            <v>8080</v>
          </cell>
          <cell r="U774" t="str">
            <v>11</v>
          </cell>
          <cell r="V774" t="str">
            <v>LA SALES</v>
          </cell>
          <cell r="W774">
            <v>20230925</v>
          </cell>
          <cell r="X774" t="str">
            <v>15</v>
          </cell>
          <cell r="Y774" t="str">
            <v>80</v>
          </cell>
          <cell r="Z774" t="str">
            <v/>
          </cell>
          <cell r="AA774" t="str">
            <v/>
          </cell>
          <cell r="AB774" t="str">
            <v>K0NE</v>
          </cell>
          <cell r="AC774" t="str">
            <v/>
          </cell>
          <cell r="AD774" t="str">
            <v>W010</v>
          </cell>
          <cell r="AE774" t="str">
            <v/>
          </cell>
          <cell r="AF774">
            <v>20230925</v>
          </cell>
          <cell r="AG774">
            <v>20231016</v>
          </cell>
          <cell r="AH774">
            <v>20231016</v>
          </cell>
        </row>
        <row r="775">
          <cell r="A775">
            <v>20230714</v>
          </cell>
          <cell r="B775">
            <v>20230925</v>
          </cell>
          <cell r="F775" t="str">
            <v>HK334679</v>
          </cell>
          <cell r="G775" t="str">
            <v>202325144009000</v>
          </cell>
          <cell r="H775" t="str">
            <v>SHS25C1ZZ(GK) BLOCK</v>
          </cell>
          <cell r="I775">
            <v>60</v>
          </cell>
          <cell r="J775">
            <v>0</v>
          </cell>
          <cell r="K775">
            <v>60</v>
          </cell>
          <cell r="L775" t="str">
            <v>MOTION INDUSTRIES (CANADA) INC</v>
          </cell>
          <cell r="M775" t="str">
            <v>023</v>
          </cell>
          <cell r="N775" t="str">
            <v>SHS</v>
          </cell>
          <cell r="O775" t="str">
            <v>25</v>
          </cell>
          <cell r="P775" t="str">
            <v>C</v>
          </cell>
          <cell r="Q775" t="str">
            <v>GK</v>
          </cell>
          <cell r="R775" t="str">
            <v/>
          </cell>
          <cell r="S775">
            <v>47.51</v>
          </cell>
          <cell r="T775">
            <v>2850.6</v>
          </cell>
          <cell r="U775" t="str">
            <v>11</v>
          </cell>
          <cell r="V775" t="str">
            <v>CAN SALES</v>
          </cell>
          <cell r="W775">
            <v>20230901</v>
          </cell>
          <cell r="X775" t="str">
            <v/>
          </cell>
          <cell r="Y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>
            <v>20230925</v>
          </cell>
          <cell r="AG775">
            <v>20230925</v>
          </cell>
          <cell r="AH775">
            <v>20230925</v>
          </cell>
        </row>
        <row r="776">
          <cell r="A776">
            <v>20230714</v>
          </cell>
          <cell r="B776">
            <v>20230925</v>
          </cell>
          <cell r="F776" t="str">
            <v>HK334680</v>
          </cell>
          <cell r="G776" t="str">
            <v>202325144009000</v>
          </cell>
          <cell r="H776" t="str">
            <v>SHS25C1ZZ(GK) BLOCK</v>
          </cell>
          <cell r="I776">
            <v>60</v>
          </cell>
          <cell r="J776">
            <v>0</v>
          </cell>
          <cell r="K776">
            <v>60</v>
          </cell>
          <cell r="L776" t="str">
            <v>MOTION INDUSTRIES (CANADA) INC</v>
          </cell>
          <cell r="M776" t="str">
            <v>023</v>
          </cell>
          <cell r="N776" t="str">
            <v>SHS</v>
          </cell>
          <cell r="O776" t="str">
            <v>25</v>
          </cell>
          <cell r="P776" t="str">
            <v>C</v>
          </cell>
          <cell r="Q776" t="str">
            <v>GK</v>
          </cell>
          <cell r="R776" t="str">
            <v/>
          </cell>
          <cell r="S776">
            <v>47.51</v>
          </cell>
          <cell r="T776">
            <v>2850.6</v>
          </cell>
          <cell r="U776" t="str">
            <v>11</v>
          </cell>
          <cell r="V776" t="str">
            <v>CAN SALES</v>
          </cell>
          <cell r="W776">
            <v>20230911</v>
          </cell>
          <cell r="X776" t="str">
            <v/>
          </cell>
          <cell r="Y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>
            <v>20230925</v>
          </cell>
          <cell r="AG776">
            <v>20230925</v>
          </cell>
          <cell r="AH776">
            <v>20230925</v>
          </cell>
        </row>
        <row r="777">
          <cell r="A777">
            <v>20230717</v>
          </cell>
          <cell r="B777">
            <v>20230925</v>
          </cell>
          <cell r="F777" t="str">
            <v>HK334727</v>
          </cell>
          <cell r="G777" t="str">
            <v>202455400930800</v>
          </cell>
          <cell r="H777" t="str">
            <v>SHS55-3080L(GK) RAIL</v>
          </cell>
          <cell r="I777">
            <v>4</v>
          </cell>
          <cell r="J777">
            <v>12320</v>
          </cell>
          <cell r="K777">
            <v>0</v>
          </cell>
          <cell r="L777" t="str">
            <v>LINCOLN ELECTRIC AUTOMATION, INC</v>
          </cell>
          <cell r="M777" t="str">
            <v>024</v>
          </cell>
          <cell r="N777" t="str">
            <v>SHS</v>
          </cell>
          <cell r="O777" t="str">
            <v>55</v>
          </cell>
          <cell r="P777" t="str">
            <v/>
          </cell>
          <cell r="Q777" t="str">
            <v>GK</v>
          </cell>
          <cell r="R777" t="str">
            <v/>
          </cell>
          <cell r="S777">
            <v>528.46</v>
          </cell>
          <cell r="T777">
            <v>2113.84</v>
          </cell>
          <cell r="U777" t="str">
            <v>11</v>
          </cell>
          <cell r="V777" t="str">
            <v>CHI SALES</v>
          </cell>
          <cell r="W777">
            <v>20230914</v>
          </cell>
          <cell r="X777" t="str">
            <v>40</v>
          </cell>
          <cell r="Y777" t="str">
            <v>120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>
            <v>20230925</v>
          </cell>
          <cell r="AG777">
            <v>20230925</v>
          </cell>
          <cell r="AH777">
            <v>20230925</v>
          </cell>
        </row>
        <row r="778">
          <cell r="A778">
            <v>20230721</v>
          </cell>
          <cell r="B778">
            <v>20230925</v>
          </cell>
          <cell r="F778" t="str">
            <v>HK335594</v>
          </cell>
          <cell r="G778" t="str">
            <v>176051008588200</v>
          </cell>
          <cell r="H778" t="str">
            <v>GL15N-070-SW-B05-W-C-N-N-Y</v>
          </cell>
          <cell r="I778">
            <v>1</v>
          </cell>
          <cell r="J778">
            <v>700</v>
          </cell>
          <cell r="K778">
            <v>4</v>
          </cell>
          <cell r="L778" t="str">
            <v>MOTION IND - CHICAGO (IL30)</v>
          </cell>
          <cell r="M778" t="str">
            <v>760</v>
          </cell>
          <cell r="N778" t="str">
            <v>GL</v>
          </cell>
          <cell r="O778" t="str">
            <v>15N</v>
          </cell>
          <cell r="P778" t="str">
            <v>SW</v>
          </cell>
          <cell r="Q778" t="str">
            <v/>
          </cell>
          <cell r="R778" t="str">
            <v/>
          </cell>
          <cell r="S778">
            <v>1087</v>
          </cell>
          <cell r="T778">
            <v>1087</v>
          </cell>
          <cell r="U778" t="str">
            <v>11</v>
          </cell>
          <cell r="V778" t="str">
            <v>CHI SALES</v>
          </cell>
          <cell r="W778">
            <v>20230907</v>
          </cell>
          <cell r="X778" t="str">
            <v/>
          </cell>
          <cell r="Y778" t="str">
            <v>W</v>
          </cell>
          <cell r="Z778" t="str">
            <v>C</v>
          </cell>
          <cell r="AA778" t="str">
            <v>N</v>
          </cell>
          <cell r="AB778" t="str">
            <v/>
          </cell>
          <cell r="AC778" t="str">
            <v/>
          </cell>
          <cell r="AD778" t="str">
            <v>Y</v>
          </cell>
          <cell r="AE778" t="str">
            <v/>
          </cell>
          <cell r="AF778">
            <v>20230925</v>
          </cell>
          <cell r="AG778">
            <v>20230925</v>
          </cell>
          <cell r="AH778">
            <v>20230925</v>
          </cell>
        </row>
        <row r="779">
          <cell r="A779">
            <v>20230731</v>
          </cell>
          <cell r="B779">
            <v>20230925</v>
          </cell>
          <cell r="F779" t="str">
            <v>HK337006</v>
          </cell>
          <cell r="G779" t="str">
            <v>202D25000030000</v>
          </cell>
          <cell r="H779" t="str">
            <v>SR25-3000LY(GK) RAIL</v>
          </cell>
          <cell r="I779">
            <v>20</v>
          </cell>
          <cell r="J779">
            <v>60000</v>
          </cell>
          <cell r="K779">
            <v>0</v>
          </cell>
          <cell r="L779" t="str">
            <v>PRO-LINE AUTOMATION SYSTEMS</v>
          </cell>
          <cell r="M779" t="str">
            <v>02D</v>
          </cell>
          <cell r="N779" t="str">
            <v>SR</v>
          </cell>
          <cell r="O779" t="str">
            <v>25</v>
          </cell>
          <cell r="P779" t="str">
            <v/>
          </cell>
          <cell r="Q779" t="str">
            <v>GK</v>
          </cell>
          <cell r="R779" t="str">
            <v/>
          </cell>
          <cell r="S779">
            <v>156.4</v>
          </cell>
          <cell r="T779">
            <v>3128</v>
          </cell>
          <cell r="U779" t="str">
            <v>11</v>
          </cell>
          <cell r="V779" t="str">
            <v>CAN SALES</v>
          </cell>
          <cell r="W779">
            <v>20240924</v>
          </cell>
          <cell r="X779" t="str">
            <v>20</v>
          </cell>
          <cell r="Y779" t="str">
            <v>60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>
            <v>20230925</v>
          </cell>
          <cell r="AG779">
            <v>20230925</v>
          </cell>
          <cell r="AH779">
            <v>20230925</v>
          </cell>
        </row>
        <row r="780">
          <cell r="A780">
            <v>20230801</v>
          </cell>
          <cell r="B780">
            <v>20230925</v>
          </cell>
          <cell r="F780" t="str">
            <v>HK337187</v>
          </cell>
          <cell r="G780" t="str">
            <v>302302132967900</v>
          </cell>
          <cell r="H780" t="str">
            <v>SHS25V1QZSS BLOCK</v>
          </cell>
          <cell r="I780">
            <v>4</v>
          </cell>
          <cell r="J780">
            <v>0</v>
          </cell>
          <cell r="K780">
            <v>4</v>
          </cell>
          <cell r="L780" t="str">
            <v>TECHNICO (COMP)</v>
          </cell>
          <cell r="M780" t="str">
            <v>023</v>
          </cell>
          <cell r="N780" t="str">
            <v>SHS</v>
          </cell>
          <cell r="O780" t="str">
            <v>25</v>
          </cell>
          <cell r="P780" t="str">
            <v>V</v>
          </cell>
          <cell r="Q780" t="str">
            <v/>
          </cell>
          <cell r="R780" t="str">
            <v/>
          </cell>
          <cell r="S780">
            <v>58.25</v>
          </cell>
          <cell r="T780">
            <v>233</v>
          </cell>
          <cell r="U780" t="str">
            <v>11</v>
          </cell>
          <cell r="V780" t="str">
            <v>DET SALES</v>
          </cell>
          <cell r="W780">
            <v>20230925</v>
          </cell>
          <cell r="X780" t="str">
            <v/>
          </cell>
          <cell r="Y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>
            <v>20230925</v>
          </cell>
          <cell r="AG780">
            <v>20230925</v>
          </cell>
          <cell r="AH780">
            <v>20230925</v>
          </cell>
        </row>
        <row r="781">
          <cell r="A781">
            <v>20230809</v>
          </cell>
          <cell r="B781">
            <v>20230925</v>
          </cell>
          <cell r="F781" t="str">
            <v>HK338156</v>
          </cell>
          <cell r="G781" t="str">
            <v>075713420100000</v>
          </cell>
          <cell r="H781" t="str">
            <v>TY20-342-N-C-N</v>
          </cell>
          <cell r="I781">
            <v>1</v>
          </cell>
          <cell r="J781">
            <v>3420</v>
          </cell>
          <cell r="K781">
            <v>1</v>
          </cell>
          <cell r="L781" t="str">
            <v>OHIO TRANSMISSION CORPORATION</v>
          </cell>
          <cell r="M781" t="str">
            <v>757</v>
          </cell>
          <cell r="N781" t="str">
            <v>TY</v>
          </cell>
          <cell r="O781" t="str">
            <v>20</v>
          </cell>
          <cell r="P781" t="str">
            <v/>
          </cell>
          <cell r="Q781" t="str">
            <v/>
          </cell>
          <cell r="R781" t="str">
            <v/>
          </cell>
          <cell r="S781">
            <v>2778</v>
          </cell>
          <cell r="T781">
            <v>2778</v>
          </cell>
          <cell r="U781" t="str">
            <v>11</v>
          </cell>
          <cell r="V781" t="str">
            <v>ATL SALES</v>
          </cell>
          <cell r="W781">
            <v>20230908</v>
          </cell>
          <cell r="X781" t="str">
            <v/>
          </cell>
          <cell r="Y781" t="str">
            <v>N</v>
          </cell>
          <cell r="Z781" t="str">
            <v>C</v>
          </cell>
          <cell r="AA781" t="str">
            <v>N</v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>
            <v>20230925</v>
          </cell>
          <cell r="AG781">
            <v>20230925</v>
          </cell>
          <cell r="AH781">
            <v>20230925</v>
          </cell>
        </row>
        <row r="782">
          <cell r="A782">
            <v>20230810</v>
          </cell>
          <cell r="B782">
            <v>20230925</v>
          </cell>
          <cell r="F782" t="str">
            <v>HK338413</v>
          </cell>
          <cell r="G782" t="str">
            <v>013712512401100</v>
          </cell>
          <cell r="H782" t="str">
            <v>SRS12WGMC1+110LPM</v>
          </cell>
          <cell r="I782">
            <v>48</v>
          </cell>
          <cell r="J782">
            <v>5280</v>
          </cell>
          <cell r="K782">
            <v>48</v>
          </cell>
          <cell r="L782" t="str">
            <v>EASTERN IND - S WINDSOR CT</v>
          </cell>
          <cell r="M782" t="str">
            <v>137</v>
          </cell>
          <cell r="N782" t="str">
            <v>SRS-W</v>
          </cell>
          <cell r="O782" t="str">
            <v>12</v>
          </cell>
          <cell r="P782" t="str">
            <v>G</v>
          </cell>
          <cell r="Q782" t="str">
            <v>P</v>
          </cell>
          <cell r="R782" t="str">
            <v>C1</v>
          </cell>
          <cell r="S782">
            <v>42.09</v>
          </cell>
          <cell r="T782">
            <v>2020.32</v>
          </cell>
          <cell r="U782" t="str">
            <v>11</v>
          </cell>
          <cell r="V782" t="str">
            <v>NE SALES</v>
          </cell>
          <cell r="W782">
            <v>20230817</v>
          </cell>
          <cell r="X782" t="str">
            <v>15</v>
          </cell>
          <cell r="Y782" t="str">
            <v>40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>M200</v>
          </cell>
          <cell r="AD782" t="str">
            <v/>
          </cell>
          <cell r="AE782" t="str">
            <v>M100</v>
          </cell>
          <cell r="AF782">
            <v>20230925</v>
          </cell>
          <cell r="AG782">
            <v>20230925</v>
          </cell>
          <cell r="AH782">
            <v>20230925</v>
          </cell>
        </row>
        <row r="783">
          <cell r="A783">
            <v>20230811</v>
          </cell>
          <cell r="B783">
            <v>20230925</v>
          </cell>
          <cell r="F783" t="str">
            <v>HK338320</v>
          </cell>
          <cell r="G783" t="str">
            <v>000621226104000</v>
          </cell>
          <cell r="H783" t="str">
            <v>SSR20XV2SSM+400LM-II</v>
          </cell>
          <cell r="I783">
            <v>8</v>
          </cell>
          <cell r="J783">
            <v>3200</v>
          </cell>
          <cell r="K783">
            <v>16</v>
          </cell>
          <cell r="L783" t="str">
            <v>APPLIED IND TECH - CLEVELAND</v>
          </cell>
          <cell r="M783" t="str">
            <v>006</v>
          </cell>
          <cell r="N783" t="str">
            <v>SSR</v>
          </cell>
          <cell r="O783" t="str">
            <v>20X</v>
          </cell>
          <cell r="P783" t="str">
            <v>V</v>
          </cell>
          <cell r="Q783" t="str">
            <v/>
          </cell>
          <cell r="R783" t="str">
            <v/>
          </cell>
          <cell r="S783">
            <v>125.8</v>
          </cell>
          <cell r="T783">
            <v>1006.4</v>
          </cell>
          <cell r="U783" t="str">
            <v>11</v>
          </cell>
          <cell r="V783" t="str">
            <v>ATL SALES</v>
          </cell>
          <cell r="W783">
            <v>20230816</v>
          </cell>
          <cell r="X783" t="str">
            <v>20</v>
          </cell>
          <cell r="Y783" t="str">
            <v>60</v>
          </cell>
          <cell r="Z783" t="str">
            <v/>
          </cell>
          <cell r="AA783" t="str">
            <v>2</v>
          </cell>
          <cell r="AB783" t="str">
            <v/>
          </cell>
          <cell r="AC783" t="str">
            <v>M200</v>
          </cell>
          <cell r="AD783" t="str">
            <v/>
          </cell>
          <cell r="AE783" t="str">
            <v>M100</v>
          </cell>
          <cell r="AF783">
            <v>20230925</v>
          </cell>
          <cell r="AG783">
            <v>20230925</v>
          </cell>
          <cell r="AH783">
            <v>20230925</v>
          </cell>
        </row>
        <row r="784">
          <cell r="A784">
            <v>20230811</v>
          </cell>
          <cell r="B784">
            <v>20230925</v>
          </cell>
          <cell r="F784" t="str">
            <v>HK338447</v>
          </cell>
          <cell r="G784" t="str">
            <v>013709516000500</v>
          </cell>
          <cell r="H784" t="str">
            <v>SRS9WGMSS+50LM</v>
          </cell>
          <cell r="I784">
            <v>3</v>
          </cell>
          <cell r="J784">
            <v>150</v>
          </cell>
          <cell r="K784">
            <v>3</v>
          </cell>
          <cell r="L784" t="str">
            <v>ALADDIN ENGINEERING &amp; MFG</v>
          </cell>
          <cell r="M784" t="str">
            <v>137</v>
          </cell>
          <cell r="N784" t="str">
            <v>SRS-W</v>
          </cell>
          <cell r="O784" t="str">
            <v>9</v>
          </cell>
          <cell r="P784" t="str">
            <v>G</v>
          </cell>
          <cell r="Q784" t="str">
            <v/>
          </cell>
          <cell r="R784" t="str">
            <v/>
          </cell>
          <cell r="S784">
            <v>23.67</v>
          </cell>
          <cell r="T784">
            <v>71.010000000000005</v>
          </cell>
          <cell r="U784" t="str">
            <v>11</v>
          </cell>
          <cell r="V784" t="str">
            <v>CHI SALES</v>
          </cell>
          <cell r="W784">
            <v>20230925</v>
          </cell>
          <cell r="X784" t="str">
            <v>10</v>
          </cell>
          <cell r="Y784" t="str">
            <v>30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>M200</v>
          </cell>
          <cell r="AD784" t="str">
            <v/>
          </cell>
          <cell r="AE784" t="str">
            <v>M100</v>
          </cell>
          <cell r="AF784">
            <v>20230925</v>
          </cell>
          <cell r="AG784">
            <v>20230925</v>
          </cell>
          <cell r="AH784">
            <v>20230925</v>
          </cell>
        </row>
        <row r="785">
          <cell r="A785">
            <v>20230811</v>
          </cell>
          <cell r="B785">
            <v>20230925</v>
          </cell>
          <cell r="F785" t="str">
            <v>HK338446</v>
          </cell>
          <cell r="G785" t="str">
            <v>113751023357200</v>
          </cell>
          <cell r="H785" t="str">
            <v>3SRS9WGMUU+165LM</v>
          </cell>
          <cell r="I785">
            <v>1</v>
          </cell>
          <cell r="J785">
            <v>165</v>
          </cell>
          <cell r="K785">
            <v>3</v>
          </cell>
          <cell r="L785" t="str">
            <v>ALADDIN ENGINEERING &amp; MFG</v>
          </cell>
          <cell r="M785" t="str">
            <v>137</v>
          </cell>
          <cell r="N785" t="str">
            <v>SRS-W</v>
          </cell>
          <cell r="O785" t="str">
            <v>9</v>
          </cell>
          <cell r="P785" t="str">
            <v>G</v>
          </cell>
          <cell r="Q785" t="str">
            <v/>
          </cell>
          <cell r="R785" t="str">
            <v/>
          </cell>
          <cell r="S785">
            <v>70.22</v>
          </cell>
          <cell r="T785">
            <v>70.22</v>
          </cell>
          <cell r="U785" t="str">
            <v>11</v>
          </cell>
          <cell r="V785" t="str">
            <v>CHI SALES</v>
          </cell>
          <cell r="W785">
            <v>20230925</v>
          </cell>
          <cell r="X785" t="str">
            <v>22.5</v>
          </cell>
          <cell r="Y785" t="str">
            <v>30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>M200</v>
          </cell>
          <cell r="AD785" t="str">
            <v/>
          </cell>
          <cell r="AE785" t="str">
            <v>M100</v>
          </cell>
          <cell r="AF785">
            <v>20230925</v>
          </cell>
          <cell r="AG785">
            <v>20230925</v>
          </cell>
          <cell r="AH785">
            <v>20230925</v>
          </cell>
        </row>
        <row r="786">
          <cell r="A786">
            <v>20230811</v>
          </cell>
          <cell r="B786">
            <v>20230925</v>
          </cell>
          <cell r="F786" t="str">
            <v>HK338448</v>
          </cell>
          <cell r="G786" t="str">
            <v>113751023357300</v>
          </cell>
          <cell r="H786" t="str">
            <v>SRS9WGMSS+63LM</v>
          </cell>
          <cell r="I786">
            <v>3</v>
          </cell>
          <cell r="J786">
            <v>189</v>
          </cell>
          <cell r="K786">
            <v>3</v>
          </cell>
          <cell r="L786" t="str">
            <v>ALADDIN ENGINEERING &amp; MFG</v>
          </cell>
          <cell r="M786" t="str">
            <v>137</v>
          </cell>
          <cell r="N786" t="str">
            <v>SRS-W</v>
          </cell>
          <cell r="O786" t="str">
            <v>9</v>
          </cell>
          <cell r="P786" t="str">
            <v>G</v>
          </cell>
          <cell r="Q786" t="str">
            <v/>
          </cell>
          <cell r="R786" t="str">
            <v/>
          </cell>
          <cell r="S786">
            <v>26.7</v>
          </cell>
          <cell r="T786">
            <v>80.099999999999994</v>
          </cell>
          <cell r="U786" t="str">
            <v>11</v>
          </cell>
          <cell r="V786" t="str">
            <v>CHI SALES</v>
          </cell>
          <cell r="W786">
            <v>20230925</v>
          </cell>
          <cell r="X786" t="str">
            <v>16.5</v>
          </cell>
          <cell r="Y786" t="str">
            <v>30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>M200</v>
          </cell>
          <cell r="AD786" t="str">
            <v/>
          </cell>
          <cell r="AE786" t="str">
            <v>M100</v>
          </cell>
          <cell r="AF786">
            <v>20230925</v>
          </cell>
          <cell r="AG786">
            <v>20230925</v>
          </cell>
          <cell r="AH786">
            <v>20230925</v>
          </cell>
        </row>
        <row r="787">
          <cell r="A787">
            <v>20230814</v>
          </cell>
          <cell r="B787">
            <v>20230925</v>
          </cell>
          <cell r="F787" t="str">
            <v>HK338580</v>
          </cell>
          <cell r="G787" t="str">
            <v>302451023366100</v>
          </cell>
          <cell r="H787" t="str">
            <v>SHS35-3520LT(GK) RAIL</v>
          </cell>
          <cell r="I787">
            <v>6</v>
          </cell>
          <cell r="J787">
            <v>21120</v>
          </cell>
          <cell r="K787">
            <v>0</v>
          </cell>
          <cell r="L787" t="str">
            <v>APPLIED IND TECH - CLEVELAND</v>
          </cell>
          <cell r="M787" t="str">
            <v>024</v>
          </cell>
          <cell r="N787" t="str">
            <v>SHS</v>
          </cell>
          <cell r="O787" t="str">
            <v>35</v>
          </cell>
          <cell r="P787" t="str">
            <v/>
          </cell>
          <cell r="Q787" t="str">
            <v>GK</v>
          </cell>
          <cell r="R787" t="str">
            <v/>
          </cell>
          <cell r="S787">
            <v>299</v>
          </cell>
          <cell r="T787">
            <v>1794</v>
          </cell>
          <cell r="U787" t="str">
            <v>11</v>
          </cell>
          <cell r="V787" t="str">
            <v>CHI SALES</v>
          </cell>
          <cell r="W787">
            <v>20230925</v>
          </cell>
          <cell r="X787" t="str">
            <v>40</v>
          </cell>
          <cell r="Y787" t="str">
            <v>80</v>
          </cell>
          <cell r="Z787" t="str">
            <v>2</v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>
            <v>20230925</v>
          </cell>
          <cell r="AG787">
            <v>20230925</v>
          </cell>
          <cell r="AH787">
            <v>20230925</v>
          </cell>
        </row>
        <row r="788">
          <cell r="A788">
            <v>20230815</v>
          </cell>
          <cell r="B788">
            <v>20230925</v>
          </cell>
          <cell r="F788" t="str">
            <v>HK338754</v>
          </cell>
          <cell r="G788" t="str">
            <v>002335226016400</v>
          </cell>
          <cell r="H788" t="str">
            <v>SHS35LC2SS+1640L</v>
          </cell>
          <cell r="I788">
            <v>1</v>
          </cell>
          <cell r="J788">
            <v>1640</v>
          </cell>
          <cell r="K788">
            <v>2</v>
          </cell>
          <cell r="L788" t="str">
            <v>MOTION IND - TRACY</v>
          </cell>
          <cell r="M788" t="str">
            <v>023</v>
          </cell>
          <cell r="N788" t="str">
            <v>SHS</v>
          </cell>
          <cell r="O788" t="str">
            <v>35</v>
          </cell>
          <cell r="P788" t="str">
            <v>LC</v>
          </cell>
          <cell r="Q788" t="str">
            <v/>
          </cell>
          <cell r="R788" t="str">
            <v/>
          </cell>
          <cell r="S788">
            <v>310.13</v>
          </cell>
          <cell r="T788">
            <v>310.13</v>
          </cell>
          <cell r="U788" t="str">
            <v>11</v>
          </cell>
          <cell r="V788" t="str">
            <v>SF SALES</v>
          </cell>
          <cell r="W788">
            <v>20230815</v>
          </cell>
          <cell r="X788" t="str">
            <v>20</v>
          </cell>
          <cell r="Y788" t="str">
            <v>80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>
            <v>20230925</v>
          </cell>
          <cell r="AG788">
            <v>20230925</v>
          </cell>
          <cell r="AH788">
            <v>20230925</v>
          </cell>
        </row>
        <row r="789">
          <cell r="A789">
            <v>20230816</v>
          </cell>
          <cell r="B789">
            <v>20230925</v>
          </cell>
          <cell r="F789" t="str">
            <v>HK338838</v>
          </cell>
          <cell r="G789" t="str">
            <v>302351002453900</v>
          </cell>
          <cell r="H789" t="str">
            <v>SHS35LV1QZSSC1E BLOCK</v>
          </cell>
          <cell r="I789">
            <v>2</v>
          </cell>
          <cell r="J789">
            <v>0</v>
          </cell>
          <cell r="K789">
            <v>2</v>
          </cell>
          <cell r="L789" t="str">
            <v>STRIPPIT INC.</v>
          </cell>
          <cell r="M789" t="str">
            <v>023</v>
          </cell>
          <cell r="N789" t="str">
            <v>SHS</v>
          </cell>
          <cell r="O789" t="str">
            <v>35</v>
          </cell>
          <cell r="P789" t="str">
            <v>LV</v>
          </cell>
          <cell r="Q789" t="str">
            <v/>
          </cell>
          <cell r="R789" t="str">
            <v>C1</v>
          </cell>
          <cell r="S789">
            <v>57</v>
          </cell>
          <cell r="T789">
            <v>114</v>
          </cell>
          <cell r="U789" t="str">
            <v>11</v>
          </cell>
          <cell r="V789" t="str">
            <v>NE SALES</v>
          </cell>
          <cell r="W789">
            <v>20230824</v>
          </cell>
          <cell r="X789" t="str">
            <v/>
          </cell>
          <cell r="Y789" t="str">
            <v/>
          </cell>
          <cell r="Z789" t="str">
            <v/>
          </cell>
          <cell r="AA789" t="str">
            <v/>
          </cell>
          <cell r="AB789" t="str">
            <v>00G0</v>
          </cell>
          <cell r="AC789" t="str">
            <v/>
          </cell>
          <cell r="AD789" t="str">
            <v/>
          </cell>
          <cell r="AE789" t="str">
            <v/>
          </cell>
          <cell r="AF789">
            <v>20230925</v>
          </cell>
          <cell r="AG789">
            <v>20230925</v>
          </cell>
          <cell r="AH789">
            <v>20230925</v>
          </cell>
        </row>
        <row r="790">
          <cell r="A790">
            <v>20230817</v>
          </cell>
          <cell r="B790">
            <v>20230925</v>
          </cell>
          <cell r="F790" t="str">
            <v>HK338933</v>
          </cell>
          <cell r="G790" t="str">
            <v>101E51022397600</v>
          </cell>
          <cell r="H790" t="str">
            <v>HSR55C1SS+370L</v>
          </cell>
          <cell r="I790">
            <v>5</v>
          </cell>
          <cell r="J790">
            <v>1850</v>
          </cell>
          <cell r="K790">
            <v>5</v>
          </cell>
          <cell r="L790" t="str">
            <v>FAUSTEL</v>
          </cell>
          <cell r="M790" t="str">
            <v>01E</v>
          </cell>
          <cell r="N790" t="str">
            <v>HSR</v>
          </cell>
          <cell r="O790" t="str">
            <v>55</v>
          </cell>
          <cell r="P790" t="str">
            <v>C</v>
          </cell>
          <cell r="Q790" t="str">
            <v/>
          </cell>
          <cell r="R790" t="str">
            <v/>
          </cell>
          <cell r="S790">
            <v>185.06</v>
          </cell>
          <cell r="T790">
            <v>925.3</v>
          </cell>
          <cell r="U790" t="str">
            <v>11</v>
          </cell>
          <cell r="V790" t="str">
            <v>CHI SALES</v>
          </cell>
          <cell r="W790">
            <v>20230925</v>
          </cell>
          <cell r="X790" t="str">
            <v>65</v>
          </cell>
          <cell r="Y790" t="str">
            <v>120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>
            <v>20230925</v>
          </cell>
          <cell r="AG790">
            <v>20230925</v>
          </cell>
          <cell r="AH790">
            <v>20230925</v>
          </cell>
        </row>
        <row r="791">
          <cell r="A791">
            <v>20230817</v>
          </cell>
          <cell r="B791">
            <v>20230925</v>
          </cell>
          <cell r="F791" t="str">
            <v>HK338934</v>
          </cell>
          <cell r="G791" t="str">
            <v>101E51022397600</v>
          </cell>
          <cell r="H791" t="str">
            <v>HSR55C1SS+370L</v>
          </cell>
          <cell r="I791">
            <v>5</v>
          </cell>
          <cell r="J791">
            <v>1850</v>
          </cell>
          <cell r="K791">
            <v>5</v>
          </cell>
          <cell r="L791" t="str">
            <v>FAUSTEL</v>
          </cell>
          <cell r="M791" t="str">
            <v>01E</v>
          </cell>
          <cell r="N791" t="str">
            <v>HSR</v>
          </cell>
          <cell r="O791" t="str">
            <v>55</v>
          </cell>
          <cell r="P791" t="str">
            <v>C</v>
          </cell>
          <cell r="Q791" t="str">
            <v/>
          </cell>
          <cell r="R791" t="str">
            <v/>
          </cell>
          <cell r="S791">
            <v>185.06</v>
          </cell>
          <cell r="T791">
            <v>925.3</v>
          </cell>
          <cell r="U791" t="str">
            <v>11</v>
          </cell>
          <cell r="V791" t="str">
            <v>CHI SALES</v>
          </cell>
          <cell r="W791">
            <v>20230925</v>
          </cell>
          <cell r="X791" t="str">
            <v>65</v>
          </cell>
          <cell r="Y791" t="str">
            <v>120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>
            <v>20230925</v>
          </cell>
          <cell r="AG791">
            <v>20230925</v>
          </cell>
          <cell r="AH791">
            <v>20230925</v>
          </cell>
        </row>
        <row r="792">
          <cell r="A792">
            <v>20230817</v>
          </cell>
          <cell r="B792">
            <v>20230925</v>
          </cell>
          <cell r="F792" t="str">
            <v>HK338935</v>
          </cell>
          <cell r="G792" t="str">
            <v>101E51022397600</v>
          </cell>
          <cell r="H792" t="str">
            <v>HSR55C1SS+370L</v>
          </cell>
          <cell r="I792">
            <v>5</v>
          </cell>
          <cell r="J792">
            <v>1850</v>
          </cell>
          <cell r="K792">
            <v>5</v>
          </cell>
          <cell r="L792" t="str">
            <v>FAUSTEL</v>
          </cell>
          <cell r="M792" t="str">
            <v>01E</v>
          </cell>
          <cell r="N792" t="str">
            <v>HSR</v>
          </cell>
          <cell r="O792" t="str">
            <v>55</v>
          </cell>
          <cell r="P792" t="str">
            <v>C</v>
          </cell>
          <cell r="Q792" t="str">
            <v/>
          </cell>
          <cell r="R792" t="str">
            <v/>
          </cell>
          <cell r="S792">
            <v>185.06</v>
          </cell>
          <cell r="T792">
            <v>925.3</v>
          </cell>
          <cell r="U792" t="str">
            <v>11</v>
          </cell>
          <cell r="V792" t="str">
            <v>CHI SALES</v>
          </cell>
          <cell r="W792">
            <v>20230925</v>
          </cell>
          <cell r="X792" t="str">
            <v>65</v>
          </cell>
          <cell r="Y792" t="str">
            <v>120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>
            <v>20230925</v>
          </cell>
          <cell r="AG792">
            <v>20230925</v>
          </cell>
          <cell r="AH792">
            <v>20230925</v>
          </cell>
        </row>
        <row r="793">
          <cell r="A793">
            <v>20230817</v>
          </cell>
          <cell r="B793">
            <v>20230925</v>
          </cell>
          <cell r="F793" t="str">
            <v>HK338936</v>
          </cell>
          <cell r="G793" t="str">
            <v>101E51022397600</v>
          </cell>
          <cell r="H793" t="str">
            <v>HSR55C1SS+370L</v>
          </cell>
          <cell r="I793">
            <v>5</v>
          </cell>
          <cell r="J793">
            <v>1850</v>
          </cell>
          <cell r="K793">
            <v>5</v>
          </cell>
          <cell r="L793" t="str">
            <v>FAUSTEL</v>
          </cell>
          <cell r="M793" t="str">
            <v>01E</v>
          </cell>
          <cell r="N793" t="str">
            <v>HSR</v>
          </cell>
          <cell r="O793" t="str">
            <v>55</v>
          </cell>
          <cell r="P793" t="str">
            <v>C</v>
          </cell>
          <cell r="Q793" t="str">
            <v/>
          </cell>
          <cell r="R793" t="str">
            <v/>
          </cell>
          <cell r="S793">
            <v>185.06</v>
          </cell>
          <cell r="T793">
            <v>925.3</v>
          </cell>
          <cell r="U793" t="str">
            <v>11</v>
          </cell>
          <cell r="V793" t="str">
            <v>CHI SALES</v>
          </cell>
          <cell r="W793">
            <v>20230925</v>
          </cell>
          <cell r="X793" t="str">
            <v>65</v>
          </cell>
          <cell r="Y793" t="str">
            <v>120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>
            <v>20230925</v>
          </cell>
          <cell r="AG793">
            <v>20230925</v>
          </cell>
          <cell r="AH793">
            <v>20230925</v>
          </cell>
        </row>
        <row r="794">
          <cell r="A794">
            <v>20230817</v>
          </cell>
          <cell r="B794">
            <v>20230925</v>
          </cell>
          <cell r="F794" t="str">
            <v>HK338985</v>
          </cell>
          <cell r="G794" t="str">
            <v>101E51023386500</v>
          </cell>
          <cell r="H794" t="str">
            <v>HSR45C2SS+1030L</v>
          </cell>
          <cell r="I794">
            <v>8</v>
          </cell>
          <cell r="J794">
            <v>8240</v>
          </cell>
          <cell r="K794">
            <v>16</v>
          </cell>
          <cell r="L794" t="str">
            <v>FAUSTEL</v>
          </cell>
          <cell r="M794" t="str">
            <v>01E</v>
          </cell>
          <cell r="N794" t="str">
            <v>HSR</v>
          </cell>
          <cell r="O794" t="str">
            <v>45</v>
          </cell>
          <cell r="P794" t="str">
            <v>C</v>
          </cell>
          <cell r="Q794" t="str">
            <v/>
          </cell>
          <cell r="R794" t="str">
            <v/>
          </cell>
          <cell r="S794">
            <v>261.22000000000003</v>
          </cell>
          <cell r="T794">
            <v>2089.7600000000002</v>
          </cell>
          <cell r="U794" t="str">
            <v>11</v>
          </cell>
          <cell r="V794" t="str">
            <v>CHI SALES</v>
          </cell>
          <cell r="W794">
            <v>20230928</v>
          </cell>
          <cell r="X794" t="str">
            <v>42.5</v>
          </cell>
          <cell r="Y794" t="str">
            <v>105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>
            <v>20230925</v>
          </cell>
          <cell r="AG794">
            <v>20230925</v>
          </cell>
          <cell r="AH794">
            <v>20230925</v>
          </cell>
        </row>
        <row r="795">
          <cell r="A795">
            <v>20230817</v>
          </cell>
          <cell r="B795">
            <v>20230925</v>
          </cell>
          <cell r="F795" t="str">
            <v>HK338986</v>
          </cell>
          <cell r="G795" t="str">
            <v>101E51023386500</v>
          </cell>
          <cell r="H795" t="str">
            <v>HSR45C2SS+1030L</v>
          </cell>
          <cell r="I795">
            <v>8</v>
          </cell>
          <cell r="J795">
            <v>8240</v>
          </cell>
          <cell r="K795">
            <v>16</v>
          </cell>
          <cell r="L795" t="str">
            <v>FAUSTEL</v>
          </cell>
          <cell r="M795" t="str">
            <v>01E</v>
          </cell>
          <cell r="N795" t="str">
            <v>HSR</v>
          </cell>
          <cell r="O795" t="str">
            <v>45</v>
          </cell>
          <cell r="P795" t="str">
            <v>C</v>
          </cell>
          <cell r="Q795" t="str">
            <v/>
          </cell>
          <cell r="R795" t="str">
            <v/>
          </cell>
          <cell r="S795">
            <v>261.22000000000003</v>
          </cell>
          <cell r="T795">
            <v>2089.7600000000002</v>
          </cell>
          <cell r="U795" t="str">
            <v>11</v>
          </cell>
          <cell r="V795" t="str">
            <v>CHI SALES</v>
          </cell>
          <cell r="W795">
            <v>20230928</v>
          </cell>
          <cell r="X795" t="str">
            <v>42.5</v>
          </cell>
          <cell r="Y795" t="str">
            <v>105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>
            <v>20230925</v>
          </cell>
          <cell r="AG795">
            <v>20230925</v>
          </cell>
          <cell r="AH795">
            <v>20230925</v>
          </cell>
        </row>
        <row r="796">
          <cell r="A796">
            <v>20230817</v>
          </cell>
          <cell r="B796">
            <v>20230925</v>
          </cell>
          <cell r="F796" t="str">
            <v>HK338987</v>
          </cell>
          <cell r="G796" t="str">
            <v>101E51023386500</v>
          </cell>
          <cell r="H796" t="str">
            <v>HSR45C2SS+1030L</v>
          </cell>
          <cell r="I796">
            <v>8</v>
          </cell>
          <cell r="J796">
            <v>8240</v>
          </cell>
          <cell r="K796">
            <v>16</v>
          </cell>
          <cell r="L796" t="str">
            <v>FAUSTEL</v>
          </cell>
          <cell r="M796" t="str">
            <v>01E</v>
          </cell>
          <cell r="N796" t="str">
            <v>HSR</v>
          </cell>
          <cell r="O796" t="str">
            <v>45</v>
          </cell>
          <cell r="P796" t="str">
            <v>C</v>
          </cell>
          <cell r="Q796" t="str">
            <v/>
          </cell>
          <cell r="R796" t="str">
            <v/>
          </cell>
          <cell r="S796">
            <v>261.22000000000003</v>
          </cell>
          <cell r="T796">
            <v>2089.7600000000002</v>
          </cell>
          <cell r="U796" t="str">
            <v>11</v>
          </cell>
          <cell r="V796" t="str">
            <v>CHI SALES</v>
          </cell>
          <cell r="W796">
            <v>20230928</v>
          </cell>
          <cell r="X796" t="str">
            <v>42.5</v>
          </cell>
          <cell r="Y796" t="str">
            <v>105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>
            <v>20230925</v>
          </cell>
          <cell r="AG796">
            <v>20230925</v>
          </cell>
          <cell r="AH796">
            <v>20230925</v>
          </cell>
        </row>
        <row r="797">
          <cell r="A797">
            <v>20230418</v>
          </cell>
          <cell r="B797">
            <v>20230926</v>
          </cell>
          <cell r="F797" t="str">
            <v>HK320608</v>
          </cell>
          <cell r="G797" t="str">
            <v>176051021422800</v>
          </cell>
          <cell r="H797" t="str">
            <v>GL20N-106-HV-B05-D-C-B-N-Y-A214228</v>
          </cell>
          <cell r="I797">
            <v>2</v>
          </cell>
          <cell r="J797">
            <v>2120</v>
          </cell>
          <cell r="K797">
            <v>0</v>
          </cell>
          <cell r="L797" t="str">
            <v>MOTION SOLUTIONS</v>
          </cell>
          <cell r="M797" t="str">
            <v>760</v>
          </cell>
          <cell r="N797" t="str">
            <v>GL</v>
          </cell>
          <cell r="O797" t="str">
            <v>20N</v>
          </cell>
          <cell r="P797" t="str">
            <v>HV</v>
          </cell>
          <cell r="Q797" t="str">
            <v/>
          </cell>
          <cell r="R797" t="str">
            <v/>
          </cell>
          <cell r="S797">
            <v>1403</v>
          </cell>
          <cell r="T797">
            <v>2806</v>
          </cell>
          <cell r="U797" t="str">
            <v>11</v>
          </cell>
          <cell r="V797" t="str">
            <v>SF SALES</v>
          </cell>
          <cell r="W797">
            <v>20230926</v>
          </cell>
          <cell r="X797" t="str">
            <v/>
          </cell>
          <cell r="Y797" t="str">
            <v>D</v>
          </cell>
          <cell r="Z797" t="str">
            <v>C</v>
          </cell>
          <cell r="AA797" t="str">
            <v>B</v>
          </cell>
          <cell r="AB797" t="str">
            <v/>
          </cell>
          <cell r="AC797" t="str">
            <v/>
          </cell>
          <cell r="AD797" t="str">
            <v>Y</v>
          </cell>
          <cell r="AE797" t="str">
            <v/>
          </cell>
          <cell r="AF797">
            <v>20230926</v>
          </cell>
          <cell r="AG797">
            <v>20230926</v>
          </cell>
          <cell r="AH797">
            <v>20230926</v>
          </cell>
        </row>
        <row r="798">
          <cell r="A798">
            <v>20230504</v>
          </cell>
          <cell r="B798">
            <v>20230926</v>
          </cell>
          <cell r="F798" t="str">
            <v>HK323260</v>
          </cell>
          <cell r="G798" t="str">
            <v>302351020009600</v>
          </cell>
          <cell r="H798" t="str">
            <v>SHS15V1E(GK) BLOCK</v>
          </cell>
          <cell r="I798">
            <v>100</v>
          </cell>
          <cell r="J798">
            <v>0</v>
          </cell>
          <cell r="K798">
            <v>100</v>
          </cell>
          <cell r="L798" t="str">
            <v>DOVER MOTION</v>
          </cell>
          <cell r="M798" t="str">
            <v>023</v>
          </cell>
          <cell r="N798" t="str">
            <v>SHS</v>
          </cell>
          <cell r="O798" t="str">
            <v>15</v>
          </cell>
          <cell r="P798" t="str">
            <v>V</v>
          </cell>
          <cell r="Q798" t="str">
            <v>GK</v>
          </cell>
          <cell r="R798" t="str">
            <v/>
          </cell>
          <cell r="S798">
            <v>27.77</v>
          </cell>
          <cell r="T798">
            <v>2777</v>
          </cell>
          <cell r="U798" t="str">
            <v>11</v>
          </cell>
          <cell r="V798" t="str">
            <v>NE SALES</v>
          </cell>
          <cell r="W798">
            <v>20230926</v>
          </cell>
          <cell r="X798" t="str">
            <v/>
          </cell>
          <cell r="Y798" t="str">
            <v/>
          </cell>
          <cell r="Z798" t="str">
            <v/>
          </cell>
          <cell r="AA798" t="str">
            <v/>
          </cell>
          <cell r="AB798" t="str">
            <v>0010</v>
          </cell>
          <cell r="AC798" t="str">
            <v/>
          </cell>
          <cell r="AD798" t="str">
            <v/>
          </cell>
          <cell r="AE798" t="str">
            <v/>
          </cell>
          <cell r="AF798">
            <v>20230926</v>
          </cell>
          <cell r="AG798">
            <v>20230926</v>
          </cell>
          <cell r="AH798">
            <v>20230926</v>
          </cell>
        </row>
        <row r="799">
          <cell r="A799">
            <v>20230504</v>
          </cell>
          <cell r="B799">
            <v>20230926</v>
          </cell>
          <cell r="F799" t="str">
            <v>HK323261</v>
          </cell>
          <cell r="G799" t="str">
            <v>302351020009600</v>
          </cell>
          <cell r="H799" t="str">
            <v>SHS15V1E(GK) BLOCK</v>
          </cell>
          <cell r="I799">
            <v>100</v>
          </cell>
          <cell r="J799">
            <v>0</v>
          </cell>
          <cell r="K799">
            <v>100</v>
          </cell>
          <cell r="L799" t="str">
            <v>DOVER MOTION</v>
          </cell>
          <cell r="M799" t="str">
            <v>023</v>
          </cell>
          <cell r="N799" t="str">
            <v>SHS</v>
          </cell>
          <cell r="O799" t="str">
            <v>15</v>
          </cell>
          <cell r="P799" t="str">
            <v>V</v>
          </cell>
          <cell r="Q799" t="str">
            <v>GK</v>
          </cell>
          <cell r="R799" t="str">
            <v/>
          </cell>
          <cell r="S799">
            <v>27.77</v>
          </cell>
          <cell r="T799">
            <v>2777</v>
          </cell>
          <cell r="U799" t="str">
            <v>11</v>
          </cell>
          <cell r="V799" t="str">
            <v>NE SALES</v>
          </cell>
          <cell r="W799">
            <v>20230926</v>
          </cell>
          <cell r="X799" t="str">
            <v/>
          </cell>
          <cell r="Y799" t="str">
            <v/>
          </cell>
          <cell r="Z799" t="str">
            <v/>
          </cell>
          <cell r="AA799" t="str">
            <v/>
          </cell>
          <cell r="AB799" t="str">
            <v>0010</v>
          </cell>
          <cell r="AC799" t="str">
            <v/>
          </cell>
          <cell r="AD799" t="str">
            <v/>
          </cell>
          <cell r="AE799" t="str">
            <v/>
          </cell>
          <cell r="AF799">
            <v>20230926</v>
          </cell>
          <cell r="AG799">
            <v>20230926</v>
          </cell>
          <cell r="AH799">
            <v>20230926</v>
          </cell>
        </row>
        <row r="800">
          <cell r="A800">
            <v>20230504</v>
          </cell>
          <cell r="B800">
            <v>20230926</v>
          </cell>
          <cell r="F800" t="str">
            <v>HK323262</v>
          </cell>
          <cell r="G800" t="str">
            <v>302351020009600</v>
          </cell>
          <cell r="H800" t="str">
            <v>SHS15V1E(GK) BLOCK</v>
          </cell>
          <cell r="I800">
            <v>100</v>
          </cell>
          <cell r="J800">
            <v>0</v>
          </cell>
          <cell r="K800">
            <v>100</v>
          </cell>
          <cell r="L800" t="str">
            <v>DOVER MOTION</v>
          </cell>
          <cell r="M800" t="str">
            <v>023</v>
          </cell>
          <cell r="N800" t="str">
            <v>SHS</v>
          </cell>
          <cell r="O800" t="str">
            <v>15</v>
          </cell>
          <cell r="P800" t="str">
            <v>V</v>
          </cell>
          <cell r="Q800" t="str">
            <v>GK</v>
          </cell>
          <cell r="R800" t="str">
            <v/>
          </cell>
          <cell r="S800">
            <v>27.77</v>
          </cell>
          <cell r="T800">
            <v>2777</v>
          </cell>
          <cell r="U800" t="str">
            <v>11</v>
          </cell>
          <cell r="V800" t="str">
            <v>NE SALES</v>
          </cell>
          <cell r="W800">
            <v>20230926</v>
          </cell>
          <cell r="X800" t="str">
            <v/>
          </cell>
          <cell r="Y800" t="str">
            <v/>
          </cell>
          <cell r="Z800" t="str">
            <v/>
          </cell>
          <cell r="AA800" t="str">
            <v/>
          </cell>
          <cell r="AB800" t="str">
            <v>0010</v>
          </cell>
          <cell r="AC800" t="str">
            <v/>
          </cell>
          <cell r="AD800" t="str">
            <v/>
          </cell>
          <cell r="AE800" t="str">
            <v/>
          </cell>
          <cell r="AF800">
            <v>20230926</v>
          </cell>
          <cell r="AG800">
            <v>20230926</v>
          </cell>
          <cell r="AH800">
            <v>20230926</v>
          </cell>
        </row>
        <row r="801">
          <cell r="A801">
            <v>20230504</v>
          </cell>
          <cell r="B801">
            <v>20230926</v>
          </cell>
          <cell r="F801" t="str">
            <v>HK323263</v>
          </cell>
          <cell r="G801" t="str">
            <v>302351020009600</v>
          </cell>
          <cell r="H801" t="str">
            <v>SHS15V1E(GK) BLOCK</v>
          </cell>
          <cell r="I801">
            <v>64</v>
          </cell>
          <cell r="J801">
            <v>0</v>
          </cell>
          <cell r="K801">
            <v>64</v>
          </cell>
          <cell r="L801" t="str">
            <v>DOVER MOTION</v>
          </cell>
          <cell r="M801" t="str">
            <v>023</v>
          </cell>
          <cell r="N801" t="str">
            <v>SHS</v>
          </cell>
          <cell r="O801" t="str">
            <v>15</v>
          </cell>
          <cell r="P801" t="str">
            <v>V</v>
          </cell>
          <cell r="Q801" t="str">
            <v>GK</v>
          </cell>
          <cell r="R801" t="str">
            <v/>
          </cell>
          <cell r="S801">
            <v>27.77</v>
          </cell>
          <cell r="T801">
            <v>1777.28</v>
          </cell>
          <cell r="U801" t="str">
            <v>11</v>
          </cell>
          <cell r="V801" t="str">
            <v>NE SALES</v>
          </cell>
          <cell r="W801">
            <v>20230926</v>
          </cell>
          <cell r="X801" t="str">
            <v/>
          </cell>
          <cell r="Y801" t="str">
            <v/>
          </cell>
          <cell r="Z801" t="str">
            <v/>
          </cell>
          <cell r="AA801" t="str">
            <v/>
          </cell>
          <cell r="AB801" t="str">
            <v>0010</v>
          </cell>
          <cell r="AC801" t="str">
            <v/>
          </cell>
          <cell r="AD801" t="str">
            <v/>
          </cell>
          <cell r="AE801" t="str">
            <v/>
          </cell>
          <cell r="AF801">
            <v>20230926</v>
          </cell>
          <cell r="AG801">
            <v>20230926</v>
          </cell>
          <cell r="AH801">
            <v>20230926</v>
          </cell>
        </row>
        <row r="802">
          <cell r="A802">
            <v>20230605</v>
          </cell>
          <cell r="B802">
            <v>20230926</v>
          </cell>
          <cell r="F802" t="str">
            <v>HK328547</v>
          </cell>
          <cell r="G802" t="str">
            <v>302351020009600</v>
          </cell>
          <cell r="H802" t="str">
            <v>SHS15V1E(GK) BLOCK</v>
          </cell>
          <cell r="I802">
            <v>100</v>
          </cell>
          <cell r="J802">
            <v>0</v>
          </cell>
          <cell r="K802">
            <v>100</v>
          </cell>
          <cell r="L802" t="str">
            <v>DOVER MOTION</v>
          </cell>
          <cell r="M802" t="str">
            <v>023</v>
          </cell>
          <cell r="N802" t="str">
            <v>SHS</v>
          </cell>
          <cell r="O802" t="str">
            <v>15</v>
          </cell>
          <cell r="P802" t="str">
            <v>V</v>
          </cell>
          <cell r="Q802" t="str">
            <v>GK</v>
          </cell>
          <cell r="R802" t="str">
            <v/>
          </cell>
          <cell r="S802">
            <v>27.77</v>
          </cell>
          <cell r="T802">
            <v>2777</v>
          </cell>
          <cell r="U802" t="str">
            <v>11</v>
          </cell>
          <cell r="V802" t="str">
            <v>NE SALES</v>
          </cell>
          <cell r="W802">
            <v>20231018</v>
          </cell>
          <cell r="X802" t="str">
            <v/>
          </cell>
          <cell r="Y802" t="str">
            <v/>
          </cell>
          <cell r="Z802" t="str">
            <v/>
          </cell>
          <cell r="AA802" t="str">
            <v/>
          </cell>
          <cell r="AB802" t="str">
            <v>0010</v>
          </cell>
          <cell r="AC802" t="str">
            <v/>
          </cell>
          <cell r="AD802" t="str">
            <v/>
          </cell>
          <cell r="AE802" t="str">
            <v/>
          </cell>
          <cell r="AF802">
            <v>20230926</v>
          </cell>
          <cell r="AG802">
            <v>20231018</v>
          </cell>
          <cell r="AH802">
            <v>20231018</v>
          </cell>
        </row>
        <row r="803">
          <cell r="A803">
            <v>20230706</v>
          </cell>
          <cell r="B803">
            <v>20230926</v>
          </cell>
          <cell r="F803" t="str">
            <v>HK333353</v>
          </cell>
          <cell r="G803" t="str">
            <v>102351012223200</v>
          </cell>
          <cell r="H803" t="str">
            <v>SHS35C2SSC0E+4040LPT</v>
          </cell>
          <cell r="I803">
            <v>2</v>
          </cell>
          <cell r="J803">
            <v>8080</v>
          </cell>
          <cell r="K803">
            <v>4</v>
          </cell>
          <cell r="L803" t="str">
            <v>MAZAK CORPORATION</v>
          </cell>
          <cell r="M803" t="str">
            <v>023</v>
          </cell>
          <cell r="N803" t="str">
            <v>SHS</v>
          </cell>
          <cell r="O803" t="str">
            <v>35</v>
          </cell>
          <cell r="P803" t="str">
            <v>C</v>
          </cell>
          <cell r="Q803" t="str">
            <v>P</v>
          </cell>
          <cell r="R803" t="str">
            <v>C0</v>
          </cell>
          <cell r="S803">
            <v>585</v>
          </cell>
          <cell r="T803">
            <v>1170</v>
          </cell>
          <cell r="U803" t="str">
            <v>11</v>
          </cell>
          <cell r="V803" t="str">
            <v>CHI SALES</v>
          </cell>
          <cell r="W803">
            <v>20230926</v>
          </cell>
          <cell r="X803" t="str">
            <v>20</v>
          </cell>
          <cell r="Y803" t="str">
            <v>80</v>
          </cell>
          <cell r="Z803" t="str">
            <v>2</v>
          </cell>
          <cell r="AA803" t="str">
            <v/>
          </cell>
          <cell r="AB803" t="str">
            <v>0070</v>
          </cell>
          <cell r="AC803" t="str">
            <v/>
          </cell>
          <cell r="AD803" t="str">
            <v/>
          </cell>
          <cell r="AE803" t="str">
            <v/>
          </cell>
          <cell r="AF803">
            <v>20230926</v>
          </cell>
          <cell r="AG803">
            <v>20230926</v>
          </cell>
          <cell r="AH803">
            <v>20230926</v>
          </cell>
        </row>
        <row r="804">
          <cell r="A804">
            <v>20230717</v>
          </cell>
          <cell r="B804">
            <v>20230926</v>
          </cell>
          <cell r="F804" t="str">
            <v>HK334782</v>
          </cell>
          <cell r="G804" t="str">
            <v>102302137429100</v>
          </cell>
          <cell r="H804" t="str">
            <v>SHS15C2SS+400LK</v>
          </cell>
          <cell r="I804">
            <v>30</v>
          </cell>
          <cell r="J804">
            <v>12000</v>
          </cell>
          <cell r="K804">
            <v>60</v>
          </cell>
          <cell r="L804" t="str">
            <v>VALID MANUFACTURING LTD</v>
          </cell>
          <cell r="M804" t="str">
            <v>023</v>
          </cell>
          <cell r="N804" t="str">
            <v>SHS</v>
          </cell>
          <cell r="O804" t="str">
            <v>15</v>
          </cell>
          <cell r="P804" t="str">
            <v>C</v>
          </cell>
          <cell r="Q804" t="str">
            <v/>
          </cell>
          <cell r="R804" t="str">
            <v/>
          </cell>
          <cell r="S804">
            <v>100</v>
          </cell>
          <cell r="T804">
            <v>3000</v>
          </cell>
          <cell r="U804" t="str">
            <v>11</v>
          </cell>
          <cell r="V804" t="str">
            <v>CAN SALES</v>
          </cell>
          <cell r="W804">
            <v>20231127</v>
          </cell>
          <cell r="X804" t="str">
            <v>20</v>
          </cell>
          <cell r="Y804" t="str">
            <v>60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>
            <v>20230926</v>
          </cell>
          <cell r="AG804">
            <v>20231115</v>
          </cell>
          <cell r="AH804">
            <v>20231115</v>
          </cell>
        </row>
        <row r="805">
          <cell r="A805">
            <v>20230718</v>
          </cell>
          <cell r="B805">
            <v>20230926</v>
          </cell>
          <cell r="F805" t="str">
            <v>HK334749</v>
          </cell>
          <cell r="G805" t="str">
            <v>10230069095C000</v>
          </cell>
          <cell r="H805" t="str">
            <v>SHS55LV2ZZCSMS+2674L(D)</v>
          </cell>
          <cell r="I805">
            <v>5</v>
          </cell>
          <cell r="J805">
            <v>13370</v>
          </cell>
          <cell r="K805">
            <v>10</v>
          </cell>
          <cell r="L805" t="str">
            <v>HUSKY INJECTION MOLDING</v>
          </cell>
          <cell r="M805" t="str">
            <v>023</v>
          </cell>
          <cell r="N805" t="str">
            <v>SHS</v>
          </cell>
          <cell r="O805" t="str">
            <v>55</v>
          </cell>
          <cell r="P805" t="str">
            <v>LV</v>
          </cell>
          <cell r="Q805" t="str">
            <v/>
          </cell>
          <cell r="R805" t="str">
            <v>CS</v>
          </cell>
          <cell r="S805">
            <v>1232</v>
          </cell>
          <cell r="T805">
            <v>6160</v>
          </cell>
          <cell r="U805" t="str">
            <v>11</v>
          </cell>
          <cell r="V805" t="str">
            <v>CAN SALES</v>
          </cell>
          <cell r="W805">
            <v>20230821</v>
          </cell>
          <cell r="X805" t="str">
            <v>77</v>
          </cell>
          <cell r="Y805" t="str">
            <v>120</v>
          </cell>
          <cell r="Z805" t="str">
            <v/>
          </cell>
          <cell r="AA805" t="str">
            <v/>
          </cell>
          <cell r="AB805" t="str">
            <v>Z040</v>
          </cell>
          <cell r="AC805" t="str">
            <v>M900</v>
          </cell>
          <cell r="AD805" t="str">
            <v/>
          </cell>
          <cell r="AE805" t="str">
            <v/>
          </cell>
          <cell r="AF805">
            <v>20230926</v>
          </cell>
          <cell r="AG805">
            <v>20230926</v>
          </cell>
          <cell r="AH805">
            <v>20230926</v>
          </cell>
        </row>
        <row r="806">
          <cell r="A806">
            <v>20230724</v>
          </cell>
          <cell r="B806">
            <v>20230926</v>
          </cell>
          <cell r="F806" t="str">
            <v>HK335645</v>
          </cell>
          <cell r="G806" t="str">
            <v>302351004682800</v>
          </cell>
          <cell r="H806" t="str">
            <v>SHS25C1SSFM BLOCK</v>
          </cell>
          <cell r="I806">
            <v>4</v>
          </cell>
          <cell r="J806">
            <v>0</v>
          </cell>
          <cell r="K806">
            <v>4</v>
          </cell>
          <cell r="L806" t="str">
            <v>MOTION IND - BIRMINGHAM</v>
          </cell>
          <cell r="M806" t="str">
            <v>023</v>
          </cell>
          <cell r="N806" t="str">
            <v>SHS</v>
          </cell>
          <cell r="O806" t="str">
            <v>25</v>
          </cell>
          <cell r="P806" t="str">
            <v>C</v>
          </cell>
          <cell r="Q806" t="str">
            <v/>
          </cell>
          <cell r="R806" t="str">
            <v/>
          </cell>
          <cell r="S806">
            <v>82</v>
          </cell>
          <cell r="T806">
            <v>328</v>
          </cell>
          <cell r="U806" t="str">
            <v>11</v>
          </cell>
          <cell r="V806" t="str">
            <v>NE SALES</v>
          </cell>
          <cell r="W806">
            <v>20230728</v>
          </cell>
          <cell r="X806" t="str">
            <v/>
          </cell>
          <cell r="Y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>Y900</v>
          </cell>
          <cell r="AD806" t="str">
            <v/>
          </cell>
          <cell r="AE806" t="str">
            <v/>
          </cell>
          <cell r="AF806">
            <v>20230926</v>
          </cell>
          <cell r="AG806">
            <v>20230926</v>
          </cell>
          <cell r="AH806">
            <v>20230926</v>
          </cell>
        </row>
        <row r="807">
          <cell r="A807">
            <v>20230726</v>
          </cell>
          <cell r="B807">
            <v>20230926</v>
          </cell>
          <cell r="F807" t="str">
            <v>HK335914</v>
          </cell>
          <cell r="G807" t="str">
            <v>102351023342800</v>
          </cell>
          <cell r="H807" t="str">
            <v>SHS25LV2ZZ+370L</v>
          </cell>
          <cell r="I807">
            <v>2</v>
          </cell>
          <cell r="J807">
            <v>740</v>
          </cell>
          <cell r="K807">
            <v>4</v>
          </cell>
          <cell r="L807" t="str">
            <v>MISUMI USA, INC</v>
          </cell>
          <cell r="M807" t="str">
            <v>023</v>
          </cell>
          <cell r="N807" t="str">
            <v>SHS</v>
          </cell>
          <cell r="O807" t="str">
            <v>25</v>
          </cell>
          <cell r="P807" t="str">
            <v>LV</v>
          </cell>
          <cell r="Q807" t="str">
            <v/>
          </cell>
          <cell r="R807" t="str">
            <v/>
          </cell>
          <cell r="S807">
            <v>176.52</v>
          </cell>
          <cell r="T807">
            <v>353.04</v>
          </cell>
          <cell r="U807" t="str">
            <v>11</v>
          </cell>
          <cell r="V807" t="str">
            <v>SALES CTRL</v>
          </cell>
          <cell r="W807">
            <v>20230824</v>
          </cell>
          <cell r="X807" t="str">
            <v>35</v>
          </cell>
          <cell r="Y807" t="str">
            <v>60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>
            <v>20230926</v>
          </cell>
          <cell r="AG807">
            <v>20230926</v>
          </cell>
          <cell r="AH807">
            <v>20230926</v>
          </cell>
        </row>
        <row r="808">
          <cell r="A808">
            <v>20230726</v>
          </cell>
          <cell r="B808">
            <v>20230926</v>
          </cell>
          <cell r="F808" t="str">
            <v>HK335913</v>
          </cell>
          <cell r="G808" t="str">
            <v>102351023342900</v>
          </cell>
          <cell r="H808" t="str">
            <v>SHS25LV1ZZ+210L</v>
          </cell>
          <cell r="I808">
            <v>2</v>
          </cell>
          <cell r="J808">
            <v>420</v>
          </cell>
          <cell r="K808">
            <v>2</v>
          </cell>
          <cell r="L808" t="str">
            <v>MISUMI USA, INC</v>
          </cell>
          <cell r="M808" t="str">
            <v>023</v>
          </cell>
          <cell r="N808" t="str">
            <v>SHS</v>
          </cell>
          <cell r="O808" t="str">
            <v>25</v>
          </cell>
          <cell r="P808" t="str">
            <v>LV</v>
          </cell>
          <cell r="Q808" t="str">
            <v/>
          </cell>
          <cell r="R808" t="str">
            <v/>
          </cell>
          <cell r="S808">
            <v>92.88</v>
          </cell>
          <cell r="T808">
            <v>185.76</v>
          </cell>
          <cell r="U808" t="str">
            <v>11</v>
          </cell>
          <cell r="V808" t="str">
            <v>SALES CTRL</v>
          </cell>
          <cell r="W808">
            <v>20230824</v>
          </cell>
          <cell r="X808" t="str">
            <v>15</v>
          </cell>
          <cell r="Y808" t="str">
            <v>60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>
            <v>20230926</v>
          </cell>
          <cell r="AG808">
            <v>20230926</v>
          </cell>
          <cell r="AH808">
            <v>20230926</v>
          </cell>
        </row>
        <row r="809">
          <cell r="A809">
            <v>20230728</v>
          </cell>
          <cell r="B809">
            <v>20230926</v>
          </cell>
          <cell r="F809" t="str">
            <v>HK336795</v>
          </cell>
          <cell r="G809" t="str">
            <v>201735200904400</v>
          </cell>
          <cell r="H809" t="str">
            <v>HSR35-440L(GK) RAIL</v>
          </cell>
          <cell r="I809">
            <v>4</v>
          </cell>
          <cell r="J809">
            <v>1760</v>
          </cell>
          <cell r="K809">
            <v>0</v>
          </cell>
          <cell r="L809" t="str">
            <v/>
          </cell>
          <cell r="M809" t="str">
            <v>017</v>
          </cell>
          <cell r="N809" t="str">
            <v>HSR</v>
          </cell>
          <cell r="O809" t="str">
            <v>35</v>
          </cell>
          <cell r="P809" t="str">
            <v/>
          </cell>
          <cell r="Q809" t="str">
            <v>GK</v>
          </cell>
          <cell r="R809" t="str">
            <v/>
          </cell>
          <cell r="S809">
            <v>51.5</v>
          </cell>
          <cell r="T809">
            <v>206</v>
          </cell>
          <cell r="U809" t="str">
            <v>21</v>
          </cell>
          <cell r="V809" t="str">
            <v>SALES CTRL</v>
          </cell>
          <cell r="W809">
            <v>20230926</v>
          </cell>
          <cell r="X809" t="str">
            <v>20</v>
          </cell>
          <cell r="Y809" t="str">
            <v>80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>
            <v>20230926</v>
          </cell>
          <cell r="AG809">
            <v>20230926</v>
          </cell>
          <cell r="AH809">
            <v>20230926</v>
          </cell>
        </row>
        <row r="810">
          <cell r="A810">
            <v>20230728</v>
          </cell>
          <cell r="B810">
            <v>20230926</v>
          </cell>
          <cell r="F810" t="str">
            <v>HK336805</v>
          </cell>
          <cell r="G810" t="str">
            <v>201E35144009000</v>
          </cell>
          <cell r="H810" t="str">
            <v>HSR35C1ZZ(GK) BLOCK</v>
          </cell>
          <cell r="I810">
            <v>8</v>
          </cell>
          <cell r="J810">
            <v>0</v>
          </cell>
          <cell r="K810">
            <v>8</v>
          </cell>
          <cell r="L810" t="str">
            <v/>
          </cell>
          <cell r="M810" t="str">
            <v>01E</v>
          </cell>
          <cell r="N810" t="str">
            <v>HSR</v>
          </cell>
          <cell r="O810" t="str">
            <v>35</v>
          </cell>
          <cell r="P810" t="str">
            <v>C</v>
          </cell>
          <cell r="Q810" t="str">
            <v>GK</v>
          </cell>
          <cell r="R810" t="str">
            <v/>
          </cell>
          <cell r="S810">
            <v>61.93</v>
          </cell>
          <cell r="T810">
            <v>495.44</v>
          </cell>
          <cell r="U810" t="str">
            <v>21</v>
          </cell>
          <cell r="V810" t="str">
            <v>SALES CTRL</v>
          </cell>
          <cell r="W810">
            <v>20230926</v>
          </cell>
          <cell r="X810" t="str">
            <v/>
          </cell>
          <cell r="Y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>
            <v>20230926</v>
          </cell>
          <cell r="AG810">
            <v>20230926</v>
          </cell>
          <cell r="AH810">
            <v>20230926</v>
          </cell>
        </row>
        <row r="811">
          <cell r="A811">
            <v>20230728</v>
          </cell>
          <cell r="B811">
            <v>20230926</v>
          </cell>
          <cell r="F811" t="str">
            <v>HK336806</v>
          </cell>
          <cell r="G811" t="str">
            <v>201E35144009000</v>
          </cell>
          <cell r="H811" t="str">
            <v>HSR35C1ZZ(GK) BLOCK</v>
          </cell>
          <cell r="I811">
            <v>8</v>
          </cell>
          <cell r="J811">
            <v>0</v>
          </cell>
          <cell r="K811">
            <v>8</v>
          </cell>
          <cell r="L811" t="str">
            <v/>
          </cell>
          <cell r="M811" t="str">
            <v>01E</v>
          </cell>
          <cell r="N811" t="str">
            <v>HSR</v>
          </cell>
          <cell r="O811" t="str">
            <v>35</v>
          </cell>
          <cell r="P811" t="str">
            <v>C</v>
          </cell>
          <cell r="Q811" t="str">
            <v>GK</v>
          </cell>
          <cell r="R811" t="str">
            <v/>
          </cell>
          <cell r="S811">
            <v>61.93</v>
          </cell>
          <cell r="T811">
            <v>495.44</v>
          </cell>
          <cell r="U811" t="str">
            <v>21</v>
          </cell>
          <cell r="V811" t="str">
            <v>SALES CTRL</v>
          </cell>
          <cell r="W811">
            <v>20230926</v>
          </cell>
          <cell r="X811" t="str">
            <v/>
          </cell>
          <cell r="Y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>
            <v>20230926</v>
          </cell>
          <cell r="AG811">
            <v>20230926</v>
          </cell>
          <cell r="AH811">
            <v>20230926</v>
          </cell>
        </row>
        <row r="812">
          <cell r="A812">
            <v>20230728</v>
          </cell>
          <cell r="B812">
            <v>20230926</v>
          </cell>
          <cell r="F812" t="str">
            <v>HK336807</v>
          </cell>
          <cell r="G812" t="str">
            <v>201E35144009000</v>
          </cell>
          <cell r="H812" t="str">
            <v>HSR35C1ZZ(GK) BLOCK</v>
          </cell>
          <cell r="I812">
            <v>8</v>
          </cell>
          <cell r="J812">
            <v>0</v>
          </cell>
          <cell r="K812">
            <v>8</v>
          </cell>
          <cell r="L812" t="str">
            <v/>
          </cell>
          <cell r="M812" t="str">
            <v>01E</v>
          </cell>
          <cell r="N812" t="str">
            <v>HSR</v>
          </cell>
          <cell r="O812" t="str">
            <v>35</v>
          </cell>
          <cell r="P812" t="str">
            <v>C</v>
          </cell>
          <cell r="Q812" t="str">
            <v>GK</v>
          </cell>
          <cell r="R812" t="str">
            <v/>
          </cell>
          <cell r="S812">
            <v>61.93</v>
          </cell>
          <cell r="T812">
            <v>495.44</v>
          </cell>
          <cell r="U812" t="str">
            <v>21</v>
          </cell>
          <cell r="V812" t="str">
            <v>SALES CTRL</v>
          </cell>
          <cell r="W812">
            <v>20230926</v>
          </cell>
          <cell r="X812" t="str">
            <v/>
          </cell>
          <cell r="Y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>
            <v>20230926</v>
          </cell>
          <cell r="AG812">
            <v>20230926</v>
          </cell>
          <cell r="AH812">
            <v>20230926</v>
          </cell>
        </row>
        <row r="813">
          <cell r="A813">
            <v>20230728</v>
          </cell>
          <cell r="B813">
            <v>20230926</v>
          </cell>
          <cell r="F813" t="str">
            <v>HK336815</v>
          </cell>
          <cell r="G813" t="str">
            <v>202E25622200000</v>
          </cell>
          <cell r="H813" t="str">
            <v>SHS25LR1SSC1(GK) BLOCK</v>
          </cell>
          <cell r="I813">
            <v>20</v>
          </cell>
          <cell r="J813">
            <v>0</v>
          </cell>
          <cell r="K813">
            <v>20</v>
          </cell>
          <cell r="L813" t="str">
            <v/>
          </cell>
          <cell r="M813" t="str">
            <v>02E</v>
          </cell>
          <cell r="N813" t="str">
            <v>SHS</v>
          </cell>
          <cell r="O813" t="str">
            <v>25</v>
          </cell>
          <cell r="P813" t="str">
            <v>LR</v>
          </cell>
          <cell r="Q813" t="str">
            <v>GK</v>
          </cell>
          <cell r="R813" t="str">
            <v>C1</v>
          </cell>
          <cell r="S813">
            <v>36.71</v>
          </cell>
          <cell r="T813">
            <v>734.2</v>
          </cell>
          <cell r="U813" t="str">
            <v>21</v>
          </cell>
          <cell r="V813" t="str">
            <v>SALES CTRL</v>
          </cell>
          <cell r="W813">
            <v>20230926</v>
          </cell>
          <cell r="X813" t="str">
            <v/>
          </cell>
          <cell r="Y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>
            <v>20230926</v>
          </cell>
          <cell r="AG813">
            <v>20230926</v>
          </cell>
          <cell r="AH813">
            <v>20230926</v>
          </cell>
        </row>
        <row r="814">
          <cell r="A814">
            <v>20230801</v>
          </cell>
          <cell r="B814">
            <v>20230926</v>
          </cell>
          <cell r="F814" t="str">
            <v>HK336018</v>
          </cell>
          <cell r="G814" t="str">
            <v>75210001107AA40</v>
          </cell>
          <cell r="H814" t="str">
            <v>KR15 INT-FLNG F15-T104</v>
          </cell>
          <cell r="I814">
            <v>2</v>
          </cell>
          <cell r="J814">
            <v>0</v>
          </cell>
          <cell r="K814">
            <v>0</v>
          </cell>
          <cell r="L814" t="str">
            <v>MOTION AI - AXIS</v>
          </cell>
          <cell r="M814" t="str">
            <v>521</v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>
            <v>82</v>
          </cell>
          <cell r="T814">
            <v>164</v>
          </cell>
          <cell r="U814" t="str">
            <v>11</v>
          </cell>
          <cell r="V814" t="str">
            <v>NE SALES</v>
          </cell>
          <cell r="W814">
            <v>20230808</v>
          </cell>
          <cell r="X814" t="str">
            <v/>
          </cell>
          <cell r="Y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>
            <v>20230926</v>
          </cell>
          <cell r="AG814">
            <v>20230926</v>
          </cell>
          <cell r="AH814">
            <v>20230926</v>
          </cell>
        </row>
        <row r="815">
          <cell r="A815">
            <v>20230801</v>
          </cell>
          <cell r="B815">
            <v>20230926</v>
          </cell>
          <cell r="F815" t="str">
            <v>HK337036</v>
          </cell>
          <cell r="G815" t="str">
            <v>302302133854400</v>
          </cell>
          <cell r="H815" t="str">
            <v>SHS20C1QZSS BLOCK</v>
          </cell>
          <cell r="I815">
            <v>60</v>
          </cell>
          <cell r="J815">
            <v>0</v>
          </cell>
          <cell r="K815">
            <v>60</v>
          </cell>
          <cell r="L815" t="str">
            <v>APPLIED IND TECH - CLEVELAND</v>
          </cell>
          <cell r="M815" t="str">
            <v>023</v>
          </cell>
          <cell r="N815" t="str">
            <v>SHS</v>
          </cell>
          <cell r="O815" t="str">
            <v>20</v>
          </cell>
          <cell r="P815" t="str">
            <v>C</v>
          </cell>
          <cell r="Q815" t="str">
            <v/>
          </cell>
          <cell r="R815" t="str">
            <v/>
          </cell>
          <cell r="S815">
            <v>46.61</v>
          </cell>
          <cell r="T815">
            <v>2796.6</v>
          </cell>
          <cell r="U815" t="str">
            <v>11</v>
          </cell>
          <cell r="V815" t="str">
            <v>DET SALES</v>
          </cell>
          <cell r="W815">
            <v>20230929</v>
          </cell>
          <cell r="X815" t="str">
            <v/>
          </cell>
          <cell r="Y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>
            <v>20230926</v>
          </cell>
          <cell r="AG815">
            <v>20230926</v>
          </cell>
          <cell r="AH815">
            <v>20230926</v>
          </cell>
        </row>
        <row r="816">
          <cell r="A816">
            <v>20230804</v>
          </cell>
          <cell r="B816">
            <v>20230926</v>
          </cell>
          <cell r="F816" t="str">
            <v>HK337611</v>
          </cell>
          <cell r="G816" t="str">
            <v>000120226012400</v>
          </cell>
          <cell r="H816" t="str">
            <v>SR20V2SS+1240L</v>
          </cell>
          <cell r="I816">
            <v>4</v>
          </cell>
          <cell r="J816">
            <v>4960</v>
          </cell>
          <cell r="K816">
            <v>8</v>
          </cell>
          <cell r="L816" t="str">
            <v>MOTION IND - BIRMINGHAM</v>
          </cell>
          <cell r="M816" t="str">
            <v>001</v>
          </cell>
          <cell r="N816" t="str">
            <v>SR</v>
          </cell>
          <cell r="O816" t="str">
            <v>20</v>
          </cell>
          <cell r="P816" t="str">
            <v>V</v>
          </cell>
          <cell r="Q816" t="str">
            <v/>
          </cell>
          <cell r="R816" t="str">
            <v/>
          </cell>
          <cell r="S816">
            <v>129.26</v>
          </cell>
          <cell r="T816">
            <v>517.04</v>
          </cell>
          <cell r="U816" t="str">
            <v>11</v>
          </cell>
          <cell r="V816" t="str">
            <v>NE SALES</v>
          </cell>
          <cell r="W816">
            <v>20230810</v>
          </cell>
          <cell r="X816" t="str">
            <v>20</v>
          </cell>
          <cell r="Y816" t="str">
            <v>60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>
            <v>20230926</v>
          </cell>
          <cell r="AG816">
            <v>20230926</v>
          </cell>
          <cell r="AH816">
            <v>20230926</v>
          </cell>
        </row>
        <row r="817">
          <cell r="A817">
            <v>20230810</v>
          </cell>
          <cell r="B817">
            <v>20230926</v>
          </cell>
          <cell r="F817" t="str">
            <v>HK338314</v>
          </cell>
          <cell r="G817" t="str">
            <v>200420200902800</v>
          </cell>
          <cell r="H817" t="str">
            <v>SR20-280LM(GK) RAIL</v>
          </cell>
          <cell r="I817">
            <v>4</v>
          </cell>
          <cell r="J817">
            <v>1120</v>
          </cell>
          <cell r="K817">
            <v>0</v>
          </cell>
          <cell r="L817" t="str">
            <v>MOTION IND - BIRMINGHAM (AL09)</v>
          </cell>
          <cell r="M817" t="str">
            <v>004</v>
          </cell>
          <cell r="N817" t="str">
            <v>SR</v>
          </cell>
          <cell r="O817" t="str">
            <v>20</v>
          </cell>
          <cell r="P817" t="str">
            <v/>
          </cell>
          <cell r="Q817" t="str">
            <v>GK</v>
          </cell>
          <cell r="R817" t="str">
            <v/>
          </cell>
          <cell r="S817">
            <v>26.59</v>
          </cell>
          <cell r="T817">
            <v>106.36</v>
          </cell>
          <cell r="U817" t="str">
            <v>11</v>
          </cell>
          <cell r="V817" t="str">
            <v>ATL SALES</v>
          </cell>
          <cell r="W817">
            <v>20230926</v>
          </cell>
          <cell r="X817" t="str">
            <v>20</v>
          </cell>
          <cell r="Y817" t="str">
            <v>60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>M100</v>
          </cell>
          <cell r="AF817">
            <v>20230926</v>
          </cell>
          <cell r="AG817">
            <v>20230926</v>
          </cell>
          <cell r="AH817">
            <v>20230926</v>
          </cell>
        </row>
        <row r="818">
          <cell r="A818">
            <v>20230810</v>
          </cell>
          <cell r="B818">
            <v>20230926</v>
          </cell>
          <cell r="F818" t="str">
            <v>HK338356</v>
          </cell>
          <cell r="G818" t="str">
            <v>000521116004600</v>
          </cell>
          <cell r="H818" t="str">
            <v>SSR20XW1SS+460L</v>
          </cell>
          <cell r="I818">
            <v>11</v>
          </cell>
          <cell r="J818">
            <v>5060</v>
          </cell>
          <cell r="K818">
            <v>11</v>
          </cell>
          <cell r="L818" t="str">
            <v>MOTION IND - BIRMINGHAM (AL09)</v>
          </cell>
          <cell r="M818" t="str">
            <v>005</v>
          </cell>
          <cell r="N818" t="str">
            <v>SSR</v>
          </cell>
          <cell r="O818" t="str">
            <v>20X</v>
          </cell>
          <cell r="P818" t="str">
            <v>W</v>
          </cell>
          <cell r="Q818" t="str">
            <v/>
          </cell>
          <cell r="R818" t="str">
            <v/>
          </cell>
          <cell r="S818">
            <v>67.48</v>
          </cell>
          <cell r="T818">
            <v>742.28</v>
          </cell>
          <cell r="U818" t="str">
            <v>11</v>
          </cell>
          <cell r="V818" t="str">
            <v>ATL SALES</v>
          </cell>
          <cell r="W818">
            <v>20230912</v>
          </cell>
          <cell r="X818" t="str">
            <v>20</v>
          </cell>
          <cell r="Y818" t="str">
            <v>60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>
            <v>20230926</v>
          </cell>
          <cell r="AG818">
            <v>20230926</v>
          </cell>
          <cell r="AH818">
            <v>20230926</v>
          </cell>
        </row>
        <row r="819">
          <cell r="A819">
            <v>20230817</v>
          </cell>
          <cell r="B819">
            <v>20230926</v>
          </cell>
          <cell r="F819" t="str">
            <v>HK338977</v>
          </cell>
          <cell r="G819" t="str">
            <v>101E02417624700</v>
          </cell>
          <cell r="H819" t="str">
            <v>HSR30C1SS+260L</v>
          </cell>
          <cell r="I819">
            <v>4</v>
          </cell>
          <cell r="J819">
            <v>1040</v>
          </cell>
          <cell r="K819">
            <v>4</v>
          </cell>
          <cell r="L819" t="str">
            <v>FAUSTEL</v>
          </cell>
          <cell r="M819" t="str">
            <v>01E</v>
          </cell>
          <cell r="N819" t="str">
            <v>HSR</v>
          </cell>
          <cell r="O819" t="str">
            <v>30</v>
          </cell>
          <cell r="P819" t="str">
            <v>C</v>
          </cell>
          <cell r="Q819" t="str">
            <v/>
          </cell>
          <cell r="R819" t="str">
            <v/>
          </cell>
          <cell r="S819">
            <v>85.79</v>
          </cell>
          <cell r="T819">
            <v>343.16</v>
          </cell>
          <cell r="U819" t="str">
            <v>11</v>
          </cell>
          <cell r="V819" t="str">
            <v>CHI SALES</v>
          </cell>
          <cell r="W819">
            <v>20230928</v>
          </cell>
          <cell r="X819" t="str">
            <v>10</v>
          </cell>
          <cell r="Y819" t="str">
            <v>80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>
            <v>20230926</v>
          </cell>
          <cell r="AG819">
            <v>20230926</v>
          </cell>
          <cell r="AH819">
            <v>20230926</v>
          </cell>
        </row>
        <row r="820">
          <cell r="A820">
            <v>20230817</v>
          </cell>
          <cell r="B820">
            <v>20230926</v>
          </cell>
          <cell r="F820" t="str">
            <v>HK338978</v>
          </cell>
          <cell r="G820" t="str">
            <v>101E02417624700</v>
          </cell>
          <cell r="H820" t="str">
            <v>HSR30C1SS+260L</v>
          </cell>
          <cell r="I820">
            <v>4</v>
          </cell>
          <cell r="J820">
            <v>1040</v>
          </cell>
          <cell r="K820">
            <v>4</v>
          </cell>
          <cell r="L820" t="str">
            <v>FAUSTEL</v>
          </cell>
          <cell r="M820" t="str">
            <v>01E</v>
          </cell>
          <cell r="N820" t="str">
            <v>HSR</v>
          </cell>
          <cell r="O820" t="str">
            <v>30</v>
          </cell>
          <cell r="P820" t="str">
            <v>C</v>
          </cell>
          <cell r="Q820" t="str">
            <v/>
          </cell>
          <cell r="R820" t="str">
            <v/>
          </cell>
          <cell r="S820">
            <v>85.79</v>
          </cell>
          <cell r="T820">
            <v>343.16</v>
          </cell>
          <cell r="U820" t="str">
            <v>11</v>
          </cell>
          <cell r="V820" t="str">
            <v>CHI SALES</v>
          </cell>
          <cell r="W820">
            <v>20230928</v>
          </cell>
          <cell r="X820" t="str">
            <v>10</v>
          </cell>
          <cell r="Y820" t="str">
            <v>80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>
            <v>20230926</v>
          </cell>
          <cell r="AG820">
            <v>20230926</v>
          </cell>
          <cell r="AH820">
            <v>20230926</v>
          </cell>
        </row>
        <row r="821">
          <cell r="A821">
            <v>20230817</v>
          </cell>
          <cell r="B821">
            <v>20230926</v>
          </cell>
          <cell r="F821" t="str">
            <v>HK338979</v>
          </cell>
          <cell r="G821" t="str">
            <v>101E02417624700</v>
          </cell>
          <cell r="H821" t="str">
            <v>HSR30C1SS+260L</v>
          </cell>
          <cell r="I821">
            <v>4</v>
          </cell>
          <cell r="J821">
            <v>1040</v>
          </cell>
          <cell r="K821">
            <v>4</v>
          </cell>
          <cell r="L821" t="str">
            <v>FAUSTEL</v>
          </cell>
          <cell r="M821" t="str">
            <v>01E</v>
          </cell>
          <cell r="N821" t="str">
            <v>HSR</v>
          </cell>
          <cell r="O821" t="str">
            <v>30</v>
          </cell>
          <cell r="P821" t="str">
            <v>C</v>
          </cell>
          <cell r="Q821" t="str">
            <v/>
          </cell>
          <cell r="R821" t="str">
            <v/>
          </cell>
          <cell r="S821">
            <v>85.79</v>
          </cell>
          <cell r="T821">
            <v>343.16</v>
          </cell>
          <cell r="U821" t="str">
            <v>11</v>
          </cell>
          <cell r="V821" t="str">
            <v>CHI SALES</v>
          </cell>
          <cell r="W821">
            <v>20230928</v>
          </cell>
          <cell r="X821" t="str">
            <v>10</v>
          </cell>
          <cell r="Y821" t="str">
            <v>80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>
            <v>20230926</v>
          </cell>
          <cell r="AG821">
            <v>20230926</v>
          </cell>
          <cell r="AH821">
            <v>20230926</v>
          </cell>
        </row>
        <row r="822">
          <cell r="A822">
            <v>20230817</v>
          </cell>
          <cell r="B822">
            <v>20230926</v>
          </cell>
          <cell r="F822" t="str">
            <v>HK338980</v>
          </cell>
          <cell r="G822" t="str">
            <v>101E02417624700</v>
          </cell>
          <cell r="H822" t="str">
            <v>HSR30C1SS+260L</v>
          </cell>
          <cell r="I822">
            <v>4</v>
          </cell>
          <cell r="J822">
            <v>1040</v>
          </cell>
          <cell r="K822">
            <v>4</v>
          </cell>
          <cell r="L822" t="str">
            <v>FAUSTEL</v>
          </cell>
          <cell r="M822" t="str">
            <v>01E</v>
          </cell>
          <cell r="N822" t="str">
            <v>HSR</v>
          </cell>
          <cell r="O822" t="str">
            <v>30</v>
          </cell>
          <cell r="P822" t="str">
            <v>C</v>
          </cell>
          <cell r="Q822" t="str">
            <v/>
          </cell>
          <cell r="R822" t="str">
            <v/>
          </cell>
          <cell r="S822">
            <v>85.79</v>
          </cell>
          <cell r="T822">
            <v>343.16</v>
          </cell>
          <cell r="U822" t="str">
            <v>11</v>
          </cell>
          <cell r="V822" t="str">
            <v>CHI SALES</v>
          </cell>
          <cell r="W822">
            <v>20230928</v>
          </cell>
          <cell r="X822" t="str">
            <v>10</v>
          </cell>
          <cell r="Y822" t="str">
            <v>80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>
            <v>20230926</v>
          </cell>
          <cell r="AG822">
            <v>20230926</v>
          </cell>
          <cell r="AH822">
            <v>20230926</v>
          </cell>
        </row>
        <row r="823">
          <cell r="A823">
            <v>20221219</v>
          </cell>
          <cell r="B823">
            <v>20230927</v>
          </cell>
          <cell r="F823" t="str">
            <v>HK298083</v>
          </cell>
          <cell r="G823" t="str">
            <v>102351002733900</v>
          </cell>
          <cell r="H823" t="str">
            <v>SHS65LC2SSC0+1007L</v>
          </cell>
          <cell r="I823">
            <v>2</v>
          </cell>
          <cell r="J823">
            <v>2014</v>
          </cell>
          <cell r="K823">
            <v>4</v>
          </cell>
          <cell r="L823" t="str">
            <v>BEARING SERVICE - LIVONIA</v>
          </cell>
          <cell r="M823" t="str">
            <v>023</v>
          </cell>
          <cell r="N823" t="str">
            <v>SHS</v>
          </cell>
          <cell r="O823" t="str">
            <v>65</v>
          </cell>
          <cell r="P823" t="str">
            <v>LC</v>
          </cell>
          <cell r="Q823" t="str">
            <v/>
          </cell>
          <cell r="R823" t="str">
            <v>C0</v>
          </cell>
          <cell r="S823">
            <v>697.13</v>
          </cell>
          <cell r="T823">
            <v>1394.26</v>
          </cell>
          <cell r="U823" t="str">
            <v>11</v>
          </cell>
          <cell r="V823" t="str">
            <v>DET SALES</v>
          </cell>
          <cell r="W823">
            <v>20221230</v>
          </cell>
          <cell r="X823" t="str">
            <v>78</v>
          </cell>
          <cell r="Y823" t="str">
            <v>150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>
            <v>20230927</v>
          </cell>
          <cell r="AG823">
            <v>20230927</v>
          </cell>
          <cell r="AH823">
            <v>20230927</v>
          </cell>
        </row>
        <row r="824">
          <cell r="A824">
            <v>20221229</v>
          </cell>
          <cell r="B824">
            <v>20230927</v>
          </cell>
          <cell r="F824" t="str">
            <v>HK299605</v>
          </cell>
          <cell r="G824" t="str">
            <v>100502148723900</v>
          </cell>
          <cell r="H824" t="str">
            <v>SSR30XW2KKC1+520LP-II</v>
          </cell>
          <cell r="I824">
            <v>4</v>
          </cell>
          <cell r="J824">
            <v>2080</v>
          </cell>
          <cell r="K824">
            <v>8</v>
          </cell>
          <cell r="L824" t="str">
            <v>DENSO MFG - ATHENS</v>
          </cell>
          <cell r="M824" t="str">
            <v>005</v>
          </cell>
          <cell r="N824" t="str">
            <v>SSR</v>
          </cell>
          <cell r="O824" t="str">
            <v>30X</v>
          </cell>
          <cell r="P824" t="str">
            <v>W</v>
          </cell>
          <cell r="Q824" t="str">
            <v>P</v>
          </cell>
          <cell r="R824" t="str">
            <v>C1</v>
          </cell>
          <cell r="S824">
            <v>273.01</v>
          </cell>
          <cell r="T824">
            <v>1092.04</v>
          </cell>
          <cell r="U824" t="str">
            <v>11</v>
          </cell>
          <cell r="V824" t="str">
            <v>ATL SALES</v>
          </cell>
          <cell r="W824">
            <v>20230928</v>
          </cell>
          <cell r="X824" t="str">
            <v>20</v>
          </cell>
          <cell r="Y824" t="str">
            <v>80</v>
          </cell>
          <cell r="Z824" t="str">
            <v/>
          </cell>
          <cell r="AA824" t="str">
            <v>2</v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>
            <v>20230927</v>
          </cell>
          <cell r="AG824">
            <v>20230927</v>
          </cell>
          <cell r="AH824">
            <v>20230927</v>
          </cell>
        </row>
        <row r="825">
          <cell r="A825">
            <v>20230123</v>
          </cell>
          <cell r="B825">
            <v>20230927</v>
          </cell>
          <cell r="F825" t="str">
            <v>HK302607</v>
          </cell>
          <cell r="G825" t="str">
            <v>002330126003600</v>
          </cell>
          <cell r="H825" t="str">
            <v>SHS30C2SS+360L</v>
          </cell>
          <cell r="I825">
            <v>6</v>
          </cell>
          <cell r="J825">
            <v>2160</v>
          </cell>
          <cell r="K825">
            <v>12</v>
          </cell>
          <cell r="L825" t="str">
            <v>ATS SORTIMAT USA, LLC</v>
          </cell>
          <cell r="M825" t="str">
            <v>023</v>
          </cell>
          <cell r="N825" t="str">
            <v>SHS</v>
          </cell>
          <cell r="O825" t="str">
            <v>30</v>
          </cell>
          <cell r="P825" t="str">
            <v>C</v>
          </cell>
          <cell r="Q825" t="str">
            <v/>
          </cell>
          <cell r="R825" t="str">
            <v/>
          </cell>
          <cell r="S825">
            <v>60</v>
          </cell>
          <cell r="T825">
            <v>360</v>
          </cell>
          <cell r="U825" t="str">
            <v>11</v>
          </cell>
          <cell r="V825" t="str">
            <v>CHI SALES</v>
          </cell>
          <cell r="W825">
            <v>20230928</v>
          </cell>
          <cell r="X825" t="str">
            <v>20</v>
          </cell>
          <cell r="Y825" t="str">
            <v>80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>
            <v>20230927</v>
          </cell>
          <cell r="AG825">
            <v>20230927</v>
          </cell>
          <cell r="AH825">
            <v>20230927</v>
          </cell>
        </row>
        <row r="826">
          <cell r="A826">
            <v>20230123</v>
          </cell>
          <cell r="B826">
            <v>20230927</v>
          </cell>
          <cell r="F826" t="str">
            <v>HK302608</v>
          </cell>
          <cell r="G826" t="str">
            <v>002330126003600</v>
          </cell>
          <cell r="H826" t="str">
            <v>SHS30C2SS+360L</v>
          </cell>
          <cell r="I826">
            <v>6</v>
          </cell>
          <cell r="J826">
            <v>2160</v>
          </cell>
          <cell r="K826">
            <v>12</v>
          </cell>
          <cell r="L826" t="str">
            <v>ATS SORTIMAT USA, LLC</v>
          </cell>
          <cell r="M826" t="str">
            <v>023</v>
          </cell>
          <cell r="N826" t="str">
            <v>SHS</v>
          </cell>
          <cell r="O826" t="str">
            <v>30</v>
          </cell>
          <cell r="P826" t="str">
            <v>C</v>
          </cell>
          <cell r="Q826" t="str">
            <v/>
          </cell>
          <cell r="R826" t="str">
            <v/>
          </cell>
          <cell r="S826">
            <v>60</v>
          </cell>
          <cell r="T826">
            <v>360</v>
          </cell>
          <cell r="U826" t="str">
            <v>11</v>
          </cell>
          <cell r="V826" t="str">
            <v>CHI SALES</v>
          </cell>
          <cell r="W826">
            <v>20230928</v>
          </cell>
          <cell r="X826" t="str">
            <v>20</v>
          </cell>
          <cell r="Y826" t="str">
            <v>80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>
            <v>20230927</v>
          </cell>
          <cell r="AG826">
            <v>20230927</v>
          </cell>
          <cell r="AH826">
            <v>20230927</v>
          </cell>
        </row>
        <row r="827">
          <cell r="A827">
            <v>20230306</v>
          </cell>
          <cell r="B827">
            <v>20230927</v>
          </cell>
          <cell r="F827" t="str">
            <v>HK311654</v>
          </cell>
          <cell r="G827" t="str">
            <v>102351007446100</v>
          </cell>
          <cell r="H827" t="str">
            <v>SHS30LV2SSC1+920LK</v>
          </cell>
          <cell r="I827">
            <v>4</v>
          </cell>
          <cell r="J827">
            <v>3680</v>
          </cell>
          <cell r="K827">
            <v>8</v>
          </cell>
          <cell r="L827" t="str">
            <v>MOTION IND - CHICAGO (IL30)</v>
          </cell>
          <cell r="M827" t="str">
            <v>023</v>
          </cell>
          <cell r="N827" t="str">
            <v>SHS</v>
          </cell>
          <cell r="O827" t="str">
            <v>30</v>
          </cell>
          <cell r="P827" t="str">
            <v>LV</v>
          </cell>
          <cell r="Q827" t="str">
            <v/>
          </cell>
          <cell r="R827" t="str">
            <v>C1</v>
          </cell>
          <cell r="S827">
            <v>250.61</v>
          </cell>
          <cell r="T827">
            <v>1002.44</v>
          </cell>
          <cell r="U827" t="str">
            <v>11</v>
          </cell>
          <cell r="V827" t="str">
            <v>CHI SALES</v>
          </cell>
          <cell r="W827">
            <v>20230323</v>
          </cell>
          <cell r="X827" t="str">
            <v>20</v>
          </cell>
          <cell r="Y827" t="str">
            <v>80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>
            <v>20230927</v>
          </cell>
          <cell r="AG827">
            <v>20230927</v>
          </cell>
          <cell r="AH827">
            <v>20230927</v>
          </cell>
        </row>
        <row r="828">
          <cell r="A828">
            <v>20230602</v>
          </cell>
          <cell r="B828">
            <v>20230927</v>
          </cell>
          <cell r="F828" t="str">
            <v>HK328147</v>
          </cell>
          <cell r="G828" t="str">
            <v>202915122009000</v>
          </cell>
          <cell r="H828" t="str">
            <v>SHS15C1SSM(GK) BLOCK</v>
          </cell>
          <cell r="I828">
            <v>30</v>
          </cell>
          <cell r="J828">
            <v>0</v>
          </cell>
          <cell r="K828">
            <v>30</v>
          </cell>
          <cell r="L828" t="str">
            <v/>
          </cell>
          <cell r="M828" t="str">
            <v>029</v>
          </cell>
          <cell r="N828" t="str">
            <v>SHS</v>
          </cell>
          <cell r="O828" t="str">
            <v>15</v>
          </cell>
          <cell r="P828" t="str">
            <v>C</v>
          </cell>
          <cell r="Q828" t="str">
            <v>GK</v>
          </cell>
          <cell r="R828" t="str">
            <v/>
          </cell>
          <cell r="S828">
            <v>55.79</v>
          </cell>
          <cell r="T828">
            <v>1673.7</v>
          </cell>
          <cell r="U828" t="str">
            <v>21</v>
          </cell>
          <cell r="V828" t="str">
            <v>SALES CTRL</v>
          </cell>
          <cell r="W828">
            <v>20230929</v>
          </cell>
          <cell r="X828" t="str">
            <v/>
          </cell>
          <cell r="Y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>M200</v>
          </cell>
          <cell r="AD828" t="str">
            <v/>
          </cell>
          <cell r="AE828" t="str">
            <v/>
          </cell>
          <cell r="AF828">
            <v>20230927</v>
          </cell>
          <cell r="AG828">
            <v>20230927</v>
          </cell>
          <cell r="AH828">
            <v>20230927</v>
          </cell>
        </row>
        <row r="829">
          <cell r="A829">
            <v>20230602</v>
          </cell>
          <cell r="B829">
            <v>20230927</v>
          </cell>
          <cell r="F829" t="str">
            <v>HK328149</v>
          </cell>
          <cell r="G829" t="str">
            <v>202915322009000</v>
          </cell>
          <cell r="H829" t="str">
            <v>SHS15V1SSM(GK) BLOCK</v>
          </cell>
          <cell r="I829">
            <v>15</v>
          </cell>
          <cell r="J829">
            <v>0</v>
          </cell>
          <cell r="K829">
            <v>15</v>
          </cell>
          <cell r="L829" t="str">
            <v/>
          </cell>
          <cell r="M829" t="str">
            <v>029</v>
          </cell>
          <cell r="N829" t="str">
            <v>SHS</v>
          </cell>
          <cell r="O829" t="str">
            <v>15</v>
          </cell>
          <cell r="P829" t="str">
            <v>V</v>
          </cell>
          <cell r="Q829" t="str">
            <v>GK</v>
          </cell>
          <cell r="R829" t="str">
            <v/>
          </cell>
          <cell r="S829">
            <v>48.38</v>
          </cell>
          <cell r="T829">
            <v>725.7</v>
          </cell>
          <cell r="U829" t="str">
            <v>21</v>
          </cell>
          <cell r="V829" t="str">
            <v>SALES CTRL</v>
          </cell>
          <cell r="W829">
            <v>20230929</v>
          </cell>
          <cell r="X829" t="str">
            <v/>
          </cell>
          <cell r="Y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>M200</v>
          </cell>
          <cell r="AD829" t="str">
            <v/>
          </cell>
          <cell r="AE829" t="str">
            <v/>
          </cell>
          <cell r="AF829">
            <v>20230927</v>
          </cell>
          <cell r="AG829">
            <v>20230927</v>
          </cell>
          <cell r="AH829">
            <v>20230927</v>
          </cell>
        </row>
        <row r="830">
          <cell r="A830">
            <v>20230602</v>
          </cell>
          <cell r="B830">
            <v>20230927</v>
          </cell>
          <cell r="F830" t="str">
            <v>HK328148</v>
          </cell>
          <cell r="G830" t="str">
            <v>202915522009000</v>
          </cell>
          <cell r="H830" t="str">
            <v>SHS15R1SSM(GK) BLOCK</v>
          </cell>
          <cell r="I830">
            <v>15</v>
          </cell>
          <cell r="J830">
            <v>0</v>
          </cell>
          <cell r="K830">
            <v>15</v>
          </cell>
          <cell r="L830" t="str">
            <v/>
          </cell>
          <cell r="M830" t="str">
            <v>029</v>
          </cell>
          <cell r="N830" t="str">
            <v>SHS</v>
          </cell>
          <cell r="O830" t="str">
            <v>15</v>
          </cell>
          <cell r="P830" t="str">
            <v>R</v>
          </cell>
          <cell r="Q830" t="str">
            <v>GK</v>
          </cell>
          <cell r="R830" t="str">
            <v/>
          </cell>
          <cell r="S830">
            <v>55.57</v>
          </cell>
          <cell r="T830">
            <v>833.55</v>
          </cell>
          <cell r="U830" t="str">
            <v>21</v>
          </cell>
          <cell r="V830" t="str">
            <v>SALES CTRL</v>
          </cell>
          <cell r="W830">
            <v>20230929</v>
          </cell>
          <cell r="X830" t="str">
            <v/>
          </cell>
          <cell r="Y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>M200</v>
          </cell>
          <cell r="AD830" t="str">
            <v/>
          </cell>
          <cell r="AE830" t="str">
            <v/>
          </cell>
          <cell r="AF830">
            <v>20230927</v>
          </cell>
          <cell r="AG830">
            <v>20230927</v>
          </cell>
          <cell r="AH830">
            <v>20230927</v>
          </cell>
        </row>
        <row r="831">
          <cell r="A831">
            <v>20230619</v>
          </cell>
          <cell r="B831">
            <v>20230927</v>
          </cell>
          <cell r="F831" t="str">
            <v>HK331407</v>
          </cell>
          <cell r="G831" t="str">
            <v>102351017236700</v>
          </cell>
          <cell r="H831" t="str">
            <v>SHS55LC2SSFM+8600LTF</v>
          </cell>
          <cell r="I831">
            <v>1</v>
          </cell>
          <cell r="J831">
            <v>8600</v>
          </cell>
          <cell r="K831">
            <v>2</v>
          </cell>
          <cell r="L831" t="str">
            <v>ARCADIA AEROSPACE INDUSTRIES, LLC</v>
          </cell>
          <cell r="M831" t="str">
            <v>023</v>
          </cell>
          <cell r="N831" t="str">
            <v>SHS</v>
          </cell>
          <cell r="O831" t="str">
            <v>55</v>
          </cell>
          <cell r="P831" t="str">
            <v>LC</v>
          </cell>
          <cell r="Q831" t="str">
            <v/>
          </cell>
          <cell r="R831" t="str">
            <v/>
          </cell>
          <cell r="S831">
            <v>4111.76</v>
          </cell>
          <cell r="T831">
            <v>4111.76</v>
          </cell>
          <cell r="U831" t="str">
            <v>11</v>
          </cell>
          <cell r="V831" t="str">
            <v>ATL SALES</v>
          </cell>
          <cell r="W831">
            <v>20230816</v>
          </cell>
          <cell r="X831" t="str">
            <v>40</v>
          </cell>
          <cell r="Y831" t="str">
            <v>120</v>
          </cell>
          <cell r="Z831" t="str">
            <v>3</v>
          </cell>
          <cell r="AA831" t="str">
            <v/>
          </cell>
          <cell r="AB831" t="str">
            <v/>
          </cell>
          <cell r="AC831" t="str">
            <v>Y900</v>
          </cell>
          <cell r="AD831" t="str">
            <v/>
          </cell>
          <cell r="AE831" t="str">
            <v>F900</v>
          </cell>
          <cell r="AF831">
            <v>20230927</v>
          </cell>
          <cell r="AG831">
            <v>20230927</v>
          </cell>
          <cell r="AH831">
            <v>20230927</v>
          </cell>
        </row>
        <row r="832">
          <cell r="A832">
            <v>20230619</v>
          </cell>
          <cell r="B832">
            <v>20230927</v>
          </cell>
          <cell r="F832" t="str">
            <v>HK331432</v>
          </cell>
          <cell r="G832" t="str">
            <v>002315316001600</v>
          </cell>
          <cell r="H832" t="str">
            <v>SHS15V1SS+160L</v>
          </cell>
          <cell r="I832">
            <v>3</v>
          </cell>
          <cell r="J832">
            <v>480</v>
          </cell>
          <cell r="K832">
            <v>3</v>
          </cell>
          <cell r="L832" t="str">
            <v>APPLIED MATERIALS</v>
          </cell>
          <cell r="M832" t="str">
            <v>023</v>
          </cell>
          <cell r="N832" t="str">
            <v>SHS</v>
          </cell>
          <cell r="O832" t="str">
            <v>15</v>
          </cell>
          <cell r="P832" t="str">
            <v>V</v>
          </cell>
          <cell r="Q832" t="str">
            <v/>
          </cell>
          <cell r="R832" t="str">
            <v/>
          </cell>
          <cell r="S832">
            <v>45.31</v>
          </cell>
          <cell r="T832">
            <v>135.93</v>
          </cell>
          <cell r="U832" t="str">
            <v>11</v>
          </cell>
          <cell r="V832" t="str">
            <v>NE SALES</v>
          </cell>
          <cell r="W832">
            <v>20230927</v>
          </cell>
          <cell r="X832" t="str">
            <v>20</v>
          </cell>
          <cell r="Y832" t="str">
            <v>60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>
            <v>20230927</v>
          </cell>
          <cell r="AG832">
            <v>20230927</v>
          </cell>
          <cell r="AH832">
            <v>20230927</v>
          </cell>
        </row>
        <row r="833">
          <cell r="A833">
            <v>20230627</v>
          </cell>
          <cell r="B833">
            <v>20230927</v>
          </cell>
          <cell r="F833" t="str">
            <v>HK332313</v>
          </cell>
          <cell r="G833" t="str">
            <v>184951008761301</v>
          </cell>
          <cell r="H833" t="str">
            <v>MS08022-A-0087613</v>
          </cell>
          <cell r="I833">
            <v>1</v>
          </cell>
          <cell r="J833">
            <v>0</v>
          </cell>
          <cell r="K833">
            <v>0</v>
          </cell>
          <cell r="L833" t="str">
            <v>APPLIED MATERIALS INC</v>
          </cell>
          <cell r="M833" t="str">
            <v>849</v>
          </cell>
          <cell r="N833" t="str">
            <v>S-UNIT</v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>
            <v>0</v>
          </cell>
          <cell r="T833">
            <v>0</v>
          </cell>
          <cell r="U833" t="str">
            <v>15</v>
          </cell>
          <cell r="V833" t="str">
            <v>SF SALES</v>
          </cell>
          <cell r="W833">
            <v>20230627</v>
          </cell>
          <cell r="X833" t="str">
            <v/>
          </cell>
          <cell r="Y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>
            <v>20230927</v>
          </cell>
          <cell r="AG833">
            <v>20230927</v>
          </cell>
          <cell r="AH833">
            <v>20230927</v>
          </cell>
        </row>
        <row r="834">
          <cell r="A834">
            <v>20230714</v>
          </cell>
          <cell r="B834">
            <v>20230927</v>
          </cell>
          <cell r="F834" t="str">
            <v>HK334645</v>
          </cell>
          <cell r="G834" t="str">
            <v>302351008791000</v>
          </cell>
          <cell r="H834" t="str">
            <v>SHS25C1SSC1(GK) BLOCK</v>
          </cell>
          <cell r="I834">
            <v>20</v>
          </cell>
          <cell r="J834">
            <v>0</v>
          </cell>
          <cell r="K834">
            <v>20</v>
          </cell>
          <cell r="L834" t="str">
            <v>PEDDINGHAUS CORPORATION</v>
          </cell>
          <cell r="M834" t="str">
            <v>023</v>
          </cell>
          <cell r="N834" t="str">
            <v>SHS</v>
          </cell>
          <cell r="O834" t="str">
            <v>25</v>
          </cell>
          <cell r="P834" t="str">
            <v>C</v>
          </cell>
          <cell r="Q834" t="str">
            <v>GK</v>
          </cell>
          <cell r="R834" t="str">
            <v>C1</v>
          </cell>
          <cell r="S834">
            <v>32</v>
          </cell>
          <cell r="T834">
            <v>640</v>
          </cell>
          <cell r="U834" t="str">
            <v>11</v>
          </cell>
          <cell r="V834" t="str">
            <v>CHI SALES</v>
          </cell>
          <cell r="W834">
            <v>20230720</v>
          </cell>
          <cell r="X834" t="str">
            <v/>
          </cell>
          <cell r="Y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>
            <v>20230927</v>
          </cell>
          <cell r="AG834">
            <v>20230927</v>
          </cell>
          <cell r="AH834">
            <v>20230927</v>
          </cell>
        </row>
        <row r="835">
          <cell r="A835">
            <v>20230714</v>
          </cell>
          <cell r="B835">
            <v>20230927</v>
          </cell>
          <cell r="F835" t="str">
            <v>HK334646</v>
          </cell>
          <cell r="G835" t="str">
            <v>302351008791000</v>
          </cell>
          <cell r="H835" t="str">
            <v>SHS25C1SSC1(GK) BLOCK</v>
          </cell>
          <cell r="I835">
            <v>20</v>
          </cell>
          <cell r="J835">
            <v>0</v>
          </cell>
          <cell r="K835">
            <v>20</v>
          </cell>
          <cell r="L835" t="str">
            <v>PEDDINGHAUS CORPORATION</v>
          </cell>
          <cell r="M835" t="str">
            <v>023</v>
          </cell>
          <cell r="N835" t="str">
            <v>SHS</v>
          </cell>
          <cell r="O835" t="str">
            <v>25</v>
          </cell>
          <cell r="P835" t="str">
            <v>C</v>
          </cell>
          <cell r="Q835" t="str">
            <v>GK</v>
          </cell>
          <cell r="R835" t="str">
            <v>C1</v>
          </cell>
          <cell r="S835">
            <v>32</v>
          </cell>
          <cell r="T835">
            <v>640</v>
          </cell>
          <cell r="U835" t="str">
            <v>11</v>
          </cell>
          <cell r="V835" t="str">
            <v>CHI SALES</v>
          </cell>
          <cell r="W835">
            <v>20230720</v>
          </cell>
          <cell r="X835" t="str">
            <v/>
          </cell>
          <cell r="Y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>
            <v>20230927</v>
          </cell>
          <cell r="AG835">
            <v>20230927</v>
          </cell>
          <cell r="AH835">
            <v>20230927</v>
          </cell>
        </row>
        <row r="836">
          <cell r="A836">
            <v>20230718</v>
          </cell>
          <cell r="B836">
            <v>20230927</v>
          </cell>
          <cell r="F836" t="str">
            <v>HK334822</v>
          </cell>
          <cell r="G836" t="str">
            <v>100102036563900</v>
          </cell>
          <cell r="H836" t="str">
            <v>SR25W2UU+340L-II</v>
          </cell>
          <cell r="I836">
            <v>2</v>
          </cell>
          <cell r="J836">
            <v>680</v>
          </cell>
          <cell r="K836">
            <v>4</v>
          </cell>
          <cell r="L836" t="str">
            <v>MOTION IND - CHICAGO (IL30)</v>
          </cell>
          <cell r="M836" t="str">
            <v>001</v>
          </cell>
          <cell r="N836" t="str">
            <v>SR</v>
          </cell>
          <cell r="O836" t="str">
            <v>25</v>
          </cell>
          <cell r="P836" t="str">
            <v>W</v>
          </cell>
          <cell r="Q836" t="str">
            <v/>
          </cell>
          <cell r="R836" t="str">
            <v/>
          </cell>
          <cell r="S836">
            <v>114.89</v>
          </cell>
          <cell r="T836">
            <v>229.78</v>
          </cell>
          <cell r="U836" t="str">
            <v>11</v>
          </cell>
          <cell r="V836" t="str">
            <v>CHI SALES</v>
          </cell>
          <cell r="W836">
            <v>20230724</v>
          </cell>
          <cell r="X836" t="str">
            <v>20</v>
          </cell>
          <cell r="Y836" t="str">
            <v>60</v>
          </cell>
          <cell r="Z836" t="str">
            <v/>
          </cell>
          <cell r="AA836" t="str">
            <v>2</v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>
            <v>20230927</v>
          </cell>
          <cell r="AG836">
            <v>20230927</v>
          </cell>
          <cell r="AH836">
            <v>20230927</v>
          </cell>
        </row>
        <row r="837">
          <cell r="A837">
            <v>20230719</v>
          </cell>
          <cell r="B837">
            <v>20230927</v>
          </cell>
          <cell r="F837" t="str">
            <v>HK334937</v>
          </cell>
          <cell r="G837" t="str">
            <v>176051020184100</v>
          </cell>
          <cell r="H837" t="str">
            <v>GL20N-046-HV-B05R2-X9-C-N-N-Y-A201841</v>
          </cell>
          <cell r="I837">
            <v>6</v>
          </cell>
          <cell r="J837">
            <v>2760</v>
          </cell>
          <cell r="K837">
            <v>0</v>
          </cell>
          <cell r="L837" t="str">
            <v>GREATECH INTEGRATION</v>
          </cell>
          <cell r="M837" t="str">
            <v>760</v>
          </cell>
          <cell r="N837" t="str">
            <v>GL</v>
          </cell>
          <cell r="O837" t="str">
            <v>20N</v>
          </cell>
          <cell r="P837" t="str">
            <v>HV</v>
          </cell>
          <cell r="Q837" t="str">
            <v/>
          </cell>
          <cell r="R837" t="str">
            <v/>
          </cell>
          <cell r="S837">
            <v>1846</v>
          </cell>
          <cell r="T837">
            <v>11076</v>
          </cell>
          <cell r="U837" t="str">
            <v>11</v>
          </cell>
          <cell r="V837" t="str">
            <v>TOS SALES</v>
          </cell>
          <cell r="W837">
            <v>20230831</v>
          </cell>
          <cell r="X837" t="str">
            <v/>
          </cell>
          <cell r="Y837" t="str">
            <v>X9</v>
          </cell>
          <cell r="Z837" t="str">
            <v>C</v>
          </cell>
          <cell r="AA837" t="str">
            <v>N</v>
          </cell>
          <cell r="AB837" t="str">
            <v/>
          </cell>
          <cell r="AC837" t="str">
            <v/>
          </cell>
          <cell r="AD837" t="str">
            <v>Y</v>
          </cell>
          <cell r="AE837" t="str">
            <v>R2</v>
          </cell>
          <cell r="AF837">
            <v>20230927</v>
          </cell>
          <cell r="AG837">
            <v>20230927</v>
          </cell>
          <cell r="AH837">
            <v>20230927</v>
          </cell>
        </row>
        <row r="838">
          <cell r="A838">
            <v>20230719</v>
          </cell>
          <cell r="B838">
            <v>20230927</v>
          </cell>
          <cell r="F838" t="str">
            <v>HK335279</v>
          </cell>
          <cell r="G838" t="str">
            <v>202445225916200</v>
          </cell>
          <cell r="H838" t="str">
            <v>SHS45-1620L(GK) RAIL</v>
          </cell>
          <cell r="I838">
            <v>66</v>
          </cell>
          <cell r="J838">
            <v>106920</v>
          </cell>
          <cell r="K838">
            <v>0</v>
          </cell>
          <cell r="L838" t="str">
            <v>APPLIED IND TECH - CLEVELAND</v>
          </cell>
          <cell r="M838" t="str">
            <v>024</v>
          </cell>
          <cell r="N838" t="str">
            <v>SHS</v>
          </cell>
          <cell r="O838" t="str">
            <v>45</v>
          </cell>
          <cell r="P838" t="str">
            <v/>
          </cell>
          <cell r="Q838" t="str">
            <v>GK</v>
          </cell>
          <cell r="R838" t="str">
            <v/>
          </cell>
          <cell r="S838">
            <v>204.97</v>
          </cell>
          <cell r="T838">
            <v>13528.02</v>
          </cell>
          <cell r="U838" t="str">
            <v>11</v>
          </cell>
          <cell r="V838" t="str">
            <v>DET SALES</v>
          </cell>
          <cell r="W838">
            <v>20230915</v>
          </cell>
          <cell r="X838" t="str">
            <v>22.5</v>
          </cell>
          <cell r="Y838" t="str">
            <v>105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>
            <v>20230927</v>
          </cell>
          <cell r="AG838">
            <v>20230927</v>
          </cell>
          <cell r="AH838">
            <v>20230927</v>
          </cell>
        </row>
        <row r="839">
          <cell r="A839">
            <v>20230725</v>
          </cell>
          <cell r="B839">
            <v>20230927</v>
          </cell>
          <cell r="F839" t="str">
            <v>HK335883</v>
          </cell>
          <cell r="G839" t="str">
            <v>306851022345900</v>
          </cell>
          <cell r="H839" t="str">
            <v>SHW27-3000L(GK) RAIL FOR CUT-SM</v>
          </cell>
          <cell r="I839">
            <v>20</v>
          </cell>
          <cell r="J839">
            <v>60000</v>
          </cell>
          <cell r="K839">
            <v>0</v>
          </cell>
          <cell r="L839" t="str">
            <v>DAYTON PROGRESS CORPORATION</v>
          </cell>
          <cell r="M839" t="str">
            <v>068</v>
          </cell>
          <cell r="N839" t="str">
            <v>SHW</v>
          </cell>
          <cell r="O839" t="str">
            <v>27</v>
          </cell>
          <cell r="P839" t="str">
            <v/>
          </cell>
          <cell r="Q839" t="str">
            <v>GK</v>
          </cell>
          <cell r="R839" t="str">
            <v/>
          </cell>
          <cell r="S839">
            <v>445</v>
          </cell>
          <cell r="T839">
            <v>8900</v>
          </cell>
          <cell r="U839" t="str">
            <v>11</v>
          </cell>
          <cell r="V839" t="str">
            <v>SALES CTRL</v>
          </cell>
          <cell r="W839">
            <v>20230914</v>
          </cell>
          <cell r="X839" t="str">
            <v>20</v>
          </cell>
          <cell r="Y839" t="str">
            <v>60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>0035</v>
          </cell>
          <cell r="AE839" t="str">
            <v/>
          </cell>
          <cell r="AF839">
            <v>20230927</v>
          </cell>
          <cell r="AG839">
            <v>20230927</v>
          </cell>
          <cell r="AH839">
            <v>20230927</v>
          </cell>
        </row>
        <row r="840">
          <cell r="A840">
            <v>20230801</v>
          </cell>
          <cell r="B840">
            <v>20230927</v>
          </cell>
          <cell r="F840" t="str">
            <v>HK337167</v>
          </cell>
          <cell r="G840" t="str">
            <v>100161003454000</v>
          </cell>
          <cell r="H840" t="str">
            <v>SR15SB1SS+180LY</v>
          </cell>
          <cell r="I840">
            <v>1</v>
          </cell>
          <cell r="J840">
            <v>180</v>
          </cell>
          <cell r="K840">
            <v>1</v>
          </cell>
          <cell r="L840" t="str">
            <v>MOTION IND - BIRMINGHAM (AL09)</v>
          </cell>
          <cell r="M840" t="str">
            <v>001</v>
          </cell>
          <cell r="N840" t="str">
            <v>SR</v>
          </cell>
          <cell r="O840" t="str">
            <v>15</v>
          </cell>
          <cell r="P840" t="str">
            <v>SB</v>
          </cell>
          <cell r="Q840" t="str">
            <v/>
          </cell>
          <cell r="R840" t="str">
            <v/>
          </cell>
          <cell r="S840">
            <v>51.15</v>
          </cell>
          <cell r="T840">
            <v>51.15</v>
          </cell>
          <cell r="U840" t="str">
            <v>11</v>
          </cell>
          <cell r="V840" t="str">
            <v>ATL SALES</v>
          </cell>
          <cell r="W840">
            <v>20230927</v>
          </cell>
          <cell r="X840" t="str">
            <v>30</v>
          </cell>
          <cell r="Y840" t="str">
            <v>60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>
            <v>20230927</v>
          </cell>
          <cell r="AG840">
            <v>20230927</v>
          </cell>
          <cell r="AH840">
            <v>20230927</v>
          </cell>
        </row>
        <row r="841">
          <cell r="A841">
            <v>20230808</v>
          </cell>
          <cell r="B841">
            <v>20230927</v>
          </cell>
          <cell r="F841" t="str">
            <v>HK337968</v>
          </cell>
          <cell r="G841" t="str">
            <v>102302314966600</v>
          </cell>
          <cell r="H841" t="str">
            <v>SHS25V2QZZZ+500L</v>
          </cell>
          <cell r="I841">
            <v>1</v>
          </cell>
          <cell r="J841">
            <v>500</v>
          </cell>
          <cell r="K841">
            <v>2</v>
          </cell>
          <cell r="L841" t="str">
            <v>OHIO TRANSMISSION CORPORATION</v>
          </cell>
          <cell r="M841" t="str">
            <v>023</v>
          </cell>
          <cell r="N841" t="str">
            <v>SHS</v>
          </cell>
          <cell r="O841" t="str">
            <v>25</v>
          </cell>
          <cell r="P841" t="str">
            <v>V</v>
          </cell>
          <cell r="Q841" t="str">
            <v/>
          </cell>
          <cell r="R841" t="str">
            <v/>
          </cell>
          <cell r="S841">
            <v>178.91</v>
          </cell>
          <cell r="T841">
            <v>178.91</v>
          </cell>
          <cell r="U841" t="str">
            <v>11</v>
          </cell>
          <cell r="V841" t="str">
            <v>ATL SALES</v>
          </cell>
          <cell r="W841">
            <v>20230927</v>
          </cell>
          <cell r="X841" t="str">
            <v>10</v>
          </cell>
          <cell r="Y841" t="str">
            <v>60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>
            <v>20230927</v>
          </cell>
          <cell r="AG841">
            <v>20230927</v>
          </cell>
          <cell r="AH841">
            <v>20230927</v>
          </cell>
        </row>
        <row r="842">
          <cell r="A842">
            <v>20230808</v>
          </cell>
          <cell r="B842">
            <v>20230927</v>
          </cell>
          <cell r="F842" t="str">
            <v>HK337988</v>
          </cell>
          <cell r="G842" t="str">
            <v>102302160561000</v>
          </cell>
          <cell r="H842" t="str">
            <v>SHS25V1QZZZ+220L-II</v>
          </cell>
          <cell r="I842">
            <v>2</v>
          </cell>
          <cell r="J842">
            <v>440</v>
          </cell>
          <cell r="K842">
            <v>2</v>
          </cell>
          <cell r="L842" t="str">
            <v>OHIO TRANSMISSION CORPORATION</v>
          </cell>
          <cell r="M842" t="str">
            <v>023</v>
          </cell>
          <cell r="N842" t="str">
            <v>SHS</v>
          </cell>
          <cell r="O842" t="str">
            <v>25</v>
          </cell>
          <cell r="P842" t="str">
            <v>V</v>
          </cell>
          <cell r="Q842" t="str">
            <v/>
          </cell>
          <cell r="R842" t="str">
            <v/>
          </cell>
          <cell r="S842">
            <v>81.98</v>
          </cell>
          <cell r="T842">
            <v>163.96</v>
          </cell>
          <cell r="U842" t="str">
            <v>11</v>
          </cell>
          <cell r="V842" t="str">
            <v>ATL SALES</v>
          </cell>
          <cell r="W842">
            <v>20230927</v>
          </cell>
          <cell r="X842" t="str">
            <v>20</v>
          </cell>
          <cell r="Y842" t="str">
            <v>60</v>
          </cell>
          <cell r="Z842" t="str">
            <v/>
          </cell>
          <cell r="AA842" t="str">
            <v>2</v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>
            <v>20230927</v>
          </cell>
          <cell r="AG842">
            <v>20230927</v>
          </cell>
          <cell r="AH842">
            <v>20230927</v>
          </cell>
        </row>
        <row r="843">
          <cell r="A843">
            <v>20230808</v>
          </cell>
          <cell r="B843">
            <v>20230927</v>
          </cell>
          <cell r="F843" t="str">
            <v>HK337986</v>
          </cell>
          <cell r="G843" t="str">
            <v>102302175628200</v>
          </cell>
          <cell r="H843" t="str">
            <v>SHS25V1QZZZ+220L</v>
          </cell>
          <cell r="I843">
            <v>1</v>
          </cell>
          <cell r="J843">
            <v>220</v>
          </cell>
          <cell r="K843">
            <v>1</v>
          </cell>
          <cell r="L843" t="str">
            <v>OHIO TRANSMISSION CORPORATION</v>
          </cell>
          <cell r="M843" t="str">
            <v>023</v>
          </cell>
          <cell r="N843" t="str">
            <v>SHS</v>
          </cell>
          <cell r="O843" t="str">
            <v>25</v>
          </cell>
          <cell r="P843" t="str">
            <v>V</v>
          </cell>
          <cell r="Q843" t="str">
            <v/>
          </cell>
          <cell r="R843" t="str">
            <v/>
          </cell>
          <cell r="S843">
            <v>87.09</v>
          </cell>
          <cell r="T843">
            <v>87.09</v>
          </cell>
          <cell r="U843" t="str">
            <v>11</v>
          </cell>
          <cell r="V843" t="str">
            <v>ATL SALES</v>
          </cell>
          <cell r="W843">
            <v>20230927</v>
          </cell>
          <cell r="X843" t="str">
            <v>20</v>
          </cell>
          <cell r="Y843" t="str">
            <v>60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>
            <v>20230927</v>
          </cell>
          <cell r="AG843">
            <v>20230927</v>
          </cell>
          <cell r="AH843">
            <v>20230927</v>
          </cell>
        </row>
        <row r="844">
          <cell r="A844">
            <v>20230808</v>
          </cell>
          <cell r="B844">
            <v>20230927</v>
          </cell>
          <cell r="F844" t="str">
            <v>HK337987</v>
          </cell>
          <cell r="G844" t="str">
            <v>102302196258800</v>
          </cell>
          <cell r="H844" t="str">
            <v>SHS25R1QZZZ+160L-II</v>
          </cell>
          <cell r="I844">
            <v>2</v>
          </cell>
          <cell r="J844">
            <v>320</v>
          </cell>
          <cell r="K844">
            <v>2</v>
          </cell>
          <cell r="L844" t="str">
            <v>OHIO TRANSMISSION CORPORATION</v>
          </cell>
          <cell r="M844" t="str">
            <v>023</v>
          </cell>
          <cell r="N844" t="str">
            <v>SHS</v>
          </cell>
          <cell r="O844" t="str">
            <v>25</v>
          </cell>
          <cell r="P844" t="str">
            <v>R</v>
          </cell>
          <cell r="Q844" t="str">
            <v/>
          </cell>
          <cell r="R844" t="str">
            <v/>
          </cell>
          <cell r="S844">
            <v>91.11</v>
          </cell>
          <cell r="T844">
            <v>182.22</v>
          </cell>
          <cell r="U844" t="str">
            <v>11</v>
          </cell>
          <cell r="V844" t="str">
            <v>ATL SALES</v>
          </cell>
          <cell r="W844">
            <v>20230927</v>
          </cell>
          <cell r="X844" t="str">
            <v>20</v>
          </cell>
          <cell r="Y844" t="str">
            <v>60</v>
          </cell>
          <cell r="Z844" t="str">
            <v/>
          </cell>
          <cell r="AA844" t="str">
            <v>2</v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>
            <v>20230927</v>
          </cell>
          <cell r="AG844">
            <v>20230927</v>
          </cell>
          <cell r="AH844">
            <v>20230927</v>
          </cell>
        </row>
        <row r="845">
          <cell r="A845">
            <v>20230814</v>
          </cell>
          <cell r="B845">
            <v>20230927</v>
          </cell>
          <cell r="F845" t="str">
            <v>HK338645</v>
          </cell>
          <cell r="G845" t="str">
            <v>100102000093300</v>
          </cell>
          <cell r="H845" t="str">
            <v>SR15W1UU+130L</v>
          </cell>
          <cell r="I845">
            <v>2</v>
          </cell>
          <cell r="J845">
            <v>260</v>
          </cell>
          <cell r="K845">
            <v>2</v>
          </cell>
          <cell r="L845" t="str">
            <v>TOYOTA TSUSHO AMERICA INC</v>
          </cell>
          <cell r="M845" t="str">
            <v>001</v>
          </cell>
          <cell r="N845" t="str">
            <v>SR</v>
          </cell>
          <cell r="O845" t="str">
            <v>15</v>
          </cell>
          <cell r="P845" t="str">
            <v>W</v>
          </cell>
          <cell r="Q845" t="str">
            <v/>
          </cell>
          <cell r="R845" t="str">
            <v/>
          </cell>
          <cell r="S845">
            <v>43.54</v>
          </cell>
          <cell r="T845">
            <v>87.08</v>
          </cell>
          <cell r="U845" t="str">
            <v>11</v>
          </cell>
          <cell r="V845" t="str">
            <v>CHI SALES</v>
          </cell>
          <cell r="W845">
            <v>20230825</v>
          </cell>
          <cell r="X845" t="str">
            <v>5</v>
          </cell>
          <cell r="Y845" t="str">
            <v>60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>
            <v>20230927</v>
          </cell>
          <cell r="AG845">
            <v>20230927</v>
          </cell>
          <cell r="AH845">
            <v>20230927</v>
          </cell>
        </row>
        <row r="846">
          <cell r="A846">
            <v>20230816</v>
          </cell>
          <cell r="B846">
            <v>20230927</v>
          </cell>
          <cell r="F846" t="str">
            <v>HK338943</v>
          </cell>
          <cell r="G846" t="str">
            <v>75210001639A001</v>
          </cell>
          <cell r="H846" t="str">
            <v>KR45/46/SKR46 INT-FLNG F46-TA000</v>
          </cell>
          <cell r="I846">
            <v>20</v>
          </cell>
          <cell r="J846">
            <v>0</v>
          </cell>
          <cell r="K846">
            <v>0</v>
          </cell>
          <cell r="L846" t="str">
            <v/>
          </cell>
          <cell r="M846" t="str">
            <v>521</v>
          </cell>
          <cell r="N846" t="str">
            <v>KR</v>
          </cell>
          <cell r="O846" t="str">
            <v>45</v>
          </cell>
          <cell r="P846" t="str">
            <v/>
          </cell>
          <cell r="Q846" t="str">
            <v/>
          </cell>
          <cell r="R846" t="str">
            <v/>
          </cell>
          <cell r="S846">
            <v>53.84</v>
          </cell>
          <cell r="T846">
            <v>1076.8</v>
          </cell>
          <cell r="U846" t="str">
            <v>21</v>
          </cell>
          <cell r="V846" t="str">
            <v>SALES CTRL</v>
          </cell>
          <cell r="W846">
            <v>20230927</v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>
            <v>20230927</v>
          </cell>
          <cell r="AG846">
            <v>20230927</v>
          </cell>
          <cell r="AH846">
            <v>0</v>
          </cell>
        </row>
        <row r="847">
          <cell r="A847">
            <v>20221229</v>
          </cell>
          <cell r="B847">
            <v>20230928</v>
          </cell>
          <cell r="F847" t="str">
            <v>HK299606</v>
          </cell>
          <cell r="G847" t="str">
            <v>100502148723900</v>
          </cell>
          <cell r="H847" t="str">
            <v>SSR30XW2KKC1+520LP-II</v>
          </cell>
          <cell r="I847">
            <v>4</v>
          </cell>
          <cell r="J847">
            <v>2080</v>
          </cell>
          <cell r="K847">
            <v>8</v>
          </cell>
          <cell r="L847" t="str">
            <v>DENSO MFG - ATHENS</v>
          </cell>
          <cell r="M847" t="str">
            <v>005</v>
          </cell>
          <cell r="N847" t="str">
            <v>SSR</v>
          </cell>
          <cell r="O847" t="str">
            <v>30X</v>
          </cell>
          <cell r="P847" t="str">
            <v>W</v>
          </cell>
          <cell r="Q847" t="str">
            <v>P</v>
          </cell>
          <cell r="R847" t="str">
            <v>C1</v>
          </cell>
          <cell r="S847">
            <v>273.01</v>
          </cell>
          <cell r="T847">
            <v>1092.04</v>
          </cell>
          <cell r="U847" t="str">
            <v>11</v>
          </cell>
          <cell r="V847" t="str">
            <v>ATL SALES</v>
          </cell>
          <cell r="W847">
            <v>20230928</v>
          </cell>
          <cell r="X847" t="str">
            <v>20</v>
          </cell>
          <cell r="Y847" t="str">
            <v>80</v>
          </cell>
          <cell r="Z847" t="str">
            <v/>
          </cell>
          <cell r="AA847" t="str">
            <v>2</v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>
            <v>20230928</v>
          </cell>
          <cell r="AG847">
            <v>20230928</v>
          </cell>
          <cell r="AH847">
            <v>20230928</v>
          </cell>
        </row>
        <row r="848">
          <cell r="A848">
            <v>20230123</v>
          </cell>
          <cell r="B848">
            <v>20230928</v>
          </cell>
          <cell r="F848" t="str">
            <v>HK302561</v>
          </cell>
          <cell r="G848" t="str">
            <v>002315116001000</v>
          </cell>
          <cell r="H848" t="str">
            <v>SHS15C1SS+100L</v>
          </cell>
          <cell r="I848">
            <v>8</v>
          </cell>
          <cell r="J848">
            <v>800</v>
          </cell>
          <cell r="K848">
            <v>8</v>
          </cell>
          <cell r="L848" t="str">
            <v>ATS SORTIMAT USA, LLC</v>
          </cell>
          <cell r="M848" t="str">
            <v>023</v>
          </cell>
          <cell r="N848" t="str">
            <v>SHS</v>
          </cell>
          <cell r="O848" t="str">
            <v>15</v>
          </cell>
          <cell r="P848" t="str">
            <v>C</v>
          </cell>
          <cell r="Q848" t="str">
            <v/>
          </cell>
          <cell r="R848" t="str">
            <v/>
          </cell>
          <cell r="S848">
            <v>56.78</v>
          </cell>
          <cell r="T848">
            <v>454.24</v>
          </cell>
          <cell r="U848" t="str">
            <v>11</v>
          </cell>
          <cell r="V848" t="str">
            <v>CHI SALES</v>
          </cell>
          <cell r="W848">
            <v>20230928</v>
          </cell>
          <cell r="X848" t="str">
            <v>20</v>
          </cell>
          <cell r="Y848" t="str">
            <v>60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>
            <v>20230928</v>
          </cell>
          <cell r="AG848">
            <v>20230928</v>
          </cell>
          <cell r="AH848">
            <v>20230928</v>
          </cell>
        </row>
        <row r="849">
          <cell r="A849">
            <v>20230123</v>
          </cell>
          <cell r="B849">
            <v>20230928</v>
          </cell>
          <cell r="F849" t="str">
            <v>HK302562</v>
          </cell>
          <cell r="G849" t="str">
            <v>002315116001000</v>
          </cell>
          <cell r="H849" t="str">
            <v>SHS15C1SS+100L</v>
          </cell>
          <cell r="I849">
            <v>8</v>
          </cell>
          <cell r="J849">
            <v>800</v>
          </cell>
          <cell r="K849">
            <v>8</v>
          </cell>
          <cell r="L849" t="str">
            <v>ATS SORTIMAT USA, LLC</v>
          </cell>
          <cell r="M849" t="str">
            <v>023</v>
          </cell>
          <cell r="N849" t="str">
            <v>SHS</v>
          </cell>
          <cell r="O849" t="str">
            <v>15</v>
          </cell>
          <cell r="P849" t="str">
            <v>C</v>
          </cell>
          <cell r="Q849" t="str">
            <v/>
          </cell>
          <cell r="R849" t="str">
            <v/>
          </cell>
          <cell r="S849">
            <v>56.78</v>
          </cell>
          <cell r="T849">
            <v>454.24</v>
          </cell>
          <cell r="U849" t="str">
            <v>11</v>
          </cell>
          <cell r="V849" t="str">
            <v>CHI SALES</v>
          </cell>
          <cell r="W849">
            <v>20230928</v>
          </cell>
          <cell r="X849" t="str">
            <v>20</v>
          </cell>
          <cell r="Y849" t="str">
            <v>60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>
            <v>20230928</v>
          </cell>
          <cell r="AG849">
            <v>20230928</v>
          </cell>
          <cell r="AH849">
            <v>20230928</v>
          </cell>
        </row>
        <row r="850">
          <cell r="A850">
            <v>20230123</v>
          </cell>
          <cell r="B850">
            <v>20230928</v>
          </cell>
          <cell r="F850" t="str">
            <v>HK302563</v>
          </cell>
          <cell r="G850" t="str">
            <v>002315116001000</v>
          </cell>
          <cell r="H850" t="str">
            <v>SHS15C1SS+100L</v>
          </cell>
          <cell r="I850">
            <v>8</v>
          </cell>
          <cell r="J850">
            <v>800</v>
          </cell>
          <cell r="K850">
            <v>8</v>
          </cell>
          <cell r="L850" t="str">
            <v>ATS SORTIMAT USA, LLC</v>
          </cell>
          <cell r="M850" t="str">
            <v>023</v>
          </cell>
          <cell r="N850" t="str">
            <v>SHS</v>
          </cell>
          <cell r="O850" t="str">
            <v>15</v>
          </cell>
          <cell r="P850" t="str">
            <v>C</v>
          </cell>
          <cell r="Q850" t="str">
            <v/>
          </cell>
          <cell r="R850" t="str">
            <v/>
          </cell>
          <cell r="S850">
            <v>56.78</v>
          </cell>
          <cell r="T850">
            <v>454.24</v>
          </cell>
          <cell r="U850" t="str">
            <v>11</v>
          </cell>
          <cell r="V850" t="str">
            <v>CHI SALES</v>
          </cell>
          <cell r="W850">
            <v>20230928</v>
          </cell>
          <cell r="X850" t="str">
            <v>20</v>
          </cell>
          <cell r="Y850" t="str">
            <v>60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>
            <v>20230928</v>
          </cell>
          <cell r="AG850">
            <v>20230928</v>
          </cell>
          <cell r="AH850">
            <v>20230928</v>
          </cell>
        </row>
        <row r="851">
          <cell r="A851">
            <v>20230123</v>
          </cell>
          <cell r="B851">
            <v>20230928</v>
          </cell>
          <cell r="F851" t="str">
            <v>HK302597</v>
          </cell>
          <cell r="G851" t="str">
            <v>002315126002200</v>
          </cell>
          <cell r="H851" t="str">
            <v>SHS15C2SS+220L</v>
          </cell>
          <cell r="I851">
            <v>8</v>
          </cell>
          <cell r="J851">
            <v>1760</v>
          </cell>
          <cell r="K851">
            <v>16</v>
          </cell>
          <cell r="L851" t="str">
            <v>ATS SORTIMAT USA, LLC</v>
          </cell>
          <cell r="M851" t="str">
            <v>023</v>
          </cell>
          <cell r="N851" t="str">
            <v>SHS</v>
          </cell>
          <cell r="O851" t="str">
            <v>15</v>
          </cell>
          <cell r="P851" t="str">
            <v>C</v>
          </cell>
          <cell r="Q851" t="str">
            <v/>
          </cell>
          <cell r="R851" t="str">
            <v/>
          </cell>
          <cell r="S851">
            <v>63</v>
          </cell>
          <cell r="T851">
            <v>504</v>
          </cell>
          <cell r="U851" t="str">
            <v>11</v>
          </cell>
          <cell r="V851" t="str">
            <v>CHI SALES</v>
          </cell>
          <cell r="W851">
            <v>20230928</v>
          </cell>
          <cell r="X851" t="str">
            <v>20</v>
          </cell>
          <cell r="Y851" t="str">
            <v>60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>
            <v>20230928</v>
          </cell>
          <cell r="AG851">
            <v>20230928</v>
          </cell>
          <cell r="AH851">
            <v>20230928</v>
          </cell>
        </row>
        <row r="852">
          <cell r="A852">
            <v>20230123</v>
          </cell>
          <cell r="B852">
            <v>20230928</v>
          </cell>
          <cell r="F852" t="str">
            <v>HK302601</v>
          </cell>
          <cell r="G852" t="str">
            <v>002315126002200</v>
          </cell>
          <cell r="H852" t="str">
            <v>SHS15C2SS+220L</v>
          </cell>
          <cell r="I852">
            <v>8</v>
          </cell>
          <cell r="J852">
            <v>1760</v>
          </cell>
          <cell r="K852">
            <v>16</v>
          </cell>
          <cell r="L852" t="str">
            <v>ATS SORTIMAT USA, LLC</v>
          </cell>
          <cell r="M852" t="str">
            <v>023</v>
          </cell>
          <cell r="N852" t="str">
            <v>SHS</v>
          </cell>
          <cell r="O852" t="str">
            <v>15</v>
          </cell>
          <cell r="P852" t="str">
            <v>C</v>
          </cell>
          <cell r="Q852" t="str">
            <v/>
          </cell>
          <cell r="R852" t="str">
            <v/>
          </cell>
          <cell r="S852">
            <v>63</v>
          </cell>
          <cell r="T852">
            <v>504</v>
          </cell>
          <cell r="U852" t="str">
            <v>11</v>
          </cell>
          <cell r="V852" t="str">
            <v>CHI SALES</v>
          </cell>
          <cell r="W852">
            <v>20230928</v>
          </cell>
          <cell r="X852" t="str">
            <v>20</v>
          </cell>
          <cell r="Y852" t="str">
            <v>60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>
            <v>20230928</v>
          </cell>
          <cell r="AG852">
            <v>20230928</v>
          </cell>
          <cell r="AH852">
            <v>20230928</v>
          </cell>
        </row>
        <row r="853">
          <cell r="A853">
            <v>20230123</v>
          </cell>
          <cell r="B853">
            <v>20230928</v>
          </cell>
          <cell r="F853" t="str">
            <v>HK302605</v>
          </cell>
          <cell r="G853" t="str">
            <v>002315126002200</v>
          </cell>
          <cell r="H853" t="str">
            <v>SHS15C2SS+220L</v>
          </cell>
          <cell r="I853">
            <v>8</v>
          </cell>
          <cell r="J853">
            <v>1760</v>
          </cell>
          <cell r="K853">
            <v>16</v>
          </cell>
          <cell r="L853" t="str">
            <v>ATS SORTIMAT USA, LLC</v>
          </cell>
          <cell r="M853" t="str">
            <v>023</v>
          </cell>
          <cell r="N853" t="str">
            <v>SHS</v>
          </cell>
          <cell r="O853" t="str">
            <v>15</v>
          </cell>
          <cell r="P853" t="str">
            <v>C</v>
          </cell>
          <cell r="Q853" t="str">
            <v/>
          </cell>
          <cell r="R853" t="str">
            <v/>
          </cell>
          <cell r="S853">
            <v>63</v>
          </cell>
          <cell r="T853">
            <v>504</v>
          </cell>
          <cell r="U853" t="str">
            <v>11</v>
          </cell>
          <cell r="V853" t="str">
            <v>CHI SALES</v>
          </cell>
          <cell r="W853">
            <v>20230928</v>
          </cell>
          <cell r="X853" t="str">
            <v>20</v>
          </cell>
          <cell r="Y853" t="str">
            <v>60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>
            <v>20230928</v>
          </cell>
          <cell r="AG853">
            <v>20230928</v>
          </cell>
          <cell r="AH853">
            <v>20230928</v>
          </cell>
        </row>
        <row r="854">
          <cell r="A854">
            <v>20230123</v>
          </cell>
          <cell r="B854">
            <v>20230928</v>
          </cell>
          <cell r="F854" t="str">
            <v>HK302598</v>
          </cell>
          <cell r="G854" t="str">
            <v>002315126003400</v>
          </cell>
          <cell r="H854" t="str">
            <v>SHS15C2SS+340L</v>
          </cell>
          <cell r="I854">
            <v>8</v>
          </cell>
          <cell r="J854">
            <v>2720</v>
          </cell>
          <cell r="K854">
            <v>16</v>
          </cell>
          <cell r="L854" t="str">
            <v>ATS SORTIMAT USA, LLC</v>
          </cell>
          <cell r="M854" t="str">
            <v>023</v>
          </cell>
          <cell r="N854" t="str">
            <v>SHS</v>
          </cell>
          <cell r="O854" t="str">
            <v>15</v>
          </cell>
          <cell r="P854" t="str">
            <v>C</v>
          </cell>
          <cell r="Q854" t="str">
            <v/>
          </cell>
          <cell r="R854" t="str">
            <v/>
          </cell>
          <cell r="S854">
            <v>70</v>
          </cell>
          <cell r="T854">
            <v>560</v>
          </cell>
          <cell r="U854" t="str">
            <v>11</v>
          </cell>
          <cell r="V854" t="str">
            <v>CHI SALES</v>
          </cell>
          <cell r="W854">
            <v>20230928</v>
          </cell>
          <cell r="X854" t="str">
            <v>20</v>
          </cell>
          <cell r="Y854" t="str">
            <v>60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>
            <v>20230928</v>
          </cell>
          <cell r="AG854">
            <v>20230928</v>
          </cell>
          <cell r="AH854">
            <v>20230928</v>
          </cell>
        </row>
        <row r="855">
          <cell r="A855">
            <v>20230123</v>
          </cell>
          <cell r="B855">
            <v>20230928</v>
          </cell>
          <cell r="F855" t="str">
            <v>HK302602</v>
          </cell>
          <cell r="G855" t="str">
            <v>002315126003400</v>
          </cell>
          <cell r="H855" t="str">
            <v>SHS15C2SS+340L</v>
          </cell>
          <cell r="I855">
            <v>8</v>
          </cell>
          <cell r="J855">
            <v>2720</v>
          </cell>
          <cell r="K855">
            <v>16</v>
          </cell>
          <cell r="L855" t="str">
            <v>ATS SORTIMAT USA, LLC</v>
          </cell>
          <cell r="M855" t="str">
            <v>023</v>
          </cell>
          <cell r="N855" t="str">
            <v>SHS</v>
          </cell>
          <cell r="O855" t="str">
            <v>15</v>
          </cell>
          <cell r="P855" t="str">
            <v>C</v>
          </cell>
          <cell r="Q855" t="str">
            <v/>
          </cell>
          <cell r="R855" t="str">
            <v/>
          </cell>
          <cell r="S855">
            <v>70</v>
          </cell>
          <cell r="T855">
            <v>560</v>
          </cell>
          <cell r="U855" t="str">
            <v>11</v>
          </cell>
          <cell r="V855" t="str">
            <v>CHI SALES</v>
          </cell>
          <cell r="W855">
            <v>20230928</v>
          </cell>
          <cell r="X855" t="str">
            <v>20</v>
          </cell>
          <cell r="Y855" t="str">
            <v>60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>
            <v>20230928</v>
          </cell>
          <cell r="AG855">
            <v>20230928</v>
          </cell>
          <cell r="AH855">
            <v>20230928</v>
          </cell>
        </row>
        <row r="856">
          <cell r="A856">
            <v>20230123</v>
          </cell>
          <cell r="B856">
            <v>20230928</v>
          </cell>
          <cell r="F856" t="str">
            <v>HK302606</v>
          </cell>
          <cell r="G856" t="str">
            <v>002315126003400</v>
          </cell>
          <cell r="H856" t="str">
            <v>SHS15C2SS+340L</v>
          </cell>
          <cell r="I856">
            <v>8</v>
          </cell>
          <cell r="J856">
            <v>2720</v>
          </cell>
          <cell r="K856">
            <v>16</v>
          </cell>
          <cell r="L856" t="str">
            <v>ATS SORTIMAT USA, LLC</v>
          </cell>
          <cell r="M856" t="str">
            <v>023</v>
          </cell>
          <cell r="N856" t="str">
            <v>SHS</v>
          </cell>
          <cell r="O856" t="str">
            <v>15</v>
          </cell>
          <cell r="P856" t="str">
            <v>C</v>
          </cell>
          <cell r="Q856" t="str">
            <v/>
          </cell>
          <cell r="R856" t="str">
            <v/>
          </cell>
          <cell r="S856">
            <v>70</v>
          </cell>
          <cell r="T856">
            <v>560</v>
          </cell>
          <cell r="U856" t="str">
            <v>11</v>
          </cell>
          <cell r="V856" t="str">
            <v>CHI SALES</v>
          </cell>
          <cell r="W856">
            <v>20230928</v>
          </cell>
          <cell r="X856" t="str">
            <v>20</v>
          </cell>
          <cell r="Y856" t="str">
            <v>60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>
            <v>20230928</v>
          </cell>
          <cell r="AG856">
            <v>20230928</v>
          </cell>
          <cell r="AH856">
            <v>20230928</v>
          </cell>
        </row>
        <row r="857">
          <cell r="A857">
            <v>20230124</v>
          </cell>
          <cell r="B857">
            <v>20230928</v>
          </cell>
          <cell r="F857" t="str">
            <v>HK302665</v>
          </cell>
          <cell r="G857" t="str">
            <v>002315526002800</v>
          </cell>
          <cell r="H857" t="str">
            <v>SHS15R2SS+280L</v>
          </cell>
          <cell r="I857">
            <v>2</v>
          </cell>
          <cell r="J857">
            <v>560</v>
          </cell>
          <cell r="K857">
            <v>4</v>
          </cell>
          <cell r="L857" t="str">
            <v>ATS SORTIMAT USA, LLC</v>
          </cell>
          <cell r="M857" t="str">
            <v>023</v>
          </cell>
          <cell r="N857" t="str">
            <v>SHS</v>
          </cell>
          <cell r="O857" t="str">
            <v>15</v>
          </cell>
          <cell r="P857" t="str">
            <v>R</v>
          </cell>
          <cell r="Q857" t="str">
            <v/>
          </cell>
          <cell r="R857" t="str">
            <v/>
          </cell>
          <cell r="S857">
            <v>85.06</v>
          </cell>
          <cell r="T857">
            <v>170.12</v>
          </cell>
          <cell r="U857" t="str">
            <v>11</v>
          </cell>
          <cell r="V857" t="str">
            <v>CHI SALES</v>
          </cell>
          <cell r="W857">
            <v>20230928</v>
          </cell>
          <cell r="X857" t="str">
            <v>20</v>
          </cell>
          <cell r="Y857" t="str">
            <v>60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>
            <v>20230928</v>
          </cell>
          <cell r="AG857">
            <v>20230928</v>
          </cell>
          <cell r="AH857">
            <v>20230928</v>
          </cell>
        </row>
        <row r="858">
          <cell r="A858">
            <v>20230124</v>
          </cell>
          <cell r="B858">
            <v>20230928</v>
          </cell>
          <cell r="F858" t="str">
            <v>HK302706</v>
          </cell>
          <cell r="G858" t="str">
            <v>002320126002800</v>
          </cell>
          <cell r="H858" t="str">
            <v>SHS20C2SS+280L</v>
          </cell>
          <cell r="I858">
            <v>8</v>
          </cell>
          <cell r="J858">
            <v>2240</v>
          </cell>
          <cell r="K858">
            <v>16</v>
          </cell>
          <cell r="L858" t="str">
            <v>ATS SORTIMAT USA, LLC</v>
          </cell>
          <cell r="M858" t="str">
            <v>023</v>
          </cell>
          <cell r="N858" t="str">
            <v>SHS</v>
          </cell>
          <cell r="O858" t="str">
            <v>20</v>
          </cell>
          <cell r="P858" t="str">
            <v>C</v>
          </cell>
          <cell r="Q858" t="str">
            <v/>
          </cell>
          <cell r="R858" t="str">
            <v/>
          </cell>
          <cell r="S858">
            <v>71</v>
          </cell>
          <cell r="T858">
            <v>568</v>
          </cell>
          <cell r="U858" t="str">
            <v>11</v>
          </cell>
          <cell r="V858" t="str">
            <v>CHI SALES</v>
          </cell>
          <cell r="W858">
            <v>20230928</v>
          </cell>
          <cell r="X858" t="str">
            <v>20</v>
          </cell>
          <cell r="Y858" t="str">
            <v>60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>
            <v>20230928</v>
          </cell>
          <cell r="AG858">
            <v>20230928</v>
          </cell>
          <cell r="AH858">
            <v>20230928</v>
          </cell>
        </row>
        <row r="859">
          <cell r="A859">
            <v>20230309</v>
          </cell>
          <cell r="B859">
            <v>20230928</v>
          </cell>
          <cell r="F859" t="str">
            <v>HK312622</v>
          </cell>
          <cell r="G859" t="str">
            <v>102351020349600</v>
          </cell>
          <cell r="H859" t="str">
            <v>SHS55LR1KKHHFME+2820LF</v>
          </cell>
          <cell r="I859">
            <v>2</v>
          </cell>
          <cell r="J859">
            <v>5640</v>
          </cell>
          <cell r="K859">
            <v>2</v>
          </cell>
          <cell r="L859" t="str">
            <v>MOTION IND - TRACY (CA78)</v>
          </cell>
          <cell r="M859" t="str">
            <v>023</v>
          </cell>
          <cell r="N859" t="str">
            <v>SHS</v>
          </cell>
          <cell r="O859" t="str">
            <v>55</v>
          </cell>
          <cell r="P859" t="str">
            <v>LR</v>
          </cell>
          <cell r="Q859" t="str">
            <v/>
          </cell>
          <cell r="R859" t="str">
            <v/>
          </cell>
          <cell r="S859">
            <v>1446.12</v>
          </cell>
          <cell r="T859">
            <v>2892.24</v>
          </cell>
          <cell r="U859" t="str">
            <v>11</v>
          </cell>
          <cell r="V859" t="str">
            <v>LA SALES</v>
          </cell>
          <cell r="W859">
            <v>20230928</v>
          </cell>
          <cell r="X859" t="str">
            <v>30</v>
          </cell>
          <cell r="Y859" t="str">
            <v>120</v>
          </cell>
          <cell r="Z859" t="str">
            <v/>
          </cell>
          <cell r="AA859" t="str">
            <v/>
          </cell>
          <cell r="AB859" t="str">
            <v>001Z</v>
          </cell>
          <cell r="AC859" t="str">
            <v>Y900</v>
          </cell>
          <cell r="AD859" t="str">
            <v/>
          </cell>
          <cell r="AE859" t="str">
            <v>F900</v>
          </cell>
          <cell r="AF859">
            <v>20230928</v>
          </cell>
          <cell r="AG859">
            <v>20230928</v>
          </cell>
          <cell r="AH859">
            <v>20230928</v>
          </cell>
        </row>
        <row r="860">
          <cell r="A860">
            <v>20230310</v>
          </cell>
          <cell r="B860">
            <v>20230928</v>
          </cell>
          <cell r="F860" t="str">
            <v>HK312707</v>
          </cell>
          <cell r="G860" t="str">
            <v>102351020437500</v>
          </cell>
          <cell r="H860" t="str">
            <v>SHS30LV2SSC0S+930LP           /          50-10000B</v>
          </cell>
          <cell r="I860">
            <v>270</v>
          </cell>
          <cell r="J860">
            <v>251100</v>
          </cell>
          <cell r="K860">
            <v>540</v>
          </cell>
          <cell r="L860" t="str">
            <v>HAAS AUTOMATION</v>
          </cell>
          <cell r="M860" t="str">
            <v>023</v>
          </cell>
          <cell r="N860" t="str">
            <v>SHS</v>
          </cell>
          <cell r="O860" t="str">
            <v>30</v>
          </cell>
          <cell r="P860" t="str">
            <v>LV</v>
          </cell>
          <cell r="Q860" t="str">
            <v>P</v>
          </cell>
          <cell r="R860" t="str">
            <v>C0</v>
          </cell>
          <cell r="S860">
            <v>96.77</v>
          </cell>
          <cell r="T860">
            <v>26127.9</v>
          </cell>
          <cell r="U860" t="str">
            <v>11</v>
          </cell>
          <cell r="V860" t="str">
            <v>LA SALES</v>
          </cell>
          <cell r="W860">
            <v>20230928</v>
          </cell>
          <cell r="X860" t="str">
            <v>25</v>
          </cell>
          <cell r="Y860" t="str">
            <v>80</v>
          </cell>
          <cell r="Z860" t="str">
            <v/>
          </cell>
          <cell r="AA860" t="str">
            <v/>
          </cell>
          <cell r="AB860" t="str">
            <v>K0N0</v>
          </cell>
          <cell r="AC860" t="str">
            <v/>
          </cell>
          <cell r="AD860" t="str">
            <v/>
          </cell>
          <cell r="AE860" t="str">
            <v/>
          </cell>
          <cell r="AF860">
            <v>20230928</v>
          </cell>
          <cell r="AG860">
            <v>20230928</v>
          </cell>
          <cell r="AH860">
            <v>20230928</v>
          </cell>
        </row>
        <row r="861">
          <cell r="A861">
            <v>20230502</v>
          </cell>
          <cell r="B861">
            <v>20230928</v>
          </cell>
          <cell r="F861" t="str">
            <v>HK322841</v>
          </cell>
          <cell r="G861" t="str">
            <v>100151020157300</v>
          </cell>
          <cell r="H861" t="str">
            <v>SR15W2UUC1+700LUP-II</v>
          </cell>
          <cell r="I861">
            <v>12</v>
          </cell>
          <cell r="J861">
            <v>8400</v>
          </cell>
          <cell r="K861">
            <v>24</v>
          </cell>
          <cell r="L861" t="str">
            <v>TECHNICO (COMP)</v>
          </cell>
          <cell r="M861" t="str">
            <v>001</v>
          </cell>
          <cell r="N861" t="str">
            <v>SR</v>
          </cell>
          <cell r="O861" t="str">
            <v>15</v>
          </cell>
          <cell r="P861" t="str">
            <v>W</v>
          </cell>
          <cell r="Q861" t="str">
            <v>UP</v>
          </cell>
          <cell r="R861" t="str">
            <v>C1</v>
          </cell>
          <cell r="S861">
            <v>228.91</v>
          </cell>
          <cell r="T861">
            <v>2746.92</v>
          </cell>
          <cell r="U861" t="str">
            <v>11</v>
          </cell>
          <cell r="V861" t="str">
            <v>DET SALES</v>
          </cell>
          <cell r="W861">
            <v>20230928</v>
          </cell>
          <cell r="X861" t="str">
            <v>20</v>
          </cell>
          <cell r="Y861" t="str">
            <v>60</v>
          </cell>
          <cell r="Z861" t="str">
            <v/>
          </cell>
          <cell r="AA861" t="str">
            <v>2</v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>
            <v>20230928</v>
          </cell>
          <cell r="AG861">
            <v>20230928</v>
          </cell>
          <cell r="AH861">
            <v>20230928</v>
          </cell>
        </row>
        <row r="862">
          <cell r="A862">
            <v>20230502</v>
          </cell>
          <cell r="B862">
            <v>20230928</v>
          </cell>
          <cell r="F862" t="str">
            <v>HK322928</v>
          </cell>
          <cell r="G862" t="str">
            <v>202415300930000</v>
          </cell>
          <cell r="H862" t="str">
            <v>SHS15-3000L(GK) RAIL</v>
          </cell>
          <cell r="I862">
            <v>7</v>
          </cell>
          <cell r="J862">
            <v>21000</v>
          </cell>
          <cell r="K862">
            <v>0</v>
          </cell>
          <cell r="L862" t="str">
            <v>TECHNICO (COMP)</v>
          </cell>
          <cell r="M862" t="str">
            <v>024</v>
          </cell>
          <cell r="N862" t="str">
            <v>SHS</v>
          </cell>
          <cell r="O862" t="str">
            <v>15</v>
          </cell>
          <cell r="P862" t="str">
            <v/>
          </cell>
          <cell r="Q862" t="str">
            <v>GK</v>
          </cell>
          <cell r="R862" t="str">
            <v/>
          </cell>
          <cell r="S862">
            <v>185</v>
          </cell>
          <cell r="T862">
            <v>1295</v>
          </cell>
          <cell r="U862" t="str">
            <v>11</v>
          </cell>
          <cell r="V862" t="str">
            <v>DET SALES</v>
          </cell>
          <cell r="W862">
            <v>20230928</v>
          </cell>
          <cell r="X862" t="str">
            <v>30</v>
          </cell>
          <cell r="Y862" t="str">
            <v>60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>
            <v>20230928</v>
          </cell>
          <cell r="AG862">
            <v>20230928</v>
          </cell>
          <cell r="AH862">
            <v>20230928</v>
          </cell>
        </row>
        <row r="863">
          <cell r="A863">
            <v>20230531</v>
          </cell>
          <cell r="B863">
            <v>20230928</v>
          </cell>
          <cell r="F863" t="str">
            <v>HK327899</v>
          </cell>
          <cell r="G863" t="str">
            <v>102351018357700</v>
          </cell>
          <cell r="H863" t="str">
            <v>SHS15C2SSC1E+400LF</v>
          </cell>
          <cell r="I863">
            <v>100</v>
          </cell>
          <cell r="J863">
            <v>40000</v>
          </cell>
          <cell r="K863">
            <v>200</v>
          </cell>
          <cell r="L863" t="str">
            <v>MOTION SOLUTIONS</v>
          </cell>
          <cell r="M863" t="str">
            <v>023</v>
          </cell>
          <cell r="N863" t="str">
            <v>SHS</v>
          </cell>
          <cell r="O863" t="str">
            <v>15</v>
          </cell>
          <cell r="P863" t="str">
            <v>C</v>
          </cell>
          <cell r="Q863" t="str">
            <v/>
          </cell>
          <cell r="R863" t="str">
            <v>C1</v>
          </cell>
          <cell r="S863">
            <v>131</v>
          </cell>
          <cell r="T863">
            <v>13100</v>
          </cell>
          <cell r="U863" t="str">
            <v>11</v>
          </cell>
          <cell r="V863" t="str">
            <v>SF SALES</v>
          </cell>
          <cell r="W863">
            <v>20230928</v>
          </cell>
          <cell r="X863" t="str">
            <v>20</v>
          </cell>
          <cell r="Y863" t="str">
            <v>60</v>
          </cell>
          <cell r="Z863" t="str">
            <v/>
          </cell>
          <cell r="AA863" t="str">
            <v/>
          </cell>
          <cell r="AB863" t="str">
            <v>0010</v>
          </cell>
          <cell r="AC863" t="str">
            <v/>
          </cell>
          <cell r="AD863" t="str">
            <v/>
          </cell>
          <cell r="AE863" t="str">
            <v>F900</v>
          </cell>
          <cell r="AF863">
            <v>20230928</v>
          </cell>
          <cell r="AG863">
            <v>20230928</v>
          </cell>
          <cell r="AH863">
            <v>20230928</v>
          </cell>
        </row>
        <row r="864">
          <cell r="A864">
            <v>20230531</v>
          </cell>
          <cell r="B864">
            <v>20230928</v>
          </cell>
          <cell r="F864" t="str">
            <v>HK327900</v>
          </cell>
          <cell r="G864" t="str">
            <v>102351018357700</v>
          </cell>
          <cell r="H864" t="str">
            <v>SHS15C2SSC1E+400LF</v>
          </cell>
          <cell r="I864">
            <v>24</v>
          </cell>
          <cell r="J864">
            <v>9600</v>
          </cell>
          <cell r="K864">
            <v>48</v>
          </cell>
          <cell r="L864" t="str">
            <v>MOTION SOLUTIONS</v>
          </cell>
          <cell r="M864" t="str">
            <v>023</v>
          </cell>
          <cell r="N864" t="str">
            <v>SHS</v>
          </cell>
          <cell r="O864" t="str">
            <v>15</v>
          </cell>
          <cell r="P864" t="str">
            <v>C</v>
          </cell>
          <cell r="Q864" t="str">
            <v/>
          </cell>
          <cell r="R864" t="str">
            <v>C1</v>
          </cell>
          <cell r="S864">
            <v>131</v>
          </cell>
          <cell r="T864">
            <v>3144</v>
          </cell>
          <cell r="U864" t="str">
            <v>11</v>
          </cell>
          <cell r="V864" t="str">
            <v>SF SALES</v>
          </cell>
          <cell r="W864">
            <v>20230928</v>
          </cell>
          <cell r="X864" t="str">
            <v>20</v>
          </cell>
          <cell r="Y864" t="str">
            <v>60</v>
          </cell>
          <cell r="Z864" t="str">
            <v/>
          </cell>
          <cell r="AA864" t="str">
            <v/>
          </cell>
          <cell r="AB864" t="str">
            <v>0010</v>
          </cell>
          <cell r="AC864" t="str">
            <v/>
          </cell>
          <cell r="AD864" t="str">
            <v/>
          </cell>
          <cell r="AE864" t="str">
            <v>F900</v>
          </cell>
          <cell r="AF864">
            <v>20230928</v>
          </cell>
          <cell r="AG864">
            <v>20230928</v>
          </cell>
          <cell r="AH864">
            <v>20230928</v>
          </cell>
        </row>
        <row r="865">
          <cell r="A865">
            <v>20230630</v>
          </cell>
          <cell r="B865">
            <v>20230928</v>
          </cell>
          <cell r="F865" t="str">
            <v>HK332929</v>
          </cell>
          <cell r="G865" t="str">
            <v>001555227715000</v>
          </cell>
          <cell r="H865" t="str">
            <v>HSR55LR2SSC0+1500LSP-II</v>
          </cell>
          <cell r="I865">
            <v>4</v>
          </cell>
          <cell r="J865">
            <v>6000</v>
          </cell>
          <cell r="K865">
            <v>8</v>
          </cell>
          <cell r="L865" t="str">
            <v>EASTERN INDUSTRIAL AUTOMATION</v>
          </cell>
          <cell r="M865" t="str">
            <v>015</v>
          </cell>
          <cell r="N865" t="str">
            <v>HSR</v>
          </cell>
          <cell r="O865" t="str">
            <v>55</v>
          </cell>
          <cell r="P865" t="str">
            <v>LR</v>
          </cell>
          <cell r="Q865" t="str">
            <v>SP</v>
          </cell>
          <cell r="R865" t="str">
            <v>C0</v>
          </cell>
          <cell r="S865">
            <v>865.73</v>
          </cell>
          <cell r="T865">
            <v>3462.92</v>
          </cell>
          <cell r="U865" t="str">
            <v>11</v>
          </cell>
          <cell r="V865" t="str">
            <v>NE SALES</v>
          </cell>
          <cell r="W865">
            <v>20230707</v>
          </cell>
          <cell r="X865" t="str">
            <v>30</v>
          </cell>
          <cell r="Y865" t="str">
            <v>120</v>
          </cell>
          <cell r="Z865" t="str">
            <v/>
          </cell>
          <cell r="AA865" t="str">
            <v>2</v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>
            <v>20230928</v>
          </cell>
          <cell r="AG865">
            <v>20230928</v>
          </cell>
          <cell r="AH865">
            <v>20230928</v>
          </cell>
        </row>
        <row r="866">
          <cell r="A866">
            <v>20230705</v>
          </cell>
          <cell r="B866">
            <v>20230928</v>
          </cell>
          <cell r="F866" t="str">
            <v>HK333162</v>
          </cell>
          <cell r="G866" t="str">
            <v>201555122009000</v>
          </cell>
          <cell r="H866" t="str">
            <v>HSR55R1SS(GK) BLOCK</v>
          </cell>
          <cell r="I866">
            <v>10</v>
          </cell>
          <cell r="J866">
            <v>0</v>
          </cell>
          <cell r="K866">
            <v>10</v>
          </cell>
          <cell r="L866" t="str">
            <v/>
          </cell>
          <cell r="M866" t="str">
            <v>015</v>
          </cell>
          <cell r="N866" t="str">
            <v>HSR</v>
          </cell>
          <cell r="O866" t="str">
            <v>55</v>
          </cell>
          <cell r="P866" t="str">
            <v>R</v>
          </cell>
          <cell r="Q866" t="str">
            <v>GK</v>
          </cell>
          <cell r="R866" t="str">
            <v/>
          </cell>
          <cell r="S866">
            <v>160.04</v>
          </cell>
          <cell r="T866">
            <v>1600.4</v>
          </cell>
          <cell r="U866" t="str">
            <v>21</v>
          </cell>
          <cell r="V866" t="str">
            <v>SALES CTRL</v>
          </cell>
          <cell r="W866">
            <v>20230928</v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>
            <v>20230928</v>
          </cell>
          <cell r="AG866">
            <v>20230928</v>
          </cell>
          <cell r="AH866">
            <v>20230928</v>
          </cell>
        </row>
        <row r="867">
          <cell r="A867">
            <v>20230705</v>
          </cell>
          <cell r="B867">
            <v>20230928</v>
          </cell>
          <cell r="F867" t="str">
            <v>HK333160</v>
          </cell>
          <cell r="G867" t="str">
            <v>201555222009000</v>
          </cell>
          <cell r="H867" t="str">
            <v>HSR55LR1SS(GK) BLOCK</v>
          </cell>
          <cell r="I867">
            <v>10</v>
          </cell>
          <cell r="J867">
            <v>0</v>
          </cell>
          <cell r="K867">
            <v>10</v>
          </cell>
          <cell r="L867" t="str">
            <v/>
          </cell>
          <cell r="M867" t="str">
            <v>015</v>
          </cell>
          <cell r="N867" t="str">
            <v>HSR</v>
          </cell>
          <cell r="O867" t="str">
            <v>55</v>
          </cell>
          <cell r="P867" t="str">
            <v>LR</v>
          </cell>
          <cell r="Q867" t="str">
            <v>GK</v>
          </cell>
          <cell r="R867" t="str">
            <v/>
          </cell>
          <cell r="S867">
            <v>160.04</v>
          </cell>
          <cell r="T867">
            <v>1600.4</v>
          </cell>
          <cell r="U867" t="str">
            <v>21</v>
          </cell>
          <cell r="V867" t="str">
            <v>SALES CTRL</v>
          </cell>
          <cell r="W867">
            <v>20230928</v>
          </cell>
          <cell r="X867" t="str">
            <v/>
          </cell>
          <cell r="Y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>
            <v>20230928</v>
          </cell>
          <cell r="AG867">
            <v>20230928</v>
          </cell>
          <cell r="AH867">
            <v>20230928</v>
          </cell>
        </row>
        <row r="868">
          <cell r="A868">
            <v>20230705</v>
          </cell>
          <cell r="B868">
            <v>20230928</v>
          </cell>
          <cell r="F868" t="str">
            <v>HK333161</v>
          </cell>
          <cell r="G868" t="str">
            <v>201555222009000</v>
          </cell>
          <cell r="H868" t="str">
            <v>HSR55LR1SS(GK) BLOCK</v>
          </cell>
          <cell r="I868">
            <v>2</v>
          </cell>
          <cell r="J868">
            <v>0</v>
          </cell>
          <cell r="K868">
            <v>2</v>
          </cell>
          <cell r="L868" t="str">
            <v/>
          </cell>
          <cell r="M868" t="str">
            <v>015</v>
          </cell>
          <cell r="N868" t="str">
            <v>HSR</v>
          </cell>
          <cell r="O868" t="str">
            <v>55</v>
          </cell>
          <cell r="P868" t="str">
            <v>LR</v>
          </cell>
          <cell r="Q868" t="str">
            <v>GK</v>
          </cell>
          <cell r="R868" t="str">
            <v/>
          </cell>
          <cell r="S868">
            <v>160.04</v>
          </cell>
          <cell r="T868">
            <v>320.08</v>
          </cell>
          <cell r="U868" t="str">
            <v>21</v>
          </cell>
          <cell r="V868" t="str">
            <v>SALES CTRL</v>
          </cell>
          <cell r="W868">
            <v>20230928</v>
          </cell>
          <cell r="X868" t="str">
            <v/>
          </cell>
          <cell r="Y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>
            <v>20230928</v>
          </cell>
          <cell r="AG868">
            <v>20230928</v>
          </cell>
          <cell r="AH868">
            <v>20230928</v>
          </cell>
        </row>
        <row r="869">
          <cell r="A869">
            <v>20230705</v>
          </cell>
          <cell r="B869">
            <v>20230928</v>
          </cell>
          <cell r="F869" t="str">
            <v>HK333175</v>
          </cell>
          <cell r="G869" t="str">
            <v>202C15322000000</v>
          </cell>
          <cell r="H869" t="str">
            <v>SR15TB1SS(GK) BLOCK</v>
          </cell>
          <cell r="I869">
            <v>50</v>
          </cell>
          <cell r="J869">
            <v>0</v>
          </cell>
          <cell r="K869">
            <v>50</v>
          </cell>
          <cell r="L869" t="str">
            <v/>
          </cell>
          <cell r="M869" t="str">
            <v>02C</v>
          </cell>
          <cell r="N869" t="str">
            <v>SR</v>
          </cell>
          <cell r="O869" t="str">
            <v>15</v>
          </cell>
          <cell r="P869" t="str">
            <v>TB</v>
          </cell>
          <cell r="Q869" t="str">
            <v>GK</v>
          </cell>
          <cell r="R869" t="str">
            <v/>
          </cell>
          <cell r="S869">
            <v>27.32</v>
          </cell>
          <cell r="T869">
            <v>1366</v>
          </cell>
          <cell r="U869" t="str">
            <v>21</v>
          </cell>
          <cell r="V869" t="str">
            <v>SALES CTRL</v>
          </cell>
          <cell r="W869">
            <v>20230928</v>
          </cell>
          <cell r="X869" t="str">
            <v/>
          </cell>
          <cell r="Y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>
            <v>20230928</v>
          </cell>
          <cell r="AG869">
            <v>20230928</v>
          </cell>
          <cell r="AH869">
            <v>20230928</v>
          </cell>
        </row>
        <row r="870">
          <cell r="A870">
            <v>20230705</v>
          </cell>
          <cell r="B870">
            <v>20230928</v>
          </cell>
          <cell r="F870" t="str">
            <v>HK333176</v>
          </cell>
          <cell r="G870" t="str">
            <v>202C15322000000</v>
          </cell>
          <cell r="H870" t="str">
            <v>SR15TB1SS(GK) BLOCK</v>
          </cell>
          <cell r="I870">
            <v>50</v>
          </cell>
          <cell r="J870">
            <v>0</v>
          </cell>
          <cell r="K870">
            <v>50</v>
          </cell>
          <cell r="L870" t="str">
            <v/>
          </cell>
          <cell r="M870" t="str">
            <v>02C</v>
          </cell>
          <cell r="N870" t="str">
            <v>SR</v>
          </cell>
          <cell r="O870" t="str">
            <v>15</v>
          </cell>
          <cell r="P870" t="str">
            <v>TB</v>
          </cell>
          <cell r="Q870" t="str">
            <v>GK</v>
          </cell>
          <cell r="R870" t="str">
            <v/>
          </cell>
          <cell r="S870">
            <v>27.32</v>
          </cell>
          <cell r="T870">
            <v>1366</v>
          </cell>
          <cell r="U870" t="str">
            <v>21</v>
          </cell>
          <cell r="V870" t="str">
            <v>SALES CTRL</v>
          </cell>
          <cell r="W870">
            <v>20230928</v>
          </cell>
          <cell r="X870" t="str">
            <v/>
          </cell>
          <cell r="Y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>
            <v>20230928</v>
          </cell>
          <cell r="AG870">
            <v>20230928</v>
          </cell>
          <cell r="AH870">
            <v>20230928</v>
          </cell>
        </row>
        <row r="871">
          <cell r="A871">
            <v>20230705</v>
          </cell>
          <cell r="B871">
            <v>20230928</v>
          </cell>
          <cell r="F871" t="str">
            <v>HK333297</v>
          </cell>
          <cell r="G871" t="str">
            <v>106751012963000</v>
          </cell>
          <cell r="H871" t="str">
            <v>SHW35CA2QZSS+880L</v>
          </cell>
          <cell r="I871">
            <v>1</v>
          </cell>
          <cell r="J871">
            <v>880</v>
          </cell>
          <cell r="K871">
            <v>2</v>
          </cell>
          <cell r="L871" t="str">
            <v>MOTION IND - CHICAGO (IL30)</v>
          </cell>
          <cell r="M871" t="str">
            <v>067</v>
          </cell>
          <cell r="N871" t="str">
            <v>SHW</v>
          </cell>
          <cell r="O871" t="str">
            <v>35</v>
          </cell>
          <cell r="P871" t="str">
            <v>CA</v>
          </cell>
          <cell r="Q871" t="str">
            <v/>
          </cell>
          <cell r="R871" t="str">
            <v/>
          </cell>
          <cell r="S871">
            <v>382.43</v>
          </cell>
          <cell r="T871">
            <v>382.43</v>
          </cell>
          <cell r="U871" t="str">
            <v>11</v>
          </cell>
          <cell r="V871" t="str">
            <v>CHI SALES</v>
          </cell>
          <cell r="W871">
            <v>20230727</v>
          </cell>
          <cell r="X871" t="str">
            <v>40</v>
          </cell>
          <cell r="Y871" t="str">
            <v>80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>
            <v>20230928</v>
          </cell>
          <cell r="AG871">
            <v>20230928</v>
          </cell>
          <cell r="AH871">
            <v>20230928</v>
          </cell>
        </row>
        <row r="872">
          <cell r="A872">
            <v>20230705</v>
          </cell>
          <cell r="B872">
            <v>20230928</v>
          </cell>
          <cell r="F872" t="str">
            <v>HK333171</v>
          </cell>
          <cell r="G872" t="str">
            <v>202355144009000</v>
          </cell>
          <cell r="H872" t="str">
            <v>SHS55C1ZZ(GK) BLOCK</v>
          </cell>
          <cell r="I872">
            <v>10</v>
          </cell>
          <cell r="J872">
            <v>0</v>
          </cell>
          <cell r="K872">
            <v>10</v>
          </cell>
          <cell r="L872" t="str">
            <v/>
          </cell>
          <cell r="M872" t="str">
            <v>023</v>
          </cell>
          <cell r="N872" t="str">
            <v>SHS</v>
          </cell>
          <cell r="O872" t="str">
            <v>55</v>
          </cell>
          <cell r="P872" t="str">
            <v>C</v>
          </cell>
          <cell r="Q872" t="str">
            <v>GK</v>
          </cell>
          <cell r="R872" t="str">
            <v/>
          </cell>
          <cell r="S872">
            <v>118.05</v>
          </cell>
          <cell r="T872">
            <v>1180.5</v>
          </cell>
          <cell r="U872" t="str">
            <v>21</v>
          </cell>
          <cell r="V872" t="str">
            <v>SALES CTRL</v>
          </cell>
          <cell r="W872">
            <v>20230928</v>
          </cell>
          <cell r="X872" t="str">
            <v/>
          </cell>
          <cell r="Y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>
            <v>20230928</v>
          </cell>
          <cell r="AG872">
            <v>20230928</v>
          </cell>
          <cell r="AH872">
            <v>20230928</v>
          </cell>
        </row>
        <row r="873">
          <cell r="A873">
            <v>20230705</v>
          </cell>
          <cell r="B873">
            <v>20230928</v>
          </cell>
          <cell r="F873" t="str">
            <v>HK333172</v>
          </cell>
          <cell r="G873" t="str">
            <v>202355144009000</v>
          </cell>
          <cell r="H873" t="str">
            <v>SHS55C1ZZ(GK) BLOCK</v>
          </cell>
          <cell r="I873">
            <v>2</v>
          </cell>
          <cell r="J873">
            <v>0</v>
          </cell>
          <cell r="K873">
            <v>2</v>
          </cell>
          <cell r="L873" t="str">
            <v/>
          </cell>
          <cell r="M873" t="str">
            <v>023</v>
          </cell>
          <cell r="N873" t="str">
            <v>SHS</v>
          </cell>
          <cell r="O873" t="str">
            <v>55</v>
          </cell>
          <cell r="P873" t="str">
            <v>C</v>
          </cell>
          <cell r="Q873" t="str">
            <v>GK</v>
          </cell>
          <cell r="R873" t="str">
            <v/>
          </cell>
          <cell r="S873">
            <v>118.05</v>
          </cell>
          <cell r="T873">
            <v>236.1</v>
          </cell>
          <cell r="U873" t="str">
            <v>21</v>
          </cell>
          <cell r="V873" t="str">
            <v>SALES CTRL</v>
          </cell>
          <cell r="W873">
            <v>20230928</v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>
            <v>20230928</v>
          </cell>
          <cell r="AG873">
            <v>20230928</v>
          </cell>
          <cell r="AH873">
            <v>20230928</v>
          </cell>
        </row>
        <row r="874">
          <cell r="A874">
            <v>20230705</v>
          </cell>
          <cell r="B874">
            <v>20230928</v>
          </cell>
          <cell r="F874" t="str">
            <v>HK333173</v>
          </cell>
          <cell r="G874" t="str">
            <v>202355622009000</v>
          </cell>
          <cell r="H874" t="str">
            <v>SHS55LR1SS(GK) BLOCK</v>
          </cell>
          <cell r="I874">
            <v>6</v>
          </cell>
          <cell r="J874">
            <v>0</v>
          </cell>
          <cell r="K874">
            <v>6</v>
          </cell>
          <cell r="L874" t="str">
            <v/>
          </cell>
          <cell r="M874" t="str">
            <v>023</v>
          </cell>
          <cell r="N874" t="str">
            <v>SHS</v>
          </cell>
          <cell r="O874" t="str">
            <v>55</v>
          </cell>
          <cell r="P874" t="str">
            <v>LR</v>
          </cell>
          <cell r="Q874" t="str">
            <v>GK</v>
          </cell>
          <cell r="R874" t="str">
            <v/>
          </cell>
          <cell r="S874">
            <v>155.53</v>
          </cell>
          <cell r="T874">
            <v>933.18</v>
          </cell>
          <cell r="U874" t="str">
            <v>21</v>
          </cell>
          <cell r="V874" t="str">
            <v>SALES CTRL</v>
          </cell>
          <cell r="W874">
            <v>20230928</v>
          </cell>
          <cell r="X874" t="str">
            <v/>
          </cell>
          <cell r="Y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>
            <v>20230928</v>
          </cell>
          <cell r="AG874">
            <v>20230928</v>
          </cell>
          <cell r="AH874">
            <v>20230928</v>
          </cell>
        </row>
        <row r="875">
          <cell r="A875">
            <v>20230706</v>
          </cell>
          <cell r="B875">
            <v>20230928</v>
          </cell>
          <cell r="F875" t="str">
            <v>HK333170</v>
          </cell>
          <cell r="G875" t="str">
            <v>302451022814100</v>
          </cell>
          <cell r="H875" t="str">
            <v>SHS55-7000L(GK) RAIL</v>
          </cell>
          <cell r="I875">
            <v>6</v>
          </cell>
          <cell r="J875">
            <v>42000</v>
          </cell>
          <cell r="K875">
            <v>0</v>
          </cell>
          <cell r="L875" t="str">
            <v/>
          </cell>
          <cell r="M875" t="str">
            <v>024</v>
          </cell>
          <cell r="N875" t="str">
            <v>SHS</v>
          </cell>
          <cell r="O875" t="str">
            <v>55</v>
          </cell>
          <cell r="P875" t="str">
            <v/>
          </cell>
          <cell r="Q875" t="str">
            <v>GK</v>
          </cell>
          <cell r="R875" t="str">
            <v/>
          </cell>
          <cell r="S875">
            <v>1795.29</v>
          </cell>
          <cell r="T875">
            <v>10771.74</v>
          </cell>
          <cell r="U875" t="str">
            <v>21</v>
          </cell>
          <cell r="V875" t="str">
            <v>SALES CTRL</v>
          </cell>
          <cell r="W875">
            <v>20230928</v>
          </cell>
          <cell r="X875" t="str">
            <v>20</v>
          </cell>
          <cell r="Y875" t="str">
            <v>120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>
            <v>20230928</v>
          </cell>
          <cell r="AG875">
            <v>20230928</v>
          </cell>
          <cell r="AH875">
            <v>20230928</v>
          </cell>
        </row>
        <row r="876">
          <cell r="A876">
            <v>20230719</v>
          </cell>
          <cell r="B876">
            <v>20230928</v>
          </cell>
          <cell r="F876" t="str">
            <v>HK335155</v>
          </cell>
          <cell r="G876" t="str">
            <v>100151015453800</v>
          </cell>
          <cell r="H876" t="str">
            <v>SR25W1SSE+188LY</v>
          </cell>
          <cell r="I876">
            <v>2</v>
          </cell>
          <cell r="J876">
            <v>376</v>
          </cell>
          <cell r="K876">
            <v>2</v>
          </cell>
          <cell r="L876" t="str">
            <v>MITSUBISHI HEAVY INDUSTRIES</v>
          </cell>
          <cell r="M876" t="str">
            <v>001</v>
          </cell>
          <cell r="N876" t="str">
            <v>SR</v>
          </cell>
          <cell r="O876" t="str">
            <v>25</v>
          </cell>
          <cell r="P876" t="str">
            <v>W</v>
          </cell>
          <cell r="Q876" t="str">
            <v/>
          </cell>
          <cell r="R876" t="str">
            <v/>
          </cell>
          <cell r="S876">
            <v>47</v>
          </cell>
          <cell r="T876">
            <v>94</v>
          </cell>
          <cell r="U876" t="str">
            <v>11</v>
          </cell>
          <cell r="V876" t="str">
            <v>DET SALES</v>
          </cell>
          <cell r="W876">
            <v>20230824</v>
          </cell>
          <cell r="X876" t="str">
            <v>34</v>
          </cell>
          <cell r="Y876" t="str">
            <v>60</v>
          </cell>
          <cell r="Z876" t="str">
            <v/>
          </cell>
          <cell r="AA876" t="str">
            <v/>
          </cell>
          <cell r="AB876" t="str">
            <v>0040</v>
          </cell>
          <cell r="AC876" t="str">
            <v/>
          </cell>
          <cell r="AD876" t="str">
            <v/>
          </cell>
          <cell r="AE876" t="str">
            <v/>
          </cell>
          <cell r="AF876">
            <v>20230928</v>
          </cell>
          <cell r="AG876">
            <v>20230928</v>
          </cell>
          <cell r="AH876">
            <v>20230928</v>
          </cell>
        </row>
        <row r="877">
          <cell r="A877">
            <v>20230719</v>
          </cell>
          <cell r="B877">
            <v>20230928</v>
          </cell>
          <cell r="F877" t="str">
            <v>HK335285</v>
          </cell>
          <cell r="G877" t="str">
            <v>176051018965800</v>
          </cell>
          <cell r="H877" t="str">
            <v>GL20N-250-SV-EH-U1-N-B-N-Y-A189658</v>
          </cell>
          <cell r="I877">
            <v>2</v>
          </cell>
          <cell r="J877">
            <v>5000</v>
          </cell>
          <cell r="K877">
            <v>16</v>
          </cell>
          <cell r="L877" t="str">
            <v>MSI TEC - CENTENNIAL</v>
          </cell>
          <cell r="M877" t="str">
            <v>760</v>
          </cell>
          <cell r="N877" t="str">
            <v>GL</v>
          </cell>
          <cell r="O877" t="str">
            <v>20N</v>
          </cell>
          <cell r="P877" t="str">
            <v>SV</v>
          </cell>
          <cell r="Q877" t="str">
            <v/>
          </cell>
          <cell r="R877" t="str">
            <v/>
          </cell>
          <cell r="S877">
            <v>2229</v>
          </cell>
          <cell r="T877">
            <v>4458</v>
          </cell>
          <cell r="U877" t="str">
            <v>11</v>
          </cell>
          <cell r="V877" t="str">
            <v>LA SALES</v>
          </cell>
          <cell r="W877">
            <v>20230830</v>
          </cell>
          <cell r="X877" t="str">
            <v/>
          </cell>
          <cell r="Y877" t="str">
            <v>U1</v>
          </cell>
          <cell r="Z877" t="str">
            <v>N</v>
          </cell>
          <cell r="AA877" t="str">
            <v>B</v>
          </cell>
          <cell r="AB877" t="str">
            <v/>
          </cell>
          <cell r="AC877" t="str">
            <v/>
          </cell>
          <cell r="AD877" t="str">
            <v>Y</v>
          </cell>
          <cell r="AE877" t="str">
            <v/>
          </cell>
          <cell r="AF877">
            <v>20230928</v>
          </cell>
          <cell r="AG877">
            <v>20230928</v>
          </cell>
          <cell r="AH877">
            <v>20230928</v>
          </cell>
        </row>
        <row r="878">
          <cell r="A878">
            <v>20230724</v>
          </cell>
          <cell r="B878">
            <v>20230928</v>
          </cell>
          <cell r="F878" t="str">
            <v>HK335684</v>
          </cell>
          <cell r="G878" t="str">
            <v>102302233704100</v>
          </cell>
          <cell r="H878" t="str">
            <v>SHS25C2SSC1+480LH-II</v>
          </cell>
          <cell r="I878">
            <v>2</v>
          </cell>
          <cell r="J878">
            <v>960</v>
          </cell>
          <cell r="K878">
            <v>4</v>
          </cell>
          <cell r="L878" t="str">
            <v>OPTIPRO</v>
          </cell>
          <cell r="M878" t="str">
            <v>023</v>
          </cell>
          <cell r="N878" t="str">
            <v>SHS</v>
          </cell>
          <cell r="O878" t="str">
            <v>25</v>
          </cell>
          <cell r="P878" t="str">
            <v>C</v>
          </cell>
          <cell r="Q878" t="str">
            <v>H</v>
          </cell>
          <cell r="R878" t="str">
            <v>C1</v>
          </cell>
          <cell r="S878">
            <v>165.32</v>
          </cell>
          <cell r="T878">
            <v>330.64</v>
          </cell>
          <cell r="U878" t="str">
            <v>11</v>
          </cell>
          <cell r="V878" t="str">
            <v>NE SALES</v>
          </cell>
          <cell r="W878">
            <v>20230830</v>
          </cell>
          <cell r="X878" t="str">
            <v>30</v>
          </cell>
          <cell r="Y878" t="str">
            <v>60</v>
          </cell>
          <cell r="Z878" t="str">
            <v/>
          </cell>
          <cell r="AA878" t="str">
            <v>2</v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>
            <v>20230928</v>
          </cell>
          <cell r="AG878">
            <v>20230928</v>
          </cell>
          <cell r="AH878">
            <v>20230928</v>
          </cell>
        </row>
        <row r="879">
          <cell r="A879">
            <v>20230725</v>
          </cell>
          <cell r="B879">
            <v>20230928</v>
          </cell>
          <cell r="F879" t="str">
            <v>HK335858</v>
          </cell>
          <cell r="G879" t="str">
            <v>086156140007900</v>
          </cell>
          <cell r="H879" t="str">
            <v>KR4610A-0790-0-10A0</v>
          </cell>
          <cell r="I879">
            <v>2</v>
          </cell>
          <cell r="J879">
            <v>1880</v>
          </cell>
          <cell r="K879">
            <v>0</v>
          </cell>
          <cell r="L879" t="str">
            <v>MOTION IND - CHICAGO (IL30)</v>
          </cell>
          <cell r="M879" t="str">
            <v>861</v>
          </cell>
          <cell r="N879" t="str">
            <v>KR</v>
          </cell>
          <cell r="O879" t="str">
            <v>4610</v>
          </cell>
          <cell r="P879" t="str">
            <v>A</v>
          </cell>
          <cell r="Q879" t="str">
            <v/>
          </cell>
          <cell r="R879" t="str">
            <v>GS</v>
          </cell>
          <cell r="S879">
            <v>950.04</v>
          </cell>
          <cell r="T879">
            <v>1900.08</v>
          </cell>
          <cell r="U879" t="str">
            <v>11</v>
          </cell>
          <cell r="V879" t="str">
            <v>CHI SALES</v>
          </cell>
          <cell r="W879">
            <v>20230807</v>
          </cell>
          <cell r="X879" t="str">
            <v>70</v>
          </cell>
          <cell r="Y879" t="str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>
            <v>20230928</v>
          </cell>
          <cell r="AG879">
            <v>20230928</v>
          </cell>
          <cell r="AH879">
            <v>20230928</v>
          </cell>
        </row>
        <row r="880">
          <cell r="A880">
            <v>20230727</v>
          </cell>
          <cell r="B880">
            <v>20230928</v>
          </cell>
          <cell r="F880" t="str">
            <v>HK336285</v>
          </cell>
          <cell r="G880" t="str">
            <v>102351018821700</v>
          </cell>
          <cell r="H880" t="str">
            <v>SHS15R1SSFM+760LF</v>
          </cell>
          <cell r="I880">
            <v>1</v>
          </cell>
          <cell r="J880">
            <v>760</v>
          </cell>
          <cell r="K880">
            <v>1</v>
          </cell>
          <cell r="L880" t="str">
            <v>CALVARY AUTOMATION SYSTEMS</v>
          </cell>
          <cell r="M880" t="str">
            <v>023</v>
          </cell>
          <cell r="N880" t="str">
            <v>SHS</v>
          </cell>
          <cell r="O880" t="str">
            <v>15</v>
          </cell>
          <cell r="P880" t="str">
            <v>R</v>
          </cell>
          <cell r="Q880" t="str">
            <v/>
          </cell>
          <cell r="R880" t="str">
            <v/>
          </cell>
          <cell r="S880">
            <v>198.79</v>
          </cell>
          <cell r="T880">
            <v>198.79</v>
          </cell>
          <cell r="U880" t="str">
            <v>11</v>
          </cell>
          <cell r="V880" t="str">
            <v>NE SALES</v>
          </cell>
          <cell r="W880">
            <v>20230830</v>
          </cell>
          <cell r="X880" t="str">
            <v>20</v>
          </cell>
          <cell r="Y880" t="str">
            <v>60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>Y900</v>
          </cell>
          <cell r="AD880" t="str">
            <v/>
          </cell>
          <cell r="AE880" t="str">
            <v>F900</v>
          </cell>
          <cell r="AF880">
            <v>20230928</v>
          </cell>
          <cell r="AG880">
            <v>20230928</v>
          </cell>
          <cell r="AH880">
            <v>20230928</v>
          </cell>
        </row>
        <row r="881">
          <cell r="A881">
            <v>20230801</v>
          </cell>
          <cell r="B881">
            <v>20230928</v>
          </cell>
          <cell r="F881" t="str">
            <v>HK337074</v>
          </cell>
          <cell r="G881" t="str">
            <v>101E51021184700</v>
          </cell>
          <cell r="H881" t="str">
            <v>HSR25C3SS+1240LF</v>
          </cell>
          <cell r="I881">
            <v>1</v>
          </cell>
          <cell r="J881">
            <v>1240</v>
          </cell>
          <cell r="K881">
            <v>3</v>
          </cell>
          <cell r="L881" t="str">
            <v>MARQUIP INC</v>
          </cell>
          <cell r="M881" t="str">
            <v>01E</v>
          </cell>
          <cell r="N881" t="str">
            <v>HSR</v>
          </cell>
          <cell r="O881" t="str">
            <v>25</v>
          </cell>
          <cell r="P881" t="str">
            <v>C</v>
          </cell>
          <cell r="Q881" t="str">
            <v/>
          </cell>
          <cell r="R881" t="str">
            <v/>
          </cell>
          <cell r="S881">
            <v>355.35</v>
          </cell>
          <cell r="T881">
            <v>355.35</v>
          </cell>
          <cell r="U881" t="str">
            <v>11</v>
          </cell>
          <cell r="V881" t="str">
            <v>CHI SALES</v>
          </cell>
          <cell r="W881">
            <v>20230807</v>
          </cell>
          <cell r="X881" t="str">
            <v>20</v>
          </cell>
          <cell r="Y881" t="str">
            <v>60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>F900</v>
          </cell>
          <cell r="AF881">
            <v>20230928</v>
          </cell>
          <cell r="AG881">
            <v>20230928</v>
          </cell>
          <cell r="AH881">
            <v>20230928</v>
          </cell>
        </row>
        <row r="882">
          <cell r="A882">
            <v>20230804</v>
          </cell>
          <cell r="B882">
            <v>20230928</v>
          </cell>
          <cell r="F882" t="str">
            <v>HK337698</v>
          </cell>
          <cell r="G882" t="str">
            <v>202415200916000</v>
          </cell>
          <cell r="H882" t="str">
            <v>SHS15-1600L(GK) RAIL</v>
          </cell>
          <cell r="I882">
            <v>40</v>
          </cell>
          <cell r="J882">
            <v>64000</v>
          </cell>
          <cell r="K882">
            <v>0</v>
          </cell>
          <cell r="L882" t="str">
            <v/>
          </cell>
          <cell r="M882" t="str">
            <v>024</v>
          </cell>
          <cell r="N882" t="str">
            <v>SHS</v>
          </cell>
          <cell r="O882" t="str">
            <v>15</v>
          </cell>
          <cell r="P882" t="str">
            <v/>
          </cell>
          <cell r="Q882" t="str">
            <v>GK</v>
          </cell>
          <cell r="R882" t="str">
            <v/>
          </cell>
          <cell r="S882">
            <v>151.41</v>
          </cell>
          <cell r="T882">
            <v>6056.4</v>
          </cell>
          <cell r="U882" t="str">
            <v>21</v>
          </cell>
          <cell r="V882" t="str">
            <v>SALES CTRL</v>
          </cell>
          <cell r="W882">
            <v>20230928</v>
          </cell>
          <cell r="X882" t="str">
            <v>20</v>
          </cell>
          <cell r="Y882" t="str">
            <v>60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>
            <v>20230928</v>
          </cell>
          <cell r="AG882">
            <v>20230928</v>
          </cell>
          <cell r="AH882">
            <v>20230928</v>
          </cell>
        </row>
        <row r="883">
          <cell r="A883">
            <v>20230807</v>
          </cell>
          <cell r="B883">
            <v>20230928</v>
          </cell>
          <cell r="F883" t="str">
            <v>HK337780</v>
          </cell>
          <cell r="G883" t="str">
            <v>302351010573200</v>
          </cell>
          <cell r="H883" t="str">
            <v>SHS25LC1QZDD BLOCK</v>
          </cell>
          <cell r="I883">
            <v>50</v>
          </cell>
          <cell r="J883">
            <v>0</v>
          </cell>
          <cell r="K883">
            <v>50</v>
          </cell>
          <cell r="L883" t="str">
            <v>JOSEPH MACHINE COMPANY</v>
          </cell>
          <cell r="M883" t="str">
            <v>023</v>
          </cell>
          <cell r="N883" t="str">
            <v>SHS</v>
          </cell>
          <cell r="O883" t="str">
            <v>25</v>
          </cell>
          <cell r="P883" t="str">
            <v>LC</v>
          </cell>
          <cell r="Q883" t="str">
            <v/>
          </cell>
          <cell r="R883" t="str">
            <v/>
          </cell>
          <cell r="S883">
            <v>50</v>
          </cell>
          <cell r="T883">
            <v>2500</v>
          </cell>
          <cell r="U883" t="str">
            <v>11</v>
          </cell>
          <cell r="V883" t="str">
            <v>NE SALES</v>
          </cell>
          <cell r="W883">
            <v>20230822</v>
          </cell>
          <cell r="X883" t="str">
            <v/>
          </cell>
          <cell r="Y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>
            <v>20230928</v>
          </cell>
          <cell r="AG883">
            <v>20230928</v>
          </cell>
          <cell r="AH883">
            <v>20230928</v>
          </cell>
        </row>
        <row r="884">
          <cell r="A884">
            <v>20230808</v>
          </cell>
          <cell r="B884">
            <v>20230928</v>
          </cell>
          <cell r="F884" t="str">
            <v>HK337913</v>
          </cell>
          <cell r="G884" t="str">
            <v>006727628403400</v>
          </cell>
          <cell r="H884" t="str">
            <v>SHW27CR2SSC1+340LP</v>
          </cell>
          <cell r="I884">
            <v>2</v>
          </cell>
          <cell r="J884">
            <v>680</v>
          </cell>
          <cell r="K884">
            <v>4</v>
          </cell>
          <cell r="L884" t="str">
            <v>MOTION IND - BIRMINGHAM</v>
          </cell>
          <cell r="M884" t="str">
            <v>067</v>
          </cell>
          <cell r="N884" t="str">
            <v>SHW</v>
          </cell>
          <cell r="O884" t="str">
            <v>27</v>
          </cell>
          <cell r="P884" t="str">
            <v>CR</v>
          </cell>
          <cell r="Q884" t="str">
            <v>P</v>
          </cell>
          <cell r="R884" t="str">
            <v>C1</v>
          </cell>
          <cell r="S884">
            <v>257.95999999999998</v>
          </cell>
          <cell r="T884">
            <v>515.91999999999996</v>
          </cell>
          <cell r="U884" t="str">
            <v>11</v>
          </cell>
          <cell r="V884" t="str">
            <v>NE SALES</v>
          </cell>
          <cell r="W884">
            <v>20230814</v>
          </cell>
          <cell r="X884" t="str">
            <v>20</v>
          </cell>
          <cell r="Y884" t="str">
            <v>60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>
            <v>20230928</v>
          </cell>
          <cell r="AG884">
            <v>20230928</v>
          </cell>
          <cell r="AH884">
            <v>20230928</v>
          </cell>
        </row>
        <row r="885">
          <cell r="A885">
            <v>20230811</v>
          </cell>
          <cell r="B885">
            <v>20230928</v>
          </cell>
          <cell r="F885" t="str">
            <v>HK338323</v>
          </cell>
          <cell r="G885" t="str">
            <v>202435200940400</v>
          </cell>
          <cell r="H885" t="str">
            <v>SHS35-4040L(GK) RAIL</v>
          </cell>
          <cell r="I885">
            <v>2</v>
          </cell>
          <cell r="J885">
            <v>8080</v>
          </cell>
          <cell r="K885">
            <v>0</v>
          </cell>
          <cell r="L885" t="str">
            <v>CARDINAL AG</v>
          </cell>
          <cell r="M885" t="str">
            <v>024</v>
          </cell>
          <cell r="N885" t="str">
            <v>SHS</v>
          </cell>
          <cell r="O885" t="str">
            <v>35</v>
          </cell>
          <cell r="P885" t="str">
            <v/>
          </cell>
          <cell r="Q885" t="str">
            <v>GK</v>
          </cell>
          <cell r="R885" t="str">
            <v/>
          </cell>
          <cell r="S885">
            <v>466.59</v>
          </cell>
          <cell r="T885">
            <v>933.18</v>
          </cell>
          <cell r="U885" t="str">
            <v>11</v>
          </cell>
          <cell r="V885" t="str">
            <v>CHI SALES</v>
          </cell>
          <cell r="W885">
            <v>20230928</v>
          </cell>
          <cell r="X885" t="str">
            <v>20</v>
          </cell>
          <cell r="Y885" t="str">
            <v>80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>
            <v>20230928</v>
          </cell>
          <cell r="AG885">
            <v>20230928</v>
          </cell>
          <cell r="AH885">
            <v>20230928</v>
          </cell>
        </row>
        <row r="886">
          <cell r="A886">
            <v>20230814</v>
          </cell>
          <cell r="B886">
            <v>20230928</v>
          </cell>
          <cell r="F886" t="str">
            <v>HK338553</v>
          </cell>
          <cell r="G886" t="str">
            <v>302302133854400</v>
          </cell>
          <cell r="H886" t="str">
            <v>SHS20C1QZSS BLOCK</v>
          </cell>
          <cell r="I886">
            <v>30</v>
          </cell>
          <cell r="J886">
            <v>0</v>
          </cell>
          <cell r="K886">
            <v>30</v>
          </cell>
          <cell r="L886" t="str">
            <v/>
          </cell>
          <cell r="M886" t="str">
            <v>023</v>
          </cell>
          <cell r="N886" t="str">
            <v>SHS</v>
          </cell>
          <cell r="O886" t="str">
            <v>20</v>
          </cell>
          <cell r="P886" t="str">
            <v>C</v>
          </cell>
          <cell r="Q886" t="str">
            <v/>
          </cell>
          <cell r="R886" t="str">
            <v/>
          </cell>
          <cell r="S886">
            <v>46.61</v>
          </cell>
          <cell r="T886">
            <v>1398.3</v>
          </cell>
          <cell r="U886" t="str">
            <v>21</v>
          </cell>
          <cell r="V886" t="str">
            <v>SALES CTRL</v>
          </cell>
          <cell r="W886">
            <v>20230928</v>
          </cell>
          <cell r="X886" t="str">
            <v/>
          </cell>
          <cell r="Y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>
            <v>20230928</v>
          </cell>
          <cell r="AG886">
            <v>20230928</v>
          </cell>
          <cell r="AH886">
            <v>20230928</v>
          </cell>
        </row>
        <row r="887">
          <cell r="A887">
            <v>20230814</v>
          </cell>
          <cell r="B887">
            <v>20230928</v>
          </cell>
          <cell r="F887" t="str">
            <v>HK338617</v>
          </cell>
          <cell r="G887" t="str">
            <v>100502185076000</v>
          </cell>
          <cell r="H887" t="str">
            <v>SSR20XW2QZSS+340L</v>
          </cell>
          <cell r="I887">
            <v>4</v>
          </cell>
          <cell r="J887">
            <v>1360</v>
          </cell>
          <cell r="K887">
            <v>8</v>
          </cell>
          <cell r="L887" t="str">
            <v>APPLIED IND TECH - CLEVELAND</v>
          </cell>
          <cell r="M887" t="str">
            <v>005</v>
          </cell>
          <cell r="N887" t="str">
            <v>SSR</v>
          </cell>
          <cell r="O887" t="str">
            <v>20X</v>
          </cell>
          <cell r="P887" t="str">
            <v>W</v>
          </cell>
          <cell r="Q887" t="str">
            <v/>
          </cell>
          <cell r="R887" t="str">
            <v/>
          </cell>
          <cell r="S887">
            <v>123.31</v>
          </cell>
          <cell r="T887">
            <v>493.24</v>
          </cell>
          <cell r="U887" t="str">
            <v>11</v>
          </cell>
          <cell r="V887" t="str">
            <v>CHI SALES</v>
          </cell>
          <cell r="W887">
            <v>20230818</v>
          </cell>
          <cell r="X887" t="str">
            <v>20</v>
          </cell>
          <cell r="Y887" t="str">
            <v>60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>
            <v>20230928</v>
          </cell>
          <cell r="AG887">
            <v>20230928</v>
          </cell>
          <cell r="AH887">
            <v>20230928</v>
          </cell>
        </row>
        <row r="888">
          <cell r="A888">
            <v>20230814</v>
          </cell>
          <cell r="B888">
            <v>20230928</v>
          </cell>
          <cell r="F888" t="str">
            <v>HK338646</v>
          </cell>
          <cell r="G888" t="str">
            <v>000120223010600</v>
          </cell>
          <cell r="H888" t="str">
            <v>SR20V2UU+1060L</v>
          </cell>
          <cell r="I888">
            <v>1</v>
          </cell>
          <cell r="J888">
            <v>1060</v>
          </cell>
          <cell r="K888">
            <v>2</v>
          </cell>
          <cell r="L888" t="str">
            <v>MOTION IND - BIRMINGHAM (AL09)</v>
          </cell>
          <cell r="M888" t="str">
            <v>001</v>
          </cell>
          <cell r="N888" t="str">
            <v>SR</v>
          </cell>
          <cell r="O888" t="str">
            <v>20</v>
          </cell>
          <cell r="P888" t="str">
            <v>V</v>
          </cell>
          <cell r="Q888" t="str">
            <v/>
          </cell>
          <cell r="R888" t="str">
            <v/>
          </cell>
          <cell r="S888">
            <v>120.75</v>
          </cell>
          <cell r="T888">
            <v>120.75</v>
          </cell>
          <cell r="U888" t="str">
            <v>11</v>
          </cell>
          <cell r="V888" t="str">
            <v>ATL SALES</v>
          </cell>
          <cell r="W888">
            <v>20230928</v>
          </cell>
          <cell r="X888" t="str">
            <v>20</v>
          </cell>
          <cell r="Y888" t="str">
            <v>60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>
            <v>20230928</v>
          </cell>
          <cell r="AG888">
            <v>20230928</v>
          </cell>
          <cell r="AH888">
            <v>20230928</v>
          </cell>
        </row>
        <row r="889">
          <cell r="A889">
            <v>20230817</v>
          </cell>
          <cell r="B889">
            <v>20230928</v>
          </cell>
          <cell r="F889" t="str">
            <v>HK339064</v>
          </cell>
          <cell r="G889" t="str">
            <v>002320327002800</v>
          </cell>
          <cell r="H889" t="str">
            <v>SHS20V2SSC0+280L</v>
          </cell>
          <cell r="I889">
            <v>10</v>
          </cell>
          <cell r="J889">
            <v>2800</v>
          </cell>
          <cell r="K889">
            <v>20</v>
          </cell>
          <cell r="L889" t="str">
            <v>KOMAX</v>
          </cell>
          <cell r="M889" t="str">
            <v>023</v>
          </cell>
          <cell r="N889" t="str">
            <v>SHS</v>
          </cell>
          <cell r="O889" t="str">
            <v>20</v>
          </cell>
          <cell r="P889" t="str">
            <v>V</v>
          </cell>
          <cell r="Q889" t="str">
            <v/>
          </cell>
          <cell r="R889" t="str">
            <v>C0</v>
          </cell>
          <cell r="S889">
            <v>121.76</v>
          </cell>
          <cell r="T889">
            <v>1217.5999999999999</v>
          </cell>
          <cell r="U889" t="str">
            <v>11</v>
          </cell>
          <cell r="V889" t="str">
            <v>CHI SALES</v>
          </cell>
          <cell r="W889">
            <v>20230928</v>
          </cell>
          <cell r="X889" t="str">
            <v>20</v>
          </cell>
          <cell r="Y889" t="str">
            <v>60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>
            <v>20230928</v>
          </cell>
          <cell r="AG889">
            <v>20230928</v>
          </cell>
          <cell r="AH889">
            <v>20230928</v>
          </cell>
        </row>
        <row r="890">
          <cell r="A890">
            <v>20230817</v>
          </cell>
          <cell r="B890">
            <v>20230928</v>
          </cell>
          <cell r="F890" t="str">
            <v>HK339092</v>
          </cell>
          <cell r="G890" t="str">
            <v>101E51020637100</v>
          </cell>
          <cell r="H890" t="str">
            <v>HSR15C1SSM+200LF</v>
          </cell>
          <cell r="I890">
            <v>1</v>
          </cell>
          <cell r="J890">
            <v>200</v>
          </cell>
          <cell r="K890">
            <v>1</v>
          </cell>
          <cell r="L890" t="str">
            <v>LANTECH</v>
          </cell>
          <cell r="M890" t="str">
            <v>01E</v>
          </cell>
          <cell r="N890" t="str">
            <v>HSR</v>
          </cell>
          <cell r="O890" t="str">
            <v>15</v>
          </cell>
          <cell r="P890" t="str">
            <v>C</v>
          </cell>
          <cell r="Q890" t="str">
            <v/>
          </cell>
          <cell r="R890" t="str">
            <v/>
          </cell>
          <cell r="S890">
            <v>61.8</v>
          </cell>
          <cell r="T890">
            <v>61.8</v>
          </cell>
          <cell r="U890" t="str">
            <v>11</v>
          </cell>
          <cell r="V890" t="str">
            <v>CHI SALES</v>
          </cell>
          <cell r="W890">
            <v>20230823</v>
          </cell>
          <cell r="X890" t="str">
            <v>10</v>
          </cell>
          <cell r="Y890" t="str">
            <v>60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>M300</v>
          </cell>
          <cell r="AD890" t="str">
            <v/>
          </cell>
          <cell r="AE890" t="str">
            <v>F900</v>
          </cell>
          <cell r="AF890">
            <v>20230928</v>
          </cell>
          <cell r="AG890">
            <v>20230928</v>
          </cell>
          <cell r="AH890">
            <v>20230928</v>
          </cell>
        </row>
        <row r="891">
          <cell r="A891">
            <v>20230817</v>
          </cell>
          <cell r="B891">
            <v>20230928</v>
          </cell>
          <cell r="F891" t="str">
            <v>HK339095</v>
          </cell>
          <cell r="G891" t="str">
            <v>300561002386200</v>
          </cell>
          <cell r="H891" t="str">
            <v>SSR15XW1SSC1(GK) BLOCK</v>
          </cell>
          <cell r="I891">
            <v>8</v>
          </cell>
          <cell r="J891">
            <v>0</v>
          </cell>
          <cell r="K891">
            <v>8</v>
          </cell>
          <cell r="L891" t="str">
            <v>3B SUPPLY</v>
          </cell>
          <cell r="M891" t="str">
            <v>005</v>
          </cell>
          <cell r="N891" t="str">
            <v>SSR</v>
          </cell>
          <cell r="O891" t="str">
            <v>15X</v>
          </cell>
          <cell r="P891" t="str">
            <v>W</v>
          </cell>
          <cell r="Q891" t="str">
            <v>GK</v>
          </cell>
          <cell r="R891" t="str">
            <v>C1</v>
          </cell>
          <cell r="S891">
            <v>38.69</v>
          </cell>
          <cell r="T891">
            <v>309.52</v>
          </cell>
          <cell r="U891" t="str">
            <v>11</v>
          </cell>
          <cell r="V891" t="str">
            <v>TOS SALES</v>
          </cell>
          <cell r="W891">
            <v>20230824</v>
          </cell>
          <cell r="X891" t="str">
            <v/>
          </cell>
          <cell r="Y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>
            <v>20230928</v>
          </cell>
          <cell r="AG891">
            <v>20230928</v>
          </cell>
          <cell r="AH891">
            <v>20230928</v>
          </cell>
        </row>
        <row r="892">
          <cell r="A892">
            <v>20230817</v>
          </cell>
          <cell r="B892">
            <v>20230928</v>
          </cell>
          <cell r="F892" t="str">
            <v>HK339090</v>
          </cell>
          <cell r="G892" t="str">
            <v>202420200902200</v>
          </cell>
          <cell r="H892" t="str">
            <v>SHS20-220L(GK) RAIL</v>
          </cell>
          <cell r="I892">
            <v>30</v>
          </cell>
          <cell r="J892">
            <v>6600</v>
          </cell>
          <cell r="K892">
            <v>0</v>
          </cell>
          <cell r="L892" t="str">
            <v/>
          </cell>
          <cell r="M892" t="str">
            <v>024</v>
          </cell>
          <cell r="N892" t="str">
            <v>SHS</v>
          </cell>
          <cell r="O892" t="str">
            <v>20</v>
          </cell>
          <cell r="P892" t="str">
            <v/>
          </cell>
          <cell r="Q892" t="str">
            <v>GK</v>
          </cell>
          <cell r="R892" t="str">
            <v/>
          </cell>
          <cell r="S892">
            <v>22.66</v>
          </cell>
          <cell r="T892">
            <v>679.8</v>
          </cell>
          <cell r="U892" t="str">
            <v>21</v>
          </cell>
          <cell r="V892" t="str">
            <v>SALES CTRL</v>
          </cell>
          <cell r="W892">
            <v>20230928</v>
          </cell>
          <cell r="X892" t="str">
            <v>20</v>
          </cell>
          <cell r="Y892" t="str">
            <v>60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>
            <v>20230928</v>
          </cell>
          <cell r="AG892">
            <v>20230928</v>
          </cell>
          <cell r="AH892">
            <v>20230928</v>
          </cell>
        </row>
        <row r="893">
          <cell r="A893">
            <v>20230817</v>
          </cell>
          <cell r="B893">
            <v>20230928</v>
          </cell>
          <cell r="F893" t="str">
            <v>HK338988</v>
          </cell>
          <cell r="G893" t="str">
            <v>101E51023386500</v>
          </cell>
          <cell r="H893" t="str">
            <v>HSR45C2SS+1030L</v>
          </cell>
          <cell r="I893">
            <v>8</v>
          </cell>
          <cell r="J893">
            <v>8240</v>
          </cell>
          <cell r="K893">
            <v>16</v>
          </cell>
          <cell r="L893" t="str">
            <v>FAUSTEL</v>
          </cell>
          <cell r="M893" t="str">
            <v>01E</v>
          </cell>
          <cell r="N893" t="str">
            <v>HSR</v>
          </cell>
          <cell r="O893" t="str">
            <v>45</v>
          </cell>
          <cell r="P893" t="str">
            <v>C</v>
          </cell>
          <cell r="Q893" t="str">
            <v/>
          </cell>
          <cell r="R893" t="str">
            <v/>
          </cell>
          <cell r="S893">
            <v>261.22000000000003</v>
          </cell>
          <cell r="T893">
            <v>2089.7600000000002</v>
          </cell>
          <cell r="U893" t="str">
            <v>11</v>
          </cell>
          <cell r="V893" t="str">
            <v>CHI SALES</v>
          </cell>
          <cell r="W893">
            <v>20230928</v>
          </cell>
          <cell r="X893" t="str">
            <v>42.5</v>
          </cell>
          <cell r="Y893" t="str">
            <v>105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>
            <v>20230928</v>
          </cell>
          <cell r="AG893">
            <v>20230928</v>
          </cell>
          <cell r="AH893">
            <v>20230928</v>
          </cell>
        </row>
        <row r="894">
          <cell r="A894">
            <v>20230817</v>
          </cell>
          <cell r="B894">
            <v>20230928</v>
          </cell>
          <cell r="F894" t="str">
            <v>HK338989</v>
          </cell>
          <cell r="G894" t="str">
            <v>101E51023386500</v>
          </cell>
          <cell r="H894" t="str">
            <v>HSR45C2SS+1030L</v>
          </cell>
          <cell r="I894">
            <v>8</v>
          </cell>
          <cell r="J894">
            <v>8240</v>
          </cell>
          <cell r="K894">
            <v>16</v>
          </cell>
          <cell r="L894" t="str">
            <v>FAUSTEL</v>
          </cell>
          <cell r="M894" t="str">
            <v>01E</v>
          </cell>
          <cell r="N894" t="str">
            <v>HSR</v>
          </cell>
          <cell r="O894" t="str">
            <v>45</v>
          </cell>
          <cell r="P894" t="str">
            <v>C</v>
          </cell>
          <cell r="Q894" t="str">
            <v/>
          </cell>
          <cell r="R894" t="str">
            <v/>
          </cell>
          <cell r="S894">
            <v>261.22000000000003</v>
          </cell>
          <cell r="T894">
            <v>2089.7600000000002</v>
          </cell>
          <cell r="U894" t="str">
            <v>11</v>
          </cell>
          <cell r="V894" t="str">
            <v>CHI SALES</v>
          </cell>
          <cell r="W894">
            <v>20230928</v>
          </cell>
          <cell r="X894" t="str">
            <v>42.5</v>
          </cell>
          <cell r="Y894" t="str">
            <v>105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>
            <v>20230928</v>
          </cell>
          <cell r="AG894">
            <v>20230928</v>
          </cell>
          <cell r="AH894">
            <v>20230928</v>
          </cell>
        </row>
        <row r="895">
          <cell r="A895">
            <v>20230817</v>
          </cell>
          <cell r="B895">
            <v>20230928</v>
          </cell>
          <cell r="F895" t="str">
            <v>HK338990</v>
          </cell>
          <cell r="G895" t="str">
            <v>101E51023386500</v>
          </cell>
          <cell r="H895" t="str">
            <v>HSR45C2SS+1030L</v>
          </cell>
          <cell r="I895">
            <v>8</v>
          </cell>
          <cell r="J895">
            <v>8240</v>
          </cell>
          <cell r="K895">
            <v>16</v>
          </cell>
          <cell r="L895" t="str">
            <v>FAUSTEL</v>
          </cell>
          <cell r="M895" t="str">
            <v>01E</v>
          </cell>
          <cell r="N895" t="str">
            <v>HSR</v>
          </cell>
          <cell r="O895" t="str">
            <v>45</v>
          </cell>
          <cell r="P895" t="str">
            <v>C</v>
          </cell>
          <cell r="Q895" t="str">
            <v/>
          </cell>
          <cell r="R895" t="str">
            <v/>
          </cell>
          <cell r="S895">
            <v>261.22000000000003</v>
          </cell>
          <cell r="T895">
            <v>2089.7600000000002</v>
          </cell>
          <cell r="U895" t="str">
            <v>11</v>
          </cell>
          <cell r="V895" t="str">
            <v>CHI SALES</v>
          </cell>
          <cell r="W895">
            <v>20230928</v>
          </cell>
          <cell r="X895" t="str">
            <v>42.5</v>
          </cell>
          <cell r="Y895" t="str">
            <v>105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>
            <v>20230928</v>
          </cell>
          <cell r="AG895">
            <v>20230928</v>
          </cell>
          <cell r="AH895">
            <v>20230928</v>
          </cell>
        </row>
        <row r="896">
          <cell r="A896">
            <v>20230817</v>
          </cell>
          <cell r="B896">
            <v>20230928</v>
          </cell>
          <cell r="F896" t="str">
            <v>HK338975</v>
          </cell>
          <cell r="G896" t="str">
            <v>101E51023386600</v>
          </cell>
          <cell r="H896" t="str">
            <v>HSR20C2SS+1450L</v>
          </cell>
          <cell r="I896">
            <v>2</v>
          </cell>
          <cell r="J896">
            <v>2900</v>
          </cell>
          <cell r="K896">
            <v>4</v>
          </cell>
          <cell r="L896" t="str">
            <v>FAUSTEL</v>
          </cell>
          <cell r="M896" t="str">
            <v>01E</v>
          </cell>
          <cell r="N896" t="str">
            <v>HSR</v>
          </cell>
          <cell r="O896" t="str">
            <v>20</v>
          </cell>
          <cell r="P896" t="str">
            <v>C</v>
          </cell>
          <cell r="Q896" t="str">
            <v/>
          </cell>
          <cell r="R896" t="str">
            <v/>
          </cell>
          <cell r="S896">
            <v>173.44</v>
          </cell>
          <cell r="T896">
            <v>346.88</v>
          </cell>
          <cell r="U896" t="str">
            <v>11</v>
          </cell>
          <cell r="V896" t="str">
            <v>CHI SALES</v>
          </cell>
          <cell r="W896">
            <v>20230928</v>
          </cell>
          <cell r="X896" t="str">
            <v>35</v>
          </cell>
          <cell r="Y896" t="str">
            <v>60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>
            <v>20230928</v>
          </cell>
          <cell r="AG896">
            <v>20230928</v>
          </cell>
          <cell r="AH896">
            <v>20230928</v>
          </cell>
        </row>
        <row r="897">
          <cell r="A897">
            <v>20230817</v>
          </cell>
          <cell r="B897">
            <v>20230928</v>
          </cell>
          <cell r="F897" t="str">
            <v>HK338976</v>
          </cell>
          <cell r="G897" t="str">
            <v>101E51023386600</v>
          </cell>
          <cell r="H897" t="str">
            <v>HSR20C2SS+1450L</v>
          </cell>
          <cell r="I897">
            <v>2</v>
          </cell>
          <cell r="J897">
            <v>2900</v>
          </cell>
          <cell r="K897">
            <v>4</v>
          </cell>
          <cell r="L897" t="str">
            <v>FAUSTEL</v>
          </cell>
          <cell r="M897" t="str">
            <v>01E</v>
          </cell>
          <cell r="N897" t="str">
            <v>HSR</v>
          </cell>
          <cell r="O897" t="str">
            <v>20</v>
          </cell>
          <cell r="P897" t="str">
            <v>C</v>
          </cell>
          <cell r="Q897" t="str">
            <v/>
          </cell>
          <cell r="R897" t="str">
            <v/>
          </cell>
          <cell r="S897">
            <v>173.44</v>
          </cell>
          <cell r="T897">
            <v>346.88</v>
          </cell>
          <cell r="U897" t="str">
            <v>11</v>
          </cell>
          <cell r="V897" t="str">
            <v>CHI SALES</v>
          </cell>
          <cell r="W897">
            <v>20230928</v>
          </cell>
          <cell r="X897" t="str">
            <v>35</v>
          </cell>
          <cell r="Y897" t="str">
            <v>60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>
            <v>20230928</v>
          </cell>
          <cell r="AG897">
            <v>20230928</v>
          </cell>
          <cell r="AH897">
            <v>20230928</v>
          </cell>
        </row>
        <row r="898">
          <cell r="A898">
            <v>20230817</v>
          </cell>
          <cell r="B898">
            <v>20230928</v>
          </cell>
          <cell r="F898" t="str">
            <v>HK338981</v>
          </cell>
          <cell r="G898" t="str">
            <v>101E61032253700</v>
          </cell>
          <cell r="H898" t="str">
            <v>HSR30C2SS+870L</v>
          </cell>
          <cell r="I898">
            <v>2</v>
          </cell>
          <cell r="J898">
            <v>1740</v>
          </cell>
          <cell r="K898">
            <v>4</v>
          </cell>
          <cell r="L898" t="str">
            <v>FAUSTEL</v>
          </cell>
          <cell r="M898" t="str">
            <v>01E</v>
          </cell>
          <cell r="N898" t="str">
            <v>HSR</v>
          </cell>
          <cell r="O898" t="str">
            <v>30</v>
          </cell>
          <cell r="P898" t="str">
            <v>C</v>
          </cell>
          <cell r="Q898" t="str">
            <v/>
          </cell>
          <cell r="R898" t="str">
            <v/>
          </cell>
          <cell r="S898">
            <v>192.92</v>
          </cell>
          <cell r="T898">
            <v>385.84</v>
          </cell>
          <cell r="U898" t="str">
            <v>11</v>
          </cell>
          <cell r="V898" t="str">
            <v>CHI SALES</v>
          </cell>
          <cell r="W898">
            <v>20230928</v>
          </cell>
          <cell r="X898" t="str">
            <v>35</v>
          </cell>
          <cell r="Y898" t="str">
            <v>80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>
            <v>20230928</v>
          </cell>
          <cell r="AG898">
            <v>20230928</v>
          </cell>
          <cell r="AH898">
            <v>20230928</v>
          </cell>
        </row>
        <row r="899">
          <cell r="A899">
            <v>20230817</v>
          </cell>
          <cell r="B899">
            <v>20230928</v>
          </cell>
          <cell r="F899" t="str">
            <v>HK338982</v>
          </cell>
          <cell r="G899" t="str">
            <v>101E61032253700</v>
          </cell>
          <cell r="H899" t="str">
            <v>HSR30C2SS+870L</v>
          </cell>
          <cell r="I899">
            <v>2</v>
          </cell>
          <cell r="J899">
            <v>1740</v>
          </cell>
          <cell r="K899">
            <v>4</v>
          </cell>
          <cell r="L899" t="str">
            <v>FAUSTEL</v>
          </cell>
          <cell r="M899" t="str">
            <v>01E</v>
          </cell>
          <cell r="N899" t="str">
            <v>HSR</v>
          </cell>
          <cell r="O899" t="str">
            <v>30</v>
          </cell>
          <cell r="P899" t="str">
            <v>C</v>
          </cell>
          <cell r="Q899" t="str">
            <v/>
          </cell>
          <cell r="R899" t="str">
            <v/>
          </cell>
          <cell r="S899">
            <v>192.92</v>
          </cell>
          <cell r="T899">
            <v>385.84</v>
          </cell>
          <cell r="U899" t="str">
            <v>11</v>
          </cell>
          <cell r="V899" t="str">
            <v>CHI SALES</v>
          </cell>
          <cell r="W899">
            <v>20230928</v>
          </cell>
          <cell r="X899" t="str">
            <v>35</v>
          </cell>
          <cell r="Y899" t="str">
            <v>80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>
            <v>20230928</v>
          </cell>
          <cell r="AG899">
            <v>20230928</v>
          </cell>
          <cell r="AH899">
            <v>20230928</v>
          </cell>
        </row>
        <row r="900">
          <cell r="A900">
            <v>20230817</v>
          </cell>
          <cell r="B900">
            <v>20230928</v>
          </cell>
          <cell r="F900" t="str">
            <v>HK338983</v>
          </cell>
          <cell r="G900" t="str">
            <v>101E61032253700</v>
          </cell>
          <cell r="H900" t="str">
            <v>HSR30C2SS+870L</v>
          </cell>
          <cell r="I900">
            <v>2</v>
          </cell>
          <cell r="J900">
            <v>1740</v>
          </cell>
          <cell r="K900">
            <v>4</v>
          </cell>
          <cell r="L900" t="str">
            <v>FAUSTEL</v>
          </cell>
          <cell r="M900" t="str">
            <v>01E</v>
          </cell>
          <cell r="N900" t="str">
            <v>HSR</v>
          </cell>
          <cell r="O900" t="str">
            <v>30</v>
          </cell>
          <cell r="P900" t="str">
            <v>C</v>
          </cell>
          <cell r="Q900" t="str">
            <v/>
          </cell>
          <cell r="R900" t="str">
            <v/>
          </cell>
          <cell r="S900">
            <v>192.92</v>
          </cell>
          <cell r="T900">
            <v>385.84</v>
          </cell>
          <cell r="U900" t="str">
            <v>11</v>
          </cell>
          <cell r="V900" t="str">
            <v>CHI SALES</v>
          </cell>
          <cell r="W900">
            <v>20230928</v>
          </cell>
          <cell r="X900" t="str">
            <v>35</v>
          </cell>
          <cell r="Y900" t="str">
            <v>80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>
            <v>20230928</v>
          </cell>
          <cell r="AG900">
            <v>20230928</v>
          </cell>
          <cell r="AH900">
            <v>20230928</v>
          </cell>
        </row>
        <row r="901">
          <cell r="A901">
            <v>20230817</v>
          </cell>
          <cell r="B901">
            <v>20230928</v>
          </cell>
          <cell r="F901" t="str">
            <v>HK338984</v>
          </cell>
          <cell r="G901" t="str">
            <v>101E61032253700</v>
          </cell>
          <cell r="H901" t="str">
            <v>HSR30C2SS+870L</v>
          </cell>
          <cell r="I901">
            <v>2</v>
          </cell>
          <cell r="J901">
            <v>1740</v>
          </cell>
          <cell r="K901">
            <v>4</v>
          </cell>
          <cell r="L901" t="str">
            <v>FAUSTEL</v>
          </cell>
          <cell r="M901" t="str">
            <v>01E</v>
          </cell>
          <cell r="N901" t="str">
            <v>HSR</v>
          </cell>
          <cell r="O901" t="str">
            <v>30</v>
          </cell>
          <cell r="P901" t="str">
            <v>C</v>
          </cell>
          <cell r="Q901" t="str">
            <v/>
          </cell>
          <cell r="R901" t="str">
            <v/>
          </cell>
          <cell r="S901">
            <v>192.92</v>
          </cell>
          <cell r="T901">
            <v>385.84</v>
          </cell>
          <cell r="U901" t="str">
            <v>11</v>
          </cell>
          <cell r="V901" t="str">
            <v>CHI SALES</v>
          </cell>
          <cell r="W901">
            <v>20230928</v>
          </cell>
          <cell r="X901" t="str">
            <v>35</v>
          </cell>
          <cell r="Y901" t="str">
            <v>80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>
            <v>20230928</v>
          </cell>
          <cell r="AG901">
            <v>20230928</v>
          </cell>
          <cell r="AH901">
            <v>20230928</v>
          </cell>
        </row>
        <row r="902">
          <cell r="A902">
            <v>20230817</v>
          </cell>
          <cell r="B902">
            <v>20230928</v>
          </cell>
          <cell r="F902" t="str">
            <v>HK339109</v>
          </cell>
          <cell r="G902" t="str">
            <v>101E51020637100</v>
          </cell>
          <cell r="H902" t="str">
            <v>HSR15C1SSM+200LF</v>
          </cell>
          <cell r="I902">
            <v>1</v>
          </cell>
          <cell r="J902">
            <v>200</v>
          </cell>
          <cell r="K902">
            <v>1</v>
          </cell>
          <cell r="L902" t="str">
            <v>LANTECH</v>
          </cell>
          <cell r="M902" t="str">
            <v>01E</v>
          </cell>
          <cell r="N902" t="str">
            <v>HSR</v>
          </cell>
          <cell r="O902" t="str">
            <v>15</v>
          </cell>
          <cell r="P902" t="str">
            <v>C</v>
          </cell>
          <cell r="Q902" t="str">
            <v/>
          </cell>
          <cell r="R902" t="str">
            <v/>
          </cell>
          <cell r="S902">
            <v>61.8</v>
          </cell>
          <cell r="T902">
            <v>61.8</v>
          </cell>
          <cell r="U902" t="str">
            <v>11</v>
          </cell>
          <cell r="V902" t="str">
            <v>CHI SALES</v>
          </cell>
          <cell r="W902">
            <v>20230901</v>
          </cell>
          <cell r="X902" t="str">
            <v>10</v>
          </cell>
          <cell r="Y902" t="str">
            <v>60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>M300</v>
          </cell>
          <cell r="AD902" t="str">
            <v/>
          </cell>
          <cell r="AE902" t="str">
            <v>F900</v>
          </cell>
          <cell r="AF902">
            <v>20230928</v>
          </cell>
          <cell r="AG902">
            <v>20230928</v>
          </cell>
          <cell r="AH902">
            <v>20230928</v>
          </cell>
        </row>
        <row r="903">
          <cell r="A903">
            <v>20230817</v>
          </cell>
          <cell r="B903">
            <v>20230928</v>
          </cell>
          <cell r="F903" t="str">
            <v>HK339147</v>
          </cell>
          <cell r="G903" t="str">
            <v>002320116001600</v>
          </cell>
          <cell r="H903" t="str">
            <v>SHS20C1SS+160L</v>
          </cell>
          <cell r="I903">
            <v>32</v>
          </cell>
          <cell r="J903">
            <v>5120</v>
          </cell>
          <cell r="K903">
            <v>32</v>
          </cell>
          <cell r="L903" t="str">
            <v>MOTION IND - BIRMINGHAM (AL09)</v>
          </cell>
          <cell r="M903" t="str">
            <v>023</v>
          </cell>
          <cell r="N903" t="str">
            <v>SHS</v>
          </cell>
          <cell r="O903" t="str">
            <v>20</v>
          </cell>
          <cell r="P903" t="str">
            <v>C</v>
          </cell>
          <cell r="Q903" t="str">
            <v/>
          </cell>
          <cell r="R903" t="str">
            <v/>
          </cell>
          <cell r="S903">
            <v>69.260000000000005</v>
          </cell>
          <cell r="T903">
            <v>2216.3200000000002</v>
          </cell>
          <cell r="U903" t="str">
            <v>11</v>
          </cell>
          <cell r="V903" t="str">
            <v>ATL SALES</v>
          </cell>
          <cell r="W903">
            <v>20230922</v>
          </cell>
          <cell r="X903" t="str">
            <v>20</v>
          </cell>
          <cell r="Y903" t="str">
            <v>60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>
            <v>20230928</v>
          </cell>
          <cell r="AG903">
            <v>20230928</v>
          </cell>
          <cell r="AH903">
            <v>20230928</v>
          </cell>
        </row>
        <row r="904">
          <cell r="A904">
            <v>20230215</v>
          </cell>
          <cell r="B904">
            <v>20230929</v>
          </cell>
          <cell r="F904" t="str">
            <v>HK307674</v>
          </cell>
          <cell r="G904" t="str">
            <v>184951008761301</v>
          </cell>
          <cell r="H904" t="str">
            <v>MS08022-A-0087613</v>
          </cell>
          <cell r="I904">
            <v>7</v>
          </cell>
          <cell r="J904">
            <v>0</v>
          </cell>
          <cell r="K904">
            <v>0</v>
          </cell>
          <cell r="L904" t="str">
            <v>APPLIED MATERIALS INC</v>
          </cell>
          <cell r="M904" t="str">
            <v>849</v>
          </cell>
          <cell r="N904" t="str">
            <v>S-UNIT</v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>
            <v>5710</v>
          </cell>
          <cell r="T904">
            <v>39970</v>
          </cell>
          <cell r="U904" t="str">
            <v>11</v>
          </cell>
          <cell r="V904" t="str">
            <v>SF SALES</v>
          </cell>
          <cell r="W904">
            <v>20230929</v>
          </cell>
          <cell r="X904" t="str">
            <v/>
          </cell>
          <cell r="Y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>
            <v>20230929</v>
          </cell>
          <cell r="AG904">
            <v>20230929</v>
          </cell>
          <cell r="AH904">
            <v>20230929</v>
          </cell>
        </row>
        <row r="905">
          <cell r="A905">
            <v>20230215</v>
          </cell>
          <cell r="B905">
            <v>20230929</v>
          </cell>
          <cell r="F905" t="str">
            <v>HK307673</v>
          </cell>
          <cell r="G905" t="str">
            <v>184951008761402</v>
          </cell>
          <cell r="H905" t="str">
            <v>MS08021-A-0087614</v>
          </cell>
          <cell r="I905">
            <v>7</v>
          </cell>
          <cell r="J905">
            <v>0</v>
          </cell>
          <cell r="K905">
            <v>0</v>
          </cell>
          <cell r="L905" t="str">
            <v>APPLIED MATERIALS INC</v>
          </cell>
          <cell r="M905" t="str">
            <v>849</v>
          </cell>
          <cell r="N905" t="str">
            <v>S-UNIT</v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>
            <v>8347</v>
          </cell>
          <cell r="T905">
            <v>58429</v>
          </cell>
          <cell r="U905" t="str">
            <v>11</v>
          </cell>
          <cell r="V905" t="str">
            <v>SF SALES</v>
          </cell>
          <cell r="W905">
            <v>20230929</v>
          </cell>
          <cell r="X905" t="str">
            <v/>
          </cell>
          <cell r="Y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>
            <v>20230929</v>
          </cell>
          <cell r="AG905">
            <v>20230929</v>
          </cell>
          <cell r="AH905">
            <v>20230929</v>
          </cell>
        </row>
        <row r="906">
          <cell r="A906">
            <v>20230302</v>
          </cell>
          <cell r="B906">
            <v>20230929</v>
          </cell>
          <cell r="F906" t="str">
            <v>HK311378</v>
          </cell>
          <cell r="G906" t="str">
            <v>013715013020000</v>
          </cell>
          <cell r="H906" t="str">
            <v>SRS15WMUU+2000LM</v>
          </cell>
          <cell r="I906">
            <v>15</v>
          </cell>
          <cell r="J906">
            <v>30000</v>
          </cell>
          <cell r="K906">
            <v>15</v>
          </cell>
          <cell r="L906" t="str">
            <v>TOL-O-MATIC INC</v>
          </cell>
          <cell r="M906" t="str">
            <v>137</v>
          </cell>
          <cell r="N906" t="str">
            <v>SRS-W</v>
          </cell>
          <cell r="O906" t="str">
            <v>15</v>
          </cell>
          <cell r="P906" t="str">
            <v/>
          </cell>
          <cell r="Q906" t="str">
            <v/>
          </cell>
          <cell r="R906" t="str">
            <v/>
          </cell>
          <cell r="S906">
            <v>234</v>
          </cell>
          <cell r="T906">
            <v>3510</v>
          </cell>
          <cell r="U906" t="str">
            <v>11</v>
          </cell>
          <cell r="V906" t="str">
            <v>CHI SALES</v>
          </cell>
          <cell r="W906">
            <v>20230929</v>
          </cell>
          <cell r="X906" t="str">
            <v>15</v>
          </cell>
          <cell r="Y906" t="str">
            <v>40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>M200</v>
          </cell>
          <cell r="AD906" t="str">
            <v/>
          </cell>
          <cell r="AE906" t="str">
            <v>M100</v>
          </cell>
          <cell r="AF906">
            <v>20230929</v>
          </cell>
          <cell r="AG906">
            <v>20230929</v>
          </cell>
          <cell r="AH906">
            <v>20230929</v>
          </cell>
        </row>
        <row r="907">
          <cell r="A907">
            <v>20230503</v>
          </cell>
          <cell r="B907">
            <v>20230929</v>
          </cell>
          <cell r="F907" t="str">
            <v>HK322831</v>
          </cell>
          <cell r="G907" t="str">
            <v>102302364119800</v>
          </cell>
          <cell r="H907" t="str">
            <v>SHS65V4QZSS+3600LT-II</v>
          </cell>
          <cell r="I907">
            <v>2</v>
          </cell>
          <cell r="J907">
            <v>7200</v>
          </cell>
          <cell r="K907">
            <v>8</v>
          </cell>
          <cell r="L907" t="str">
            <v>MOTION IND - CHICAGO (IL30)</v>
          </cell>
          <cell r="M907" t="str">
            <v>023</v>
          </cell>
          <cell r="N907" t="str">
            <v>SHS</v>
          </cell>
          <cell r="O907" t="str">
            <v>65</v>
          </cell>
          <cell r="P907" t="str">
            <v>V</v>
          </cell>
          <cell r="Q907" t="str">
            <v/>
          </cell>
          <cell r="R907" t="str">
            <v/>
          </cell>
          <cell r="S907">
            <v>1579.65</v>
          </cell>
          <cell r="T907">
            <v>3159.3</v>
          </cell>
          <cell r="U907" t="str">
            <v>11</v>
          </cell>
          <cell r="V907" t="str">
            <v>CHI SALES</v>
          </cell>
          <cell r="W907">
            <v>20230510</v>
          </cell>
          <cell r="X907" t="str">
            <v>75</v>
          </cell>
          <cell r="Y907" t="str">
            <v>150</v>
          </cell>
          <cell r="Z907" t="str">
            <v>2</v>
          </cell>
          <cell r="AA907" t="str">
            <v>2</v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>
            <v>20230929</v>
          </cell>
          <cell r="AG907">
            <v>20230929</v>
          </cell>
          <cell r="AH907">
            <v>20230929</v>
          </cell>
        </row>
        <row r="908">
          <cell r="A908">
            <v>20230505</v>
          </cell>
          <cell r="B908">
            <v>20230929</v>
          </cell>
          <cell r="F908" t="str">
            <v>HK323769</v>
          </cell>
          <cell r="G908" t="str">
            <v>300151019573000</v>
          </cell>
          <cell r="H908" t="str">
            <v>SR20W1SSFM BLOCK</v>
          </cell>
          <cell r="I908">
            <v>100</v>
          </cell>
          <cell r="J908">
            <v>0</v>
          </cell>
          <cell r="K908">
            <v>100</v>
          </cell>
          <cell r="L908" t="str">
            <v>ALUM-A-LIFT INC</v>
          </cell>
          <cell r="M908" t="str">
            <v>001</v>
          </cell>
          <cell r="N908" t="str">
            <v>SR</v>
          </cell>
          <cell r="O908" t="str">
            <v>20</v>
          </cell>
          <cell r="P908" t="str">
            <v>W</v>
          </cell>
          <cell r="Q908" t="str">
            <v/>
          </cell>
          <cell r="R908" t="str">
            <v/>
          </cell>
          <cell r="S908">
            <v>57</v>
          </cell>
          <cell r="T908">
            <v>5700</v>
          </cell>
          <cell r="U908" t="str">
            <v>11</v>
          </cell>
          <cell r="V908" t="str">
            <v>ATL SALES</v>
          </cell>
          <cell r="W908">
            <v>20230816</v>
          </cell>
          <cell r="X908" t="str">
            <v/>
          </cell>
          <cell r="Y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>Y910</v>
          </cell>
          <cell r="AD908" t="str">
            <v/>
          </cell>
          <cell r="AE908" t="str">
            <v/>
          </cell>
          <cell r="AF908">
            <v>20230929</v>
          </cell>
          <cell r="AG908">
            <v>20230929</v>
          </cell>
          <cell r="AH908">
            <v>20230929</v>
          </cell>
        </row>
        <row r="909">
          <cell r="A909">
            <v>20230505</v>
          </cell>
          <cell r="B909">
            <v>20230929</v>
          </cell>
          <cell r="F909" t="str">
            <v>HK323773</v>
          </cell>
          <cell r="G909" t="str">
            <v>300151019573000</v>
          </cell>
          <cell r="H909" t="str">
            <v>SR20W1SSFM BLOCK</v>
          </cell>
          <cell r="I909">
            <v>25</v>
          </cell>
          <cell r="J909">
            <v>0</v>
          </cell>
          <cell r="K909">
            <v>25</v>
          </cell>
          <cell r="L909" t="str">
            <v>ALUM-A-LIFT INC</v>
          </cell>
          <cell r="M909" t="str">
            <v>001</v>
          </cell>
          <cell r="N909" t="str">
            <v>SR</v>
          </cell>
          <cell r="O909" t="str">
            <v>20</v>
          </cell>
          <cell r="P909" t="str">
            <v>W</v>
          </cell>
          <cell r="Q909" t="str">
            <v/>
          </cell>
          <cell r="R909" t="str">
            <v/>
          </cell>
          <cell r="S909">
            <v>57</v>
          </cell>
          <cell r="T909">
            <v>1425</v>
          </cell>
          <cell r="U909" t="str">
            <v>11</v>
          </cell>
          <cell r="V909" t="str">
            <v>ATL SALES</v>
          </cell>
          <cell r="W909">
            <v>20230816</v>
          </cell>
          <cell r="X909" t="str">
            <v/>
          </cell>
          <cell r="Y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>Y910</v>
          </cell>
          <cell r="AD909" t="str">
            <v/>
          </cell>
          <cell r="AE909" t="str">
            <v/>
          </cell>
          <cell r="AF909">
            <v>20230929</v>
          </cell>
          <cell r="AG909">
            <v>20230929</v>
          </cell>
          <cell r="AH909">
            <v>20230929</v>
          </cell>
        </row>
        <row r="910">
          <cell r="A910">
            <v>20230508</v>
          </cell>
          <cell r="B910">
            <v>20230929</v>
          </cell>
          <cell r="F910" t="str">
            <v>HK323897</v>
          </cell>
          <cell r="G910" t="str">
            <v>302451006670600</v>
          </cell>
          <cell r="H910" t="str">
            <v>SHS55-4050LK(GK) RAIL</v>
          </cell>
          <cell r="I910">
            <v>4</v>
          </cell>
          <cell r="J910">
            <v>16200</v>
          </cell>
          <cell r="K910">
            <v>0</v>
          </cell>
          <cell r="L910" t="str">
            <v>APPLIED MEXICO, SA DE CV</v>
          </cell>
          <cell r="M910" t="str">
            <v>024</v>
          </cell>
          <cell r="N910" t="str">
            <v>SHS</v>
          </cell>
          <cell r="O910" t="str">
            <v>55</v>
          </cell>
          <cell r="P910" t="str">
            <v/>
          </cell>
          <cell r="Q910" t="str">
            <v>GK</v>
          </cell>
          <cell r="R910" t="str">
            <v/>
          </cell>
          <cell r="S910">
            <v>830.55</v>
          </cell>
          <cell r="T910">
            <v>3322.2</v>
          </cell>
          <cell r="U910" t="str">
            <v>11</v>
          </cell>
          <cell r="V910" t="str">
            <v>LA SALES</v>
          </cell>
          <cell r="W910">
            <v>20230929</v>
          </cell>
          <cell r="X910" t="str">
            <v>105</v>
          </cell>
          <cell r="Y910" t="str">
            <v>120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>
            <v>20230929</v>
          </cell>
          <cell r="AG910">
            <v>20230929</v>
          </cell>
          <cell r="AH910">
            <v>20230929</v>
          </cell>
        </row>
        <row r="911">
          <cell r="A911">
            <v>20230530</v>
          </cell>
          <cell r="B911">
            <v>20230929</v>
          </cell>
          <cell r="F911" t="str">
            <v>HK327747</v>
          </cell>
          <cell r="G911" t="str">
            <v>106751005545800</v>
          </cell>
          <cell r="H911" t="str">
            <v>SHW27CR4C1+2460LT</v>
          </cell>
          <cell r="I911">
            <v>50</v>
          </cell>
          <cell r="J911">
            <v>123000</v>
          </cell>
          <cell r="K911">
            <v>200</v>
          </cell>
          <cell r="L911" t="str">
            <v>DFF CORPORATION</v>
          </cell>
          <cell r="M911" t="str">
            <v>067</v>
          </cell>
          <cell r="N911" t="str">
            <v>SHW</v>
          </cell>
          <cell r="O911" t="str">
            <v>27</v>
          </cell>
          <cell r="P911" t="str">
            <v>CR</v>
          </cell>
          <cell r="Q911" t="str">
            <v/>
          </cell>
          <cell r="R911" t="str">
            <v>C1</v>
          </cell>
          <cell r="S911">
            <v>710</v>
          </cell>
          <cell r="T911">
            <v>35500</v>
          </cell>
          <cell r="U911" t="str">
            <v>11</v>
          </cell>
          <cell r="V911" t="str">
            <v>NE SALES</v>
          </cell>
          <cell r="W911">
            <v>20230929</v>
          </cell>
          <cell r="X911" t="str">
            <v>47</v>
          </cell>
          <cell r="Y911" t="str">
            <v>60</v>
          </cell>
          <cell r="Z911" t="str">
            <v>2</v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>
            <v>20230929</v>
          </cell>
          <cell r="AG911">
            <v>20230929</v>
          </cell>
          <cell r="AH911">
            <v>20230929</v>
          </cell>
        </row>
        <row r="912">
          <cell r="A912">
            <v>20230602</v>
          </cell>
          <cell r="B912">
            <v>20230929</v>
          </cell>
          <cell r="F912" t="str">
            <v>HK327998</v>
          </cell>
          <cell r="G912" t="str">
            <v>102302135793800</v>
          </cell>
          <cell r="H912" t="str">
            <v>SHS30C2ZZ+400L-II</v>
          </cell>
          <cell r="I912">
            <v>4</v>
          </cell>
          <cell r="J912">
            <v>1600</v>
          </cell>
          <cell r="K912">
            <v>8</v>
          </cell>
          <cell r="L912" t="str">
            <v>SHINWA USA CORPORATION</v>
          </cell>
          <cell r="M912" t="str">
            <v>023</v>
          </cell>
          <cell r="N912" t="str">
            <v>SHS</v>
          </cell>
          <cell r="O912" t="str">
            <v>30</v>
          </cell>
          <cell r="P912" t="str">
            <v>C</v>
          </cell>
          <cell r="Q912" t="str">
            <v/>
          </cell>
          <cell r="R912" t="str">
            <v/>
          </cell>
          <cell r="S912">
            <v>161.04</v>
          </cell>
          <cell r="T912">
            <v>644.16</v>
          </cell>
          <cell r="U912" t="str">
            <v>11</v>
          </cell>
          <cell r="V912" t="str">
            <v>CHI SALES</v>
          </cell>
          <cell r="W912">
            <v>20230824</v>
          </cell>
          <cell r="X912" t="str">
            <v>40</v>
          </cell>
          <cell r="Y912" t="str">
            <v>80</v>
          </cell>
          <cell r="Z912" t="str">
            <v/>
          </cell>
          <cell r="AA912" t="str">
            <v>2</v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>
            <v>20230929</v>
          </cell>
          <cell r="AG912">
            <v>20230929</v>
          </cell>
          <cell r="AH912">
            <v>20230929</v>
          </cell>
        </row>
        <row r="913">
          <cell r="A913">
            <v>20230602</v>
          </cell>
          <cell r="B913">
            <v>20230929</v>
          </cell>
          <cell r="F913" t="str">
            <v>HK328150</v>
          </cell>
          <cell r="G913" t="str">
            <v>202915222009000</v>
          </cell>
          <cell r="H913" t="str">
            <v>SHS15LC1SSM(GK) BLOCK</v>
          </cell>
          <cell r="I913">
            <v>10</v>
          </cell>
          <cell r="J913">
            <v>0</v>
          </cell>
          <cell r="K913">
            <v>10</v>
          </cell>
          <cell r="L913" t="str">
            <v/>
          </cell>
          <cell r="M913" t="str">
            <v>029</v>
          </cell>
          <cell r="N913" t="str">
            <v>SHS</v>
          </cell>
          <cell r="O913" t="str">
            <v>15</v>
          </cell>
          <cell r="P913" t="str">
            <v>R</v>
          </cell>
          <cell r="Q913" t="str">
            <v>GK</v>
          </cell>
          <cell r="R913" t="str">
            <v/>
          </cell>
          <cell r="S913">
            <v>75.3</v>
          </cell>
          <cell r="T913">
            <v>753</v>
          </cell>
          <cell r="U913" t="str">
            <v>21</v>
          </cell>
          <cell r="V913" t="str">
            <v>SALES CTRL</v>
          </cell>
          <cell r="W913">
            <v>20230929</v>
          </cell>
          <cell r="X913" t="str">
            <v/>
          </cell>
          <cell r="Y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>M200</v>
          </cell>
          <cell r="AD913" t="str">
            <v/>
          </cell>
          <cell r="AE913" t="str">
            <v/>
          </cell>
          <cell r="AF913">
            <v>20230929</v>
          </cell>
          <cell r="AG913">
            <v>20230929</v>
          </cell>
          <cell r="AH913">
            <v>20230929</v>
          </cell>
        </row>
        <row r="914">
          <cell r="A914">
            <v>20230602</v>
          </cell>
          <cell r="B914">
            <v>20230929</v>
          </cell>
          <cell r="F914" t="str">
            <v>HK328151</v>
          </cell>
          <cell r="G914" t="str">
            <v>202915422009000</v>
          </cell>
          <cell r="H914" t="str">
            <v>SHS15LV1SSM(GK) BLOCK</v>
          </cell>
          <cell r="I914">
            <v>10</v>
          </cell>
          <cell r="J914">
            <v>0</v>
          </cell>
          <cell r="K914">
            <v>10</v>
          </cell>
          <cell r="L914" t="str">
            <v/>
          </cell>
          <cell r="M914" t="str">
            <v>029</v>
          </cell>
          <cell r="N914" t="str">
            <v>SHS</v>
          </cell>
          <cell r="O914" t="str">
            <v>15</v>
          </cell>
          <cell r="P914" t="str">
            <v>LV</v>
          </cell>
          <cell r="Q914" t="str">
            <v>GK</v>
          </cell>
          <cell r="R914" t="str">
            <v/>
          </cell>
          <cell r="S914">
            <v>59.22</v>
          </cell>
          <cell r="T914">
            <v>592.20000000000005</v>
          </cell>
          <cell r="U914" t="str">
            <v>21</v>
          </cell>
          <cell r="V914" t="str">
            <v>SALES CTRL</v>
          </cell>
          <cell r="W914">
            <v>20230929</v>
          </cell>
          <cell r="X914" t="str">
            <v/>
          </cell>
          <cell r="Y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>M200</v>
          </cell>
          <cell r="AD914" t="str">
            <v/>
          </cell>
          <cell r="AE914" t="str">
            <v/>
          </cell>
          <cell r="AF914">
            <v>20230929</v>
          </cell>
          <cell r="AG914">
            <v>20230929</v>
          </cell>
          <cell r="AH914">
            <v>20230929</v>
          </cell>
        </row>
        <row r="915">
          <cell r="A915">
            <v>20230602</v>
          </cell>
          <cell r="B915">
            <v>20230929</v>
          </cell>
          <cell r="F915" t="str">
            <v>HK328152</v>
          </cell>
          <cell r="G915" t="str">
            <v>202920122009000</v>
          </cell>
          <cell r="H915" t="str">
            <v>SHS20C1SSM(GK) BLOCK</v>
          </cell>
          <cell r="I915">
            <v>20</v>
          </cell>
          <cell r="J915">
            <v>0</v>
          </cell>
          <cell r="K915">
            <v>20</v>
          </cell>
          <cell r="L915" t="str">
            <v/>
          </cell>
          <cell r="M915" t="str">
            <v>029</v>
          </cell>
          <cell r="N915" t="str">
            <v>SHS</v>
          </cell>
          <cell r="O915" t="str">
            <v>20</v>
          </cell>
          <cell r="P915" t="str">
            <v>C</v>
          </cell>
          <cell r="Q915" t="str">
            <v>GK</v>
          </cell>
          <cell r="R915" t="str">
            <v/>
          </cell>
          <cell r="S915">
            <v>76.78</v>
          </cell>
          <cell r="T915">
            <v>1535.6</v>
          </cell>
          <cell r="U915" t="str">
            <v>21</v>
          </cell>
          <cell r="V915" t="str">
            <v>SALES CTRL</v>
          </cell>
          <cell r="W915">
            <v>20230929</v>
          </cell>
          <cell r="X915" t="str">
            <v/>
          </cell>
          <cell r="Y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>M200</v>
          </cell>
          <cell r="AD915" t="str">
            <v/>
          </cell>
          <cell r="AE915" t="str">
            <v/>
          </cell>
          <cell r="AF915">
            <v>20230929</v>
          </cell>
          <cell r="AG915">
            <v>20230929</v>
          </cell>
          <cell r="AH915">
            <v>20230929</v>
          </cell>
        </row>
        <row r="916">
          <cell r="A916">
            <v>20230602</v>
          </cell>
          <cell r="B916">
            <v>20230929</v>
          </cell>
          <cell r="F916" t="str">
            <v>HK328165</v>
          </cell>
          <cell r="G916" t="str">
            <v>200631222009000</v>
          </cell>
          <cell r="H916" t="str">
            <v>SSR30XV1SSM(GK) BLOCK</v>
          </cell>
          <cell r="I916">
            <v>10</v>
          </cell>
          <cell r="J916">
            <v>0</v>
          </cell>
          <cell r="K916">
            <v>10</v>
          </cell>
          <cell r="L916" t="str">
            <v/>
          </cell>
          <cell r="M916" t="str">
            <v>006</v>
          </cell>
          <cell r="N916" t="str">
            <v>SSR</v>
          </cell>
          <cell r="O916" t="str">
            <v>30X</v>
          </cell>
          <cell r="P916" t="str">
            <v>V</v>
          </cell>
          <cell r="Q916" t="str">
            <v>GK</v>
          </cell>
          <cell r="R916" t="str">
            <v/>
          </cell>
          <cell r="S916">
            <v>68.180000000000007</v>
          </cell>
          <cell r="T916">
            <v>681.8</v>
          </cell>
          <cell r="U916" t="str">
            <v>21</v>
          </cell>
          <cell r="V916" t="str">
            <v>SALES CTRL</v>
          </cell>
          <cell r="W916">
            <v>20230929</v>
          </cell>
          <cell r="X916" t="str">
            <v/>
          </cell>
          <cell r="Y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>M200</v>
          </cell>
          <cell r="AD916" t="str">
            <v/>
          </cell>
          <cell r="AE916" t="str">
            <v/>
          </cell>
          <cell r="AF916">
            <v>20230929</v>
          </cell>
          <cell r="AG916">
            <v>20230929</v>
          </cell>
          <cell r="AH916">
            <v>20230929</v>
          </cell>
        </row>
        <row r="917">
          <cell r="A917">
            <v>20230602</v>
          </cell>
          <cell r="B917">
            <v>20230929</v>
          </cell>
          <cell r="F917" t="str">
            <v>HK328154</v>
          </cell>
          <cell r="G917" t="str">
            <v>202920222009000</v>
          </cell>
          <cell r="H917" t="str">
            <v>SHS20LC1SSM(GK) BLOCK</v>
          </cell>
          <cell r="I917">
            <v>10</v>
          </cell>
          <cell r="J917">
            <v>0</v>
          </cell>
          <cell r="K917">
            <v>10</v>
          </cell>
          <cell r="L917" t="str">
            <v/>
          </cell>
          <cell r="M917" t="str">
            <v>029</v>
          </cell>
          <cell r="N917" t="str">
            <v>SHS</v>
          </cell>
          <cell r="O917" t="str">
            <v>20</v>
          </cell>
          <cell r="P917" t="str">
            <v>LC</v>
          </cell>
          <cell r="Q917" t="str">
            <v>GK</v>
          </cell>
          <cell r="R917" t="str">
            <v/>
          </cell>
          <cell r="S917">
            <v>83.77</v>
          </cell>
          <cell r="T917">
            <v>837.7</v>
          </cell>
          <cell r="U917" t="str">
            <v>21</v>
          </cell>
          <cell r="V917" t="str">
            <v>SALES CTRL</v>
          </cell>
          <cell r="W917">
            <v>20230929</v>
          </cell>
          <cell r="X917" t="str">
            <v/>
          </cell>
          <cell r="Y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>M200</v>
          </cell>
          <cell r="AD917" t="str">
            <v/>
          </cell>
          <cell r="AE917" t="str">
            <v/>
          </cell>
          <cell r="AF917">
            <v>20230929</v>
          </cell>
          <cell r="AG917">
            <v>20230929</v>
          </cell>
          <cell r="AH917">
            <v>20230929</v>
          </cell>
        </row>
        <row r="918">
          <cell r="A918">
            <v>20230602</v>
          </cell>
          <cell r="B918">
            <v>20230929</v>
          </cell>
          <cell r="F918" t="str">
            <v>HK328153</v>
          </cell>
          <cell r="G918" t="str">
            <v>202920322009000</v>
          </cell>
          <cell r="H918" t="str">
            <v>SHS20V1SSM(GK) BLOCK</v>
          </cell>
          <cell r="I918">
            <v>20</v>
          </cell>
          <cell r="J918">
            <v>0</v>
          </cell>
          <cell r="K918">
            <v>20</v>
          </cell>
          <cell r="L918" t="str">
            <v/>
          </cell>
          <cell r="M918" t="str">
            <v>029</v>
          </cell>
          <cell r="N918" t="str">
            <v>SHS</v>
          </cell>
          <cell r="O918" t="str">
            <v>20</v>
          </cell>
          <cell r="P918" t="str">
            <v>V</v>
          </cell>
          <cell r="Q918" t="str">
            <v>GK</v>
          </cell>
          <cell r="R918" t="str">
            <v/>
          </cell>
          <cell r="S918">
            <v>56.28</v>
          </cell>
          <cell r="T918">
            <v>1125.5999999999999</v>
          </cell>
          <cell r="U918" t="str">
            <v>21</v>
          </cell>
          <cell r="V918" t="str">
            <v>SALES CTRL</v>
          </cell>
          <cell r="W918">
            <v>20230929</v>
          </cell>
          <cell r="X918" t="str">
            <v/>
          </cell>
          <cell r="Y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>M200</v>
          </cell>
          <cell r="AD918" t="str">
            <v/>
          </cell>
          <cell r="AE918" t="str">
            <v/>
          </cell>
          <cell r="AF918">
            <v>20230929</v>
          </cell>
          <cell r="AG918">
            <v>20230929</v>
          </cell>
          <cell r="AH918">
            <v>20230929</v>
          </cell>
        </row>
        <row r="919">
          <cell r="A919">
            <v>20230602</v>
          </cell>
          <cell r="B919">
            <v>20230929</v>
          </cell>
          <cell r="F919" t="str">
            <v>HK328155</v>
          </cell>
          <cell r="G919" t="str">
            <v>202920422009000</v>
          </cell>
          <cell r="H919" t="str">
            <v>SHS20LV1SSM(GK) BLOCK</v>
          </cell>
          <cell r="I919">
            <v>10</v>
          </cell>
          <cell r="J919">
            <v>0</v>
          </cell>
          <cell r="K919">
            <v>10</v>
          </cell>
          <cell r="L919" t="str">
            <v/>
          </cell>
          <cell r="M919" t="str">
            <v>029</v>
          </cell>
          <cell r="N919" t="str">
            <v>SHS</v>
          </cell>
          <cell r="O919" t="str">
            <v>20</v>
          </cell>
          <cell r="P919" t="str">
            <v>LV</v>
          </cell>
          <cell r="Q919" t="str">
            <v>GK</v>
          </cell>
          <cell r="R919" t="str">
            <v/>
          </cell>
          <cell r="S919">
            <v>78.42</v>
          </cell>
          <cell r="T919">
            <v>784.2</v>
          </cell>
          <cell r="U919" t="str">
            <v>21</v>
          </cell>
          <cell r="V919" t="str">
            <v>SALES CTRL</v>
          </cell>
          <cell r="W919">
            <v>20230929</v>
          </cell>
          <cell r="X919" t="str">
            <v/>
          </cell>
          <cell r="Y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>M200</v>
          </cell>
          <cell r="AD919" t="str">
            <v/>
          </cell>
          <cell r="AE919" t="str">
            <v/>
          </cell>
          <cell r="AF919">
            <v>20230929</v>
          </cell>
          <cell r="AG919">
            <v>20230929</v>
          </cell>
          <cell r="AH919">
            <v>20230929</v>
          </cell>
        </row>
        <row r="920">
          <cell r="A920">
            <v>20230605</v>
          </cell>
          <cell r="B920">
            <v>20230929</v>
          </cell>
          <cell r="F920" t="str">
            <v>HK328156</v>
          </cell>
          <cell r="G920" t="str">
            <v>202925122009000</v>
          </cell>
          <cell r="H920" t="str">
            <v>SHS25C1SSM(GK) BLOCK</v>
          </cell>
          <cell r="I920">
            <v>25</v>
          </cell>
          <cell r="J920">
            <v>0</v>
          </cell>
          <cell r="K920">
            <v>25</v>
          </cell>
          <cell r="L920" t="str">
            <v/>
          </cell>
          <cell r="M920" t="str">
            <v>029</v>
          </cell>
          <cell r="N920" t="str">
            <v>SHS</v>
          </cell>
          <cell r="O920" t="str">
            <v>25</v>
          </cell>
          <cell r="P920" t="str">
            <v>C</v>
          </cell>
          <cell r="Q920" t="str">
            <v>GK</v>
          </cell>
          <cell r="R920" t="str">
            <v/>
          </cell>
          <cell r="S920">
            <v>96.27</v>
          </cell>
          <cell r="T920">
            <v>2406.75</v>
          </cell>
          <cell r="U920" t="str">
            <v>21</v>
          </cell>
          <cell r="V920" t="str">
            <v>SALES CTRL</v>
          </cell>
          <cell r="W920">
            <v>20230929</v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>M200</v>
          </cell>
          <cell r="AD920" t="str">
            <v/>
          </cell>
          <cell r="AE920" t="str">
            <v/>
          </cell>
          <cell r="AF920">
            <v>20230929</v>
          </cell>
          <cell r="AG920">
            <v>20230929</v>
          </cell>
          <cell r="AH920">
            <v>20230929</v>
          </cell>
        </row>
        <row r="921">
          <cell r="A921">
            <v>20230605</v>
          </cell>
          <cell r="B921">
            <v>20230929</v>
          </cell>
          <cell r="F921" t="str">
            <v>HK328158</v>
          </cell>
          <cell r="G921" t="str">
            <v>202925322009000</v>
          </cell>
          <cell r="H921" t="str">
            <v>SHS25V1SSM(GK) BLOCK</v>
          </cell>
          <cell r="I921">
            <v>10</v>
          </cell>
          <cell r="J921">
            <v>0</v>
          </cell>
          <cell r="K921">
            <v>10</v>
          </cell>
          <cell r="L921" t="str">
            <v/>
          </cell>
          <cell r="M921" t="str">
            <v>029</v>
          </cell>
          <cell r="N921" t="str">
            <v>SHS</v>
          </cell>
          <cell r="O921" t="str">
            <v>25</v>
          </cell>
          <cell r="P921" t="str">
            <v>V</v>
          </cell>
          <cell r="Q921" t="str">
            <v>GK</v>
          </cell>
          <cell r="R921" t="str">
            <v/>
          </cell>
          <cell r="S921">
            <v>69.510000000000005</v>
          </cell>
          <cell r="T921">
            <v>695.1</v>
          </cell>
          <cell r="U921" t="str">
            <v>21</v>
          </cell>
          <cell r="V921" t="str">
            <v>SALES CTRL</v>
          </cell>
          <cell r="W921">
            <v>20230929</v>
          </cell>
          <cell r="X921" t="str">
            <v>THK</v>
          </cell>
          <cell r="Y921" t="str">
            <v>EX50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>M200</v>
          </cell>
          <cell r="AD921" t="str">
            <v/>
          </cell>
          <cell r="AE921" t="str">
            <v/>
          </cell>
          <cell r="AF921">
            <v>20230929</v>
          </cell>
          <cell r="AG921">
            <v>20230929</v>
          </cell>
          <cell r="AH921">
            <v>20230929</v>
          </cell>
        </row>
        <row r="922">
          <cell r="A922">
            <v>20230605</v>
          </cell>
          <cell r="B922">
            <v>20230929</v>
          </cell>
          <cell r="F922" t="str">
            <v>HK328157</v>
          </cell>
          <cell r="G922" t="str">
            <v>202925522009000</v>
          </cell>
          <cell r="H922" t="str">
            <v>SHS25R1SSM(GK) BLOCK</v>
          </cell>
          <cell r="I922">
            <v>10</v>
          </cell>
          <cell r="J922">
            <v>0</v>
          </cell>
          <cell r="K922">
            <v>10</v>
          </cell>
          <cell r="L922" t="str">
            <v/>
          </cell>
          <cell r="M922" t="str">
            <v>029</v>
          </cell>
          <cell r="N922" t="str">
            <v>SHS</v>
          </cell>
          <cell r="O922" t="str">
            <v>25</v>
          </cell>
          <cell r="P922" t="str">
            <v>R</v>
          </cell>
          <cell r="Q922" t="str">
            <v>GK</v>
          </cell>
          <cell r="R922" t="str">
            <v/>
          </cell>
          <cell r="S922">
            <v>88.11</v>
          </cell>
          <cell r="T922">
            <v>881.1</v>
          </cell>
          <cell r="U922" t="str">
            <v>21</v>
          </cell>
          <cell r="V922" t="str">
            <v>SALES CTRL</v>
          </cell>
          <cell r="W922">
            <v>20230929</v>
          </cell>
          <cell r="X922" t="str">
            <v/>
          </cell>
          <cell r="Y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>M200</v>
          </cell>
          <cell r="AD922" t="str">
            <v/>
          </cell>
          <cell r="AE922" t="str">
            <v/>
          </cell>
          <cell r="AF922">
            <v>20230929</v>
          </cell>
          <cell r="AG922">
            <v>20230929</v>
          </cell>
          <cell r="AH922">
            <v>20230929</v>
          </cell>
        </row>
        <row r="923">
          <cell r="A923">
            <v>20230605</v>
          </cell>
          <cell r="B923">
            <v>20230929</v>
          </cell>
          <cell r="F923" t="str">
            <v>HK328159</v>
          </cell>
          <cell r="G923" t="str">
            <v>202925222009000</v>
          </cell>
          <cell r="H923" t="str">
            <v>SHS25LC1SSM(GK) BLOCK</v>
          </cell>
          <cell r="I923">
            <v>10</v>
          </cell>
          <cell r="J923">
            <v>0</v>
          </cell>
          <cell r="K923">
            <v>10</v>
          </cell>
          <cell r="L923" t="str">
            <v/>
          </cell>
          <cell r="M923" t="str">
            <v>029</v>
          </cell>
          <cell r="N923" t="str">
            <v>SHS</v>
          </cell>
          <cell r="O923" t="str">
            <v>25</v>
          </cell>
          <cell r="P923" t="str">
            <v>LC</v>
          </cell>
          <cell r="Q923" t="str">
            <v>GK</v>
          </cell>
          <cell r="R923" t="str">
            <v/>
          </cell>
          <cell r="S923">
            <v>116.55</v>
          </cell>
          <cell r="T923">
            <v>1165.5</v>
          </cell>
          <cell r="U923" t="str">
            <v>21</v>
          </cell>
          <cell r="V923" t="str">
            <v>SALES CTRL</v>
          </cell>
          <cell r="W923">
            <v>20230929</v>
          </cell>
          <cell r="X923" t="str">
            <v/>
          </cell>
          <cell r="Y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>M200</v>
          </cell>
          <cell r="AD923" t="str">
            <v/>
          </cell>
          <cell r="AE923" t="str">
            <v/>
          </cell>
          <cell r="AF923">
            <v>20230929</v>
          </cell>
          <cell r="AG923">
            <v>20230929</v>
          </cell>
          <cell r="AH923">
            <v>20230929</v>
          </cell>
        </row>
        <row r="924">
          <cell r="A924">
            <v>20230605</v>
          </cell>
          <cell r="B924">
            <v>20230929</v>
          </cell>
          <cell r="F924" t="str">
            <v>HK328160</v>
          </cell>
          <cell r="G924" t="str">
            <v>202925422009000</v>
          </cell>
          <cell r="H924" t="str">
            <v>SHS25LV1SSM(GK) BLOCK</v>
          </cell>
          <cell r="I924">
            <v>10</v>
          </cell>
          <cell r="J924">
            <v>0</v>
          </cell>
          <cell r="K924">
            <v>10</v>
          </cell>
          <cell r="L924" t="str">
            <v/>
          </cell>
          <cell r="M924" t="str">
            <v>029</v>
          </cell>
          <cell r="N924" t="str">
            <v>SHS</v>
          </cell>
          <cell r="O924" t="str">
            <v>25</v>
          </cell>
          <cell r="P924" t="str">
            <v>LV</v>
          </cell>
          <cell r="Q924" t="str">
            <v>GK</v>
          </cell>
          <cell r="R924" t="str">
            <v/>
          </cell>
          <cell r="S924">
            <v>95.41</v>
          </cell>
          <cell r="T924">
            <v>954.1</v>
          </cell>
          <cell r="U924" t="str">
            <v>21</v>
          </cell>
          <cell r="V924" t="str">
            <v>SALES CTRL</v>
          </cell>
          <cell r="W924">
            <v>20230929</v>
          </cell>
          <cell r="X924" t="str">
            <v/>
          </cell>
          <cell r="Y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>M200</v>
          </cell>
          <cell r="AD924" t="str">
            <v/>
          </cell>
          <cell r="AE924" t="str">
            <v/>
          </cell>
          <cell r="AF924">
            <v>20230929</v>
          </cell>
          <cell r="AG924">
            <v>20230929</v>
          </cell>
          <cell r="AH924">
            <v>20230929</v>
          </cell>
        </row>
        <row r="925">
          <cell r="A925">
            <v>20230605</v>
          </cell>
          <cell r="B925">
            <v>20230929</v>
          </cell>
          <cell r="F925" t="str">
            <v>HK328161</v>
          </cell>
          <cell r="G925" t="str">
            <v>202925622009000</v>
          </cell>
          <cell r="H925" t="str">
            <v>SHS25LR1SSM(GK) BLOCK</v>
          </cell>
          <cell r="I925">
            <v>10</v>
          </cell>
          <cell r="J925">
            <v>0</v>
          </cell>
          <cell r="K925">
            <v>10</v>
          </cell>
          <cell r="L925" t="str">
            <v/>
          </cell>
          <cell r="M925" t="str">
            <v>029</v>
          </cell>
          <cell r="N925" t="str">
            <v>SHS</v>
          </cell>
          <cell r="O925" t="str">
            <v>25</v>
          </cell>
          <cell r="P925" t="str">
            <v>LR</v>
          </cell>
          <cell r="Q925" t="str">
            <v>GK</v>
          </cell>
          <cell r="R925" t="str">
            <v/>
          </cell>
          <cell r="S925">
            <v>97.02</v>
          </cell>
          <cell r="T925">
            <v>970.2</v>
          </cell>
          <cell r="U925" t="str">
            <v>21</v>
          </cell>
          <cell r="V925" t="str">
            <v>SALES CTRL</v>
          </cell>
          <cell r="W925">
            <v>20230929</v>
          </cell>
          <cell r="X925" t="str">
            <v/>
          </cell>
          <cell r="Y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>M200</v>
          </cell>
          <cell r="AD925" t="str">
            <v/>
          </cell>
          <cell r="AE925" t="str">
            <v/>
          </cell>
          <cell r="AF925">
            <v>20230929</v>
          </cell>
          <cell r="AG925">
            <v>20230929</v>
          </cell>
          <cell r="AH925">
            <v>20230929</v>
          </cell>
        </row>
        <row r="926">
          <cell r="A926">
            <v>20230607</v>
          </cell>
          <cell r="B926">
            <v>20230929</v>
          </cell>
          <cell r="F926" t="str">
            <v>HK329039</v>
          </cell>
          <cell r="G926" t="str">
            <v>184951022810201</v>
          </cell>
          <cell r="H926" t="str">
            <v>ME22009-Q003-0228102</v>
          </cell>
          <cell r="I926">
            <v>50</v>
          </cell>
          <cell r="J926">
            <v>83500</v>
          </cell>
          <cell r="K926">
            <v>0</v>
          </cell>
          <cell r="L926" t="str">
            <v>CANFIELD SCIENTIFIC INC</v>
          </cell>
          <cell r="M926" t="str">
            <v>849</v>
          </cell>
          <cell r="N926" t="str">
            <v>S-UNIT</v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>
            <v>890</v>
          </cell>
          <cell r="T926">
            <v>44500</v>
          </cell>
          <cell r="U926" t="str">
            <v>11</v>
          </cell>
          <cell r="V926" t="str">
            <v>NE SALES</v>
          </cell>
          <cell r="W926">
            <v>20230828</v>
          </cell>
          <cell r="X926" t="str">
            <v/>
          </cell>
          <cell r="Y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>
            <v>20230929</v>
          </cell>
          <cell r="AG926">
            <v>20230929</v>
          </cell>
          <cell r="AH926">
            <v>20230929</v>
          </cell>
        </row>
        <row r="927">
          <cell r="A927">
            <v>20230616</v>
          </cell>
          <cell r="B927">
            <v>20230929</v>
          </cell>
          <cell r="F927" t="str">
            <v>HK331290</v>
          </cell>
          <cell r="G927" t="str">
            <v>101E51021744901</v>
          </cell>
          <cell r="H927" t="str">
            <v>HSR45C4SSC0S+6980LPT(50-6005A)</v>
          </cell>
          <cell r="I927">
            <v>4</v>
          </cell>
          <cell r="J927">
            <v>27920</v>
          </cell>
          <cell r="K927">
            <v>16</v>
          </cell>
          <cell r="L927" t="str">
            <v>HAAS AUTOMATION</v>
          </cell>
          <cell r="M927" t="str">
            <v>01E</v>
          </cell>
          <cell r="N927" t="str">
            <v>HSR</v>
          </cell>
          <cell r="O927" t="str">
            <v>45</v>
          </cell>
          <cell r="P927" t="str">
            <v>C</v>
          </cell>
          <cell r="Q927" t="str">
            <v>P</v>
          </cell>
          <cell r="R927" t="str">
            <v>C0</v>
          </cell>
          <cell r="S927">
            <v>887</v>
          </cell>
          <cell r="T927">
            <v>3548</v>
          </cell>
          <cell r="U927" t="str">
            <v>11</v>
          </cell>
          <cell r="V927" t="str">
            <v>LA SALES</v>
          </cell>
          <cell r="W927">
            <v>20230929</v>
          </cell>
          <cell r="X927" t="str">
            <v>25</v>
          </cell>
          <cell r="Y927" t="str">
            <v>105</v>
          </cell>
          <cell r="Z927" t="str">
            <v>2</v>
          </cell>
          <cell r="AA927" t="str">
            <v/>
          </cell>
          <cell r="AB927" t="str">
            <v>HHNK</v>
          </cell>
          <cell r="AC927" t="str">
            <v/>
          </cell>
          <cell r="AD927" t="str">
            <v/>
          </cell>
          <cell r="AE927" t="str">
            <v/>
          </cell>
          <cell r="AF927">
            <v>20230929</v>
          </cell>
          <cell r="AG927">
            <v>20230929</v>
          </cell>
          <cell r="AH927">
            <v>20230929</v>
          </cell>
        </row>
        <row r="928">
          <cell r="A928">
            <v>20230705</v>
          </cell>
          <cell r="B928">
            <v>20230929</v>
          </cell>
          <cell r="F928" t="str">
            <v>HK333307</v>
          </cell>
          <cell r="G928" t="str">
            <v>102351018050400</v>
          </cell>
          <cell r="H928" t="str">
            <v>SHS20LV1SSC1+390LUP-II</v>
          </cell>
          <cell r="I928">
            <v>24</v>
          </cell>
          <cell r="J928">
            <v>9360</v>
          </cell>
          <cell r="K928">
            <v>24</v>
          </cell>
          <cell r="L928" t="str">
            <v>MOTION SOLUTIONS</v>
          </cell>
          <cell r="M928" t="str">
            <v>023</v>
          </cell>
          <cell r="N928" t="str">
            <v>SHS</v>
          </cell>
          <cell r="O928" t="str">
            <v>20</v>
          </cell>
          <cell r="P928" t="str">
            <v>LV</v>
          </cell>
          <cell r="Q928" t="str">
            <v>UP</v>
          </cell>
          <cell r="R928" t="str">
            <v>C1</v>
          </cell>
          <cell r="S928">
            <v>166.49</v>
          </cell>
          <cell r="T928">
            <v>3995.76</v>
          </cell>
          <cell r="U928" t="str">
            <v>11</v>
          </cell>
          <cell r="V928" t="str">
            <v>LA SALES</v>
          </cell>
          <cell r="W928">
            <v>20230929</v>
          </cell>
          <cell r="X928" t="str">
            <v>15</v>
          </cell>
          <cell r="Y928" t="str">
            <v>60</v>
          </cell>
          <cell r="Z928" t="str">
            <v/>
          </cell>
          <cell r="AA928" t="str">
            <v>2</v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>
            <v>20230929</v>
          </cell>
          <cell r="AG928">
            <v>20230929</v>
          </cell>
          <cell r="AH928">
            <v>20230929</v>
          </cell>
        </row>
        <row r="929">
          <cell r="A929">
            <v>20230710</v>
          </cell>
          <cell r="B929">
            <v>20230929</v>
          </cell>
          <cell r="F929" t="str">
            <v>HK334049</v>
          </cell>
          <cell r="G929" t="str">
            <v>302451013112100</v>
          </cell>
          <cell r="H929" t="str">
            <v>SHS45-1740L(GK) RAIL</v>
          </cell>
          <cell r="I929">
            <v>4</v>
          </cell>
          <cell r="J929">
            <v>6960</v>
          </cell>
          <cell r="K929">
            <v>0</v>
          </cell>
          <cell r="L929" t="str">
            <v>CATBRIDGE MACHINERY</v>
          </cell>
          <cell r="M929" t="str">
            <v>024</v>
          </cell>
          <cell r="N929" t="str">
            <v>SHS</v>
          </cell>
          <cell r="O929" t="str">
            <v>45</v>
          </cell>
          <cell r="P929" t="str">
            <v/>
          </cell>
          <cell r="Q929" t="str">
            <v>GK</v>
          </cell>
          <cell r="R929" t="str">
            <v/>
          </cell>
          <cell r="S929">
            <v>160</v>
          </cell>
          <cell r="T929">
            <v>640</v>
          </cell>
          <cell r="U929" t="str">
            <v>11</v>
          </cell>
          <cell r="V929" t="str">
            <v>NE SALES</v>
          </cell>
          <cell r="W929">
            <v>20230929</v>
          </cell>
          <cell r="X929" t="str">
            <v>30</v>
          </cell>
          <cell r="Y929" t="str">
            <v>105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>
            <v>20230929</v>
          </cell>
          <cell r="AG929">
            <v>20230929</v>
          </cell>
          <cell r="AH929">
            <v>20230929</v>
          </cell>
        </row>
        <row r="930">
          <cell r="A930">
            <v>20230710</v>
          </cell>
          <cell r="B930">
            <v>20230929</v>
          </cell>
          <cell r="F930" t="str">
            <v>HK334050</v>
          </cell>
          <cell r="G930" t="str">
            <v>302451013112100</v>
          </cell>
          <cell r="H930" t="str">
            <v>SHS45-1740L(GK) RAIL</v>
          </cell>
          <cell r="I930">
            <v>4</v>
          </cell>
          <cell r="J930">
            <v>6960</v>
          </cell>
          <cell r="K930">
            <v>0</v>
          </cell>
          <cell r="L930" t="str">
            <v>CATBRIDGE MACHINERY</v>
          </cell>
          <cell r="M930" t="str">
            <v>024</v>
          </cell>
          <cell r="N930" t="str">
            <v>SHS</v>
          </cell>
          <cell r="O930" t="str">
            <v>45</v>
          </cell>
          <cell r="P930" t="str">
            <v/>
          </cell>
          <cell r="Q930" t="str">
            <v>GK</v>
          </cell>
          <cell r="R930" t="str">
            <v/>
          </cell>
          <cell r="S930">
            <v>160</v>
          </cell>
          <cell r="T930">
            <v>640</v>
          </cell>
          <cell r="U930" t="str">
            <v>11</v>
          </cell>
          <cell r="V930" t="str">
            <v>NE SALES</v>
          </cell>
          <cell r="W930">
            <v>20230929</v>
          </cell>
          <cell r="X930" t="str">
            <v>30</v>
          </cell>
          <cell r="Y930" t="str">
            <v>105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>
            <v>20230929</v>
          </cell>
          <cell r="AG930">
            <v>20230929</v>
          </cell>
          <cell r="AH930">
            <v>20230929</v>
          </cell>
        </row>
        <row r="931">
          <cell r="A931">
            <v>20230711</v>
          </cell>
          <cell r="B931">
            <v>20230929</v>
          </cell>
          <cell r="F931" t="str">
            <v>HK334071</v>
          </cell>
          <cell r="G931" t="str">
            <v>102351014185600</v>
          </cell>
          <cell r="H931" t="str">
            <v>SHS25LC2KKHHC0+2070LPTK-II</v>
          </cell>
          <cell r="I931">
            <v>2</v>
          </cell>
          <cell r="J931">
            <v>4140</v>
          </cell>
          <cell r="K931">
            <v>4</v>
          </cell>
          <cell r="L931" t="str">
            <v>MECHATRONIC TECHNIQUES</v>
          </cell>
          <cell r="M931" t="str">
            <v>023</v>
          </cell>
          <cell r="N931" t="str">
            <v>SHS</v>
          </cell>
          <cell r="O931" t="str">
            <v>25</v>
          </cell>
          <cell r="P931" t="str">
            <v>LC</v>
          </cell>
          <cell r="Q931" t="str">
            <v>P</v>
          </cell>
          <cell r="R931" t="str">
            <v>C0</v>
          </cell>
          <cell r="S931">
            <v>532.6</v>
          </cell>
          <cell r="T931">
            <v>1065.2</v>
          </cell>
          <cell r="U931" t="str">
            <v>11</v>
          </cell>
          <cell r="V931" t="str">
            <v>ATL SALES</v>
          </cell>
          <cell r="W931">
            <v>20230921</v>
          </cell>
          <cell r="X931" t="str">
            <v>30</v>
          </cell>
          <cell r="Y931" t="str">
            <v>60</v>
          </cell>
          <cell r="Z931" t="str">
            <v>2</v>
          </cell>
          <cell r="AA931" t="str">
            <v>2</v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>
            <v>20230929</v>
          </cell>
          <cell r="AG931">
            <v>20230929</v>
          </cell>
          <cell r="AH931">
            <v>20230929</v>
          </cell>
        </row>
        <row r="932">
          <cell r="A932">
            <v>20230718</v>
          </cell>
          <cell r="B932">
            <v>20230929</v>
          </cell>
          <cell r="F932" t="str">
            <v>HK334826</v>
          </cell>
          <cell r="G932" t="str">
            <v>302351022203000</v>
          </cell>
          <cell r="H932" t="str">
            <v>SHS15R1SSC1(GK) BLOCK</v>
          </cell>
          <cell r="I932">
            <v>360</v>
          </cell>
          <cell r="J932">
            <v>0</v>
          </cell>
          <cell r="K932">
            <v>360</v>
          </cell>
          <cell r="L932" t="str">
            <v>STRATASYS</v>
          </cell>
          <cell r="M932" t="str">
            <v>023</v>
          </cell>
          <cell r="N932" t="str">
            <v>SHS</v>
          </cell>
          <cell r="O932" t="str">
            <v>15</v>
          </cell>
          <cell r="P932" t="str">
            <v>R</v>
          </cell>
          <cell r="Q932" t="str">
            <v>GK</v>
          </cell>
          <cell r="R932" t="str">
            <v>C1</v>
          </cell>
          <cell r="S932">
            <v>23</v>
          </cell>
          <cell r="T932">
            <v>8280</v>
          </cell>
          <cell r="U932" t="str">
            <v>11</v>
          </cell>
          <cell r="V932" t="str">
            <v>CHI SALES</v>
          </cell>
          <cell r="W932">
            <v>20230825</v>
          </cell>
          <cell r="X932" t="str">
            <v/>
          </cell>
          <cell r="Y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>
            <v>20230929</v>
          </cell>
          <cell r="AG932">
            <v>20230929</v>
          </cell>
          <cell r="AH932">
            <v>20230929</v>
          </cell>
        </row>
        <row r="933">
          <cell r="A933">
            <v>20230718</v>
          </cell>
          <cell r="B933">
            <v>20230929</v>
          </cell>
          <cell r="F933" t="str">
            <v>HK334911</v>
          </cell>
          <cell r="G933" t="str">
            <v>102302313994700</v>
          </cell>
          <cell r="H933" t="str">
            <v>SHS35V1SSC0+170LP</v>
          </cell>
          <cell r="I933">
            <v>1</v>
          </cell>
          <cell r="J933">
            <v>170</v>
          </cell>
          <cell r="K933">
            <v>1</v>
          </cell>
          <cell r="L933" t="str">
            <v>MOTION IND - CHICAGO (IL30)</v>
          </cell>
          <cell r="M933" t="str">
            <v>023</v>
          </cell>
          <cell r="N933" t="str">
            <v>SHS</v>
          </cell>
          <cell r="O933" t="str">
            <v>35</v>
          </cell>
          <cell r="P933" t="str">
            <v>V</v>
          </cell>
          <cell r="Q933" t="str">
            <v>P</v>
          </cell>
          <cell r="R933" t="str">
            <v>C0</v>
          </cell>
          <cell r="S933">
            <v>116.33</v>
          </cell>
          <cell r="T933">
            <v>116.33</v>
          </cell>
          <cell r="U933" t="str">
            <v>11</v>
          </cell>
          <cell r="V933" t="str">
            <v>CHI SALES</v>
          </cell>
          <cell r="W933">
            <v>20230724</v>
          </cell>
          <cell r="X933" t="str">
            <v>45</v>
          </cell>
          <cell r="Y933" t="str">
            <v>80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>
            <v>20230929</v>
          </cell>
          <cell r="AG933">
            <v>20230929</v>
          </cell>
          <cell r="AH933">
            <v>20230929</v>
          </cell>
        </row>
        <row r="934">
          <cell r="A934">
            <v>20230724</v>
          </cell>
          <cell r="B934">
            <v>20230929</v>
          </cell>
          <cell r="F934" t="str">
            <v>HK335685</v>
          </cell>
          <cell r="G934" t="str">
            <v>102351012923800</v>
          </cell>
          <cell r="H934" t="str">
            <v>SHS25C4SSC1+840LH-II</v>
          </cell>
          <cell r="I934">
            <v>2</v>
          </cell>
          <cell r="J934">
            <v>1680</v>
          </cell>
          <cell r="K934">
            <v>8</v>
          </cell>
          <cell r="L934" t="str">
            <v>OPTIPRO</v>
          </cell>
          <cell r="M934" t="str">
            <v>023</v>
          </cell>
          <cell r="N934" t="str">
            <v>SHS</v>
          </cell>
          <cell r="O934" t="str">
            <v>25</v>
          </cell>
          <cell r="P934" t="str">
            <v>C</v>
          </cell>
          <cell r="Q934" t="str">
            <v>H</v>
          </cell>
          <cell r="R934" t="str">
            <v>C1</v>
          </cell>
          <cell r="S934">
            <v>319.66000000000003</v>
          </cell>
          <cell r="T934">
            <v>639.32000000000005</v>
          </cell>
          <cell r="U934" t="str">
            <v>11</v>
          </cell>
          <cell r="V934" t="str">
            <v>NE SALES</v>
          </cell>
          <cell r="W934">
            <v>20230830</v>
          </cell>
          <cell r="X934" t="str">
            <v>30</v>
          </cell>
          <cell r="Y934" t="str">
            <v>60</v>
          </cell>
          <cell r="Z934" t="str">
            <v/>
          </cell>
          <cell r="AA934" t="str">
            <v>2</v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>
            <v>20230929</v>
          </cell>
          <cell r="AG934">
            <v>20230929</v>
          </cell>
          <cell r="AH934">
            <v>20230929</v>
          </cell>
        </row>
        <row r="935">
          <cell r="A935">
            <v>20230724</v>
          </cell>
          <cell r="B935">
            <v>20230929</v>
          </cell>
          <cell r="F935" t="str">
            <v>HK335747</v>
          </cell>
          <cell r="G935" t="str">
            <v>202325144009000</v>
          </cell>
          <cell r="H935" t="str">
            <v>SHS25C1ZZ(GK) BLOCK</v>
          </cell>
          <cell r="I935">
            <v>60</v>
          </cell>
          <cell r="J935">
            <v>0</v>
          </cell>
          <cell r="K935">
            <v>60</v>
          </cell>
          <cell r="L935" t="str">
            <v>ADVANCED MOTION &amp; CONTROLS LTD</v>
          </cell>
          <cell r="M935" t="str">
            <v>023</v>
          </cell>
          <cell r="N935" t="str">
            <v>SHS</v>
          </cell>
          <cell r="O935" t="str">
            <v>25</v>
          </cell>
          <cell r="P935" t="str">
            <v>C</v>
          </cell>
          <cell r="Q935" t="str">
            <v>GK</v>
          </cell>
          <cell r="R935" t="str">
            <v/>
          </cell>
          <cell r="S935">
            <v>47.51</v>
          </cell>
          <cell r="T935">
            <v>2850.6</v>
          </cell>
          <cell r="U935" t="str">
            <v>11</v>
          </cell>
          <cell r="V935" t="str">
            <v>CAN SALES</v>
          </cell>
          <cell r="W935">
            <v>20230912</v>
          </cell>
          <cell r="X935" t="str">
            <v/>
          </cell>
          <cell r="Y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>
            <v>20230929</v>
          </cell>
          <cell r="AG935">
            <v>20230929</v>
          </cell>
          <cell r="AH935">
            <v>20230929</v>
          </cell>
        </row>
        <row r="936">
          <cell r="A936">
            <v>20230725</v>
          </cell>
          <cell r="B936">
            <v>20230929</v>
          </cell>
          <cell r="F936" t="str">
            <v>HK335864</v>
          </cell>
          <cell r="G936" t="str">
            <v>086156140007900</v>
          </cell>
          <cell r="H936" t="str">
            <v>KR4610A-0790-0-10A0</v>
          </cell>
          <cell r="I936">
            <v>1</v>
          </cell>
          <cell r="J936">
            <v>940</v>
          </cell>
          <cell r="K936">
            <v>0</v>
          </cell>
          <cell r="L936" t="str">
            <v>MOTION IND - CHICAGO (IL30)</v>
          </cell>
          <cell r="M936" t="str">
            <v>861</v>
          </cell>
          <cell r="N936" t="str">
            <v>KR</v>
          </cell>
          <cell r="O936" t="str">
            <v>4610</v>
          </cell>
          <cell r="P936" t="str">
            <v>A</v>
          </cell>
          <cell r="Q936" t="str">
            <v/>
          </cell>
          <cell r="R936" t="str">
            <v>GS</v>
          </cell>
          <cell r="S936">
            <v>950.04</v>
          </cell>
          <cell r="T936">
            <v>950.04</v>
          </cell>
          <cell r="U936" t="str">
            <v>11</v>
          </cell>
          <cell r="V936" t="str">
            <v>CHI SALES</v>
          </cell>
          <cell r="W936">
            <v>20230807</v>
          </cell>
          <cell r="X936" t="str">
            <v>70</v>
          </cell>
          <cell r="Y936" t="str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>
            <v>20230929</v>
          </cell>
          <cell r="AG936">
            <v>20230929</v>
          </cell>
          <cell r="AH936">
            <v>20230929</v>
          </cell>
        </row>
        <row r="937">
          <cell r="A937">
            <v>20230726</v>
          </cell>
          <cell r="B937">
            <v>20230929</v>
          </cell>
          <cell r="F937" t="str">
            <v>HK335966</v>
          </cell>
          <cell r="G937" t="str">
            <v>106751023344800</v>
          </cell>
          <cell r="H937" t="str">
            <v>SHW27CR2SSC1+195LP</v>
          </cell>
          <cell r="I937">
            <v>4</v>
          </cell>
          <cell r="J937">
            <v>780</v>
          </cell>
          <cell r="K937">
            <v>8</v>
          </cell>
          <cell r="L937" t="str">
            <v>MISUMI USA, INC</v>
          </cell>
          <cell r="M937" t="str">
            <v>067</v>
          </cell>
          <cell r="N937" t="str">
            <v>SHW</v>
          </cell>
          <cell r="O937" t="str">
            <v>27</v>
          </cell>
          <cell r="P937" t="str">
            <v>CR</v>
          </cell>
          <cell r="Q937" t="str">
            <v>P</v>
          </cell>
          <cell r="R937" t="str">
            <v>C1</v>
          </cell>
          <cell r="S937">
            <v>243.39</v>
          </cell>
          <cell r="T937">
            <v>973.56</v>
          </cell>
          <cell r="U937" t="str">
            <v>11</v>
          </cell>
          <cell r="V937" t="str">
            <v>SALES CTRL</v>
          </cell>
          <cell r="W937">
            <v>20230824</v>
          </cell>
          <cell r="X937" t="str">
            <v>7.5</v>
          </cell>
          <cell r="Y937" t="str">
            <v>60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>
            <v>20230929</v>
          </cell>
          <cell r="AG937">
            <v>20230929</v>
          </cell>
          <cell r="AH937">
            <v>20230929</v>
          </cell>
        </row>
        <row r="938">
          <cell r="A938">
            <v>20230727</v>
          </cell>
          <cell r="B938">
            <v>20230929</v>
          </cell>
          <cell r="F938" t="str">
            <v>HK336492</v>
          </cell>
          <cell r="G938" t="str">
            <v>106702129806600</v>
          </cell>
          <cell r="H938" t="str">
            <v>SHW27CR1QZUU+160L</v>
          </cell>
          <cell r="I938">
            <v>3</v>
          </cell>
          <cell r="J938">
            <v>480</v>
          </cell>
          <cell r="K938">
            <v>3</v>
          </cell>
          <cell r="L938" t="str">
            <v>APPLIED MEXICO, SA DE CV</v>
          </cell>
          <cell r="M938" t="str">
            <v>067</v>
          </cell>
          <cell r="N938" t="str">
            <v>SHW</v>
          </cell>
          <cell r="O938" t="str">
            <v>27</v>
          </cell>
          <cell r="P938" t="str">
            <v>CR</v>
          </cell>
          <cell r="Q938" t="str">
            <v/>
          </cell>
          <cell r="R938" t="str">
            <v/>
          </cell>
          <cell r="S938">
            <v>100.25</v>
          </cell>
          <cell r="T938">
            <v>300.75</v>
          </cell>
          <cell r="U938" t="str">
            <v>11</v>
          </cell>
          <cell r="V938" t="str">
            <v>LA SALES</v>
          </cell>
          <cell r="W938">
            <v>20230825</v>
          </cell>
          <cell r="X938" t="str">
            <v>20</v>
          </cell>
          <cell r="Y938" t="str">
            <v>60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>
            <v>20230929</v>
          </cell>
          <cell r="AG938">
            <v>20230929</v>
          </cell>
          <cell r="AH938">
            <v>20230929</v>
          </cell>
        </row>
        <row r="939">
          <cell r="A939">
            <v>20230727</v>
          </cell>
          <cell r="B939">
            <v>20230929</v>
          </cell>
          <cell r="F939" t="str">
            <v>HK336501</v>
          </cell>
          <cell r="G939" t="str">
            <v>176051018965800</v>
          </cell>
          <cell r="H939" t="str">
            <v>GL20N-250-SV-EH-U1-N-B-N-Y-A189658</v>
          </cell>
          <cell r="I939">
            <v>1</v>
          </cell>
          <cell r="J939">
            <v>2500</v>
          </cell>
          <cell r="K939">
            <v>8</v>
          </cell>
          <cell r="L939" t="str">
            <v>MSI TEC - CENTENNIAL</v>
          </cell>
          <cell r="M939" t="str">
            <v>760</v>
          </cell>
          <cell r="N939" t="str">
            <v>GL</v>
          </cell>
          <cell r="O939" t="str">
            <v>20N</v>
          </cell>
          <cell r="P939" t="str">
            <v>SV</v>
          </cell>
          <cell r="Q939" t="str">
            <v/>
          </cell>
          <cell r="R939" t="str">
            <v/>
          </cell>
          <cell r="S939">
            <v>2229</v>
          </cell>
          <cell r="T939">
            <v>2229</v>
          </cell>
          <cell r="U939" t="str">
            <v>11</v>
          </cell>
          <cell r="V939" t="str">
            <v>LA SALES</v>
          </cell>
          <cell r="W939">
            <v>20230830</v>
          </cell>
          <cell r="X939" t="str">
            <v/>
          </cell>
          <cell r="Y939" t="str">
            <v>U1</v>
          </cell>
          <cell r="Z939" t="str">
            <v>N</v>
          </cell>
          <cell r="AA939" t="str">
            <v>B</v>
          </cell>
          <cell r="AB939" t="str">
            <v/>
          </cell>
          <cell r="AC939" t="str">
            <v/>
          </cell>
          <cell r="AD939" t="str">
            <v>Y</v>
          </cell>
          <cell r="AE939" t="str">
            <v/>
          </cell>
          <cell r="AF939">
            <v>20230929</v>
          </cell>
          <cell r="AG939">
            <v>20230929</v>
          </cell>
          <cell r="AH939">
            <v>20230929</v>
          </cell>
        </row>
        <row r="940">
          <cell r="A940">
            <v>20230728</v>
          </cell>
          <cell r="B940">
            <v>20230929</v>
          </cell>
          <cell r="F940" t="str">
            <v>HK336617</v>
          </cell>
          <cell r="G940" t="str">
            <v>176051011644600</v>
          </cell>
          <cell r="H940" t="str">
            <v>GL15N-082-SW-B05-W-C-N-N-Y</v>
          </cell>
          <cell r="I940">
            <v>1</v>
          </cell>
          <cell r="J940">
            <v>820</v>
          </cell>
          <cell r="K940">
            <v>4</v>
          </cell>
          <cell r="L940" t="str">
            <v>MOTION IND - BIRMINGHAM</v>
          </cell>
          <cell r="M940" t="str">
            <v>760</v>
          </cell>
          <cell r="N940" t="str">
            <v>GL</v>
          </cell>
          <cell r="O940" t="str">
            <v>15N</v>
          </cell>
          <cell r="P940" t="str">
            <v>SW</v>
          </cell>
          <cell r="Q940" t="str">
            <v/>
          </cell>
          <cell r="R940" t="str">
            <v/>
          </cell>
          <cell r="S940">
            <v>1148</v>
          </cell>
          <cell r="T940">
            <v>1148</v>
          </cell>
          <cell r="U940" t="str">
            <v>11</v>
          </cell>
          <cell r="V940" t="str">
            <v>NE SALES</v>
          </cell>
          <cell r="W940">
            <v>20230811</v>
          </cell>
          <cell r="X940" t="str">
            <v/>
          </cell>
          <cell r="Y940" t="str">
            <v>W</v>
          </cell>
          <cell r="Z940" t="str">
            <v>C</v>
          </cell>
          <cell r="AA940" t="str">
            <v>N</v>
          </cell>
          <cell r="AB940" t="str">
            <v/>
          </cell>
          <cell r="AC940" t="str">
            <v/>
          </cell>
          <cell r="AD940" t="str">
            <v>Y</v>
          </cell>
          <cell r="AE940" t="str">
            <v/>
          </cell>
          <cell r="AF940">
            <v>20230929</v>
          </cell>
          <cell r="AG940">
            <v>20230929</v>
          </cell>
          <cell r="AH940">
            <v>20230929</v>
          </cell>
        </row>
        <row r="941">
          <cell r="A941">
            <v>20230728</v>
          </cell>
          <cell r="B941">
            <v>20230929</v>
          </cell>
          <cell r="F941" t="str">
            <v>HK336898</v>
          </cell>
          <cell r="G941" t="str">
            <v>1849510229543B0</v>
          </cell>
          <cell r="H941" t="str">
            <v>GL20N-058-HV-B-Y BASE UNIT ASSY</v>
          </cell>
          <cell r="I941">
            <v>1</v>
          </cell>
          <cell r="J941">
            <v>580</v>
          </cell>
          <cell r="K941">
            <v>0</v>
          </cell>
          <cell r="L941" t="str">
            <v/>
          </cell>
          <cell r="M941" t="str">
            <v>849</v>
          </cell>
          <cell r="N941" t="str">
            <v>GL</v>
          </cell>
          <cell r="O941" t="str">
            <v>20N</v>
          </cell>
          <cell r="P941" t="str">
            <v>HV</v>
          </cell>
          <cell r="Q941" t="str">
            <v/>
          </cell>
          <cell r="R941" t="str">
            <v/>
          </cell>
          <cell r="S941">
            <v>274</v>
          </cell>
          <cell r="T941">
            <v>274</v>
          </cell>
          <cell r="U941" t="str">
            <v>21</v>
          </cell>
          <cell r="V941" t="str">
            <v>SALES CTRL</v>
          </cell>
          <cell r="W941">
            <v>20230810</v>
          </cell>
          <cell r="X941" t="str">
            <v/>
          </cell>
          <cell r="Y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>Y</v>
          </cell>
          <cell r="AE941" t="str">
            <v/>
          </cell>
          <cell r="AF941">
            <v>20230929</v>
          </cell>
          <cell r="AG941">
            <v>20230929</v>
          </cell>
          <cell r="AH941">
            <v>20230929</v>
          </cell>
        </row>
        <row r="942">
          <cell r="A942">
            <v>20230731</v>
          </cell>
          <cell r="B942">
            <v>20230929</v>
          </cell>
          <cell r="F942" t="str">
            <v>HK336911</v>
          </cell>
          <cell r="G942" t="str">
            <v>302302132967900</v>
          </cell>
          <cell r="H942" t="str">
            <v>SHS25V1QZSS BLOCK</v>
          </cell>
          <cell r="I942">
            <v>10</v>
          </cell>
          <cell r="J942">
            <v>0</v>
          </cell>
          <cell r="K942">
            <v>10</v>
          </cell>
          <cell r="L942" t="str">
            <v>MOTION IND - CHICAGO (IL30)</v>
          </cell>
          <cell r="M942" t="str">
            <v>023</v>
          </cell>
          <cell r="N942" t="str">
            <v>SHS</v>
          </cell>
          <cell r="O942" t="str">
            <v>25</v>
          </cell>
          <cell r="P942" t="str">
            <v>V</v>
          </cell>
          <cell r="Q942" t="str">
            <v/>
          </cell>
          <cell r="R942" t="str">
            <v/>
          </cell>
          <cell r="S942">
            <v>58.25</v>
          </cell>
          <cell r="T942">
            <v>582.5</v>
          </cell>
          <cell r="U942" t="str">
            <v>11</v>
          </cell>
          <cell r="V942" t="str">
            <v>CHI SALES</v>
          </cell>
          <cell r="W942">
            <v>20230804</v>
          </cell>
          <cell r="X942" t="str">
            <v/>
          </cell>
          <cell r="Y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>
            <v>20230929</v>
          </cell>
          <cell r="AG942">
            <v>20230929</v>
          </cell>
          <cell r="AH942">
            <v>20230929</v>
          </cell>
        </row>
        <row r="943">
          <cell r="A943">
            <v>20230801</v>
          </cell>
          <cell r="B943">
            <v>20230929</v>
          </cell>
          <cell r="F943" t="str">
            <v>HK337068</v>
          </cell>
          <cell r="G943" t="str">
            <v>102351011195500</v>
          </cell>
          <cell r="H943" t="str">
            <v>SHS15V1SSHHE+400L</v>
          </cell>
          <cell r="I943">
            <v>80</v>
          </cell>
          <cell r="J943">
            <v>32000</v>
          </cell>
          <cell r="K943">
            <v>80</v>
          </cell>
          <cell r="L943" t="str">
            <v>CURT JOA INC</v>
          </cell>
          <cell r="M943" t="str">
            <v>023</v>
          </cell>
          <cell r="N943" t="str">
            <v>SHS</v>
          </cell>
          <cell r="O943" t="str">
            <v>15</v>
          </cell>
          <cell r="P943" t="str">
            <v>V</v>
          </cell>
          <cell r="Q943" t="str">
            <v/>
          </cell>
          <cell r="R943" t="str">
            <v/>
          </cell>
          <cell r="S943">
            <v>85.49</v>
          </cell>
          <cell r="T943">
            <v>6839.2</v>
          </cell>
          <cell r="U943" t="str">
            <v>11</v>
          </cell>
          <cell r="V943" t="str">
            <v>CHI SALES</v>
          </cell>
          <cell r="W943">
            <v>20230922</v>
          </cell>
          <cell r="X943" t="str">
            <v>20</v>
          </cell>
          <cell r="Y943" t="str">
            <v>60</v>
          </cell>
          <cell r="Z943" t="str">
            <v/>
          </cell>
          <cell r="AA943" t="str">
            <v/>
          </cell>
          <cell r="AB943" t="str">
            <v>003B</v>
          </cell>
          <cell r="AC943" t="str">
            <v/>
          </cell>
          <cell r="AD943" t="str">
            <v/>
          </cell>
          <cell r="AE943" t="str">
            <v/>
          </cell>
          <cell r="AF943">
            <v>20230929</v>
          </cell>
          <cell r="AG943">
            <v>20230929</v>
          </cell>
          <cell r="AH943">
            <v>20230929</v>
          </cell>
        </row>
        <row r="944">
          <cell r="A944">
            <v>20230803</v>
          </cell>
          <cell r="B944">
            <v>20230929</v>
          </cell>
          <cell r="F944" t="str">
            <v>HK337441</v>
          </cell>
          <cell r="G944" t="str">
            <v>106751023344800</v>
          </cell>
          <cell r="H944" t="str">
            <v>SHW27CR2SSC1+195LP</v>
          </cell>
          <cell r="I944">
            <v>2</v>
          </cell>
          <cell r="J944">
            <v>390</v>
          </cell>
          <cell r="K944">
            <v>4</v>
          </cell>
          <cell r="L944" t="str">
            <v>MISUMI USA, INC</v>
          </cell>
          <cell r="M944" t="str">
            <v>067</v>
          </cell>
          <cell r="N944" t="str">
            <v>SHW</v>
          </cell>
          <cell r="O944" t="str">
            <v>27</v>
          </cell>
          <cell r="P944" t="str">
            <v>CR</v>
          </cell>
          <cell r="Q944" t="str">
            <v>P</v>
          </cell>
          <cell r="R944" t="str">
            <v>C1</v>
          </cell>
          <cell r="S944">
            <v>243.39</v>
          </cell>
          <cell r="T944">
            <v>486.78</v>
          </cell>
          <cell r="U944" t="str">
            <v>11</v>
          </cell>
          <cell r="V944" t="str">
            <v>SALES CTRL</v>
          </cell>
          <cell r="W944">
            <v>20230901</v>
          </cell>
          <cell r="X944" t="str">
            <v>7.5</v>
          </cell>
          <cell r="Y944" t="str">
            <v>60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>
            <v>20230929</v>
          </cell>
          <cell r="AG944">
            <v>20230929</v>
          </cell>
          <cell r="AH944">
            <v>20230929</v>
          </cell>
        </row>
        <row r="945">
          <cell r="A945">
            <v>20230804</v>
          </cell>
          <cell r="B945">
            <v>20230929</v>
          </cell>
          <cell r="F945" t="str">
            <v>HK337447</v>
          </cell>
          <cell r="G945" t="str">
            <v>106751023364900</v>
          </cell>
          <cell r="H945" t="str">
            <v>SHW27CRN1SS+140LP</v>
          </cell>
          <cell r="I945">
            <v>6</v>
          </cell>
          <cell r="J945">
            <v>840</v>
          </cell>
          <cell r="K945">
            <v>6</v>
          </cell>
          <cell r="L945" t="str">
            <v>MISUMI USA, INC</v>
          </cell>
          <cell r="M945" t="str">
            <v>067</v>
          </cell>
          <cell r="N945" t="str">
            <v>SHW</v>
          </cell>
          <cell r="O945" t="str">
            <v>27</v>
          </cell>
          <cell r="P945" t="str">
            <v>CRN</v>
          </cell>
          <cell r="Q945" t="str">
            <v>P</v>
          </cell>
          <cell r="R945" t="str">
            <v/>
          </cell>
          <cell r="S945">
            <v>128.05000000000001</v>
          </cell>
          <cell r="T945">
            <v>768.3</v>
          </cell>
          <cell r="U945" t="str">
            <v>11</v>
          </cell>
          <cell r="V945" t="str">
            <v>SALES CTRL</v>
          </cell>
          <cell r="W945">
            <v>20230905</v>
          </cell>
          <cell r="X945" t="str">
            <v>14.5</v>
          </cell>
          <cell r="Y945" t="str">
            <v>60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>
            <v>20230929</v>
          </cell>
          <cell r="AG945">
            <v>20230929</v>
          </cell>
          <cell r="AH945">
            <v>20230929</v>
          </cell>
        </row>
        <row r="946">
          <cell r="A946">
            <v>20230804</v>
          </cell>
          <cell r="B946">
            <v>20230929</v>
          </cell>
          <cell r="F946" t="str">
            <v>HK337451</v>
          </cell>
          <cell r="G946" t="str">
            <v>106751023364900</v>
          </cell>
          <cell r="H946" t="str">
            <v>SHW27CRN1SS+140LP</v>
          </cell>
          <cell r="I946">
            <v>6</v>
          </cell>
          <cell r="J946">
            <v>840</v>
          </cell>
          <cell r="K946">
            <v>6</v>
          </cell>
          <cell r="L946" t="str">
            <v>MISUMI USA, INC</v>
          </cell>
          <cell r="M946" t="str">
            <v>067</v>
          </cell>
          <cell r="N946" t="str">
            <v>SHW</v>
          </cell>
          <cell r="O946" t="str">
            <v>27</v>
          </cell>
          <cell r="P946" t="str">
            <v>CRN</v>
          </cell>
          <cell r="Q946" t="str">
            <v>P</v>
          </cell>
          <cell r="R946" t="str">
            <v/>
          </cell>
          <cell r="S946">
            <v>128.05000000000001</v>
          </cell>
          <cell r="T946">
            <v>768.3</v>
          </cell>
          <cell r="U946" t="str">
            <v>11</v>
          </cell>
          <cell r="V946" t="str">
            <v>SALES CTRL</v>
          </cell>
          <cell r="W946">
            <v>20230905</v>
          </cell>
          <cell r="X946" t="str">
            <v>14.5</v>
          </cell>
          <cell r="Y946" t="str">
            <v>60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>
            <v>20230929</v>
          </cell>
          <cell r="AG946">
            <v>20230929</v>
          </cell>
          <cell r="AH946">
            <v>20230929</v>
          </cell>
        </row>
        <row r="947">
          <cell r="A947">
            <v>20230804</v>
          </cell>
          <cell r="B947">
            <v>20230929</v>
          </cell>
          <cell r="F947" t="str">
            <v>HK337686</v>
          </cell>
          <cell r="G947" t="str">
            <v>75210001105A240</v>
          </cell>
          <cell r="H947" t="str">
            <v>GL15/20 INT-FLNG F-T024</v>
          </cell>
          <cell r="I947">
            <v>1</v>
          </cell>
          <cell r="J947">
            <v>0</v>
          </cell>
          <cell r="K947">
            <v>1</v>
          </cell>
          <cell r="L947" t="str">
            <v>NORTHWOOD MACHINERY</v>
          </cell>
          <cell r="M947" t="str">
            <v>521</v>
          </cell>
          <cell r="N947" t="str">
            <v>GL</v>
          </cell>
          <cell r="O947" t="str">
            <v>15/20</v>
          </cell>
          <cell r="P947" t="str">
            <v/>
          </cell>
          <cell r="Q947" t="str">
            <v/>
          </cell>
          <cell r="R947" t="str">
            <v/>
          </cell>
          <cell r="S947">
            <v>62.5</v>
          </cell>
          <cell r="T947">
            <v>62.5</v>
          </cell>
          <cell r="U947" t="str">
            <v>11</v>
          </cell>
          <cell r="V947" t="str">
            <v>CHI SALES</v>
          </cell>
          <cell r="W947">
            <v>20230824</v>
          </cell>
          <cell r="X947" t="str">
            <v/>
          </cell>
          <cell r="Y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>
            <v>20230929</v>
          </cell>
          <cell r="AG947">
            <v>20230929</v>
          </cell>
          <cell r="AH947">
            <v>20230929</v>
          </cell>
        </row>
        <row r="948">
          <cell r="A948">
            <v>20230807</v>
          </cell>
          <cell r="B948">
            <v>20230929</v>
          </cell>
          <cell r="F948" t="str">
            <v>HK337789</v>
          </cell>
          <cell r="G948" t="str">
            <v>306151000223300</v>
          </cell>
          <cell r="H948" t="str">
            <v>HRW35CA1SSFM BLOCK</v>
          </cell>
          <cell r="I948">
            <v>2</v>
          </cell>
          <cell r="J948">
            <v>0</v>
          </cell>
          <cell r="K948">
            <v>2</v>
          </cell>
          <cell r="L948" t="str">
            <v>SCHNEIDER PACKAGING</v>
          </cell>
          <cell r="M948" t="str">
            <v>061</v>
          </cell>
          <cell r="N948" t="str">
            <v>HRW</v>
          </cell>
          <cell r="O948" t="str">
            <v>35</v>
          </cell>
          <cell r="P948" t="str">
            <v>CA</v>
          </cell>
          <cell r="Q948" t="str">
            <v/>
          </cell>
          <cell r="R948" t="str">
            <v/>
          </cell>
          <cell r="S948">
            <v>133</v>
          </cell>
          <cell r="T948">
            <v>266</v>
          </cell>
          <cell r="U948" t="str">
            <v>11</v>
          </cell>
          <cell r="V948" t="str">
            <v>NE SALES</v>
          </cell>
          <cell r="W948">
            <v>20230825</v>
          </cell>
          <cell r="X948" t="str">
            <v/>
          </cell>
          <cell r="Y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>Y900</v>
          </cell>
          <cell r="AD948" t="str">
            <v/>
          </cell>
          <cell r="AE948" t="str">
            <v/>
          </cell>
          <cell r="AF948">
            <v>20230929</v>
          </cell>
          <cell r="AG948">
            <v>20230929</v>
          </cell>
          <cell r="AH948">
            <v>20230929</v>
          </cell>
        </row>
        <row r="949">
          <cell r="A949">
            <v>20230807</v>
          </cell>
          <cell r="B949">
            <v>20230929</v>
          </cell>
          <cell r="F949" t="str">
            <v>HK337817</v>
          </cell>
          <cell r="G949" t="str">
            <v>202425100950000</v>
          </cell>
          <cell r="H949" t="str">
            <v>SHS25-5000L(GK) RAIL</v>
          </cell>
          <cell r="I949">
            <v>10</v>
          </cell>
          <cell r="J949">
            <v>50000</v>
          </cell>
          <cell r="K949">
            <v>0</v>
          </cell>
          <cell r="L949" t="str">
            <v>JOSEPH MACHINE COMPANY</v>
          </cell>
          <cell r="M949" t="str">
            <v>024</v>
          </cell>
          <cell r="N949" t="str">
            <v>SHS</v>
          </cell>
          <cell r="O949" t="str">
            <v>25</v>
          </cell>
          <cell r="P949" t="str">
            <v/>
          </cell>
          <cell r="Q949" t="str">
            <v>GK</v>
          </cell>
          <cell r="R949" t="str">
            <v/>
          </cell>
          <cell r="S949">
            <v>472</v>
          </cell>
          <cell r="T949">
            <v>4720</v>
          </cell>
          <cell r="U949" t="str">
            <v>11</v>
          </cell>
          <cell r="V949" t="str">
            <v>NE SALES</v>
          </cell>
          <cell r="W949">
            <v>20230921</v>
          </cell>
          <cell r="X949" t="str">
            <v>10</v>
          </cell>
          <cell r="Y949" t="str">
            <v>60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>
            <v>20230929</v>
          </cell>
          <cell r="AG949">
            <v>20230929</v>
          </cell>
          <cell r="AH949">
            <v>20230929</v>
          </cell>
        </row>
        <row r="950">
          <cell r="A950">
            <v>20230808</v>
          </cell>
          <cell r="B950">
            <v>20230929</v>
          </cell>
          <cell r="F950" t="str">
            <v>HK337990</v>
          </cell>
          <cell r="G950" t="str">
            <v>102302138706000</v>
          </cell>
          <cell r="H950" t="str">
            <v>SHS25R1QZZZ+220L-II</v>
          </cell>
          <cell r="I950">
            <v>2</v>
          </cell>
          <cell r="J950">
            <v>440</v>
          </cell>
          <cell r="K950">
            <v>2</v>
          </cell>
          <cell r="L950" t="str">
            <v>OHIO TRANSMISSION CORPORATION</v>
          </cell>
          <cell r="M950" t="str">
            <v>023</v>
          </cell>
          <cell r="N950" t="str">
            <v>SHS</v>
          </cell>
          <cell r="O950" t="str">
            <v>25</v>
          </cell>
          <cell r="P950" t="str">
            <v>R</v>
          </cell>
          <cell r="Q950" t="str">
            <v/>
          </cell>
          <cell r="R950" t="str">
            <v/>
          </cell>
          <cell r="S950">
            <v>81.98</v>
          </cell>
          <cell r="T950">
            <v>163.96</v>
          </cell>
          <cell r="U950" t="str">
            <v>11</v>
          </cell>
          <cell r="V950" t="str">
            <v>ATL SALES</v>
          </cell>
          <cell r="W950">
            <v>20230927</v>
          </cell>
          <cell r="X950" t="str">
            <v>20</v>
          </cell>
          <cell r="Y950" t="str">
            <v>60</v>
          </cell>
          <cell r="Z950" t="str">
            <v/>
          </cell>
          <cell r="AA950" t="str">
            <v>2</v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>
            <v>20230929</v>
          </cell>
          <cell r="AG950">
            <v>20230929</v>
          </cell>
          <cell r="AH950">
            <v>20230929</v>
          </cell>
        </row>
        <row r="951">
          <cell r="A951">
            <v>20230808</v>
          </cell>
          <cell r="B951">
            <v>20230929</v>
          </cell>
          <cell r="F951" t="str">
            <v>HK337991</v>
          </cell>
          <cell r="G951" t="str">
            <v>102302180609600</v>
          </cell>
          <cell r="H951" t="str">
            <v>SHS25V1QZZZ+280L-II</v>
          </cell>
          <cell r="I951">
            <v>2</v>
          </cell>
          <cell r="J951">
            <v>560</v>
          </cell>
          <cell r="K951">
            <v>2</v>
          </cell>
          <cell r="L951" t="str">
            <v>OHIO TRANSMISSION CORPORATION</v>
          </cell>
          <cell r="M951" t="str">
            <v>023</v>
          </cell>
          <cell r="N951" t="str">
            <v>SHS</v>
          </cell>
          <cell r="O951" t="str">
            <v>25</v>
          </cell>
          <cell r="P951" t="str">
            <v>V</v>
          </cell>
          <cell r="Q951" t="str">
            <v/>
          </cell>
          <cell r="R951" t="str">
            <v/>
          </cell>
          <cell r="S951">
            <v>86.59</v>
          </cell>
          <cell r="T951">
            <v>173.18</v>
          </cell>
          <cell r="U951" t="str">
            <v>11</v>
          </cell>
          <cell r="V951" t="str">
            <v>ATL SALES</v>
          </cell>
          <cell r="W951">
            <v>20230927</v>
          </cell>
          <cell r="X951" t="str">
            <v>20</v>
          </cell>
          <cell r="Y951" t="str">
            <v>60</v>
          </cell>
          <cell r="Z951" t="str">
            <v/>
          </cell>
          <cell r="AA951" t="str">
            <v>2</v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>
            <v>20230929</v>
          </cell>
          <cell r="AG951">
            <v>20230929</v>
          </cell>
          <cell r="AH951">
            <v>20230929</v>
          </cell>
        </row>
        <row r="952">
          <cell r="A952">
            <v>20230808</v>
          </cell>
          <cell r="B952">
            <v>20230929</v>
          </cell>
          <cell r="F952" t="str">
            <v>HK337989</v>
          </cell>
          <cell r="G952" t="str">
            <v>102302238628600</v>
          </cell>
          <cell r="H952" t="str">
            <v>SHS25R1QZZZ+180L-II</v>
          </cell>
          <cell r="I952">
            <v>2</v>
          </cell>
          <cell r="J952">
            <v>360</v>
          </cell>
          <cell r="K952">
            <v>2</v>
          </cell>
          <cell r="L952" t="str">
            <v>OHIO TRANSMISSION CORPORATION</v>
          </cell>
          <cell r="M952" t="str">
            <v>023</v>
          </cell>
          <cell r="N952" t="str">
            <v>SHS</v>
          </cell>
          <cell r="O952" t="str">
            <v>25</v>
          </cell>
          <cell r="P952" t="str">
            <v>R</v>
          </cell>
          <cell r="Q952" t="str">
            <v/>
          </cell>
          <cell r="R952" t="str">
            <v/>
          </cell>
          <cell r="S952">
            <v>91.11</v>
          </cell>
          <cell r="T952">
            <v>182.22</v>
          </cell>
          <cell r="U952" t="str">
            <v>11</v>
          </cell>
          <cell r="V952" t="str">
            <v>ATL SALES</v>
          </cell>
          <cell r="W952">
            <v>20230927</v>
          </cell>
          <cell r="X952" t="str">
            <v>30</v>
          </cell>
          <cell r="Y952" t="str">
            <v>60</v>
          </cell>
          <cell r="Z952" t="str">
            <v/>
          </cell>
          <cell r="AA952" t="str">
            <v>2</v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>
            <v>20230929</v>
          </cell>
          <cell r="AG952">
            <v>20230929</v>
          </cell>
          <cell r="AH952">
            <v>20230929</v>
          </cell>
        </row>
        <row r="953">
          <cell r="A953">
            <v>20230810</v>
          </cell>
          <cell r="B953">
            <v>20230929</v>
          </cell>
          <cell r="F953" t="str">
            <v>HK338312</v>
          </cell>
          <cell r="G953" t="str">
            <v>000135125104400</v>
          </cell>
          <cell r="H953" t="str">
            <v>SR35W2UUC1+440L-II</v>
          </cell>
          <cell r="I953">
            <v>2</v>
          </cell>
          <cell r="J953">
            <v>880</v>
          </cell>
          <cell r="K953">
            <v>4</v>
          </cell>
          <cell r="L953" t="str">
            <v>MOTION IND - BIRMINGHAM</v>
          </cell>
          <cell r="M953" t="str">
            <v>001</v>
          </cell>
          <cell r="N953" t="str">
            <v>SR</v>
          </cell>
          <cell r="O953" t="str">
            <v>35</v>
          </cell>
          <cell r="P953" t="str">
            <v>W</v>
          </cell>
          <cell r="Q953" t="str">
            <v/>
          </cell>
          <cell r="R953" t="str">
            <v>C1</v>
          </cell>
          <cell r="S953">
            <v>186.85</v>
          </cell>
          <cell r="T953">
            <v>373.7</v>
          </cell>
          <cell r="U953" t="str">
            <v>11</v>
          </cell>
          <cell r="V953" t="str">
            <v>NE SALES</v>
          </cell>
          <cell r="W953">
            <v>20230816</v>
          </cell>
          <cell r="X953" t="str">
            <v>20</v>
          </cell>
          <cell r="Y953" t="str">
            <v>80</v>
          </cell>
          <cell r="Z953" t="str">
            <v/>
          </cell>
          <cell r="AA953" t="str">
            <v>2</v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>
            <v>20230929</v>
          </cell>
          <cell r="AG953">
            <v>20230929</v>
          </cell>
          <cell r="AH953">
            <v>20230929</v>
          </cell>
        </row>
        <row r="954">
          <cell r="A954">
            <v>20230810</v>
          </cell>
          <cell r="B954">
            <v>20230929</v>
          </cell>
          <cell r="F954" t="str">
            <v>HK338311</v>
          </cell>
          <cell r="G954" t="str">
            <v>113951017894000</v>
          </cell>
          <cell r="H954" t="str">
            <v>SRS12MUUC1+40LMS</v>
          </cell>
          <cell r="I954">
            <v>20</v>
          </cell>
          <cell r="J954">
            <v>800</v>
          </cell>
          <cell r="K954">
            <v>20</v>
          </cell>
          <cell r="L954" t="str">
            <v>MOTION IND - BIRMINGHAM</v>
          </cell>
          <cell r="M954" t="str">
            <v>139</v>
          </cell>
          <cell r="N954" t="str">
            <v>SRS</v>
          </cell>
          <cell r="O954" t="str">
            <v>12</v>
          </cell>
          <cell r="P954" t="str">
            <v/>
          </cell>
          <cell r="Q954" t="str">
            <v/>
          </cell>
          <cell r="R954" t="str">
            <v>C1</v>
          </cell>
          <cell r="S954">
            <v>44.79</v>
          </cell>
          <cell r="T954">
            <v>895.8</v>
          </cell>
          <cell r="U954" t="str">
            <v>11</v>
          </cell>
          <cell r="V954" t="str">
            <v>NE SALES</v>
          </cell>
          <cell r="W954">
            <v>20230816</v>
          </cell>
          <cell r="X954" t="str">
            <v>20</v>
          </cell>
          <cell r="Y954" t="str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>M200</v>
          </cell>
          <cell r="AD954" t="str">
            <v>B000</v>
          </cell>
          <cell r="AE954" t="str">
            <v>M100</v>
          </cell>
          <cell r="AF954">
            <v>20230929</v>
          </cell>
          <cell r="AG954">
            <v>20230929</v>
          </cell>
          <cell r="AH954">
            <v>20230929</v>
          </cell>
        </row>
        <row r="955">
          <cell r="A955">
            <v>20230810</v>
          </cell>
          <cell r="B955">
            <v>20230929</v>
          </cell>
          <cell r="F955" t="str">
            <v>HK338324</v>
          </cell>
          <cell r="G955" t="str">
            <v>100151002853100</v>
          </cell>
          <cell r="H955" t="str">
            <v>SR25W1SS+176LY</v>
          </cell>
          <cell r="I955">
            <v>3</v>
          </cell>
          <cell r="J955">
            <v>528</v>
          </cell>
          <cell r="K955">
            <v>3</v>
          </cell>
          <cell r="L955" t="str">
            <v>MITSUBISHI HEAVY INDUSTRIES</v>
          </cell>
          <cell r="M955" t="str">
            <v>001</v>
          </cell>
          <cell r="N955" t="str">
            <v>SR</v>
          </cell>
          <cell r="O955" t="str">
            <v>25</v>
          </cell>
          <cell r="P955" t="str">
            <v>W</v>
          </cell>
          <cell r="Q955" t="str">
            <v/>
          </cell>
          <cell r="R955" t="str">
            <v/>
          </cell>
          <cell r="S955">
            <v>45</v>
          </cell>
          <cell r="T955">
            <v>135</v>
          </cell>
          <cell r="U955" t="str">
            <v>11</v>
          </cell>
          <cell r="V955" t="str">
            <v>DET SALES</v>
          </cell>
          <cell r="W955">
            <v>20230921</v>
          </cell>
          <cell r="X955" t="str">
            <v>28</v>
          </cell>
          <cell r="Y955" t="str">
            <v>60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>
            <v>20230929</v>
          </cell>
          <cell r="AG955">
            <v>20230929</v>
          </cell>
          <cell r="AH955">
            <v>20230929</v>
          </cell>
        </row>
        <row r="956">
          <cell r="A956">
            <v>20230811</v>
          </cell>
          <cell r="B956">
            <v>20230929</v>
          </cell>
          <cell r="F956" t="str">
            <v>HK338474</v>
          </cell>
          <cell r="G956" t="str">
            <v>302451003177300</v>
          </cell>
          <cell r="H956" t="str">
            <v>SHS35-920LE(GK) RAIL</v>
          </cell>
          <cell r="I956">
            <v>3</v>
          </cell>
          <cell r="J956">
            <v>2760</v>
          </cell>
          <cell r="K956">
            <v>0</v>
          </cell>
          <cell r="L956" t="str">
            <v>GONZALEZ PRODUCTION SYSTEMS</v>
          </cell>
          <cell r="M956" t="str">
            <v>024</v>
          </cell>
          <cell r="N956" t="str">
            <v>SHS</v>
          </cell>
          <cell r="O956" t="str">
            <v>35</v>
          </cell>
          <cell r="P956" t="str">
            <v/>
          </cell>
          <cell r="Q956" t="str">
            <v>GK</v>
          </cell>
          <cell r="R956" t="str">
            <v/>
          </cell>
          <cell r="S956">
            <v>101.14</v>
          </cell>
          <cell r="T956">
            <v>303.42</v>
          </cell>
          <cell r="U956" t="str">
            <v>11</v>
          </cell>
          <cell r="V956" t="str">
            <v>DET SALES</v>
          </cell>
          <cell r="W956">
            <v>20230929</v>
          </cell>
          <cell r="X956" t="str">
            <v>20</v>
          </cell>
          <cell r="Y956" t="str">
            <v>80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>0200</v>
          </cell>
          <cell r="AE956" t="str">
            <v/>
          </cell>
          <cell r="AF956">
            <v>20230929</v>
          </cell>
          <cell r="AG956">
            <v>20230929</v>
          </cell>
          <cell r="AH956">
            <v>20230929</v>
          </cell>
        </row>
        <row r="957">
          <cell r="A957">
            <v>20230811</v>
          </cell>
          <cell r="B957">
            <v>20230929</v>
          </cell>
          <cell r="F957" t="str">
            <v>HK338475</v>
          </cell>
          <cell r="G957" t="str">
            <v>302451003177300</v>
          </cell>
          <cell r="H957" t="str">
            <v>SHS35-920LE(GK) RAIL</v>
          </cell>
          <cell r="I957">
            <v>2</v>
          </cell>
          <cell r="J957">
            <v>1840</v>
          </cell>
          <cell r="K957">
            <v>0</v>
          </cell>
          <cell r="L957" t="str">
            <v>GONZALEZ PRODUCTION SYSTEMS</v>
          </cell>
          <cell r="M957" t="str">
            <v>024</v>
          </cell>
          <cell r="N957" t="str">
            <v>SHS</v>
          </cell>
          <cell r="O957" t="str">
            <v>35</v>
          </cell>
          <cell r="P957" t="str">
            <v/>
          </cell>
          <cell r="Q957" t="str">
            <v>GK</v>
          </cell>
          <cell r="R957" t="str">
            <v/>
          </cell>
          <cell r="S957">
            <v>101.14</v>
          </cell>
          <cell r="T957">
            <v>202.28</v>
          </cell>
          <cell r="U957" t="str">
            <v>11</v>
          </cell>
          <cell r="V957" t="str">
            <v>DET SALES</v>
          </cell>
          <cell r="W957">
            <v>20230929</v>
          </cell>
          <cell r="X957" t="str">
            <v>20</v>
          </cell>
          <cell r="Y957" t="str">
            <v>80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>0200</v>
          </cell>
          <cell r="AE957" t="str">
            <v/>
          </cell>
          <cell r="AF957">
            <v>20230929</v>
          </cell>
          <cell r="AG957">
            <v>20230929</v>
          </cell>
          <cell r="AH957">
            <v>20230929</v>
          </cell>
        </row>
        <row r="958">
          <cell r="A958">
            <v>20230811</v>
          </cell>
          <cell r="B958">
            <v>20230929</v>
          </cell>
          <cell r="F958" t="str">
            <v>HK338518</v>
          </cell>
          <cell r="G958" t="str">
            <v>086135131002000</v>
          </cell>
          <cell r="H958" t="str">
            <v>KR3306A-0200-0-01A0</v>
          </cell>
          <cell r="I958">
            <v>10</v>
          </cell>
          <cell r="J958">
            <v>3000</v>
          </cell>
          <cell r="K958">
            <v>10</v>
          </cell>
          <cell r="L958" t="str">
            <v/>
          </cell>
          <cell r="M958" t="str">
            <v>861</v>
          </cell>
          <cell r="N958" t="str">
            <v>KR</v>
          </cell>
          <cell r="O958" t="str">
            <v>3306</v>
          </cell>
          <cell r="P958" t="str">
            <v>A</v>
          </cell>
          <cell r="Q958" t="str">
            <v/>
          </cell>
          <cell r="R958" t="str">
            <v>GS</v>
          </cell>
          <cell r="S958">
            <v>442.27</v>
          </cell>
          <cell r="T958">
            <v>4422.7</v>
          </cell>
          <cell r="U958" t="str">
            <v>21</v>
          </cell>
          <cell r="V958" t="str">
            <v>SALES CTRL</v>
          </cell>
          <cell r="W958">
            <v>20230824</v>
          </cell>
          <cell r="X958" t="str">
            <v>50</v>
          </cell>
          <cell r="Y958" t="str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>
            <v>20230929</v>
          </cell>
          <cell r="AG958">
            <v>20230929</v>
          </cell>
          <cell r="AH958">
            <v>20230929</v>
          </cell>
        </row>
        <row r="959">
          <cell r="A959">
            <v>20230815</v>
          </cell>
          <cell r="B959">
            <v>20230929</v>
          </cell>
          <cell r="F959" t="str">
            <v>HK338622</v>
          </cell>
          <cell r="G959" t="str">
            <v>100651011000000</v>
          </cell>
          <cell r="H959" t="str">
            <v>SSR15XW2C1M+760LSPM-III</v>
          </cell>
          <cell r="I959">
            <v>3</v>
          </cell>
          <cell r="J959">
            <v>2280</v>
          </cell>
          <cell r="K959">
            <v>6</v>
          </cell>
          <cell r="L959" t="str">
            <v>ONTO INNOVATION</v>
          </cell>
          <cell r="M959" t="str">
            <v>006</v>
          </cell>
          <cell r="N959" t="str">
            <v>SSR</v>
          </cell>
          <cell r="O959" t="str">
            <v>15X</v>
          </cell>
          <cell r="P959" t="str">
            <v>W</v>
          </cell>
          <cell r="Q959" t="str">
            <v>SP</v>
          </cell>
          <cell r="R959" t="str">
            <v>C1</v>
          </cell>
          <cell r="S959">
            <v>219.4</v>
          </cell>
          <cell r="T959">
            <v>658.2</v>
          </cell>
          <cell r="U959" t="str">
            <v>11</v>
          </cell>
          <cell r="V959" t="str">
            <v>CHI SALES</v>
          </cell>
          <cell r="W959">
            <v>20230925</v>
          </cell>
          <cell r="X959" t="str">
            <v>20</v>
          </cell>
          <cell r="Y959" t="str">
            <v>60</v>
          </cell>
          <cell r="Z959" t="str">
            <v/>
          </cell>
          <cell r="AA959" t="str">
            <v>3</v>
          </cell>
          <cell r="AB959" t="str">
            <v/>
          </cell>
          <cell r="AC959" t="str">
            <v>M200</v>
          </cell>
          <cell r="AD959" t="str">
            <v/>
          </cell>
          <cell r="AE959" t="str">
            <v>M100</v>
          </cell>
          <cell r="AF959">
            <v>20230929</v>
          </cell>
          <cell r="AG959">
            <v>20230929</v>
          </cell>
          <cell r="AH959">
            <v>20230929</v>
          </cell>
        </row>
        <row r="960">
          <cell r="A960">
            <v>20230816</v>
          </cell>
          <cell r="B960">
            <v>20230929</v>
          </cell>
          <cell r="F960" t="str">
            <v>HK338897</v>
          </cell>
          <cell r="G960" t="str">
            <v>102302363401300</v>
          </cell>
          <cell r="H960" t="str">
            <v>SHS35C1SSC0+400LP</v>
          </cell>
          <cell r="I960">
            <v>1</v>
          </cell>
          <cell r="J960">
            <v>400</v>
          </cell>
          <cell r="K960">
            <v>1</v>
          </cell>
          <cell r="L960" t="str">
            <v>MOTION IND - CHICAGO (IL30)</v>
          </cell>
          <cell r="M960" t="str">
            <v>023</v>
          </cell>
          <cell r="N960" t="str">
            <v>SHS</v>
          </cell>
          <cell r="O960" t="str">
            <v>35</v>
          </cell>
          <cell r="P960" t="str">
            <v>C</v>
          </cell>
          <cell r="Q960" t="str">
            <v>P</v>
          </cell>
          <cell r="R960" t="str">
            <v>C0</v>
          </cell>
          <cell r="S960">
            <v>142.43</v>
          </cell>
          <cell r="T960">
            <v>142.43</v>
          </cell>
          <cell r="U960" t="str">
            <v>11</v>
          </cell>
          <cell r="V960" t="str">
            <v>CHI SALES</v>
          </cell>
          <cell r="W960">
            <v>20230822</v>
          </cell>
          <cell r="X960" t="str">
            <v>40</v>
          </cell>
          <cell r="Y960" t="str">
            <v>80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>
            <v>20230929</v>
          </cell>
          <cell r="AG960">
            <v>20230929</v>
          </cell>
          <cell r="AH960">
            <v>20230929</v>
          </cell>
        </row>
        <row r="961">
          <cell r="A961">
            <v>20230817</v>
          </cell>
          <cell r="B961">
            <v>20230929</v>
          </cell>
          <cell r="F961" t="str">
            <v>HK338992</v>
          </cell>
          <cell r="G961" t="str">
            <v>000521223002200</v>
          </cell>
          <cell r="H961" t="str">
            <v>SSR20XV2UU+220L</v>
          </cell>
          <cell r="I961">
            <v>4</v>
          </cell>
          <cell r="J961">
            <v>880</v>
          </cell>
          <cell r="K961">
            <v>8</v>
          </cell>
          <cell r="L961" t="str">
            <v>MOTION IND - BIRMINGHAM (AL09)</v>
          </cell>
          <cell r="M961" t="str">
            <v>005</v>
          </cell>
          <cell r="N961" t="str">
            <v>SSR</v>
          </cell>
          <cell r="O961" t="str">
            <v>20X</v>
          </cell>
          <cell r="P961" t="str">
            <v>V</v>
          </cell>
          <cell r="Q961" t="str">
            <v/>
          </cell>
          <cell r="R961" t="str">
            <v/>
          </cell>
          <cell r="S961">
            <v>73.64</v>
          </cell>
          <cell r="T961">
            <v>294.56</v>
          </cell>
          <cell r="U961" t="str">
            <v>11</v>
          </cell>
          <cell r="V961" t="str">
            <v>ATL SALES</v>
          </cell>
          <cell r="W961">
            <v>20230922</v>
          </cell>
          <cell r="X961" t="str">
            <v>20</v>
          </cell>
          <cell r="Y961" t="str">
            <v>60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>
            <v>20230929</v>
          </cell>
          <cell r="AG961">
            <v>20230929</v>
          </cell>
          <cell r="AH961">
            <v>20230929</v>
          </cell>
        </row>
        <row r="962">
          <cell r="A962">
            <v>20230817</v>
          </cell>
          <cell r="B962">
            <v>20230929</v>
          </cell>
          <cell r="F962" t="str">
            <v>HK338993</v>
          </cell>
          <cell r="G962" t="str">
            <v>000521223002800</v>
          </cell>
          <cell r="H962" t="str">
            <v>SSR20XV2UU+280L</v>
          </cell>
          <cell r="I962">
            <v>4</v>
          </cell>
          <cell r="J962">
            <v>1120</v>
          </cell>
          <cell r="K962">
            <v>8</v>
          </cell>
          <cell r="L962" t="str">
            <v>MOTION IND - BIRMINGHAM (AL09)</v>
          </cell>
          <cell r="M962" t="str">
            <v>005</v>
          </cell>
          <cell r="N962" t="str">
            <v>SSR</v>
          </cell>
          <cell r="O962" t="str">
            <v>20X</v>
          </cell>
          <cell r="P962" t="str">
            <v>V</v>
          </cell>
          <cell r="Q962" t="str">
            <v/>
          </cell>
          <cell r="R962" t="str">
            <v/>
          </cell>
          <cell r="S962">
            <v>77.11</v>
          </cell>
          <cell r="T962">
            <v>308.44</v>
          </cell>
          <cell r="U962" t="str">
            <v>11</v>
          </cell>
          <cell r="V962" t="str">
            <v>ATL SALES</v>
          </cell>
          <cell r="W962">
            <v>20230922</v>
          </cell>
          <cell r="X962" t="str">
            <v>20</v>
          </cell>
          <cell r="Y962" t="str">
            <v>60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>
            <v>20230929</v>
          </cell>
          <cell r="AG962">
            <v>20230929</v>
          </cell>
          <cell r="AH962">
            <v>20230929</v>
          </cell>
        </row>
        <row r="963">
          <cell r="A963">
            <v>20230817</v>
          </cell>
          <cell r="B963">
            <v>20230929</v>
          </cell>
          <cell r="F963" t="str">
            <v>HK339084</v>
          </cell>
          <cell r="G963" t="str">
            <v>100561005929300</v>
          </cell>
          <cell r="H963" t="str">
            <v>SSR25XW2KKHH+760LY</v>
          </cell>
          <cell r="I963">
            <v>1</v>
          </cell>
          <cell r="J963">
            <v>760</v>
          </cell>
          <cell r="K963">
            <v>2</v>
          </cell>
          <cell r="L963" t="str">
            <v>MOTION IND - CHICAGO (IL30)</v>
          </cell>
          <cell r="M963" t="str">
            <v>005</v>
          </cell>
          <cell r="N963" t="str">
            <v>SSR</v>
          </cell>
          <cell r="O963" t="str">
            <v>25X</v>
          </cell>
          <cell r="P963" t="str">
            <v>W</v>
          </cell>
          <cell r="Q963" t="str">
            <v/>
          </cell>
          <cell r="R963" t="str">
            <v/>
          </cell>
          <cell r="S963">
            <v>191.74</v>
          </cell>
          <cell r="T963">
            <v>191.74</v>
          </cell>
          <cell r="U963" t="str">
            <v>11</v>
          </cell>
          <cell r="V963" t="str">
            <v>CHI SALES</v>
          </cell>
          <cell r="W963">
            <v>20230823</v>
          </cell>
          <cell r="X963" t="str">
            <v>20</v>
          </cell>
          <cell r="Y963" t="str">
            <v>60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>
            <v>20230929</v>
          </cell>
          <cell r="AG963">
            <v>20230929</v>
          </cell>
          <cell r="AH963">
            <v>20230929</v>
          </cell>
        </row>
        <row r="964">
          <cell r="A964">
            <v>20230817</v>
          </cell>
          <cell r="B964">
            <v>20230929</v>
          </cell>
          <cell r="F964" t="str">
            <v>HK338965</v>
          </cell>
          <cell r="G964" t="str">
            <v>101E51023385600</v>
          </cell>
          <cell r="H964" t="str">
            <v>HSR25C2QZZZC1+340LE</v>
          </cell>
          <cell r="I964">
            <v>6</v>
          </cell>
          <cell r="J964">
            <v>2040</v>
          </cell>
          <cell r="K964">
            <v>12</v>
          </cell>
          <cell r="L964" t="str">
            <v>APPLIED IND TECH - CLEVELAND</v>
          </cell>
          <cell r="M964" t="str">
            <v>01E</v>
          </cell>
          <cell r="N964" t="str">
            <v>HSR</v>
          </cell>
          <cell r="O964" t="str">
            <v>25</v>
          </cell>
          <cell r="P964" t="str">
            <v>C</v>
          </cell>
          <cell r="Q964" t="str">
            <v/>
          </cell>
          <cell r="R964" t="str">
            <v>C1</v>
          </cell>
          <cell r="S964">
            <v>184.87</v>
          </cell>
          <cell r="T964">
            <v>1109.22</v>
          </cell>
          <cell r="U964" t="str">
            <v>11</v>
          </cell>
          <cell r="V964" t="str">
            <v>DET SALES</v>
          </cell>
          <cell r="W964">
            <v>20230823</v>
          </cell>
          <cell r="X964" t="str">
            <v>20</v>
          </cell>
          <cell r="Y964" t="str">
            <v>30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>L000</v>
          </cell>
          <cell r="AE964" t="str">
            <v/>
          </cell>
          <cell r="AF964">
            <v>20230929</v>
          </cell>
          <cell r="AG964">
            <v>20230929</v>
          </cell>
          <cell r="AH964">
            <v>20230929</v>
          </cell>
        </row>
        <row r="965">
          <cell r="A965">
            <v>20230118</v>
          </cell>
          <cell r="B965">
            <v>20231002</v>
          </cell>
          <cell r="F965" t="str">
            <v>HK301977</v>
          </cell>
          <cell r="G965" t="str">
            <v>102351005908100</v>
          </cell>
          <cell r="H965" t="str">
            <v>SHS30V2SSC1E+1216LTS-II</v>
          </cell>
          <cell r="I965">
            <v>24</v>
          </cell>
          <cell r="J965">
            <v>29184</v>
          </cell>
          <cell r="K965">
            <v>48</v>
          </cell>
          <cell r="L965" t="str">
            <v>ORBIT MACHINING COMPANY</v>
          </cell>
          <cell r="M965" t="str">
            <v>023</v>
          </cell>
          <cell r="N965" t="str">
            <v>SHS</v>
          </cell>
          <cell r="O965" t="str">
            <v>30</v>
          </cell>
          <cell r="P965" t="str">
            <v>V</v>
          </cell>
          <cell r="Q965" t="str">
            <v/>
          </cell>
          <cell r="R965" t="str">
            <v>C1</v>
          </cell>
          <cell r="S965">
            <v>282.52</v>
          </cell>
          <cell r="T965">
            <v>6780.48</v>
          </cell>
          <cell r="U965" t="str">
            <v>11</v>
          </cell>
          <cell r="V965" t="str">
            <v>CHI SALES</v>
          </cell>
          <cell r="W965">
            <v>20231016</v>
          </cell>
          <cell r="X965" t="str">
            <v>37</v>
          </cell>
          <cell r="Y965" t="str">
            <v>80</v>
          </cell>
          <cell r="Z965" t="str">
            <v>2</v>
          </cell>
          <cell r="AA965" t="str">
            <v>2</v>
          </cell>
          <cell r="AB965" t="str">
            <v/>
          </cell>
          <cell r="AC965" t="str">
            <v/>
          </cell>
          <cell r="AD965" t="str">
            <v>Z000</v>
          </cell>
          <cell r="AE965" t="str">
            <v/>
          </cell>
          <cell r="AF965">
            <v>20231002</v>
          </cell>
          <cell r="AG965">
            <v>20231016</v>
          </cell>
          <cell r="AH965">
            <v>20231016</v>
          </cell>
        </row>
        <row r="966">
          <cell r="A966">
            <v>20230313</v>
          </cell>
          <cell r="B966">
            <v>20231002</v>
          </cell>
          <cell r="F966" t="str">
            <v>HK313010</v>
          </cell>
          <cell r="G966" t="str">
            <v>102302294263400</v>
          </cell>
          <cell r="H966" t="str">
            <v>SHS35LR2QZZZC1S+4000LT(B)</v>
          </cell>
          <cell r="I966">
            <v>30</v>
          </cell>
          <cell r="J966">
            <v>120000</v>
          </cell>
          <cell r="K966">
            <v>60</v>
          </cell>
          <cell r="L966" t="str">
            <v>AMADA AMERICA INC</v>
          </cell>
          <cell r="M966" t="str">
            <v>023</v>
          </cell>
          <cell r="N966" t="str">
            <v>SHS</v>
          </cell>
          <cell r="O966" t="str">
            <v>35</v>
          </cell>
          <cell r="P966" t="str">
            <v>LR</v>
          </cell>
          <cell r="Q966" t="str">
            <v/>
          </cell>
          <cell r="R966" t="str">
            <v>C1</v>
          </cell>
          <cell r="S966">
            <v>446</v>
          </cell>
          <cell r="T966">
            <v>13380</v>
          </cell>
          <cell r="U966" t="str">
            <v>11</v>
          </cell>
          <cell r="V966" t="str">
            <v>LA SALES</v>
          </cell>
          <cell r="W966">
            <v>20230817</v>
          </cell>
          <cell r="X966" t="str">
            <v>20</v>
          </cell>
          <cell r="Y966" t="str">
            <v>80</v>
          </cell>
          <cell r="Z966" t="str">
            <v>2</v>
          </cell>
          <cell r="AA966" t="str">
            <v/>
          </cell>
          <cell r="AB966" t="str">
            <v>5000</v>
          </cell>
          <cell r="AC966" t="str">
            <v/>
          </cell>
          <cell r="AD966" t="str">
            <v/>
          </cell>
          <cell r="AE966" t="str">
            <v/>
          </cell>
          <cell r="AF966">
            <v>20231002</v>
          </cell>
          <cell r="AG966">
            <v>20231002</v>
          </cell>
          <cell r="AH966">
            <v>20231002</v>
          </cell>
        </row>
        <row r="967">
          <cell r="A967">
            <v>20230613</v>
          </cell>
          <cell r="B967">
            <v>20231002</v>
          </cell>
          <cell r="F967" t="str">
            <v>HK330665</v>
          </cell>
          <cell r="G967" t="str">
            <v>302451018460400</v>
          </cell>
          <cell r="H967" t="str">
            <v>SHS30-3600LE(GK) RAIL</v>
          </cell>
          <cell r="I967">
            <v>1</v>
          </cell>
          <cell r="J967">
            <v>3600</v>
          </cell>
          <cell r="K967">
            <v>0</v>
          </cell>
          <cell r="L967" t="str">
            <v>LINCOLN ELECTRIC COMPANY OF CANADA</v>
          </cell>
          <cell r="M967" t="str">
            <v>024</v>
          </cell>
          <cell r="N967" t="str">
            <v>SHS</v>
          </cell>
          <cell r="O967" t="str">
            <v>30</v>
          </cell>
          <cell r="P967" t="str">
            <v/>
          </cell>
          <cell r="Q967" t="str">
            <v>GK</v>
          </cell>
          <cell r="R967" t="str">
            <v/>
          </cell>
          <cell r="S967">
            <v>355.14</v>
          </cell>
          <cell r="T967">
            <v>355.14</v>
          </cell>
          <cell r="U967" t="str">
            <v>11</v>
          </cell>
          <cell r="V967" t="str">
            <v>CAN SALES</v>
          </cell>
          <cell r="W967">
            <v>20230928</v>
          </cell>
          <cell r="X967" t="str">
            <v>40</v>
          </cell>
          <cell r="Y967" t="str">
            <v>80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>T000</v>
          </cell>
          <cell r="AE967" t="str">
            <v/>
          </cell>
          <cell r="AF967">
            <v>20231002</v>
          </cell>
          <cell r="AG967">
            <v>20231002</v>
          </cell>
          <cell r="AH967">
            <v>20231002</v>
          </cell>
        </row>
        <row r="968">
          <cell r="A968">
            <v>20230614</v>
          </cell>
          <cell r="B968">
            <v>20231002</v>
          </cell>
          <cell r="F968" t="str">
            <v>HK330794</v>
          </cell>
          <cell r="G968" t="str">
            <v>101E51019933500</v>
          </cell>
          <cell r="H968" t="str">
            <v>HSR35C2SSC0S+1445LP(50-0088)</v>
          </cell>
          <cell r="I968">
            <v>40</v>
          </cell>
          <cell r="J968">
            <v>57800</v>
          </cell>
          <cell r="K968">
            <v>80</v>
          </cell>
          <cell r="L968" t="str">
            <v>HAAS AUTOMATION</v>
          </cell>
          <cell r="M968" t="str">
            <v>01E</v>
          </cell>
          <cell r="N968" t="str">
            <v>HSR</v>
          </cell>
          <cell r="O968" t="str">
            <v>35</v>
          </cell>
          <cell r="P968" t="str">
            <v>C</v>
          </cell>
          <cell r="Q968" t="str">
            <v>P</v>
          </cell>
          <cell r="R968" t="str">
            <v>C0</v>
          </cell>
          <cell r="S968">
            <v>125</v>
          </cell>
          <cell r="T968">
            <v>5000</v>
          </cell>
          <cell r="U968" t="str">
            <v>11</v>
          </cell>
          <cell r="V968" t="str">
            <v>LA SALES</v>
          </cell>
          <cell r="W968">
            <v>20231002</v>
          </cell>
          <cell r="X968" t="str">
            <v>42.5</v>
          </cell>
          <cell r="Y968" t="str">
            <v>80</v>
          </cell>
          <cell r="Z968" t="str">
            <v/>
          </cell>
          <cell r="AA968" t="str">
            <v/>
          </cell>
          <cell r="AB968" t="str">
            <v>HHN0</v>
          </cell>
          <cell r="AC968" t="str">
            <v/>
          </cell>
          <cell r="AD968" t="str">
            <v>W010</v>
          </cell>
          <cell r="AE968" t="str">
            <v/>
          </cell>
          <cell r="AF968">
            <v>20231002</v>
          </cell>
          <cell r="AG968">
            <v>20231002</v>
          </cell>
          <cell r="AH968">
            <v>20231002</v>
          </cell>
        </row>
        <row r="969">
          <cell r="A969">
            <v>20230705</v>
          </cell>
          <cell r="B969">
            <v>20231002</v>
          </cell>
          <cell r="F969" t="str">
            <v>HK333204</v>
          </cell>
          <cell r="G969" t="str">
            <v>202E30122000000</v>
          </cell>
          <cell r="H969" t="str">
            <v>SHS30C1SS(GK) BLOCK</v>
          </cell>
          <cell r="I969">
            <v>100</v>
          </cell>
          <cell r="J969">
            <v>0</v>
          </cell>
          <cell r="K969">
            <v>100</v>
          </cell>
          <cell r="L969" t="str">
            <v/>
          </cell>
          <cell r="M969" t="str">
            <v>02E</v>
          </cell>
          <cell r="N969" t="str">
            <v>SHS</v>
          </cell>
          <cell r="O969" t="str">
            <v>30</v>
          </cell>
          <cell r="P969" t="str">
            <v>C</v>
          </cell>
          <cell r="Q969" t="str">
            <v>GK</v>
          </cell>
          <cell r="R969" t="str">
            <v/>
          </cell>
          <cell r="S969">
            <v>38.619999999999997</v>
          </cell>
          <cell r="T969">
            <v>3862</v>
          </cell>
          <cell r="U969" t="str">
            <v>21</v>
          </cell>
          <cell r="V969" t="str">
            <v>SALES CTRL</v>
          </cell>
          <cell r="W969">
            <v>20231012</v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>
            <v>20231002</v>
          </cell>
          <cell r="AG969">
            <v>20231002</v>
          </cell>
          <cell r="AH969">
            <v>20231002</v>
          </cell>
        </row>
        <row r="970">
          <cell r="A970">
            <v>20230707</v>
          </cell>
          <cell r="B970">
            <v>20231002</v>
          </cell>
          <cell r="F970" t="str">
            <v>HK333593</v>
          </cell>
          <cell r="G970" t="str">
            <v>202420300901200</v>
          </cell>
          <cell r="H970" t="str">
            <v>SHS20-120L(GK) RAIL</v>
          </cell>
          <cell r="I970">
            <v>4</v>
          </cell>
          <cell r="J970">
            <v>480</v>
          </cell>
          <cell r="K970">
            <v>0</v>
          </cell>
          <cell r="L970" t="str">
            <v>CARDINAL MACHINE COMPANY</v>
          </cell>
          <cell r="M970" t="str">
            <v>024</v>
          </cell>
          <cell r="N970" t="str">
            <v>SHS</v>
          </cell>
          <cell r="O970" t="str">
            <v>20</v>
          </cell>
          <cell r="P970" t="str">
            <v/>
          </cell>
          <cell r="Q970" t="str">
            <v>GK</v>
          </cell>
          <cell r="R970" t="str">
            <v/>
          </cell>
          <cell r="S970">
            <v>9.73</v>
          </cell>
          <cell r="T970">
            <v>38.92</v>
          </cell>
          <cell r="U970" t="str">
            <v>11</v>
          </cell>
          <cell r="V970" t="str">
            <v>DET SALES</v>
          </cell>
          <cell r="W970">
            <v>20231002</v>
          </cell>
          <cell r="X970" t="str">
            <v>30</v>
          </cell>
          <cell r="Y970" t="str">
            <v>60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>
            <v>20231002</v>
          </cell>
          <cell r="AG970">
            <v>20231002</v>
          </cell>
          <cell r="AH970">
            <v>20231002</v>
          </cell>
        </row>
        <row r="971">
          <cell r="A971">
            <v>20230707</v>
          </cell>
          <cell r="B971">
            <v>20231002</v>
          </cell>
          <cell r="F971" t="str">
            <v>HK333595</v>
          </cell>
          <cell r="G971" t="str">
            <v>202420300901200</v>
          </cell>
          <cell r="H971" t="str">
            <v>SHS20-120L(GK) RAIL</v>
          </cell>
          <cell r="I971">
            <v>4</v>
          </cell>
          <cell r="J971">
            <v>480</v>
          </cell>
          <cell r="K971">
            <v>0</v>
          </cell>
          <cell r="L971" t="str">
            <v>CARDINAL MACHINE COMPANY</v>
          </cell>
          <cell r="M971" t="str">
            <v>024</v>
          </cell>
          <cell r="N971" t="str">
            <v>SHS</v>
          </cell>
          <cell r="O971" t="str">
            <v>20</v>
          </cell>
          <cell r="P971" t="str">
            <v/>
          </cell>
          <cell r="Q971" t="str">
            <v>GK</v>
          </cell>
          <cell r="R971" t="str">
            <v/>
          </cell>
          <cell r="S971">
            <v>9.73</v>
          </cell>
          <cell r="T971">
            <v>38.92</v>
          </cell>
          <cell r="U971" t="str">
            <v>11</v>
          </cell>
          <cell r="V971" t="str">
            <v>DET SALES</v>
          </cell>
          <cell r="W971">
            <v>20231002</v>
          </cell>
          <cell r="X971" t="str">
            <v>30</v>
          </cell>
          <cell r="Y971" t="str">
            <v>60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>
            <v>20231002</v>
          </cell>
          <cell r="AG971">
            <v>20231002</v>
          </cell>
          <cell r="AH971">
            <v>20231002</v>
          </cell>
        </row>
        <row r="972">
          <cell r="A972">
            <v>20230728</v>
          </cell>
          <cell r="B972">
            <v>20231002</v>
          </cell>
          <cell r="F972" t="str">
            <v>HK336661</v>
          </cell>
          <cell r="G972" t="str">
            <v>302351016037200</v>
          </cell>
          <cell r="H972" t="str">
            <v>SHS35LV1QZSSHHE BLOCK</v>
          </cell>
          <cell r="I972">
            <v>4</v>
          </cell>
          <cell r="J972">
            <v>0</v>
          </cell>
          <cell r="K972">
            <v>4</v>
          </cell>
          <cell r="L972" t="str">
            <v>MOTION IND - CHICAGO (IL30)</v>
          </cell>
          <cell r="M972" t="str">
            <v>023</v>
          </cell>
          <cell r="N972" t="str">
            <v>SHS</v>
          </cell>
          <cell r="O972" t="str">
            <v>35</v>
          </cell>
          <cell r="P972" t="str">
            <v>LV</v>
          </cell>
          <cell r="Q972" t="str">
            <v/>
          </cell>
          <cell r="R972" t="str">
            <v/>
          </cell>
          <cell r="S972">
            <v>101.67</v>
          </cell>
          <cell r="T972">
            <v>406.68</v>
          </cell>
          <cell r="U972" t="str">
            <v>11</v>
          </cell>
          <cell r="V972" t="str">
            <v>CHI SALES</v>
          </cell>
          <cell r="W972">
            <v>20230803</v>
          </cell>
          <cell r="X972" t="str">
            <v/>
          </cell>
          <cell r="Y972" t="str">
            <v/>
          </cell>
          <cell r="Z972" t="str">
            <v/>
          </cell>
          <cell r="AA972" t="str">
            <v/>
          </cell>
          <cell r="AB972" t="str">
            <v>004Z</v>
          </cell>
          <cell r="AC972" t="str">
            <v/>
          </cell>
          <cell r="AD972" t="str">
            <v/>
          </cell>
          <cell r="AE972" t="str">
            <v/>
          </cell>
          <cell r="AF972">
            <v>20231002</v>
          </cell>
          <cell r="AG972">
            <v>20231002</v>
          </cell>
          <cell r="AH972">
            <v>20231002</v>
          </cell>
        </row>
        <row r="973">
          <cell r="A973">
            <v>20230801</v>
          </cell>
          <cell r="B973">
            <v>20231002</v>
          </cell>
          <cell r="F973" t="str">
            <v>HK337177</v>
          </cell>
          <cell r="G973" t="str">
            <v>184951022918600</v>
          </cell>
          <cell r="H973" t="str">
            <v>GL15N-SW/HV TABLE UNIT ASSY</v>
          </cell>
          <cell r="I973">
            <v>5</v>
          </cell>
          <cell r="J973">
            <v>0</v>
          </cell>
          <cell r="K973">
            <v>0</v>
          </cell>
          <cell r="L973" t="str">
            <v/>
          </cell>
          <cell r="M973" t="str">
            <v>849</v>
          </cell>
          <cell r="N973" t="str">
            <v>GL</v>
          </cell>
          <cell r="O973" t="str">
            <v>15N</v>
          </cell>
          <cell r="P973" t="str">
            <v>HV</v>
          </cell>
          <cell r="Q973" t="str">
            <v/>
          </cell>
          <cell r="R973" t="str">
            <v/>
          </cell>
          <cell r="S973">
            <v>49</v>
          </cell>
          <cell r="T973">
            <v>245</v>
          </cell>
          <cell r="U973" t="str">
            <v>21</v>
          </cell>
          <cell r="V973" t="str">
            <v>SALES CTRL</v>
          </cell>
          <cell r="W973">
            <v>20230814</v>
          </cell>
          <cell r="X973" t="str">
            <v/>
          </cell>
          <cell r="Y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>
            <v>20231002</v>
          </cell>
          <cell r="AG973">
            <v>20231002</v>
          </cell>
          <cell r="AH973">
            <v>20231002</v>
          </cell>
        </row>
        <row r="974">
          <cell r="A974">
            <v>20230802</v>
          </cell>
          <cell r="B974">
            <v>20231002</v>
          </cell>
          <cell r="F974" t="str">
            <v>HK337263</v>
          </cell>
          <cell r="G974" t="str">
            <v>101551014406800</v>
          </cell>
          <cell r="H974" t="str">
            <v>HSR25LR2ZZFME+3580LF</v>
          </cell>
          <cell r="I974">
            <v>4</v>
          </cell>
          <cell r="J974">
            <v>14320</v>
          </cell>
          <cell r="K974">
            <v>8</v>
          </cell>
          <cell r="L974" t="str">
            <v>MOTION INDUSTRIES (CANADA) INC</v>
          </cell>
          <cell r="M974" t="str">
            <v>015</v>
          </cell>
          <cell r="N974" t="str">
            <v>HSR</v>
          </cell>
          <cell r="O974" t="str">
            <v>25</v>
          </cell>
          <cell r="P974" t="str">
            <v>LR</v>
          </cell>
          <cell r="Q974" t="str">
            <v/>
          </cell>
          <cell r="R974" t="str">
            <v/>
          </cell>
          <cell r="S974">
            <v>795</v>
          </cell>
          <cell r="T974">
            <v>3180</v>
          </cell>
          <cell r="U974" t="str">
            <v>11</v>
          </cell>
          <cell r="V974" t="str">
            <v>CAN SALES</v>
          </cell>
          <cell r="W974">
            <v>20231002</v>
          </cell>
          <cell r="X974" t="str">
            <v>20</v>
          </cell>
          <cell r="Y974" t="str">
            <v>60</v>
          </cell>
          <cell r="Z974" t="str">
            <v/>
          </cell>
          <cell r="AA974" t="str">
            <v/>
          </cell>
          <cell r="AB974" t="str">
            <v>0001</v>
          </cell>
          <cell r="AC974" t="str">
            <v>Y910</v>
          </cell>
          <cell r="AD974" t="str">
            <v/>
          </cell>
          <cell r="AE974" t="str">
            <v>F910</v>
          </cell>
          <cell r="AF974">
            <v>20231002</v>
          </cell>
          <cell r="AG974">
            <v>20231002</v>
          </cell>
          <cell r="AH974">
            <v>20231002</v>
          </cell>
        </row>
        <row r="975">
          <cell r="A975">
            <v>20230802</v>
          </cell>
          <cell r="B975">
            <v>20231002</v>
          </cell>
          <cell r="F975" t="str">
            <v>HK337257</v>
          </cell>
          <cell r="G975" t="str">
            <v>102302275276700</v>
          </cell>
          <cell r="H975" t="str">
            <v>SHS25LV2QZSS+1900L</v>
          </cell>
          <cell r="I975">
            <v>2</v>
          </cell>
          <cell r="J975">
            <v>3800</v>
          </cell>
          <cell r="K975">
            <v>4</v>
          </cell>
          <cell r="L975" t="str">
            <v>MOTION INDUSTRIES (CANADA) INC</v>
          </cell>
          <cell r="M975" t="str">
            <v>023</v>
          </cell>
          <cell r="N975" t="str">
            <v>SHS</v>
          </cell>
          <cell r="O975" t="str">
            <v>25</v>
          </cell>
          <cell r="P975" t="str">
            <v>LV</v>
          </cell>
          <cell r="Q975" t="str">
            <v/>
          </cell>
          <cell r="R975" t="str">
            <v/>
          </cell>
          <cell r="S975">
            <v>314.5</v>
          </cell>
          <cell r="T975">
            <v>629</v>
          </cell>
          <cell r="U975" t="str">
            <v>11</v>
          </cell>
          <cell r="V975" t="str">
            <v>CAN SALES</v>
          </cell>
          <cell r="W975">
            <v>20231002</v>
          </cell>
          <cell r="X975" t="str">
            <v>20</v>
          </cell>
          <cell r="Y975" t="str">
            <v>60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>
            <v>20231002</v>
          </cell>
          <cell r="AG975">
            <v>20231002</v>
          </cell>
          <cell r="AH975">
            <v>20231002</v>
          </cell>
        </row>
        <row r="976">
          <cell r="A976">
            <v>20230807</v>
          </cell>
          <cell r="B976">
            <v>20231002</v>
          </cell>
          <cell r="F976" t="str">
            <v>HK337843</v>
          </cell>
          <cell r="G976" t="str">
            <v>186151015544600</v>
          </cell>
          <cell r="H976" t="str">
            <v>KR2001A-0130-P0-01A0</v>
          </cell>
          <cell r="I976">
            <v>2</v>
          </cell>
          <cell r="J976">
            <v>400</v>
          </cell>
          <cell r="K976">
            <v>2</v>
          </cell>
          <cell r="L976" t="str">
            <v>L3 TECHNOLOGIES, INC - KEO</v>
          </cell>
          <cell r="M976" t="str">
            <v>861</v>
          </cell>
          <cell r="N976" t="str">
            <v>KR</v>
          </cell>
          <cell r="O976" t="str">
            <v>2001</v>
          </cell>
          <cell r="P976" t="str">
            <v>A</v>
          </cell>
          <cell r="Q976" t="str">
            <v>P</v>
          </cell>
          <cell r="R976" t="str">
            <v>G0C1</v>
          </cell>
          <cell r="S976">
            <v>282.92</v>
          </cell>
          <cell r="T976">
            <v>565.84</v>
          </cell>
          <cell r="U976" t="str">
            <v>11</v>
          </cell>
          <cell r="V976" t="str">
            <v>NE SALES</v>
          </cell>
          <cell r="W976">
            <v>20231003</v>
          </cell>
          <cell r="X976" t="str">
            <v>40</v>
          </cell>
          <cell r="Y976" t="str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>
            <v>20231002</v>
          </cell>
          <cell r="AG976">
            <v>20231002</v>
          </cell>
          <cell r="AH976">
            <v>20231002</v>
          </cell>
        </row>
        <row r="977">
          <cell r="A977">
            <v>20230808</v>
          </cell>
          <cell r="B977">
            <v>20231002</v>
          </cell>
          <cell r="F977" t="str">
            <v>HK337901</v>
          </cell>
          <cell r="G977" t="str">
            <v>100651019496600</v>
          </cell>
          <cell r="H977" t="str">
            <v>SSR15XW2C1MS+740LSPM-II</v>
          </cell>
          <cell r="I977">
            <v>12</v>
          </cell>
          <cell r="J977">
            <v>8880</v>
          </cell>
          <cell r="K977">
            <v>24</v>
          </cell>
          <cell r="L977" t="str">
            <v>RELIANT SYSTEMS INC</v>
          </cell>
          <cell r="M977" t="str">
            <v>006</v>
          </cell>
          <cell r="N977" t="str">
            <v>SSR</v>
          </cell>
          <cell r="O977" t="str">
            <v>15X</v>
          </cell>
          <cell r="P977" t="str">
            <v>W</v>
          </cell>
          <cell r="Q977" t="str">
            <v>SP</v>
          </cell>
          <cell r="R977" t="str">
            <v>C1</v>
          </cell>
          <cell r="S977">
            <v>274.43</v>
          </cell>
          <cell r="T977">
            <v>3293.16</v>
          </cell>
          <cell r="U977" t="str">
            <v>11</v>
          </cell>
          <cell r="V977" t="str">
            <v>CHI SALES</v>
          </cell>
          <cell r="W977">
            <v>20231002</v>
          </cell>
          <cell r="X977" t="str">
            <v>10</v>
          </cell>
          <cell r="Y977" t="str">
            <v>60</v>
          </cell>
          <cell r="Z977" t="str">
            <v/>
          </cell>
          <cell r="AA977" t="str">
            <v>2</v>
          </cell>
          <cell r="AB977" t="str">
            <v>Z000</v>
          </cell>
          <cell r="AC977" t="str">
            <v>M200</v>
          </cell>
          <cell r="AD977" t="str">
            <v/>
          </cell>
          <cell r="AE977" t="str">
            <v>M100</v>
          </cell>
          <cell r="AF977">
            <v>20231002</v>
          </cell>
          <cell r="AG977">
            <v>20231002</v>
          </cell>
          <cell r="AH977">
            <v>20231002</v>
          </cell>
        </row>
        <row r="978">
          <cell r="A978">
            <v>20230809</v>
          </cell>
          <cell r="B978">
            <v>20231002</v>
          </cell>
          <cell r="F978" t="str">
            <v>HK338182</v>
          </cell>
          <cell r="G978" t="str">
            <v>086122130002100</v>
          </cell>
          <cell r="H978" t="str">
            <v>KR2602A-0210-0-00A0</v>
          </cell>
          <cell r="I978">
            <v>5</v>
          </cell>
          <cell r="J978">
            <v>1500</v>
          </cell>
          <cell r="K978">
            <v>5</v>
          </cell>
          <cell r="L978" t="str">
            <v>MOTION IND - BIRMINGHAM</v>
          </cell>
          <cell r="M978" t="str">
            <v>861</v>
          </cell>
          <cell r="N978" t="str">
            <v>KR</v>
          </cell>
          <cell r="O978" t="str">
            <v>2602</v>
          </cell>
          <cell r="P978" t="str">
            <v>A</v>
          </cell>
          <cell r="Q978" t="str">
            <v/>
          </cell>
          <cell r="R978" t="str">
            <v>GS</v>
          </cell>
          <cell r="S978">
            <v>307.83999999999997</v>
          </cell>
          <cell r="T978">
            <v>1539.2</v>
          </cell>
          <cell r="U978" t="str">
            <v>11</v>
          </cell>
          <cell r="V978" t="str">
            <v>NE SALES</v>
          </cell>
          <cell r="W978">
            <v>20230920</v>
          </cell>
          <cell r="X978" t="str">
            <v>30</v>
          </cell>
          <cell r="Y978" t="str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>
            <v>20231002</v>
          </cell>
          <cell r="AG978">
            <v>20231002</v>
          </cell>
          <cell r="AH978">
            <v>20231002</v>
          </cell>
        </row>
        <row r="979">
          <cell r="A979">
            <v>20230816</v>
          </cell>
          <cell r="B979">
            <v>20231002</v>
          </cell>
          <cell r="F979" t="str">
            <v>HK338920</v>
          </cell>
          <cell r="G979" t="str">
            <v>101E51023009100</v>
          </cell>
          <cell r="H979" t="str">
            <v>HSR35LC8KK+16500LT-II</v>
          </cell>
          <cell r="I979">
            <v>10</v>
          </cell>
          <cell r="J979">
            <v>165000</v>
          </cell>
          <cell r="K979">
            <v>80</v>
          </cell>
          <cell r="L979" t="str">
            <v>MOTION IND - BIRMINGHAM (AL09)</v>
          </cell>
          <cell r="M979" t="str">
            <v>01E</v>
          </cell>
          <cell r="N979" t="str">
            <v>HSR</v>
          </cell>
          <cell r="O979" t="str">
            <v>35</v>
          </cell>
          <cell r="P979" t="str">
            <v>LC</v>
          </cell>
          <cell r="Q979" t="str">
            <v/>
          </cell>
          <cell r="R979" t="str">
            <v/>
          </cell>
          <cell r="S979">
            <v>2057.61</v>
          </cell>
          <cell r="T979">
            <v>20576.099999999999</v>
          </cell>
          <cell r="U979" t="str">
            <v>11</v>
          </cell>
          <cell r="V979" t="str">
            <v>ATL SALES</v>
          </cell>
          <cell r="W979">
            <v>20231002</v>
          </cell>
          <cell r="X979" t="str">
            <v>10</v>
          </cell>
          <cell r="Y979" t="str">
            <v>80</v>
          </cell>
          <cell r="Z979" t="str">
            <v>6</v>
          </cell>
          <cell r="AA979" t="str">
            <v>2</v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>
            <v>20231002</v>
          </cell>
          <cell r="AG979">
            <v>20231002</v>
          </cell>
          <cell r="AH979">
            <v>20231002</v>
          </cell>
        </row>
        <row r="980">
          <cell r="A980">
            <v>20230817</v>
          </cell>
          <cell r="B980">
            <v>20231002</v>
          </cell>
          <cell r="F980" t="str">
            <v>HK338921</v>
          </cell>
          <cell r="G980" t="str">
            <v>101E51023396000</v>
          </cell>
          <cell r="H980" t="str">
            <v>HSR35LC8KK+1830L-II</v>
          </cell>
          <cell r="I980">
            <v>10</v>
          </cell>
          <cell r="J980">
            <v>18300</v>
          </cell>
          <cell r="K980">
            <v>80</v>
          </cell>
          <cell r="L980" t="str">
            <v>MOTION IND - BIRMINGHAM (AL09)</v>
          </cell>
          <cell r="M980" t="str">
            <v>01E</v>
          </cell>
          <cell r="N980" t="str">
            <v>HSR</v>
          </cell>
          <cell r="O980" t="str">
            <v>35</v>
          </cell>
          <cell r="P980" t="str">
            <v>LC</v>
          </cell>
          <cell r="Q980" t="str">
            <v/>
          </cell>
          <cell r="R980" t="str">
            <v/>
          </cell>
          <cell r="S980">
            <v>833.3</v>
          </cell>
          <cell r="T980">
            <v>8333</v>
          </cell>
          <cell r="U980" t="str">
            <v>11</v>
          </cell>
          <cell r="V980" t="str">
            <v>ATL SALES</v>
          </cell>
          <cell r="W980">
            <v>20231002</v>
          </cell>
          <cell r="X980" t="str">
            <v>35</v>
          </cell>
          <cell r="Y980" t="str">
            <v>80</v>
          </cell>
          <cell r="Z980" t="str">
            <v/>
          </cell>
          <cell r="AA980" t="str">
            <v>2</v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>
            <v>20231002</v>
          </cell>
          <cell r="AG980">
            <v>20231002</v>
          </cell>
          <cell r="AH980">
            <v>20231002</v>
          </cell>
        </row>
        <row r="981">
          <cell r="A981">
            <v>20230309</v>
          </cell>
          <cell r="B981">
            <v>20231003</v>
          </cell>
          <cell r="F981" t="str">
            <v>HK312561</v>
          </cell>
          <cell r="G981" t="str">
            <v>102351022212200</v>
          </cell>
          <cell r="H981" t="str">
            <v>SHS30C6SSE+7160LT</v>
          </cell>
          <cell r="I981">
            <v>1</v>
          </cell>
          <cell r="J981">
            <v>7160</v>
          </cell>
          <cell r="K981">
            <v>6</v>
          </cell>
          <cell r="L981" t="str">
            <v>BEARINGS &amp; DRIVES (GA)</v>
          </cell>
          <cell r="M981" t="str">
            <v>023</v>
          </cell>
          <cell r="N981" t="str">
            <v>SHS</v>
          </cell>
          <cell r="O981" t="str">
            <v>30</v>
          </cell>
          <cell r="P981" t="str">
            <v>C</v>
          </cell>
          <cell r="Q981" t="str">
            <v/>
          </cell>
          <cell r="R981" t="str">
            <v/>
          </cell>
          <cell r="S981">
            <v>1033.1199999999999</v>
          </cell>
          <cell r="T981">
            <v>1033.1199999999999</v>
          </cell>
          <cell r="U981" t="str">
            <v>11</v>
          </cell>
          <cell r="V981" t="str">
            <v>ATL SALES</v>
          </cell>
          <cell r="W981">
            <v>20230926</v>
          </cell>
          <cell r="X981" t="str">
            <v>20</v>
          </cell>
          <cell r="Y981" t="str">
            <v>80</v>
          </cell>
          <cell r="Z981" t="str">
            <v>3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>
            <v>20231003</v>
          </cell>
          <cell r="AG981">
            <v>20231003</v>
          </cell>
          <cell r="AH981">
            <v>20231003</v>
          </cell>
        </row>
        <row r="982">
          <cell r="A982">
            <v>20230317</v>
          </cell>
          <cell r="B982">
            <v>20231003</v>
          </cell>
          <cell r="F982" t="str">
            <v>HK313861</v>
          </cell>
          <cell r="G982" t="str">
            <v>202465350921700</v>
          </cell>
          <cell r="H982" t="str">
            <v>SHS65-2170L(GK) RAIL</v>
          </cell>
          <cell r="I982">
            <v>4</v>
          </cell>
          <cell r="J982">
            <v>8680</v>
          </cell>
          <cell r="K982">
            <v>0</v>
          </cell>
          <cell r="L982" t="str">
            <v>HUSKY INJECTION MOLDING SYSTEMS LTD</v>
          </cell>
          <cell r="M982" t="str">
            <v>024</v>
          </cell>
          <cell r="N982" t="str">
            <v>SHS</v>
          </cell>
          <cell r="O982" t="str">
            <v>65</v>
          </cell>
          <cell r="P982" t="str">
            <v/>
          </cell>
          <cell r="Q982" t="str">
            <v>GK</v>
          </cell>
          <cell r="R982" t="str">
            <v/>
          </cell>
          <cell r="S982">
            <v>376</v>
          </cell>
          <cell r="T982">
            <v>1504</v>
          </cell>
          <cell r="U982" t="str">
            <v>11</v>
          </cell>
          <cell r="V982" t="str">
            <v>CAN SALES</v>
          </cell>
          <cell r="W982">
            <v>20230515</v>
          </cell>
          <cell r="X982" t="str">
            <v>35</v>
          </cell>
          <cell r="Y982" t="str">
            <v>150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>
            <v>20231003</v>
          </cell>
          <cell r="AG982">
            <v>20231003</v>
          </cell>
          <cell r="AH982">
            <v>20231003</v>
          </cell>
        </row>
        <row r="983">
          <cell r="A983">
            <v>20230405</v>
          </cell>
          <cell r="B983">
            <v>20231003</v>
          </cell>
          <cell r="F983" t="str">
            <v>HK318644</v>
          </cell>
          <cell r="G983" t="str">
            <v>102351011788100</v>
          </cell>
          <cell r="H983" t="str">
            <v>SHS65LV1KKHH+400L</v>
          </cell>
          <cell r="I983">
            <v>8</v>
          </cell>
          <cell r="J983">
            <v>3200</v>
          </cell>
          <cell r="K983">
            <v>8</v>
          </cell>
          <cell r="L983" t="str">
            <v>APPLIED IND TECH - CLEVELAND</v>
          </cell>
          <cell r="M983" t="str">
            <v>023</v>
          </cell>
          <cell r="N983" t="str">
            <v>SHS</v>
          </cell>
          <cell r="O983" t="str">
            <v>65</v>
          </cell>
          <cell r="P983" t="str">
            <v>LV</v>
          </cell>
          <cell r="Q983" t="str">
            <v/>
          </cell>
          <cell r="R983" t="str">
            <v/>
          </cell>
          <cell r="S983">
            <v>373.38</v>
          </cell>
          <cell r="T983">
            <v>2987.04</v>
          </cell>
          <cell r="U983" t="str">
            <v>11</v>
          </cell>
          <cell r="V983" t="str">
            <v>DET SALES</v>
          </cell>
          <cell r="W983">
            <v>20230413</v>
          </cell>
          <cell r="X983" t="str">
            <v>50</v>
          </cell>
          <cell r="Y983" t="str">
            <v>150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>
            <v>20231003</v>
          </cell>
          <cell r="AG983">
            <v>20231003</v>
          </cell>
          <cell r="AH983">
            <v>20231003</v>
          </cell>
        </row>
        <row r="984">
          <cell r="A984">
            <v>20230424</v>
          </cell>
          <cell r="B984">
            <v>20231003</v>
          </cell>
          <cell r="F984" t="str">
            <v>HK321323</v>
          </cell>
          <cell r="G984" t="str">
            <v>201725150902050</v>
          </cell>
          <cell r="H984" t="str">
            <v>HSR25-205L(GK) RAIL</v>
          </cell>
          <cell r="I984">
            <v>20</v>
          </cell>
          <cell r="J984">
            <v>4100</v>
          </cell>
          <cell r="K984">
            <v>0</v>
          </cell>
          <cell r="L984" t="str">
            <v>HOMAG MACHINERY</v>
          </cell>
          <cell r="M984" t="str">
            <v>017</v>
          </cell>
          <cell r="N984" t="str">
            <v>HSR</v>
          </cell>
          <cell r="O984" t="str">
            <v>25</v>
          </cell>
          <cell r="P984" t="str">
            <v/>
          </cell>
          <cell r="Q984" t="str">
            <v>GK</v>
          </cell>
          <cell r="R984" t="str">
            <v/>
          </cell>
          <cell r="S984">
            <v>12.5</v>
          </cell>
          <cell r="T984">
            <v>250</v>
          </cell>
          <cell r="U984" t="str">
            <v>11</v>
          </cell>
          <cell r="V984" t="str">
            <v>DET SALES</v>
          </cell>
          <cell r="W984">
            <v>20231005</v>
          </cell>
          <cell r="X984" t="str">
            <v>15</v>
          </cell>
          <cell r="Y984" t="str">
            <v>60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>
            <v>20231003</v>
          </cell>
          <cell r="AG984">
            <v>20231005</v>
          </cell>
          <cell r="AH984">
            <v>20231005</v>
          </cell>
        </row>
        <row r="985">
          <cell r="A985">
            <v>20230605</v>
          </cell>
          <cell r="B985">
            <v>20231003</v>
          </cell>
          <cell r="F985" t="str">
            <v>HK328548</v>
          </cell>
          <cell r="G985" t="str">
            <v>302351020009600</v>
          </cell>
          <cell r="H985" t="str">
            <v>SHS15V1E(GK) BLOCK</v>
          </cell>
          <cell r="I985">
            <v>52</v>
          </cell>
          <cell r="J985">
            <v>0</v>
          </cell>
          <cell r="K985">
            <v>52</v>
          </cell>
          <cell r="L985" t="str">
            <v>DOVER MOTION</v>
          </cell>
          <cell r="M985" t="str">
            <v>023</v>
          </cell>
          <cell r="N985" t="str">
            <v>SHS</v>
          </cell>
          <cell r="O985" t="str">
            <v>15</v>
          </cell>
          <cell r="P985" t="str">
            <v>V</v>
          </cell>
          <cell r="Q985" t="str">
            <v>GK</v>
          </cell>
          <cell r="R985" t="str">
            <v/>
          </cell>
          <cell r="S985">
            <v>27.77</v>
          </cell>
          <cell r="T985">
            <v>1444.04</v>
          </cell>
          <cell r="U985" t="str">
            <v>11</v>
          </cell>
          <cell r="V985" t="str">
            <v>NE SALES</v>
          </cell>
          <cell r="W985">
            <v>20231018</v>
          </cell>
          <cell r="X985" t="str">
            <v/>
          </cell>
          <cell r="Y985" t="str">
            <v/>
          </cell>
          <cell r="Z985" t="str">
            <v/>
          </cell>
          <cell r="AA985" t="str">
            <v/>
          </cell>
          <cell r="AB985" t="str">
            <v>0010</v>
          </cell>
          <cell r="AC985" t="str">
            <v/>
          </cell>
          <cell r="AD985" t="str">
            <v/>
          </cell>
          <cell r="AE985" t="str">
            <v/>
          </cell>
          <cell r="AF985">
            <v>20231003</v>
          </cell>
          <cell r="AG985">
            <v>20231018</v>
          </cell>
          <cell r="AH985">
            <v>20231018</v>
          </cell>
        </row>
        <row r="986">
          <cell r="A986">
            <v>20230615</v>
          </cell>
          <cell r="B986">
            <v>20231003</v>
          </cell>
          <cell r="F986" t="str">
            <v>HK331140</v>
          </cell>
          <cell r="G986" t="str">
            <v>002315523108200</v>
          </cell>
          <cell r="H986" t="str">
            <v>SHS15R2UU+820L-II</v>
          </cell>
          <cell r="I986">
            <v>20</v>
          </cell>
          <cell r="J986">
            <v>16400</v>
          </cell>
          <cell r="K986">
            <v>40</v>
          </cell>
          <cell r="L986" t="str">
            <v/>
          </cell>
          <cell r="M986" t="str">
            <v>023</v>
          </cell>
          <cell r="N986" t="str">
            <v>SHS</v>
          </cell>
          <cell r="O986" t="str">
            <v>15</v>
          </cell>
          <cell r="P986" t="str">
            <v>R</v>
          </cell>
          <cell r="Q986" t="str">
            <v/>
          </cell>
          <cell r="R986" t="str">
            <v/>
          </cell>
          <cell r="S986">
            <v>97</v>
          </cell>
          <cell r="T986">
            <v>1940</v>
          </cell>
          <cell r="U986" t="str">
            <v>21</v>
          </cell>
          <cell r="V986" t="str">
            <v>SALES CTRL</v>
          </cell>
          <cell r="W986">
            <v>20231006</v>
          </cell>
          <cell r="X986" t="str">
            <v>20</v>
          </cell>
          <cell r="Y986" t="str">
            <v>60</v>
          </cell>
          <cell r="Z986" t="str">
            <v/>
          </cell>
          <cell r="AA986" t="str">
            <v>2</v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>
            <v>20231003</v>
          </cell>
          <cell r="AG986">
            <v>20231003</v>
          </cell>
          <cell r="AH986">
            <v>20231003</v>
          </cell>
        </row>
        <row r="987">
          <cell r="A987">
            <v>20230615</v>
          </cell>
          <cell r="B987">
            <v>20231003</v>
          </cell>
          <cell r="F987" t="str">
            <v>HK331141</v>
          </cell>
          <cell r="G987" t="str">
            <v>002315523108200</v>
          </cell>
          <cell r="H987" t="str">
            <v>SHS15R2UU+820L-II</v>
          </cell>
          <cell r="I987">
            <v>20</v>
          </cell>
          <cell r="J987">
            <v>16400</v>
          </cell>
          <cell r="K987">
            <v>40</v>
          </cell>
          <cell r="L987" t="str">
            <v/>
          </cell>
          <cell r="M987" t="str">
            <v>023</v>
          </cell>
          <cell r="N987" t="str">
            <v>SHS</v>
          </cell>
          <cell r="O987" t="str">
            <v>15</v>
          </cell>
          <cell r="P987" t="str">
            <v>R</v>
          </cell>
          <cell r="Q987" t="str">
            <v/>
          </cell>
          <cell r="R987" t="str">
            <v/>
          </cell>
          <cell r="S987">
            <v>97</v>
          </cell>
          <cell r="T987">
            <v>1940</v>
          </cell>
          <cell r="U987" t="str">
            <v>21</v>
          </cell>
          <cell r="V987" t="str">
            <v>SALES CTRL</v>
          </cell>
          <cell r="W987">
            <v>20231006</v>
          </cell>
          <cell r="X987" t="str">
            <v>20</v>
          </cell>
          <cell r="Y987" t="str">
            <v>60</v>
          </cell>
          <cell r="Z987" t="str">
            <v/>
          </cell>
          <cell r="AA987" t="str">
            <v>2</v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>
            <v>20231003</v>
          </cell>
          <cell r="AG987">
            <v>20231003</v>
          </cell>
          <cell r="AH987">
            <v>20231003</v>
          </cell>
        </row>
        <row r="988">
          <cell r="A988">
            <v>20230615</v>
          </cell>
          <cell r="B988">
            <v>20231003</v>
          </cell>
          <cell r="F988" t="str">
            <v>HK331138</v>
          </cell>
          <cell r="G988" t="str">
            <v>113951015988100</v>
          </cell>
          <cell r="H988" t="str">
            <v>2SRS9XMUU+400LM</v>
          </cell>
          <cell r="I988">
            <v>20</v>
          </cell>
          <cell r="J988">
            <v>8000</v>
          </cell>
          <cell r="K988">
            <v>40</v>
          </cell>
          <cell r="L988" t="str">
            <v/>
          </cell>
          <cell r="M988" t="str">
            <v>139</v>
          </cell>
          <cell r="N988" t="str">
            <v>SRS</v>
          </cell>
          <cell r="O988" t="str">
            <v>9X</v>
          </cell>
          <cell r="P988" t="str">
            <v/>
          </cell>
          <cell r="Q988" t="str">
            <v/>
          </cell>
          <cell r="R988" t="str">
            <v/>
          </cell>
          <cell r="S988">
            <v>66.47</v>
          </cell>
          <cell r="T988">
            <v>1329.4</v>
          </cell>
          <cell r="U988" t="str">
            <v>21</v>
          </cell>
          <cell r="V988" t="str">
            <v>SALES CTRL</v>
          </cell>
          <cell r="W988">
            <v>20231006</v>
          </cell>
          <cell r="X988" t="str">
            <v>10</v>
          </cell>
          <cell r="Y988" t="str">
            <v>20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>M200</v>
          </cell>
          <cell r="AD988" t="str">
            <v/>
          </cell>
          <cell r="AE988" t="str">
            <v>M100</v>
          </cell>
          <cell r="AF988">
            <v>20231003</v>
          </cell>
          <cell r="AG988">
            <v>20231003</v>
          </cell>
          <cell r="AH988">
            <v>20231003</v>
          </cell>
        </row>
        <row r="989">
          <cell r="A989">
            <v>20230801</v>
          </cell>
          <cell r="B989">
            <v>20231003</v>
          </cell>
          <cell r="F989" t="str">
            <v>HK337037</v>
          </cell>
          <cell r="G989" t="str">
            <v>302302133854400</v>
          </cell>
          <cell r="H989" t="str">
            <v>SHS20C1QZSS BLOCK</v>
          </cell>
          <cell r="I989">
            <v>90</v>
          </cell>
          <cell r="J989">
            <v>0</v>
          </cell>
          <cell r="K989">
            <v>90</v>
          </cell>
          <cell r="L989" t="str">
            <v>APPLIED IND TECH - CLEVELAND</v>
          </cell>
          <cell r="M989" t="str">
            <v>023</v>
          </cell>
          <cell r="N989" t="str">
            <v>SHS</v>
          </cell>
          <cell r="O989" t="str">
            <v>20</v>
          </cell>
          <cell r="P989" t="str">
            <v>C</v>
          </cell>
          <cell r="Q989" t="str">
            <v/>
          </cell>
          <cell r="R989" t="str">
            <v/>
          </cell>
          <cell r="S989">
            <v>46.61</v>
          </cell>
          <cell r="T989">
            <v>4194.8999999999996</v>
          </cell>
          <cell r="U989" t="str">
            <v>11</v>
          </cell>
          <cell r="V989" t="str">
            <v>DET SALES</v>
          </cell>
          <cell r="W989">
            <v>20230929</v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>
            <v>20231003</v>
          </cell>
          <cell r="AG989">
            <v>20231003</v>
          </cell>
          <cell r="AH989">
            <v>20231003</v>
          </cell>
        </row>
        <row r="990">
          <cell r="A990">
            <v>20230804</v>
          </cell>
          <cell r="B990">
            <v>20231003</v>
          </cell>
          <cell r="F990" t="str">
            <v>HK337514</v>
          </cell>
          <cell r="G990" t="str">
            <v>176051005640700</v>
          </cell>
          <cell r="H990" t="str">
            <v>GL15N-034-SV-B05-U-C-N-N-Y</v>
          </cell>
          <cell r="I990">
            <v>1</v>
          </cell>
          <cell r="J990">
            <v>340</v>
          </cell>
          <cell r="K990">
            <v>0</v>
          </cell>
          <cell r="L990" t="str">
            <v>NORTHWOOD MACHINERY</v>
          </cell>
          <cell r="M990" t="str">
            <v>760</v>
          </cell>
          <cell r="N990" t="str">
            <v>GL</v>
          </cell>
          <cell r="O990" t="str">
            <v>15N</v>
          </cell>
          <cell r="P990" t="str">
            <v>SV</v>
          </cell>
          <cell r="Q990" t="str">
            <v/>
          </cell>
          <cell r="R990" t="str">
            <v/>
          </cell>
          <cell r="S990">
            <v>893</v>
          </cell>
          <cell r="T990">
            <v>893</v>
          </cell>
          <cell r="U990" t="str">
            <v>11</v>
          </cell>
          <cell r="V990" t="str">
            <v>CHI SALES</v>
          </cell>
          <cell r="W990">
            <v>20230824</v>
          </cell>
          <cell r="X990" t="str">
            <v/>
          </cell>
          <cell r="Y990" t="str">
            <v>U</v>
          </cell>
          <cell r="Z990" t="str">
            <v>C</v>
          </cell>
          <cell r="AA990" t="str">
            <v>N</v>
          </cell>
          <cell r="AB990" t="str">
            <v/>
          </cell>
          <cell r="AC990" t="str">
            <v/>
          </cell>
          <cell r="AD990" t="str">
            <v>Y</v>
          </cell>
          <cell r="AE990" t="str">
            <v/>
          </cell>
          <cell r="AF990">
            <v>20231003</v>
          </cell>
          <cell r="AG990">
            <v>20231003</v>
          </cell>
          <cell r="AH990">
            <v>20231003</v>
          </cell>
        </row>
        <row r="991">
          <cell r="A991">
            <v>20230807</v>
          </cell>
          <cell r="B991">
            <v>20231003</v>
          </cell>
          <cell r="F991" t="str">
            <v>HK337844</v>
          </cell>
          <cell r="G991" t="str">
            <v>186151015544600</v>
          </cell>
          <cell r="H991" t="str">
            <v>KR2001A-0130-P0-01A0</v>
          </cell>
          <cell r="I991">
            <v>2</v>
          </cell>
          <cell r="J991">
            <v>400</v>
          </cell>
          <cell r="K991">
            <v>2</v>
          </cell>
          <cell r="L991" t="str">
            <v>L3 TECHNOLOGIES, INC - KEO</v>
          </cell>
          <cell r="M991" t="str">
            <v>861</v>
          </cell>
          <cell r="N991" t="str">
            <v>KR</v>
          </cell>
          <cell r="O991" t="str">
            <v>2001</v>
          </cell>
          <cell r="P991" t="str">
            <v>A</v>
          </cell>
          <cell r="Q991" t="str">
            <v>P</v>
          </cell>
          <cell r="R991" t="str">
            <v>G0C1</v>
          </cell>
          <cell r="S991">
            <v>282.92</v>
          </cell>
          <cell r="T991">
            <v>565.84</v>
          </cell>
          <cell r="U991" t="str">
            <v>11</v>
          </cell>
          <cell r="V991" t="str">
            <v>NE SALES</v>
          </cell>
          <cell r="W991">
            <v>20231003</v>
          </cell>
          <cell r="X991" t="str">
            <v>40</v>
          </cell>
          <cell r="Y991" t="str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>
            <v>20231003</v>
          </cell>
          <cell r="AG991">
            <v>20231003</v>
          </cell>
          <cell r="AH991">
            <v>20231003</v>
          </cell>
        </row>
        <row r="992">
          <cell r="A992">
            <v>20230810</v>
          </cell>
          <cell r="B992">
            <v>20231003</v>
          </cell>
          <cell r="F992" t="str">
            <v>HK338319</v>
          </cell>
          <cell r="G992" t="str">
            <v>300161031664600</v>
          </cell>
          <cell r="H992" t="str">
            <v>SR20W1KKS(GK) BLOCK</v>
          </cell>
          <cell r="I992">
            <v>4</v>
          </cell>
          <cell r="J992">
            <v>0</v>
          </cell>
          <cell r="K992">
            <v>4</v>
          </cell>
          <cell r="L992" t="str">
            <v>APPLIED IND TECH - CLEVELAND</v>
          </cell>
          <cell r="M992" t="str">
            <v>001</v>
          </cell>
          <cell r="N992" t="str">
            <v>SR</v>
          </cell>
          <cell r="O992" t="str">
            <v>20</v>
          </cell>
          <cell r="P992" t="str">
            <v>W</v>
          </cell>
          <cell r="Q992" t="str">
            <v>GK</v>
          </cell>
          <cell r="R992" t="str">
            <v/>
          </cell>
          <cell r="S992">
            <v>68.41</v>
          </cell>
          <cell r="T992">
            <v>273.64</v>
          </cell>
          <cell r="U992" t="str">
            <v>11</v>
          </cell>
          <cell r="V992" t="str">
            <v>ATL SALES</v>
          </cell>
          <cell r="W992">
            <v>20231003</v>
          </cell>
          <cell r="X992" t="str">
            <v/>
          </cell>
          <cell r="Y992" t="str">
            <v/>
          </cell>
          <cell r="Z992" t="str">
            <v/>
          </cell>
          <cell r="AA992" t="str">
            <v/>
          </cell>
          <cell r="AB992" t="str">
            <v>1000</v>
          </cell>
          <cell r="AC992" t="str">
            <v/>
          </cell>
          <cell r="AD992" t="str">
            <v/>
          </cell>
          <cell r="AE992" t="str">
            <v/>
          </cell>
          <cell r="AF992">
            <v>20231003</v>
          </cell>
          <cell r="AG992">
            <v>20231003</v>
          </cell>
          <cell r="AH992">
            <v>20231003</v>
          </cell>
        </row>
        <row r="993">
          <cell r="A993">
            <v>20230814</v>
          </cell>
          <cell r="B993">
            <v>20231003</v>
          </cell>
          <cell r="F993" t="str">
            <v>HK338609</v>
          </cell>
          <cell r="G993" t="str">
            <v>000130116021200</v>
          </cell>
          <cell r="H993" t="str">
            <v>SR30W1SS+2120L</v>
          </cell>
          <cell r="I993">
            <v>1</v>
          </cell>
          <cell r="J993">
            <v>2120</v>
          </cell>
          <cell r="K993">
            <v>1</v>
          </cell>
          <cell r="L993" t="str">
            <v>MOTION AI</v>
          </cell>
          <cell r="M993" t="str">
            <v>001</v>
          </cell>
          <cell r="N993" t="str">
            <v>SR</v>
          </cell>
          <cell r="O993" t="str">
            <v>30</v>
          </cell>
          <cell r="P993" t="str">
            <v>W</v>
          </cell>
          <cell r="Q993" t="str">
            <v/>
          </cell>
          <cell r="R993" t="str">
            <v/>
          </cell>
          <cell r="S993">
            <v>205.59</v>
          </cell>
          <cell r="T993">
            <v>205.59</v>
          </cell>
          <cell r="U993" t="str">
            <v>11</v>
          </cell>
          <cell r="V993" t="str">
            <v>LA SALES</v>
          </cell>
          <cell r="W993">
            <v>20230927</v>
          </cell>
          <cell r="X993" t="str">
            <v>20</v>
          </cell>
          <cell r="Y993" t="str">
            <v>80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>
            <v>20231003</v>
          </cell>
          <cell r="AG993">
            <v>20231003</v>
          </cell>
          <cell r="AH993">
            <v>20231003</v>
          </cell>
        </row>
        <row r="994">
          <cell r="A994">
            <v>20230814</v>
          </cell>
          <cell r="B994">
            <v>20231003</v>
          </cell>
          <cell r="F994" t="str">
            <v>HK338611</v>
          </cell>
          <cell r="G994" t="str">
            <v>000130216022800</v>
          </cell>
          <cell r="H994" t="str">
            <v>SR30V1SS+2280L</v>
          </cell>
          <cell r="I994">
            <v>1</v>
          </cell>
          <cell r="J994">
            <v>2280</v>
          </cell>
          <cell r="K994">
            <v>1</v>
          </cell>
          <cell r="L994" t="str">
            <v>MOTION AI</v>
          </cell>
          <cell r="M994" t="str">
            <v>001</v>
          </cell>
          <cell r="N994" t="str">
            <v>SR</v>
          </cell>
          <cell r="O994" t="str">
            <v>30</v>
          </cell>
          <cell r="P994" t="str">
            <v>V</v>
          </cell>
          <cell r="Q994" t="str">
            <v/>
          </cell>
          <cell r="R994" t="str">
            <v/>
          </cell>
          <cell r="S994">
            <v>208.24</v>
          </cell>
          <cell r="T994">
            <v>208.24</v>
          </cell>
          <cell r="U994" t="str">
            <v>11</v>
          </cell>
          <cell r="V994" t="str">
            <v>LA SALES</v>
          </cell>
          <cell r="W994">
            <v>20230927</v>
          </cell>
          <cell r="X994" t="str">
            <v>20</v>
          </cell>
          <cell r="Y994" t="str">
            <v>80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>
            <v>20231003</v>
          </cell>
          <cell r="AG994">
            <v>20231003</v>
          </cell>
          <cell r="AH994">
            <v>20231003</v>
          </cell>
        </row>
        <row r="995">
          <cell r="A995">
            <v>20230814</v>
          </cell>
          <cell r="B995">
            <v>20231003</v>
          </cell>
          <cell r="F995" t="str">
            <v>HK338608</v>
          </cell>
          <cell r="G995" t="str">
            <v>000130226022800</v>
          </cell>
          <cell r="H995" t="str">
            <v>SR30V2SS+2280L</v>
          </cell>
          <cell r="I995">
            <v>1</v>
          </cell>
          <cell r="J995">
            <v>2280</v>
          </cell>
          <cell r="K995">
            <v>2</v>
          </cell>
          <cell r="L995" t="str">
            <v>MOTION AI</v>
          </cell>
          <cell r="M995" t="str">
            <v>001</v>
          </cell>
          <cell r="N995" t="str">
            <v>SR</v>
          </cell>
          <cell r="O995" t="str">
            <v>30</v>
          </cell>
          <cell r="P995" t="str">
            <v>V</v>
          </cell>
          <cell r="Q995" t="str">
            <v/>
          </cell>
          <cell r="R995" t="str">
            <v/>
          </cell>
          <cell r="S995">
            <v>262.83</v>
          </cell>
          <cell r="T995">
            <v>262.83</v>
          </cell>
          <cell r="U995" t="str">
            <v>11</v>
          </cell>
          <cell r="V995" t="str">
            <v>LA SALES</v>
          </cell>
          <cell r="W995">
            <v>20230927</v>
          </cell>
          <cell r="X995" t="str">
            <v>20</v>
          </cell>
          <cell r="Y995" t="str">
            <v>80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>
            <v>20231003</v>
          </cell>
          <cell r="AG995">
            <v>20231003</v>
          </cell>
          <cell r="AH995">
            <v>20231003</v>
          </cell>
        </row>
        <row r="996">
          <cell r="A996">
            <v>20230322</v>
          </cell>
          <cell r="B996">
            <v>20231004</v>
          </cell>
          <cell r="F996" t="str">
            <v>HK315087</v>
          </cell>
          <cell r="G996" t="str">
            <v>169951016788505</v>
          </cell>
          <cell r="H996" t="str">
            <v>MPG179S-0167885</v>
          </cell>
          <cell r="I996">
            <v>100</v>
          </cell>
          <cell r="J996">
            <v>0</v>
          </cell>
          <cell r="K996">
            <v>0</v>
          </cell>
          <cell r="L996" t="str">
            <v>B.E. AEROSPACE (FL)</v>
          </cell>
          <cell r="M996" t="str">
            <v>699</v>
          </cell>
          <cell r="N996" t="str">
            <v>MPG</v>
          </cell>
          <cell r="O996" t="str">
            <v>179S</v>
          </cell>
          <cell r="P996" t="str">
            <v/>
          </cell>
          <cell r="Q996" t="str">
            <v/>
          </cell>
          <cell r="R996" t="str">
            <v/>
          </cell>
          <cell r="S996">
            <v>362</v>
          </cell>
          <cell r="T996">
            <v>36200</v>
          </cell>
          <cell r="U996" t="str">
            <v>11</v>
          </cell>
          <cell r="V996" t="str">
            <v>ATL SALES</v>
          </cell>
          <cell r="W996">
            <v>20230713</v>
          </cell>
          <cell r="X996" t="str">
            <v/>
          </cell>
          <cell r="Y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>
            <v>20231004</v>
          </cell>
          <cell r="AG996">
            <v>20231004</v>
          </cell>
          <cell r="AH996">
            <v>20231004</v>
          </cell>
        </row>
        <row r="997">
          <cell r="A997">
            <v>20230606</v>
          </cell>
          <cell r="B997">
            <v>20231004</v>
          </cell>
          <cell r="F997" t="str">
            <v>HK328654</v>
          </cell>
          <cell r="G997" t="str">
            <v>202365155009000</v>
          </cell>
          <cell r="H997" t="str">
            <v>SHS65C1KK(GK) BLOCK</v>
          </cell>
          <cell r="I997">
            <v>4</v>
          </cell>
          <cell r="J997">
            <v>0</v>
          </cell>
          <cell r="K997">
            <v>4</v>
          </cell>
          <cell r="L997" t="str">
            <v>BRETTING MANUFACTURING CO INC</v>
          </cell>
          <cell r="M997" t="str">
            <v>023</v>
          </cell>
          <cell r="N997" t="str">
            <v>SHS</v>
          </cell>
          <cell r="O997" t="str">
            <v>65</v>
          </cell>
          <cell r="P997" t="str">
            <v>C</v>
          </cell>
          <cell r="Q997" t="str">
            <v>GK</v>
          </cell>
          <cell r="R997" t="str">
            <v/>
          </cell>
          <cell r="S997">
            <v>172.61</v>
          </cell>
          <cell r="T997">
            <v>690.44</v>
          </cell>
          <cell r="U997" t="str">
            <v>11</v>
          </cell>
          <cell r="V997" t="str">
            <v>CHI SALES</v>
          </cell>
          <cell r="W997">
            <v>20230808</v>
          </cell>
          <cell r="X997" t="str">
            <v/>
          </cell>
          <cell r="Y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>
            <v>20231004</v>
          </cell>
          <cell r="AG997">
            <v>20231004</v>
          </cell>
          <cell r="AH997">
            <v>20231004</v>
          </cell>
        </row>
        <row r="998">
          <cell r="A998">
            <v>20230705</v>
          </cell>
          <cell r="B998">
            <v>20231004</v>
          </cell>
          <cell r="F998" t="str">
            <v>HK333205</v>
          </cell>
          <cell r="G998" t="str">
            <v>202E30122000000</v>
          </cell>
          <cell r="H998" t="str">
            <v>SHS30C1SS(GK) BLOCK</v>
          </cell>
          <cell r="I998">
            <v>100</v>
          </cell>
          <cell r="J998">
            <v>0</v>
          </cell>
          <cell r="K998">
            <v>100</v>
          </cell>
          <cell r="L998" t="str">
            <v/>
          </cell>
          <cell r="M998" t="str">
            <v>02E</v>
          </cell>
          <cell r="N998" t="str">
            <v>SHS</v>
          </cell>
          <cell r="O998" t="str">
            <v>30</v>
          </cell>
          <cell r="P998" t="str">
            <v>C</v>
          </cell>
          <cell r="Q998" t="str">
            <v>GK</v>
          </cell>
          <cell r="R998" t="str">
            <v/>
          </cell>
          <cell r="S998">
            <v>38.619999999999997</v>
          </cell>
          <cell r="T998">
            <v>3862</v>
          </cell>
          <cell r="U998" t="str">
            <v>21</v>
          </cell>
          <cell r="V998" t="str">
            <v>SALES CTRL</v>
          </cell>
          <cell r="W998">
            <v>20231012</v>
          </cell>
          <cell r="X998" t="str">
            <v/>
          </cell>
          <cell r="Y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>
            <v>20231004</v>
          </cell>
          <cell r="AG998">
            <v>20231004</v>
          </cell>
          <cell r="AH998">
            <v>20231004</v>
          </cell>
        </row>
        <row r="999">
          <cell r="A999">
            <v>20230706</v>
          </cell>
          <cell r="B999">
            <v>20231004</v>
          </cell>
          <cell r="F999" t="str">
            <v>HK333351</v>
          </cell>
          <cell r="G999" t="str">
            <v>202365322009000</v>
          </cell>
          <cell r="H999" t="str">
            <v>SHS65V1SS(GK) BLOCK</v>
          </cell>
          <cell r="I999">
            <v>56</v>
          </cell>
          <cell r="J999">
            <v>0</v>
          </cell>
          <cell r="K999">
            <v>56</v>
          </cell>
          <cell r="L999" t="str">
            <v>LINCOLN ELECTRIC AUTOMATION, INC</v>
          </cell>
          <cell r="M999" t="str">
            <v>023</v>
          </cell>
          <cell r="N999" t="str">
            <v>SHS</v>
          </cell>
          <cell r="O999" t="str">
            <v>65</v>
          </cell>
          <cell r="P999" t="str">
            <v>V</v>
          </cell>
          <cell r="Q999" t="str">
            <v>GK</v>
          </cell>
          <cell r="R999" t="str">
            <v/>
          </cell>
          <cell r="S999">
            <v>162.69999999999999</v>
          </cell>
          <cell r="T999">
            <v>9111.2000000000007</v>
          </cell>
          <cell r="U999" t="str">
            <v>11</v>
          </cell>
          <cell r="V999" t="str">
            <v>CHI SALES</v>
          </cell>
          <cell r="W999">
            <v>20230803</v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>
            <v>20231004</v>
          </cell>
          <cell r="AG999">
            <v>20231004</v>
          </cell>
          <cell r="AH999">
            <v>20231004</v>
          </cell>
        </row>
        <row r="1000">
          <cell r="A1000">
            <v>20230714</v>
          </cell>
          <cell r="B1000">
            <v>20231004</v>
          </cell>
          <cell r="F1000" t="str">
            <v>HK334681</v>
          </cell>
          <cell r="G1000" t="str">
            <v>202325144009000</v>
          </cell>
          <cell r="H1000" t="str">
            <v>SHS25C1ZZ(GK) BLOCK</v>
          </cell>
          <cell r="I1000">
            <v>60</v>
          </cell>
          <cell r="J1000">
            <v>0</v>
          </cell>
          <cell r="K1000">
            <v>60</v>
          </cell>
          <cell r="L1000" t="str">
            <v>MOTION INDUSTRIES (CANADA) INC</v>
          </cell>
          <cell r="M1000" t="str">
            <v>023</v>
          </cell>
          <cell r="N1000" t="str">
            <v>SHS</v>
          </cell>
          <cell r="O1000" t="str">
            <v>25</v>
          </cell>
          <cell r="P1000" t="str">
            <v>C</v>
          </cell>
          <cell r="Q1000" t="str">
            <v>GK</v>
          </cell>
          <cell r="R1000" t="str">
            <v/>
          </cell>
          <cell r="S1000">
            <v>47.51</v>
          </cell>
          <cell r="T1000">
            <v>2850.6</v>
          </cell>
          <cell r="U1000" t="str">
            <v>11</v>
          </cell>
          <cell r="V1000" t="str">
            <v>CAN SALES</v>
          </cell>
          <cell r="W1000">
            <v>20230918</v>
          </cell>
          <cell r="X1000" t="str">
            <v/>
          </cell>
          <cell r="Y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>
            <v>20231004</v>
          </cell>
          <cell r="AG1000">
            <v>20231004</v>
          </cell>
          <cell r="AH1000">
            <v>20231004</v>
          </cell>
        </row>
        <row r="1001">
          <cell r="A1001">
            <v>20230718</v>
          </cell>
          <cell r="B1001">
            <v>20231004</v>
          </cell>
          <cell r="F1001" t="str">
            <v>HK334873</v>
          </cell>
          <cell r="G1001" t="str">
            <v>206821150906300</v>
          </cell>
          <cell r="H1001" t="str">
            <v>SHW21-630L(GK) RAIL</v>
          </cell>
          <cell r="I1001">
            <v>2</v>
          </cell>
          <cell r="J1001">
            <v>1260</v>
          </cell>
          <cell r="K1001">
            <v>0</v>
          </cell>
          <cell r="L1001" t="str">
            <v>HUNTRON INC.</v>
          </cell>
          <cell r="M1001" t="str">
            <v>068</v>
          </cell>
          <cell r="N1001" t="str">
            <v>SHW</v>
          </cell>
          <cell r="O1001" t="str">
            <v>21</v>
          </cell>
          <cell r="P1001" t="str">
            <v/>
          </cell>
          <cell r="Q1001" t="str">
            <v>GK</v>
          </cell>
          <cell r="R1001" t="str">
            <v/>
          </cell>
          <cell r="S1001">
            <v>89.13</v>
          </cell>
          <cell r="T1001">
            <v>178.26</v>
          </cell>
          <cell r="U1001" t="str">
            <v>11</v>
          </cell>
          <cell r="V1001" t="str">
            <v>SF SALES</v>
          </cell>
          <cell r="W1001">
            <v>20231004</v>
          </cell>
          <cell r="X1001" t="str">
            <v>15</v>
          </cell>
          <cell r="Y1001" t="str">
            <v>50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>
            <v>20231004</v>
          </cell>
          <cell r="AG1001">
            <v>20231004</v>
          </cell>
          <cell r="AH1001">
            <v>20231004</v>
          </cell>
        </row>
        <row r="1002">
          <cell r="A1002">
            <v>20230724</v>
          </cell>
          <cell r="B1002">
            <v>20231004</v>
          </cell>
          <cell r="F1002" t="str">
            <v>HK335711</v>
          </cell>
          <cell r="G1002" t="str">
            <v>113761003679900</v>
          </cell>
          <cell r="H1002" t="str">
            <v>SRS9WMQZSS+80LM</v>
          </cell>
          <cell r="I1002">
            <v>12</v>
          </cell>
          <cell r="J1002">
            <v>960</v>
          </cell>
          <cell r="K1002">
            <v>12</v>
          </cell>
          <cell r="L1002" t="str">
            <v>APPLIED MATERIALS INC</v>
          </cell>
          <cell r="M1002" t="str">
            <v>137</v>
          </cell>
          <cell r="N1002" t="str">
            <v>SRS-W</v>
          </cell>
          <cell r="O1002" t="str">
            <v>9</v>
          </cell>
          <cell r="P1002" t="str">
            <v/>
          </cell>
          <cell r="Q1002" t="str">
            <v/>
          </cell>
          <cell r="R1002" t="str">
            <v/>
          </cell>
          <cell r="S1002">
            <v>32.28</v>
          </cell>
          <cell r="T1002">
            <v>387.36</v>
          </cell>
          <cell r="U1002" t="str">
            <v>11</v>
          </cell>
          <cell r="V1002" t="str">
            <v>SF SALES</v>
          </cell>
          <cell r="W1002">
            <v>20231004</v>
          </cell>
          <cell r="X1002" t="str">
            <v>10</v>
          </cell>
          <cell r="Y1002" t="str">
            <v>30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>M200</v>
          </cell>
          <cell r="AD1002" t="str">
            <v/>
          </cell>
          <cell r="AE1002" t="str">
            <v>M100</v>
          </cell>
          <cell r="AF1002">
            <v>20231004</v>
          </cell>
          <cell r="AG1002">
            <v>20231004</v>
          </cell>
          <cell r="AH1002">
            <v>20231004</v>
          </cell>
        </row>
        <row r="1003">
          <cell r="A1003">
            <v>20230726</v>
          </cell>
          <cell r="B1003">
            <v>20231004</v>
          </cell>
          <cell r="F1003" t="str">
            <v>HK335940</v>
          </cell>
          <cell r="G1003" t="str">
            <v>102351021124600</v>
          </cell>
          <cell r="H1003" t="str">
            <v>SHS55LC2SS+1129L</v>
          </cell>
          <cell r="I1003">
            <v>4</v>
          </cell>
          <cell r="J1003">
            <v>4516</v>
          </cell>
          <cell r="K1003">
            <v>8</v>
          </cell>
          <cell r="L1003" t="str">
            <v>NEFF PRESS</v>
          </cell>
          <cell r="M1003" t="str">
            <v>023</v>
          </cell>
          <cell r="N1003" t="str">
            <v>SHS</v>
          </cell>
          <cell r="O1003" t="str">
            <v>55</v>
          </cell>
          <cell r="P1003" t="str">
            <v>LC</v>
          </cell>
          <cell r="Q1003" t="str">
            <v/>
          </cell>
          <cell r="R1003" t="str">
            <v/>
          </cell>
          <cell r="S1003">
            <v>500.56</v>
          </cell>
          <cell r="T1003">
            <v>2002.24</v>
          </cell>
          <cell r="U1003" t="str">
            <v>11</v>
          </cell>
          <cell r="V1003" t="str">
            <v>CHI SALES</v>
          </cell>
          <cell r="W1003">
            <v>20230821</v>
          </cell>
          <cell r="X1003" t="str">
            <v>24.5</v>
          </cell>
          <cell r="Y1003" t="str">
            <v>120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>
            <v>20231004</v>
          </cell>
          <cell r="AG1003">
            <v>20231004</v>
          </cell>
          <cell r="AH1003">
            <v>20231004</v>
          </cell>
        </row>
        <row r="1004">
          <cell r="A1004">
            <v>20230804</v>
          </cell>
          <cell r="B1004">
            <v>20231004</v>
          </cell>
          <cell r="F1004" t="str">
            <v>HK337683</v>
          </cell>
          <cell r="G1004" t="str">
            <v>176051015834400</v>
          </cell>
          <cell r="H1004" t="str">
            <v>GL20N-046-HV-B05Q-V-C-N-N-Y</v>
          </cell>
          <cell r="I1004">
            <v>3</v>
          </cell>
          <cell r="J1004">
            <v>1380</v>
          </cell>
          <cell r="K1004">
            <v>0</v>
          </cell>
          <cell r="L1004" t="str">
            <v>EX-GUARD IND</v>
          </cell>
          <cell r="M1004" t="str">
            <v>760</v>
          </cell>
          <cell r="N1004" t="str">
            <v>GL</v>
          </cell>
          <cell r="O1004" t="str">
            <v>20N</v>
          </cell>
          <cell r="P1004" t="str">
            <v>HV</v>
          </cell>
          <cell r="Q1004" t="str">
            <v/>
          </cell>
          <cell r="R1004" t="str">
            <v/>
          </cell>
          <cell r="S1004">
            <v>1037</v>
          </cell>
          <cell r="T1004">
            <v>3111</v>
          </cell>
          <cell r="U1004" t="str">
            <v>11</v>
          </cell>
          <cell r="V1004" t="str">
            <v>TOS SALES</v>
          </cell>
          <cell r="W1004">
            <v>20230926</v>
          </cell>
          <cell r="X1004" t="str">
            <v/>
          </cell>
          <cell r="Y1004" t="str">
            <v>V</v>
          </cell>
          <cell r="Z1004" t="str">
            <v>C</v>
          </cell>
          <cell r="AA1004" t="str">
            <v>N</v>
          </cell>
          <cell r="AB1004" t="str">
            <v/>
          </cell>
          <cell r="AC1004" t="str">
            <v/>
          </cell>
          <cell r="AD1004" t="str">
            <v>Y</v>
          </cell>
          <cell r="AE1004" t="str">
            <v/>
          </cell>
          <cell r="AF1004">
            <v>20231004</v>
          </cell>
          <cell r="AG1004">
            <v>20231004</v>
          </cell>
          <cell r="AH1004">
            <v>20231004</v>
          </cell>
        </row>
        <row r="1005">
          <cell r="A1005">
            <v>20230808</v>
          </cell>
          <cell r="B1005">
            <v>20231004</v>
          </cell>
          <cell r="F1005" t="str">
            <v>HK337994</v>
          </cell>
          <cell r="G1005" t="str">
            <v>102302175628400</v>
          </cell>
          <cell r="H1005" t="str">
            <v>SHS25V1QZZZ+340L</v>
          </cell>
          <cell r="I1005">
            <v>1</v>
          </cell>
          <cell r="J1005">
            <v>340</v>
          </cell>
          <cell r="K1005">
            <v>1</v>
          </cell>
          <cell r="L1005" t="str">
            <v>OHIO TRANSMISSION CORPORATION</v>
          </cell>
          <cell r="M1005" t="str">
            <v>023</v>
          </cell>
          <cell r="N1005" t="str">
            <v>SHS</v>
          </cell>
          <cell r="O1005" t="str">
            <v>25</v>
          </cell>
          <cell r="P1005" t="str">
            <v>V</v>
          </cell>
          <cell r="Q1005" t="str">
            <v/>
          </cell>
          <cell r="R1005" t="str">
            <v/>
          </cell>
          <cell r="S1005">
            <v>99.23</v>
          </cell>
          <cell r="T1005">
            <v>99.23</v>
          </cell>
          <cell r="U1005" t="str">
            <v>11</v>
          </cell>
          <cell r="V1005" t="str">
            <v>ATL SALES</v>
          </cell>
          <cell r="W1005">
            <v>20230927</v>
          </cell>
          <cell r="X1005" t="str">
            <v>20</v>
          </cell>
          <cell r="Y1005" t="str">
            <v>60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>
            <v>20231004</v>
          </cell>
          <cell r="AG1005">
            <v>20231004</v>
          </cell>
          <cell r="AH1005">
            <v>20231004</v>
          </cell>
        </row>
        <row r="1006">
          <cell r="A1006">
            <v>20230808</v>
          </cell>
          <cell r="B1006">
            <v>20231004</v>
          </cell>
          <cell r="F1006" t="str">
            <v>HK337992</v>
          </cell>
          <cell r="G1006" t="str">
            <v>102302255190300</v>
          </cell>
          <cell r="H1006" t="str">
            <v>SHS25R1QZZZC1+160L</v>
          </cell>
          <cell r="I1006">
            <v>1</v>
          </cell>
          <cell r="J1006">
            <v>160</v>
          </cell>
          <cell r="K1006">
            <v>1</v>
          </cell>
          <cell r="L1006" t="str">
            <v>OHIO TRANSMISSION CORPORATION</v>
          </cell>
          <cell r="M1006" t="str">
            <v>023</v>
          </cell>
          <cell r="N1006" t="str">
            <v>SHS</v>
          </cell>
          <cell r="O1006" t="str">
            <v>25</v>
          </cell>
          <cell r="P1006" t="str">
            <v>R</v>
          </cell>
          <cell r="Q1006" t="str">
            <v/>
          </cell>
          <cell r="R1006" t="str">
            <v>C1</v>
          </cell>
          <cell r="S1006">
            <v>81.23</v>
          </cell>
          <cell r="T1006">
            <v>81.23</v>
          </cell>
          <cell r="U1006" t="str">
            <v>11</v>
          </cell>
          <cell r="V1006" t="str">
            <v>ATL SALES</v>
          </cell>
          <cell r="W1006">
            <v>20230927</v>
          </cell>
          <cell r="X1006" t="str">
            <v>20</v>
          </cell>
          <cell r="Y1006" t="str">
            <v>60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>
            <v>20231004</v>
          </cell>
          <cell r="AG1006">
            <v>20231004</v>
          </cell>
          <cell r="AH1006">
            <v>20231004</v>
          </cell>
        </row>
        <row r="1007">
          <cell r="A1007">
            <v>20230808</v>
          </cell>
          <cell r="B1007">
            <v>20231004</v>
          </cell>
          <cell r="F1007" t="str">
            <v>HK337993</v>
          </cell>
          <cell r="G1007" t="str">
            <v>102302383195600</v>
          </cell>
          <cell r="H1007" t="str">
            <v>SHS25R2QZZZ+280L-II</v>
          </cell>
          <cell r="I1007">
            <v>2</v>
          </cell>
          <cell r="J1007">
            <v>560</v>
          </cell>
          <cell r="K1007">
            <v>4</v>
          </cell>
          <cell r="L1007" t="str">
            <v>OHIO TRANSMISSION CORPORATION</v>
          </cell>
          <cell r="M1007" t="str">
            <v>023</v>
          </cell>
          <cell r="N1007" t="str">
            <v>SHS</v>
          </cell>
          <cell r="O1007" t="str">
            <v>25</v>
          </cell>
          <cell r="P1007" t="str">
            <v>R</v>
          </cell>
          <cell r="Q1007" t="str">
            <v/>
          </cell>
          <cell r="R1007" t="str">
            <v/>
          </cell>
          <cell r="S1007">
            <v>156.78</v>
          </cell>
          <cell r="T1007">
            <v>313.56</v>
          </cell>
          <cell r="U1007" t="str">
            <v>11</v>
          </cell>
          <cell r="V1007" t="str">
            <v>ATL SALES</v>
          </cell>
          <cell r="W1007">
            <v>20230927</v>
          </cell>
          <cell r="X1007" t="str">
            <v>20</v>
          </cell>
          <cell r="Y1007" t="str">
            <v>60</v>
          </cell>
          <cell r="Z1007" t="str">
            <v/>
          </cell>
          <cell r="AA1007" t="str">
            <v>2</v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>
            <v>20231004</v>
          </cell>
          <cell r="AG1007">
            <v>20231004</v>
          </cell>
          <cell r="AH1007">
            <v>20231004</v>
          </cell>
        </row>
        <row r="1008">
          <cell r="A1008">
            <v>20230809</v>
          </cell>
          <cell r="B1008">
            <v>20231004</v>
          </cell>
          <cell r="F1008" t="str">
            <v>HK338215</v>
          </cell>
          <cell r="G1008" t="str">
            <v>75210001639A140</v>
          </cell>
          <cell r="H1008" t="str">
            <v>KR45/46/SKR46 INT-FLNG F46-TA014</v>
          </cell>
          <cell r="I1008">
            <v>10</v>
          </cell>
          <cell r="J1008">
            <v>0</v>
          </cell>
          <cell r="K1008">
            <v>0</v>
          </cell>
          <cell r="L1008" t="str">
            <v/>
          </cell>
          <cell r="M1008" t="str">
            <v>521</v>
          </cell>
          <cell r="N1008" t="str">
            <v>KR</v>
          </cell>
          <cell r="O1008" t="str">
            <v>45</v>
          </cell>
          <cell r="P1008" t="str">
            <v/>
          </cell>
          <cell r="Q1008" t="str">
            <v/>
          </cell>
          <cell r="R1008" t="str">
            <v/>
          </cell>
          <cell r="S1008">
            <v>66</v>
          </cell>
          <cell r="T1008">
            <v>660</v>
          </cell>
          <cell r="U1008" t="str">
            <v>21</v>
          </cell>
          <cell r="V1008" t="str">
            <v>SALES CTRL</v>
          </cell>
          <cell r="W1008">
            <v>20230830</v>
          </cell>
          <cell r="X1008" t="str">
            <v/>
          </cell>
          <cell r="Y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>
            <v>20231004</v>
          </cell>
          <cell r="AG1008">
            <v>20231004</v>
          </cell>
          <cell r="AH1008">
            <v>20231004</v>
          </cell>
        </row>
        <row r="1009">
          <cell r="A1009">
            <v>20230814</v>
          </cell>
          <cell r="B1009">
            <v>20231004</v>
          </cell>
          <cell r="F1009" t="str">
            <v>HK338540</v>
          </cell>
          <cell r="G1009" t="str">
            <v>013912013001700</v>
          </cell>
          <cell r="H1009" t="str">
            <v>SRS12MUU+170LM</v>
          </cell>
          <cell r="I1009">
            <v>24</v>
          </cell>
          <cell r="J1009">
            <v>4080</v>
          </cell>
          <cell r="K1009">
            <v>24</v>
          </cell>
          <cell r="L1009" t="str">
            <v/>
          </cell>
          <cell r="M1009" t="str">
            <v>139</v>
          </cell>
          <cell r="N1009" t="str">
            <v>SRS</v>
          </cell>
          <cell r="O1009" t="str">
            <v>12</v>
          </cell>
          <cell r="P1009" t="str">
            <v/>
          </cell>
          <cell r="Q1009" t="str">
            <v/>
          </cell>
          <cell r="R1009" t="str">
            <v/>
          </cell>
          <cell r="S1009">
            <v>37</v>
          </cell>
          <cell r="T1009">
            <v>888</v>
          </cell>
          <cell r="U1009" t="str">
            <v>21</v>
          </cell>
          <cell r="V1009" t="str">
            <v>SALES CTRL</v>
          </cell>
          <cell r="W1009">
            <v>20230928</v>
          </cell>
          <cell r="X1009" t="str">
            <v>10</v>
          </cell>
          <cell r="Y1009" t="str">
            <v>25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>M200</v>
          </cell>
          <cell r="AD1009" t="str">
            <v/>
          </cell>
          <cell r="AE1009" t="str">
            <v>M100</v>
          </cell>
          <cell r="AF1009">
            <v>20231004</v>
          </cell>
          <cell r="AG1009">
            <v>20231004</v>
          </cell>
          <cell r="AH1009">
            <v>20231004</v>
          </cell>
        </row>
        <row r="1010">
          <cell r="A1010">
            <v>20230814</v>
          </cell>
          <cell r="B1010">
            <v>20231004</v>
          </cell>
          <cell r="F1010" t="str">
            <v>HK338627</v>
          </cell>
          <cell r="G1010" t="str">
            <v>100561007450400</v>
          </cell>
          <cell r="H1010" t="str">
            <v>SSR25XW1ZZHHC1E+400LK</v>
          </cell>
          <cell r="I1010">
            <v>10</v>
          </cell>
          <cell r="J1010">
            <v>4000</v>
          </cell>
          <cell r="K1010">
            <v>10</v>
          </cell>
          <cell r="L1010" t="str">
            <v>BOBST NORTH AMERICA</v>
          </cell>
          <cell r="M1010" t="str">
            <v>005</v>
          </cell>
          <cell r="N1010" t="str">
            <v>SSR</v>
          </cell>
          <cell r="O1010" t="str">
            <v>25X</v>
          </cell>
          <cell r="P1010" t="str">
            <v>W</v>
          </cell>
          <cell r="Q1010" t="str">
            <v/>
          </cell>
          <cell r="R1010" t="str">
            <v>C1</v>
          </cell>
          <cell r="S1010">
            <v>70</v>
          </cell>
          <cell r="T1010">
            <v>700</v>
          </cell>
          <cell r="U1010" t="str">
            <v>11</v>
          </cell>
          <cell r="V1010" t="str">
            <v>NE SALES</v>
          </cell>
          <cell r="W1010">
            <v>20230911</v>
          </cell>
          <cell r="X1010" t="str">
            <v>13</v>
          </cell>
          <cell r="Y1010" t="str">
            <v>60</v>
          </cell>
          <cell r="Z1010" t="str">
            <v/>
          </cell>
          <cell r="AA1010" t="str">
            <v/>
          </cell>
          <cell r="AB1010" t="str">
            <v>0090</v>
          </cell>
          <cell r="AC1010" t="str">
            <v/>
          </cell>
          <cell r="AD1010" t="str">
            <v/>
          </cell>
          <cell r="AE1010" t="str">
            <v/>
          </cell>
          <cell r="AF1010">
            <v>20230911</v>
          </cell>
          <cell r="AG1010">
            <v>20231004</v>
          </cell>
          <cell r="AH1010">
            <v>20231004</v>
          </cell>
        </row>
        <row r="1011">
          <cell r="A1011">
            <v>20221205</v>
          </cell>
          <cell r="B1011">
            <v>20231005</v>
          </cell>
          <cell r="F1011" t="str">
            <v>HK295560</v>
          </cell>
          <cell r="G1011" t="str">
            <v>102351012018600</v>
          </cell>
          <cell r="H1011" t="str">
            <v>SHS30LV2QZSSC0E+1120L</v>
          </cell>
          <cell r="I1011">
            <v>118</v>
          </cell>
          <cell r="J1011">
            <v>132160</v>
          </cell>
          <cell r="K1011">
            <v>236</v>
          </cell>
          <cell r="L1011" t="str">
            <v>MOTION SOLUTIONS</v>
          </cell>
          <cell r="M1011" t="str">
            <v>023</v>
          </cell>
          <cell r="N1011" t="str">
            <v>SHS</v>
          </cell>
          <cell r="O1011" t="str">
            <v>30</v>
          </cell>
          <cell r="P1011" t="str">
            <v>LV</v>
          </cell>
          <cell r="Q1011" t="str">
            <v/>
          </cell>
          <cell r="R1011" t="str">
            <v>C0</v>
          </cell>
          <cell r="S1011">
            <v>172</v>
          </cell>
          <cell r="T1011">
            <v>20296</v>
          </cell>
          <cell r="U1011" t="str">
            <v>11</v>
          </cell>
          <cell r="V1011" t="str">
            <v>SF SALES</v>
          </cell>
          <cell r="W1011">
            <v>20231005</v>
          </cell>
          <cell r="X1011" t="str">
            <v>40</v>
          </cell>
          <cell r="Y1011" t="str">
            <v>80</v>
          </cell>
          <cell r="Z1011" t="str">
            <v/>
          </cell>
          <cell r="AA1011" t="str">
            <v/>
          </cell>
          <cell r="AB1011" t="str">
            <v>000Z</v>
          </cell>
          <cell r="AC1011" t="str">
            <v/>
          </cell>
          <cell r="AD1011" t="str">
            <v/>
          </cell>
          <cell r="AE1011" t="str">
            <v/>
          </cell>
          <cell r="AF1011">
            <v>20231005</v>
          </cell>
          <cell r="AG1011">
            <v>20231005</v>
          </cell>
          <cell r="AH1011">
            <v>20231005</v>
          </cell>
        </row>
        <row r="1012">
          <cell r="A1012">
            <v>20221229</v>
          </cell>
          <cell r="B1012">
            <v>20231005</v>
          </cell>
          <cell r="F1012" t="str">
            <v>HK299615</v>
          </cell>
          <cell r="G1012" t="str">
            <v>202465350918700</v>
          </cell>
          <cell r="H1012" t="str">
            <v>SHS65-1870L(GK) RAIL</v>
          </cell>
          <cell r="I1012">
            <v>6</v>
          </cell>
          <cell r="J1012">
            <v>11220</v>
          </cell>
          <cell r="K1012">
            <v>0</v>
          </cell>
          <cell r="L1012" t="str">
            <v>HUSKY INJECTION MOLDING SYSTEMS LTD</v>
          </cell>
          <cell r="M1012" t="str">
            <v>024</v>
          </cell>
          <cell r="N1012" t="str">
            <v>SHS</v>
          </cell>
          <cell r="O1012" t="str">
            <v>65</v>
          </cell>
          <cell r="P1012" t="str">
            <v/>
          </cell>
          <cell r="Q1012" t="str">
            <v>GK</v>
          </cell>
          <cell r="R1012" t="str">
            <v/>
          </cell>
          <cell r="S1012">
            <v>325</v>
          </cell>
          <cell r="T1012">
            <v>1950</v>
          </cell>
          <cell r="U1012" t="str">
            <v>11</v>
          </cell>
          <cell r="V1012" t="str">
            <v>CAN SALES</v>
          </cell>
          <cell r="W1012">
            <v>20230502</v>
          </cell>
          <cell r="X1012" t="str">
            <v>35</v>
          </cell>
          <cell r="Y1012" t="str">
            <v>150</v>
          </cell>
          <cell r="Z1012" t="str">
            <v/>
          </cell>
          <cell r="AA1012" t="str">
            <v/>
          </cell>
          <cell r="AB1012" t="str">
            <v/>
          </cell>
          <cell r="AC1012" t="str">
            <v/>
          </cell>
          <cell r="AD1012" t="str">
            <v/>
          </cell>
          <cell r="AE1012" t="str">
            <v/>
          </cell>
          <cell r="AF1012">
            <v>20231005</v>
          </cell>
          <cell r="AG1012">
            <v>20231005</v>
          </cell>
          <cell r="AH1012">
            <v>20231005</v>
          </cell>
        </row>
        <row r="1013">
          <cell r="A1013">
            <v>20221229</v>
          </cell>
          <cell r="B1013">
            <v>20231005</v>
          </cell>
          <cell r="F1013" t="str">
            <v>HK299658</v>
          </cell>
          <cell r="G1013" t="str">
            <v>002365426018700</v>
          </cell>
          <cell r="H1013" t="str">
            <v>SHS65LV2SS+1870L</v>
          </cell>
          <cell r="I1013">
            <v>3</v>
          </cell>
          <cell r="J1013">
            <v>5610</v>
          </cell>
          <cell r="K1013">
            <v>6</v>
          </cell>
          <cell r="L1013" t="str">
            <v>HUSKY INJECTION MOLDING SYSTEMS LTD</v>
          </cell>
          <cell r="M1013" t="str">
            <v>023</v>
          </cell>
          <cell r="N1013" t="str">
            <v>SHS</v>
          </cell>
          <cell r="O1013" t="str">
            <v>65</v>
          </cell>
          <cell r="P1013" t="str">
            <v>LV</v>
          </cell>
          <cell r="Q1013" t="str">
            <v/>
          </cell>
          <cell r="R1013" t="str">
            <v/>
          </cell>
          <cell r="S1013">
            <v>605</v>
          </cell>
          <cell r="T1013">
            <v>1815</v>
          </cell>
          <cell r="U1013" t="str">
            <v>11</v>
          </cell>
          <cell r="V1013" t="str">
            <v>CAN SALES</v>
          </cell>
          <cell r="W1013">
            <v>20230704</v>
          </cell>
          <cell r="X1013" t="str">
            <v>35</v>
          </cell>
          <cell r="Y1013" t="str">
            <v>150</v>
          </cell>
          <cell r="Z1013" t="str">
            <v/>
          </cell>
          <cell r="AA1013" t="str">
            <v/>
          </cell>
          <cell r="AB1013" t="str">
            <v/>
          </cell>
          <cell r="AC1013" t="str">
            <v/>
          </cell>
          <cell r="AD1013" t="str">
            <v/>
          </cell>
          <cell r="AE1013" t="str">
            <v/>
          </cell>
          <cell r="AF1013">
            <v>20231005</v>
          </cell>
          <cell r="AG1013">
            <v>20231005</v>
          </cell>
          <cell r="AH1013">
            <v>20231005</v>
          </cell>
        </row>
        <row r="1014">
          <cell r="A1014">
            <v>20230323</v>
          </cell>
          <cell r="B1014">
            <v>20231005</v>
          </cell>
          <cell r="F1014" t="str">
            <v>HK315374</v>
          </cell>
          <cell r="G1014" t="str">
            <v>102351018357700</v>
          </cell>
          <cell r="H1014" t="str">
            <v>SHS15C2SSC1E+400LF</v>
          </cell>
          <cell r="I1014">
            <v>30</v>
          </cell>
          <cell r="J1014">
            <v>12000</v>
          </cell>
          <cell r="K1014">
            <v>60</v>
          </cell>
          <cell r="L1014" t="str">
            <v>MOTION SOLUTIONS</v>
          </cell>
          <cell r="M1014" t="str">
            <v>023</v>
          </cell>
          <cell r="N1014" t="str">
            <v>SHS</v>
          </cell>
          <cell r="O1014" t="str">
            <v>15</v>
          </cell>
          <cell r="P1014" t="str">
            <v>C</v>
          </cell>
          <cell r="Q1014" t="str">
            <v/>
          </cell>
          <cell r="R1014" t="str">
            <v>C1</v>
          </cell>
          <cell r="S1014">
            <v>131</v>
          </cell>
          <cell r="T1014">
            <v>3930</v>
          </cell>
          <cell r="U1014" t="str">
            <v>11</v>
          </cell>
          <cell r="V1014" t="str">
            <v>SF SALES</v>
          </cell>
          <cell r="W1014">
            <v>20231019</v>
          </cell>
          <cell r="X1014" t="str">
            <v>20</v>
          </cell>
          <cell r="Y1014" t="str">
            <v>60</v>
          </cell>
          <cell r="Z1014" t="str">
            <v/>
          </cell>
          <cell r="AA1014" t="str">
            <v/>
          </cell>
          <cell r="AB1014" t="str">
            <v>0010</v>
          </cell>
          <cell r="AC1014" t="str">
            <v/>
          </cell>
          <cell r="AD1014" t="str">
            <v/>
          </cell>
          <cell r="AE1014" t="str">
            <v>F900</v>
          </cell>
          <cell r="AF1014">
            <v>20230825</v>
          </cell>
          <cell r="AG1014">
            <v>20231005</v>
          </cell>
          <cell r="AH1014">
            <v>20231005</v>
          </cell>
        </row>
        <row r="1015">
          <cell r="A1015">
            <v>20230323</v>
          </cell>
          <cell r="B1015">
            <v>20231005</v>
          </cell>
          <cell r="F1015" t="str">
            <v>HK315375</v>
          </cell>
          <cell r="G1015" t="str">
            <v>102351018357700</v>
          </cell>
          <cell r="H1015" t="str">
            <v>SHS15C2SSC1E+400LF</v>
          </cell>
          <cell r="I1015">
            <v>20</v>
          </cell>
          <cell r="J1015">
            <v>8000</v>
          </cell>
          <cell r="K1015">
            <v>40</v>
          </cell>
          <cell r="L1015" t="str">
            <v>MOTION SOLUTIONS</v>
          </cell>
          <cell r="M1015" t="str">
            <v>023</v>
          </cell>
          <cell r="N1015" t="str">
            <v>SHS</v>
          </cell>
          <cell r="O1015" t="str">
            <v>15</v>
          </cell>
          <cell r="P1015" t="str">
            <v>C</v>
          </cell>
          <cell r="Q1015" t="str">
            <v/>
          </cell>
          <cell r="R1015" t="str">
            <v>C1</v>
          </cell>
          <cell r="S1015">
            <v>131</v>
          </cell>
          <cell r="T1015">
            <v>2620</v>
          </cell>
          <cell r="U1015" t="str">
            <v>11</v>
          </cell>
          <cell r="V1015" t="str">
            <v>SF SALES</v>
          </cell>
          <cell r="W1015">
            <v>20231019</v>
          </cell>
          <cell r="X1015" t="str">
            <v>20</v>
          </cell>
          <cell r="Y1015" t="str">
            <v>60</v>
          </cell>
          <cell r="Z1015" t="str">
            <v/>
          </cell>
          <cell r="AA1015" t="str">
            <v/>
          </cell>
          <cell r="AB1015" t="str">
            <v>0010</v>
          </cell>
          <cell r="AC1015" t="str">
            <v/>
          </cell>
          <cell r="AD1015" t="str">
            <v/>
          </cell>
          <cell r="AE1015" t="str">
            <v>F900</v>
          </cell>
          <cell r="AF1015">
            <v>20231005</v>
          </cell>
          <cell r="AG1015">
            <v>20231005</v>
          </cell>
          <cell r="AH1015">
            <v>20231005</v>
          </cell>
        </row>
        <row r="1016">
          <cell r="A1016">
            <v>20230511</v>
          </cell>
          <cell r="B1016">
            <v>20231005</v>
          </cell>
          <cell r="F1016" t="str">
            <v>HK324475</v>
          </cell>
          <cell r="G1016" t="str">
            <v>105851017940300</v>
          </cell>
          <cell r="H1016" t="str">
            <v>HDR35C2SSC0E+840LPZ(50-0044)</v>
          </cell>
          <cell r="I1016">
            <v>66</v>
          </cell>
          <cell r="J1016">
            <v>55440</v>
          </cell>
          <cell r="K1016">
            <v>132</v>
          </cell>
          <cell r="L1016" t="str">
            <v>HAAS AUTOMATION</v>
          </cell>
          <cell r="M1016" t="str">
            <v>058</v>
          </cell>
          <cell r="N1016" t="str">
            <v>HDR</v>
          </cell>
          <cell r="O1016" t="str">
            <v>35</v>
          </cell>
          <cell r="P1016" t="str">
            <v>C</v>
          </cell>
          <cell r="Q1016" t="str">
            <v>P</v>
          </cell>
          <cell r="R1016" t="str">
            <v>C0</v>
          </cell>
          <cell r="S1016">
            <v>134.5</v>
          </cell>
          <cell r="T1016">
            <v>8877</v>
          </cell>
          <cell r="U1016" t="str">
            <v>11</v>
          </cell>
          <cell r="V1016" t="str">
            <v>LA SALES</v>
          </cell>
          <cell r="W1016">
            <v>20231005</v>
          </cell>
          <cell r="X1016" t="str">
            <v>20</v>
          </cell>
          <cell r="Y1016" t="str">
            <v>80</v>
          </cell>
          <cell r="Z1016" t="str">
            <v/>
          </cell>
          <cell r="AA1016" t="str">
            <v/>
          </cell>
          <cell r="AB1016" t="str">
            <v>00NK</v>
          </cell>
          <cell r="AC1016" t="str">
            <v/>
          </cell>
          <cell r="AD1016" t="str">
            <v>Y000</v>
          </cell>
          <cell r="AE1016" t="str">
            <v/>
          </cell>
          <cell r="AF1016">
            <v>20231005</v>
          </cell>
          <cell r="AG1016">
            <v>20231005</v>
          </cell>
          <cell r="AH1016">
            <v>20231005</v>
          </cell>
        </row>
        <row r="1017">
          <cell r="A1017">
            <v>20230523</v>
          </cell>
          <cell r="B1017">
            <v>20231005</v>
          </cell>
          <cell r="F1017" t="str">
            <v>HK327055</v>
          </cell>
          <cell r="G1017" t="str">
            <v>102351000137700</v>
          </cell>
          <cell r="H1017" t="str">
            <v>SHS30LV2QZKKHHC0+600LP-II</v>
          </cell>
          <cell r="I1017">
            <v>2</v>
          </cell>
          <cell r="J1017">
            <v>1200</v>
          </cell>
          <cell r="K1017">
            <v>4</v>
          </cell>
          <cell r="L1017" t="str">
            <v>MOTION IND - CHICAGO (IL30)</v>
          </cell>
          <cell r="M1017" t="str">
            <v>023</v>
          </cell>
          <cell r="N1017" t="str">
            <v>SHS</v>
          </cell>
          <cell r="O1017" t="str">
            <v>30</v>
          </cell>
          <cell r="P1017" t="str">
            <v>LV</v>
          </cell>
          <cell r="Q1017" t="str">
            <v>P</v>
          </cell>
          <cell r="R1017" t="str">
            <v>C0</v>
          </cell>
          <cell r="S1017">
            <v>369.77</v>
          </cell>
          <cell r="T1017">
            <v>739.54</v>
          </cell>
          <cell r="U1017" t="str">
            <v>11</v>
          </cell>
          <cell r="V1017" t="str">
            <v>CHI SALES</v>
          </cell>
          <cell r="W1017">
            <v>20230530</v>
          </cell>
          <cell r="X1017" t="str">
            <v>20</v>
          </cell>
          <cell r="Y1017" t="str">
            <v>80</v>
          </cell>
          <cell r="Z1017" t="str">
            <v/>
          </cell>
          <cell r="AA1017" t="str">
            <v>2</v>
          </cell>
          <cell r="AB1017" t="str">
            <v/>
          </cell>
          <cell r="AC1017" t="str">
            <v/>
          </cell>
          <cell r="AD1017" t="str">
            <v/>
          </cell>
          <cell r="AE1017" t="str">
            <v/>
          </cell>
          <cell r="AF1017">
            <v>20231005</v>
          </cell>
          <cell r="AG1017">
            <v>20231005</v>
          </cell>
          <cell r="AH1017">
            <v>20231005</v>
          </cell>
        </row>
        <row r="1018">
          <cell r="A1018">
            <v>20230531</v>
          </cell>
          <cell r="B1018">
            <v>20231005</v>
          </cell>
          <cell r="F1018" t="str">
            <v>HK327901</v>
          </cell>
          <cell r="G1018" t="str">
            <v>102351018357700</v>
          </cell>
          <cell r="H1018" t="str">
            <v>SHS15C2SSC1E+400LF</v>
          </cell>
          <cell r="I1018">
            <v>100</v>
          </cell>
          <cell r="J1018">
            <v>40000</v>
          </cell>
          <cell r="K1018">
            <v>200</v>
          </cell>
          <cell r="L1018" t="str">
            <v>MOTION SOLUTIONS</v>
          </cell>
          <cell r="M1018" t="str">
            <v>023</v>
          </cell>
          <cell r="N1018" t="str">
            <v>SHS</v>
          </cell>
          <cell r="O1018" t="str">
            <v>15</v>
          </cell>
          <cell r="P1018" t="str">
            <v>C</v>
          </cell>
          <cell r="Q1018" t="str">
            <v/>
          </cell>
          <cell r="R1018" t="str">
            <v>C1</v>
          </cell>
          <cell r="S1018">
            <v>131</v>
          </cell>
          <cell r="T1018">
            <v>13100</v>
          </cell>
          <cell r="U1018" t="str">
            <v>11</v>
          </cell>
          <cell r="V1018" t="str">
            <v>SF SALES</v>
          </cell>
          <cell r="W1018">
            <v>20231005</v>
          </cell>
          <cell r="X1018" t="str">
            <v>20</v>
          </cell>
          <cell r="Y1018" t="str">
            <v>60</v>
          </cell>
          <cell r="Z1018" t="str">
            <v/>
          </cell>
          <cell r="AA1018" t="str">
            <v/>
          </cell>
          <cell r="AB1018" t="str">
            <v>0010</v>
          </cell>
          <cell r="AC1018" t="str">
            <v/>
          </cell>
          <cell r="AD1018" t="str">
            <v/>
          </cell>
          <cell r="AE1018" t="str">
            <v>F900</v>
          </cell>
          <cell r="AF1018">
            <v>20231005</v>
          </cell>
          <cell r="AG1018">
            <v>20231005</v>
          </cell>
          <cell r="AH1018">
            <v>20231005</v>
          </cell>
        </row>
        <row r="1019">
          <cell r="A1019">
            <v>20230531</v>
          </cell>
          <cell r="B1019">
            <v>20231005</v>
          </cell>
          <cell r="F1019" t="str">
            <v>HK327902</v>
          </cell>
          <cell r="G1019" t="str">
            <v>102351018357700</v>
          </cell>
          <cell r="H1019" t="str">
            <v>SHS15C2SSC1E+400LF</v>
          </cell>
          <cell r="I1019">
            <v>20</v>
          </cell>
          <cell r="J1019">
            <v>8000</v>
          </cell>
          <cell r="K1019">
            <v>40</v>
          </cell>
          <cell r="L1019" t="str">
            <v>MOTION SOLUTIONS</v>
          </cell>
          <cell r="M1019" t="str">
            <v>023</v>
          </cell>
          <cell r="N1019" t="str">
            <v>SHS</v>
          </cell>
          <cell r="O1019" t="str">
            <v>15</v>
          </cell>
          <cell r="P1019" t="str">
            <v>C</v>
          </cell>
          <cell r="Q1019" t="str">
            <v/>
          </cell>
          <cell r="R1019" t="str">
            <v>C1</v>
          </cell>
          <cell r="S1019">
            <v>131</v>
          </cell>
          <cell r="T1019">
            <v>2620</v>
          </cell>
          <cell r="U1019" t="str">
            <v>11</v>
          </cell>
          <cell r="V1019" t="str">
            <v>SF SALES</v>
          </cell>
          <cell r="W1019">
            <v>20231005</v>
          </cell>
          <cell r="X1019" t="str">
            <v>20</v>
          </cell>
          <cell r="Y1019" t="str">
            <v>60</v>
          </cell>
          <cell r="Z1019" t="str">
            <v/>
          </cell>
          <cell r="AA1019" t="str">
            <v/>
          </cell>
          <cell r="AB1019" t="str">
            <v>0010</v>
          </cell>
          <cell r="AC1019" t="str">
            <v/>
          </cell>
          <cell r="AD1019" t="str">
            <v/>
          </cell>
          <cell r="AE1019" t="str">
            <v>F900</v>
          </cell>
          <cell r="AF1019">
            <v>20231005</v>
          </cell>
          <cell r="AG1019">
            <v>20231005</v>
          </cell>
          <cell r="AH1019">
            <v>20231005</v>
          </cell>
        </row>
        <row r="1020">
          <cell r="A1020">
            <v>20230531</v>
          </cell>
          <cell r="B1020">
            <v>20231005</v>
          </cell>
          <cell r="F1020" t="str">
            <v>HK327917</v>
          </cell>
          <cell r="G1020" t="str">
            <v>106151018357600</v>
          </cell>
          <cell r="H1020" t="str">
            <v>HRW21CA2UUC1E+580L</v>
          </cell>
          <cell r="I1020">
            <v>65</v>
          </cell>
          <cell r="J1020">
            <v>37700</v>
          </cell>
          <cell r="K1020">
            <v>130</v>
          </cell>
          <cell r="L1020" t="str">
            <v>MOTION SOLUTIONS</v>
          </cell>
          <cell r="M1020" t="str">
            <v>061</v>
          </cell>
          <cell r="N1020" t="str">
            <v>HRW</v>
          </cell>
          <cell r="O1020" t="str">
            <v>21</v>
          </cell>
          <cell r="P1020" t="str">
            <v>CA</v>
          </cell>
          <cell r="Q1020" t="str">
            <v/>
          </cell>
          <cell r="R1020" t="str">
            <v>C1</v>
          </cell>
          <cell r="S1020">
            <v>165.54</v>
          </cell>
          <cell r="T1020">
            <v>10760.1</v>
          </cell>
          <cell r="U1020" t="str">
            <v>11</v>
          </cell>
          <cell r="V1020" t="str">
            <v>SF SALES</v>
          </cell>
          <cell r="W1020">
            <v>20231005</v>
          </cell>
          <cell r="X1020" t="str">
            <v>15</v>
          </cell>
          <cell r="Y1020" t="str">
            <v>50</v>
          </cell>
          <cell r="Z1020" t="str">
            <v/>
          </cell>
          <cell r="AA1020" t="str">
            <v/>
          </cell>
          <cell r="AB1020" t="str">
            <v>0010</v>
          </cell>
          <cell r="AC1020" t="str">
            <v/>
          </cell>
          <cell r="AD1020" t="str">
            <v/>
          </cell>
          <cell r="AE1020" t="str">
            <v/>
          </cell>
          <cell r="AF1020">
            <v>20231005</v>
          </cell>
          <cell r="AG1020">
            <v>20231005</v>
          </cell>
          <cell r="AH1020">
            <v>20231005</v>
          </cell>
        </row>
        <row r="1021">
          <cell r="A1021">
            <v>20230605</v>
          </cell>
          <cell r="B1021">
            <v>20231005</v>
          </cell>
          <cell r="F1021" t="str">
            <v>HK328559</v>
          </cell>
          <cell r="G1021" t="str">
            <v>113751017434200</v>
          </cell>
          <cell r="H1021" t="str">
            <v>3SRS12WM+245LHM</v>
          </cell>
          <cell r="I1021">
            <v>12</v>
          </cell>
          <cell r="J1021">
            <v>2940</v>
          </cell>
          <cell r="K1021">
            <v>36</v>
          </cell>
          <cell r="L1021" t="str">
            <v>APPLIED MATERIALS INC</v>
          </cell>
          <cell r="M1021" t="str">
            <v>137</v>
          </cell>
          <cell r="N1021" t="str">
            <v>SRS-W</v>
          </cell>
          <cell r="O1021" t="str">
            <v>12</v>
          </cell>
          <cell r="P1021" t="str">
            <v/>
          </cell>
          <cell r="Q1021" t="str">
            <v>H</v>
          </cell>
          <cell r="R1021" t="str">
            <v/>
          </cell>
          <cell r="S1021">
            <v>108.56</v>
          </cell>
          <cell r="T1021">
            <v>1302.72</v>
          </cell>
          <cell r="U1021" t="str">
            <v>11</v>
          </cell>
          <cell r="V1021" t="str">
            <v>SF SALES</v>
          </cell>
          <cell r="W1021">
            <v>20231005</v>
          </cell>
          <cell r="X1021" t="str">
            <v>22.5</v>
          </cell>
          <cell r="Y1021" t="str">
            <v>40</v>
          </cell>
          <cell r="Z1021" t="str">
            <v/>
          </cell>
          <cell r="AA1021" t="str">
            <v/>
          </cell>
          <cell r="AB1021" t="str">
            <v/>
          </cell>
          <cell r="AC1021" t="str">
            <v>M200</v>
          </cell>
          <cell r="AD1021" t="str">
            <v/>
          </cell>
          <cell r="AE1021" t="str">
            <v>M100</v>
          </cell>
          <cell r="AF1021">
            <v>20231005</v>
          </cell>
          <cell r="AG1021">
            <v>20231005</v>
          </cell>
          <cell r="AH1021">
            <v>20231005</v>
          </cell>
        </row>
        <row r="1022">
          <cell r="A1022">
            <v>20230628</v>
          </cell>
          <cell r="B1022">
            <v>20231005</v>
          </cell>
          <cell r="F1022" t="str">
            <v>HK332446</v>
          </cell>
          <cell r="G1022" t="str">
            <v>000115225502200</v>
          </cell>
          <cell r="H1022" t="str">
            <v>SR15V2UUC1+220LP-II</v>
          </cell>
          <cell r="I1022">
            <v>4</v>
          </cell>
          <cell r="J1022">
            <v>880</v>
          </cell>
          <cell r="K1022">
            <v>8</v>
          </cell>
          <cell r="L1022" t="str">
            <v>APPLIED MATERIALS</v>
          </cell>
          <cell r="M1022" t="str">
            <v>001</v>
          </cell>
          <cell r="N1022" t="str">
            <v>SR</v>
          </cell>
          <cell r="O1022" t="str">
            <v>15</v>
          </cell>
          <cell r="P1022" t="str">
            <v>V</v>
          </cell>
          <cell r="Q1022" t="str">
            <v>P</v>
          </cell>
          <cell r="R1022" t="str">
            <v>C1</v>
          </cell>
          <cell r="S1022">
            <v>93</v>
          </cell>
          <cell r="T1022">
            <v>372</v>
          </cell>
          <cell r="U1022" t="str">
            <v>11</v>
          </cell>
          <cell r="V1022" t="str">
            <v>NE SALES</v>
          </cell>
          <cell r="W1022">
            <v>20231005</v>
          </cell>
          <cell r="X1022" t="str">
            <v>20</v>
          </cell>
          <cell r="Y1022" t="str">
            <v>60</v>
          </cell>
          <cell r="Z1022" t="str">
            <v/>
          </cell>
          <cell r="AA1022" t="str">
            <v>2</v>
          </cell>
          <cell r="AB1022" t="str">
            <v/>
          </cell>
          <cell r="AC1022" t="str">
            <v/>
          </cell>
          <cell r="AD1022" t="str">
            <v/>
          </cell>
          <cell r="AE1022" t="str">
            <v/>
          </cell>
          <cell r="AF1022">
            <v>20231005</v>
          </cell>
          <cell r="AG1022">
            <v>20231005</v>
          </cell>
          <cell r="AH1022">
            <v>20231005</v>
          </cell>
        </row>
        <row r="1023">
          <cell r="A1023">
            <v>20230706</v>
          </cell>
          <cell r="B1023">
            <v>20231005</v>
          </cell>
          <cell r="F1023" t="str">
            <v>HK333456</v>
          </cell>
          <cell r="G1023" t="str">
            <v>102351018730500</v>
          </cell>
          <cell r="H1023" t="str">
            <v>SHS35C2QZSSC1FM+3760LTF-II</v>
          </cell>
          <cell r="I1023">
            <v>2</v>
          </cell>
          <cell r="J1023">
            <v>7520</v>
          </cell>
          <cell r="K1023">
            <v>4</v>
          </cell>
          <cell r="L1023" t="str">
            <v>APPLIED IND TECH - CLEVELAND</v>
          </cell>
          <cell r="M1023" t="str">
            <v>023</v>
          </cell>
          <cell r="N1023" t="str">
            <v>SHS</v>
          </cell>
          <cell r="O1023" t="str">
            <v>35</v>
          </cell>
          <cell r="P1023" t="str">
            <v>C</v>
          </cell>
          <cell r="Q1023" t="str">
            <v/>
          </cell>
          <cell r="R1023" t="str">
            <v>C1</v>
          </cell>
          <cell r="S1023">
            <v>1123.73</v>
          </cell>
          <cell r="T1023">
            <v>2247.46</v>
          </cell>
          <cell r="U1023" t="str">
            <v>11</v>
          </cell>
          <cell r="V1023" t="str">
            <v>CHI SALES</v>
          </cell>
          <cell r="W1023">
            <v>20231005</v>
          </cell>
          <cell r="X1023" t="str">
            <v>20</v>
          </cell>
          <cell r="Y1023" t="str">
            <v>80</v>
          </cell>
          <cell r="Z1023" t="str">
            <v>2</v>
          </cell>
          <cell r="AA1023" t="str">
            <v>2</v>
          </cell>
          <cell r="AB1023" t="str">
            <v/>
          </cell>
          <cell r="AC1023" t="str">
            <v>Y900</v>
          </cell>
          <cell r="AD1023" t="str">
            <v/>
          </cell>
          <cell r="AE1023" t="str">
            <v>F900</v>
          </cell>
          <cell r="AF1023">
            <v>20231005</v>
          </cell>
          <cell r="AG1023">
            <v>20231005</v>
          </cell>
          <cell r="AH1023">
            <v>20231005</v>
          </cell>
        </row>
        <row r="1024">
          <cell r="A1024">
            <v>20230724</v>
          </cell>
          <cell r="B1024">
            <v>20231005</v>
          </cell>
          <cell r="F1024" t="str">
            <v>HK335680</v>
          </cell>
          <cell r="G1024" t="str">
            <v>002325121504600</v>
          </cell>
          <cell r="H1024" t="str">
            <v>SHS25C2C0+460LP-II</v>
          </cell>
          <cell r="I1024">
            <v>8</v>
          </cell>
          <cell r="J1024">
            <v>3680</v>
          </cell>
          <cell r="K1024">
            <v>16</v>
          </cell>
          <cell r="L1024" t="str">
            <v>KAMAN AUTOMATION INC</v>
          </cell>
          <cell r="M1024" t="str">
            <v>023</v>
          </cell>
          <cell r="N1024" t="str">
            <v>SHS</v>
          </cell>
          <cell r="O1024" t="str">
            <v>25</v>
          </cell>
          <cell r="P1024" t="str">
            <v>C</v>
          </cell>
          <cell r="Q1024" t="str">
            <v>P</v>
          </cell>
          <cell r="R1024" t="str">
            <v>C0</v>
          </cell>
          <cell r="S1024">
            <v>186.83</v>
          </cell>
          <cell r="T1024">
            <v>1494.64</v>
          </cell>
          <cell r="U1024" t="str">
            <v>11</v>
          </cell>
          <cell r="V1024" t="str">
            <v>LA SALES</v>
          </cell>
          <cell r="W1024">
            <v>20231005</v>
          </cell>
          <cell r="X1024" t="str">
            <v>20</v>
          </cell>
          <cell r="Y1024" t="str">
            <v>60</v>
          </cell>
          <cell r="Z1024" t="str">
            <v/>
          </cell>
          <cell r="AA1024" t="str">
            <v>2</v>
          </cell>
          <cell r="AB1024" t="str">
            <v/>
          </cell>
          <cell r="AC1024" t="str">
            <v/>
          </cell>
          <cell r="AD1024" t="str">
            <v/>
          </cell>
          <cell r="AE1024" t="str">
            <v/>
          </cell>
          <cell r="AF1024">
            <v>20231005</v>
          </cell>
          <cell r="AG1024">
            <v>20231005</v>
          </cell>
          <cell r="AH1024">
            <v>20231005</v>
          </cell>
        </row>
        <row r="1025">
          <cell r="A1025">
            <v>20230725</v>
          </cell>
          <cell r="B1025">
            <v>20231005</v>
          </cell>
          <cell r="F1025" t="str">
            <v>HK335828</v>
          </cell>
          <cell r="G1025" t="str">
            <v>302351020237100</v>
          </cell>
          <cell r="H1025" t="str">
            <v>SHS35LV1SSHHE BLOCK</v>
          </cell>
          <cell r="I1025">
            <v>2</v>
          </cell>
          <cell r="J1025">
            <v>0</v>
          </cell>
          <cell r="K1025">
            <v>2</v>
          </cell>
          <cell r="L1025" t="str">
            <v>APPLIED IND TECH - CLEVELAND</v>
          </cell>
          <cell r="M1025" t="str">
            <v>023</v>
          </cell>
          <cell r="N1025" t="str">
            <v>SHS</v>
          </cell>
          <cell r="O1025" t="str">
            <v>35</v>
          </cell>
          <cell r="P1025" t="str">
            <v>LV</v>
          </cell>
          <cell r="Q1025" t="str">
            <v/>
          </cell>
          <cell r="R1025" t="str">
            <v/>
          </cell>
          <cell r="S1025">
            <v>51</v>
          </cell>
          <cell r="T1025">
            <v>102</v>
          </cell>
          <cell r="U1025" t="str">
            <v>11</v>
          </cell>
          <cell r="V1025" t="str">
            <v>CHI SALES</v>
          </cell>
          <cell r="W1025">
            <v>20231005</v>
          </cell>
          <cell r="X1025" t="str">
            <v/>
          </cell>
          <cell r="Y1025" t="str">
            <v/>
          </cell>
          <cell r="Z1025" t="str">
            <v/>
          </cell>
          <cell r="AA1025" t="str">
            <v/>
          </cell>
          <cell r="AB1025" t="str">
            <v>004Z</v>
          </cell>
          <cell r="AC1025" t="str">
            <v/>
          </cell>
          <cell r="AD1025" t="str">
            <v/>
          </cell>
          <cell r="AE1025" t="str">
            <v/>
          </cell>
          <cell r="AF1025">
            <v>20231005</v>
          </cell>
          <cell r="AG1025">
            <v>20231005</v>
          </cell>
          <cell r="AH1025">
            <v>20231005</v>
          </cell>
        </row>
        <row r="1026">
          <cell r="A1026">
            <v>20230725</v>
          </cell>
          <cell r="B1026">
            <v>20231005</v>
          </cell>
          <cell r="F1026" t="str">
            <v>HK335832</v>
          </cell>
          <cell r="G1026" t="str">
            <v>302351020237100</v>
          </cell>
          <cell r="H1026" t="str">
            <v>SHS35LV1SSHHE BLOCK</v>
          </cell>
          <cell r="I1026">
            <v>82</v>
          </cell>
          <cell r="J1026">
            <v>0</v>
          </cell>
          <cell r="K1026">
            <v>82</v>
          </cell>
          <cell r="L1026" t="str">
            <v>APPLIED IND TECH - CLEVELAND</v>
          </cell>
          <cell r="M1026" t="str">
            <v>023</v>
          </cell>
          <cell r="N1026" t="str">
            <v>SHS</v>
          </cell>
          <cell r="O1026" t="str">
            <v>35</v>
          </cell>
          <cell r="P1026" t="str">
            <v>LV</v>
          </cell>
          <cell r="Q1026" t="str">
            <v/>
          </cell>
          <cell r="R1026" t="str">
            <v/>
          </cell>
          <cell r="S1026">
            <v>51</v>
          </cell>
          <cell r="T1026">
            <v>4182</v>
          </cell>
          <cell r="U1026" t="str">
            <v>11</v>
          </cell>
          <cell r="V1026" t="str">
            <v>CHI SALES</v>
          </cell>
          <cell r="W1026">
            <v>20231005</v>
          </cell>
          <cell r="X1026" t="str">
            <v/>
          </cell>
          <cell r="Y1026" t="str">
            <v/>
          </cell>
          <cell r="Z1026" t="str">
            <v/>
          </cell>
          <cell r="AA1026" t="str">
            <v/>
          </cell>
          <cell r="AB1026" t="str">
            <v>004Z</v>
          </cell>
          <cell r="AC1026" t="str">
            <v/>
          </cell>
          <cell r="AD1026" t="str">
            <v/>
          </cell>
          <cell r="AE1026" t="str">
            <v/>
          </cell>
          <cell r="AF1026">
            <v>20231005</v>
          </cell>
          <cell r="AG1026">
            <v>20231005</v>
          </cell>
          <cell r="AH1026">
            <v>20231005</v>
          </cell>
        </row>
        <row r="1027">
          <cell r="A1027">
            <v>20230731</v>
          </cell>
          <cell r="B1027">
            <v>20231005</v>
          </cell>
          <cell r="F1027" t="str">
            <v>HK336943</v>
          </cell>
          <cell r="G1027" t="str">
            <v>101E51022818700</v>
          </cell>
          <cell r="H1027" t="str">
            <v>HSR45C4SSC0S+4918LPT/93-50-9806</v>
          </cell>
          <cell r="I1027">
            <v>10</v>
          </cell>
          <cell r="J1027">
            <v>49180</v>
          </cell>
          <cell r="K1027">
            <v>40</v>
          </cell>
          <cell r="L1027" t="str">
            <v>HAAS AUTOMATION</v>
          </cell>
          <cell r="M1027" t="str">
            <v>01E</v>
          </cell>
          <cell r="N1027" t="str">
            <v>HSR</v>
          </cell>
          <cell r="O1027" t="str">
            <v>45</v>
          </cell>
          <cell r="P1027" t="str">
            <v>C</v>
          </cell>
          <cell r="Q1027" t="str">
            <v>P</v>
          </cell>
          <cell r="R1027" t="str">
            <v>C0</v>
          </cell>
          <cell r="S1027">
            <v>664</v>
          </cell>
          <cell r="T1027">
            <v>6640</v>
          </cell>
          <cell r="U1027" t="str">
            <v>11</v>
          </cell>
          <cell r="V1027" t="str">
            <v>LA SALES</v>
          </cell>
          <cell r="W1027">
            <v>20231005</v>
          </cell>
          <cell r="X1027" t="str">
            <v>74</v>
          </cell>
          <cell r="Y1027" t="str">
            <v>105</v>
          </cell>
          <cell r="Z1027" t="str">
            <v>2</v>
          </cell>
          <cell r="AA1027" t="str">
            <v/>
          </cell>
          <cell r="AB1027" t="str">
            <v>HHNK</v>
          </cell>
          <cell r="AC1027" t="str">
            <v/>
          </cell>
          <cell r="AD1027" t="str">
            <v>W010</v>
          </cell>
          <cell r="AE1027" t="str">
            <v/>
          </cell>
          <cell r="AF1027">
            <v>20231005</v>
          </cell>
          <cell r="AG1027">
            <v>20231005</v>
          </cell>
          <cell r="AH1027">
            <v>20231005</v>
          </cell>
        </row>
        <row r="1028">
          <cell r="A1028">
            <v>20230808</v>
          </cell>
          <cell r="B1028">
            <v>20231005</v>
          </cell>
          <cell r="F1028" t="str">
            <v>HK337869</v>
          </cell>
          <cell r="G1028" t="str">
            <v>176051023133000</v>
          </cell>
          <cell r="H1028" t="str">
            <v>GL20N-160-HV-B20QR2-X16-C-C4-N-Y-A231330</v>
          </cell>
          <cell r="I1028">
            <v>1</v>
          </cell>
          <cell r="J1028">
            <v>1600</v>
          </cell>
          <cell r="K1028">
            <v>0</v>
          </cell>
          <cell r="L1028" t="str">
            <v>MOTION IND - BIRMINGHAM (AL09)</v>
          </cell>
          <cell r="M1028" t="str">
            <v>760</v>
          </cell>
          <cell r="N1028" t="str">
            <v>GL</v>
          </cell>
          <cell r="O1028" t="str">
            <v>20N</v>
          </cell>
          <cell r="P1028" t="str">
            <v>HV</v>
          </cell>
          <cell r="Q1028" t="str">
            <v/>
          </cell>
          <cell r="R1028" t="str">
            <v/>
          </cell>
          <cell r="S1028">
            <v>3468</v>
          </cell>
          <cell r="T1028">
            <v>3468</v>
          </cell>
          <cell r="U1028" t="str">
            <v>11</v>
          </cell>
          <cell r="V1028" t="str">
            <v>ATL SALES</v>
          </cell>
          <cell r="W1028">
            <v>20231005</v>
          </cell>
          <cell r="X1028" t="str">
            <v/>
          </cell>
          <cell r="Y1028" t="str">
            <v>X16</v>
          </cell>
          <cell r="Z1028" t="str">
            <v>C</v>
          </cell>
          <cell r="AA1028" t="str">
            <v>C4</v>
          </cell>
          <cell r="AB1028" t="str">
            <v/>
          </cell>
          <cell r="AC1028" t="str">
            <v/>
          </cell>
          <cell r="AD1028" t="str">
            <v>Y</v>
          </cell>
          <cell r="AE1028" t="str">
            <v>R2</v>
          </cell>
          <cell r="AF1028">
            <v>20231005</v>
          </cell>
          <cell r="AG1028">
            <v>20231005</v>
          </cell>
          <cell r="AH1028">
            <v>20231005</v>
          </cell>
        </row>
        <row r="1029">
          <cell r="A1029">
            <v>20230814</v>
          </cell>
          <cell r="B1029">
            <v>20231005</v>
          </cell>
          <cell r="F1029" t="str">
            <v>HK338547</v>
          </cell>
          <cell r="G1029" t="str">
            <v>201755600930000</v>
          </cell>
          <cell r="H1029" t="str">
            <v>HSR55-3000L(GK) RAIL</v>
          </cell>
          <cell r="I1029">
            <v>6</v>
          </cell>
          <cell r="J1029">
            <v>18000</v>
          </cell>
          <cell r="K1029">
            <v>0</v>
          </cell>
          <cell r="L1029" t="str">
            <v/>
          </cell>
          <cell r="M1029" t="str">
            <v>017</v>
          </cell>
          <cell r="N1029" t="str">
            <v>HSR</v>
          </cell>
          <cell r="O1029" t="str">
            <v>55</v>
          </cell>
          <cell r="P1029" t="str">
            <v/>
          </cell>
          <cell r="Q1029" t="str">
            <v>GK</v>
          </cell>
          <cell r="R1029" t="str">
            <v/>
          </cell>
          <cell r="S1029">
            <v>505.9</v>
          </cell>
          <cell r="T1029">
            <v>3035.4</v>
          </cell>
          <cell r="U1029" t="str">
            <v>21</v>
          </cell>
          <cell r="V1029" t="str">
            <v>SALES CTRL</v>
          </cell>
          <cell r="W1029">
            <v>20231005</v>
          </cell>
          <cell r="X1029" t="str">
            <v>60</v>
          </cell>
          <cell r="Y1029" t="str">
            <v>120</v>
          </cell>
          <cell r="Z1029" t="str">
            <v/>
          </cell>
          <cell r="AA1029" t="str">
            <v/>
          </cell>
          <cell r="AB1029" t="str">
            <v/>
          </cell>
          <cell r="AC1029" t="str">
            <v/>
          </cell>
          <cell r="AD1029" t="str">
            <v/>
          </cell>
          <cell r="AE1029" t="str">
            <v/>
          </cell>
          <cell r="AF1029">
            <v>20231005</v>
          </cell>
          <cell r="AG1029">
            <v>20231005</v>
          </cell>
          <cell r="AH1029">
            <v>20231005</v>
          </cell>
        </row>
        <row r="1030">
          <cell r="A1030">
            <v>20230814</v>
          </cell>
          <cell r="B1030">
            <v>20231005</v>
          </cell>
          <cell r="F1030" t="str">
            <v>HK338548</v>
          </cell>
          <cell r="G1030" t="str">
            <v>201755600930000</v>
          </cell>
          <cell r="H1030" t="str">
            <v>HSR55-3000L(GK) RAIL</v>
          </cell>
          <cell r="I1030">
            <v>4</v>
          </cell>
          <cell r="J1030">
            <v>12000</v>
          </cell>
          <cell r="K1030">
            <v>0</v>
          </cell>
          <cell r="L1030" t="str">
            <v/>
          </cell>
          <cell r="M1030" t="str">
            <v>017</v>
          </cell>
          <cell r="N1030" t="str">
            <v>HSR</v>
          </cell>
          <cell r="O1030" t="str">
            <v>55</v>
          </cell>
          <cell r="P1030" t="str">
            <v/>
          </cell>
          <cell r="Q1030" t="str">
            <v>GK</v>
          </cell>
          <cell r="R1030" t="str">
            <v/>
          </cell>
          <cell r="S1030">
            <v>505.9</v>
          </cell>
          <cell r="T1030">
            <v>2023.6</v>
          </cell>
          <cell r="U1030" t="str">
            <v>21</v>
          </cell>
          <cell r="V1030" t="str">
            <v>SALES CTRL</v>
          </cell>
          <cell r="W1030">
            <v>20231005</v>
          </cell>
          <cell r="X1030" t="str">
            <v>60</v>
          </cell>
          <cell r="Y1030" t="str">
            <v>120</v>
          </cell>
          <cell r="Z1030" t="str">
            <v/>
          </cell>
          <cell r="AA1030" t="str">
            <v/>
          </cell>
          <cell r="AB1030" t="str">
            <v/>
          </cell>
          <cell r="AC1030" t="str">
            <v/>
          </cell>
          <cell r="AD1030" t="str">
            <v/>
          </cell>
          <cell r="AE1030" t="str">
            <v/>
          </cell>
          <cell r="AF1030">
            <v>20231005</v>
          </cell>
          <cell r="AG1030">
            <v>20231005</v>
          </cell>
          <cell r="AH1030">
            <v>20231005</v>
          </cell>
        </row>
        <row r="1031">
          <cell r="A1031">
            <v>20230814</v>
          </cell>
          <cell r="B1031">
            <v>20231005</v>
          </cell>
          <cell r="F1031" t="str">
            <v>HK338554</v>
          </cell>
          <cell r="G1031" t="str">
            <v>302302133854400</v>
          </cell>
          <cell r="H1031" t="str">
            <v>SHS20C1QZSS BLOCK</v>
          </cell>
          <cell r="I1031">
            <v>30</v>
          </cell>
          <cell r="J1031">
            <v>0</v>
          </cell>
          <cell r="K1031">
            <v>30</v>
          </cell>
          <cell r="L1031" t="str">
            <v/>
          </cell>
          <cell r="M1031" t="str">
            <v>023</v>
          </cell>
          <cell r="N1031" t="str">
            <v>SHS</v>
          </cell>
          <cell r="O1031" t="str">
            <v>20</v>
          </cell>
          <cell r="P1031" t="str">
            <v>C</v>
          </cell>
          <cell r="Q1031" t="str">
            <v/>
          </cell>
          <cell r="R1031" t="str">
            <v/>
          </cell>
          <cell r="S1031">
            <v>46.61</v>
          </cell>
          <cell r="T1031">
            <v>1398.3</v>
          </cell>
          <cell r="U1031" t="str">
            <v>21</v>
          </cell>
          <cell r="V1031" t="str">
            <v>SALES CTRL</v>
          </cell>
          <cell r="W1031">
            <v>20231005</v>
          </cell>
          <cell r="X1031" t="str">
            <v/>
          </cell>
          <cell r="Y1031" t="str">
            <v/>
          </cell>
          <cell r="Z1031" t="str">
            <v/>
          </cell>
          <cell r="AA1031" t="str">
            <v/>
          </cell>
          <cell r="AB1031" t="str">
            <v/>
          </cell>
          <cell r="AC1031" t="str">
            <v/>
          </cell>
          <cell r="AD1031" t="str">
            <v/>
          </cell>
          <cell r="AE1031" t="str">
            <v/>
          </cell>
          <cell r="AF1031">
            <v>20231005</v>
          </cell>
          <cell r="AG1031">
            <v>20231005</v>
          </cell>
          <cell r="AH1031">
            <v>20231005</v>
          </cell>
        </row>
        <row r="1032">
          <cell r="A1032">
            <v>20230817</v>
          </cell>
          <cell r="B1032">
            <v>20231005</v>
          </cell>
          <cell r="F1032" t="str">
            <v>HK338945</v>
          </cell>
          <cell r="G1032" t="str">
            <v>102351020083700</v>
          </cell>
          <cell r="H1032" t="str">
            <v>SHS25R2SS+1800LH</v>
          </cell>
          <cell r="I1032">
            <v>12</v>
          </cell>
          <cell r="J1032">
            <v>21600</v>
          </cell>
          <cell r="K1032">
            <v>24</v>
          </cell>
          <cell r="L1032" t="str">
            <v>MOTION AI - AXIS</v>
          </cell>
          <cell r="M1032" t="str">
            <v>023</v>
          </cell>
          <cell r="N1032" t="str">
            <v>SHS</v>
          </cell>
          <cell r="O1032" t="str">
            <v>25</v>
          </cell>
          <cell r="P1032" t="str">
            <v>R</v>
          </cell>
          <cell r="Q1032" t="str">
            <v>H</v>
          </cell>
          <cell r="R1032" t="str">
            <v/>
          </cell>
          <cell r="S1032">
            <v>196</v>
          </cell>
          <cell r="T1032">
            <v>2352</v>
          </cell>
          <cell r="U1032" t="str">
            <v>11</v>
          </cell>
          <cell r="V1032" t="str">
            <v>NE SALES</v>
          </cell>
          <cell r="W1032">
            <v>20231005</v>
          </cell>
          <cell r="X1032" t="str">
            <v>30</v>
          </cell>
          <cell r="Y1032" t="str">
            <v>60</v>
          </cell>
          <cell r="Z1032" t="str">
            <v/>
          </cell>
          <cell r="AA1032" t="str">
            <v/>
          </cell>
          <cell r="AB1032" t="str">
            <v/>
          </cell>
          <cell r="AC1032" t="str">
            <v/>
          </cell>
          <cell r="AD1032" t="str">
            <v/>
          </cell>
          <cell r="AE1032" t="str">
            <v/>
          </cell>
          <cell r="AF1032">
            <v>20231005</v>
          </cell>
          <cell r="AG1032">
            <v>20231005</v>
          </cell>
          <cell r="AH1032">
            <v>20231005</v>
          </cell>
        </row>
        <row r="1033">
          <cell r="A1033">
            <v>20230215</v>
          </cell>
          <cell r="B1033">
            <v>20231006</v>
          </cell>
          <cell r="F1033" t="str">
            <v>HK307676</v>
          </cell>
          <cell r="G1033" t="str">
            <v>184951008761301</v>
          </cell>
          <cell r="H1033" t="str">
            <v>MS08022-A-0087613</v>
          </cell>
          <cell r="I1033">
            <v>7</v>
          </cell>
          <cell r="J1033">
            <v>0</v>
          </cell>
          <cell r="K1033">
            <v>0</v>
          </cell>
          <cell r="L1033" t="str">
            <v>APPLIED MATERIALS INC</v>
          </cell>
          <cell r="M1033" t="str">
            <v>849</v>
          </cell>
          <cell r="N1033" t="str">
            <v>S-UNIT</v>
          </cell>
          <cell r="O1033" t="str">
            <v/>
          </cell>
          <cell r="P1033" t="str">
            <v/>
          </cell>
          <cell r="Q1033" t="str">
            <v/>
          </cell>
          <cell r="R1033" t="str">
            <v/>
          </cell>
          <cell r="S1033">
            <v>5710</v>
          </cell>
          <cell r="T1033">
            <v>39970</v>
          </cell>
          <cell r="U1033" t="str">
            <v>11</v>
          </cell>
          <cell r="V1033" t="str">
            <v>SF SALES</v>
          </cell>
          <cell r="W1033">
            <v>20231006</v>
          </cell>
          <cell r="X1033" t="str">
            <v/>
          </cell>
          <cell r="Y1033" t="str">
            <v/>
          </cell>
          <cell r="Z1033" t="str">
            <v/>
          </cell>
          <cell r="AA1033" t="str">
            <v/>
          </cell>
          <cell r="AB1033" t="str">
            <v/>
          </cell>
          <cell r="AC1033" t="str">
            <v/>
          </cell>
          <cell r="AD1033" t="str">
            <v/>
          </cell>
          <cell r="AE1033" t="str">
            <v/>
          </cell>
          <cell r="AF1033">
            <v>20231006</v>
          </cell>
          <cell r="AG1033">
            <v>20231006</v>
          </cell>
          <cell r="AH1033">
            <v>20231006</v>
          </cell>
        </row>
        <row r="1034">
          <cell r="A1034">
            <v>20230215</v>
          </cell>
          <cell r="B1034">
            <v>20231006</v>
          </cell>
          <cell r="F1034" t="str">
            <v>HK307675</v>
          </cell>
          <cell r="G1034" t="str">
            <v>184951008761402</v>
          </cell>
          <cell r="H1034" t="str">
            <v>MS08021-A-0087614</v>
          </cell>
          <cell r="I1034">
            <v>7</v>
          </cell>
          <cell r="J1034">
            <v>0</v>
          </cell>
          <cell r="K1034">
            <v>0</v>
          </cell>
          <cell r="L1034" t="str">
            <v>APPLIED MATERIALS INC</v>
          </cell>
          <cell r="M1034" t="str">
            <v>849</v>
          </cell>
          <cell r="N1034" t="str">
            <v>S-UNIT</v>
          </cell>
          <cell r="O1034" t="str">
            <v/>
          </cell>
          <cell r="P1034" t="str">
            <v/>
          </cell>
          <cell r="Q1034" t="str">
            <v/>
          </cell>
          <cell r="R1034" t="str">
            <v/>
          </cell>
          <cell r="S1034">
            <v>8347</v>
          </cell>
          <cell r="T1034">
            <v>58429</v>
          </cell>
          <cell r="U1034" t="str">
            <v>11</v>
          </cell>
          <cell r="V1034" t="str">
            <v>SF SALES</v>
          </cell>
          <cell r="W1034">
            <v>20231006</v>
          </cell>
          <cell r="X1034" t="str">
            <v/>
          </cell>
          <cell r="Y1034" t="str">
            <v/>
          </cell>
          <cell r="Z1034" t="str">
            <v/>
          </cell>
          <cell r="AA1034" t="str">
            <v/>
          </cell>
          <cell r="AB1034" t="str">
            <v/>
          </cell>
          <cell r="AC1034" t="str">
            <v/>
          </cell>
          <cell r="AD1034" t="str">
            <v/>
          </cell>
          <cell r="AE1034" t="str">
            <v/>
          </cell>
          <cell r="AF1034">
            <v>20231006</v>
          </cell>
          <cell r="AG1034">
            <v>20231006</v>
          </cell>
          <cell r="AH1034">
            <v>20231006</v>
          </cell>
        </row>
        <row r="1035">
          <cell r="A1035">
            <v>20230224</v>
          </cell>
          <cell r="B1035">
            <v>20231006</v>
          </cell>
          <cell r="F1035" t="str">
            <v>HK309147</v>
          </cell>
          <cell r="G1035" t="str">
            <v>169951011780706</v>
          </cell>
          <cell r="H1035" t="str">
            <v>MPG151-0117807</v>
          </cell>
          <cell r="I1035">
            <v>15</v>
          </cell>
          <cell r="J1035">
            <v>0</v>
          </cell>
          <cell r="K1035">
            <v>0</v>
          </cell>
          <cell r="L1035" t="str">
            <v>IPECO</v>
          </cell>
          <cell r="M1035" t="str">
            <v>699</v>
          </cell>
          <cell r="N1035" t="str">
            <v>MPG</v>
          </cell>
          <cell r="O1035" t="str">
            <v>151</v>
          </cell>
          <cell r="P1035" t="str">
            <v/>
          </cell>
          <cell r="Q1035" t="str">
            <v/>
          </cell>
          <cell r="R1035" t="str">
            <v/>
          </cell>
          <cell r="S1035">
            <v>518.46</v>
          </cell>
          <cell r="T1035">
            <v>7776.9</v>
          </cell>
          <cell r="U1035" t="str">
            <v>11</v>
          </cell>
          <cell r="V1035" t="str">
            <v>CHI SALES</v>
          </cell>
          <cell r="W1035">
            <v>20231006</v>
          </cell>
          <cell r="X1035" t="str">
            <v/>
          </cell>
          <cell r="Y1035" t="str">
            <v/>
          </cell>
          <cell r="Z1035" t="str">
            <v/>
          </cell>
          <cell r="AA1035" t="str">
            <v/>
          </cell>
          <cell r="AB1035" t="str">
            <v/>
          </cell>
          <cell r="AC1035" t="str">
            <v/>
          </cell>
          <cell r="AD1035" t="str">
            <v/>
          </cell>
          <cell r="AE1035" t="str">
            <v/>
          </cell>
          <cell r="AF1035">
            <v>20231006</v>
          </cell>
          <cell r="AG1035">
            <v>20231006</v>
          </cell>
          <cell r="AH1035">
            <v>20231006</v>
          </cell>
        </row>
        <row r="1036">
          <cell r="A1036">
            <v>20230309</v>
          </cell>
          <cell r="B1036">
            <v>20231006</v>
          </cell>
          <cell r="F1036" t="str">
            <v>HK312531</v>
          </cell>
          <cell r="G1036" t="str">
            <v>113951015586100</v>
          </cell>
          <cell r="H1036" t="str">
            <v>2SRS12MUUC1+290LM</v>
          </cell>
          <cell r="I1036">
            <v>26</v>
          </cell>
          <cell r="J1036">
            <v>7540</v>
          </cell>
          <cell r="K1036">
            <v>52</v>
          </cell>
          <cell r="L1036" t="str">
            <v>TECHNICO (COMP)</v>
          </cell>
          <cell r="M1036" t="str">
            <v>139</v>
          </cell>
          <cell r="N1036" t="str">
            <v>SRS</v>
          </cell>
          <cell r="O1036" t="str">
            <v>12</v>
          </cell>
          <cell r="P1036" t="str">
            <v/>
          </cell>
          <cell r="Q1036" t="str">
            <v/>
          </cell>
          <cell r="R1036" t="str">
            <v>C1</v>
          </cell>
          <cell r="S1036">
            <v>45</v>
          </cell>
          <cell r="T1036">
            <v>1170</v>
          </cell>
          <cell r="U1036" t="str">
            <v>11</v>
          </cell>
          <cell r="V1036" t="str">
            <v>DET SALES</v>
          </cell>
          <cell r="W1036">
            <v>20231006</v>
          </cell>
          <cell r="X1036" t="str">
            <v>7.5</v>
          </cell>
          <cell r="Y1036" t="str">
            <v>25</v>
          </cell>
          <cell r="Z1036" t="str">
            <v/>
          </cell>
          <cell r="AA1036" t="str">
            <v/>
          </cell>
          <cell r="AB1036" t="str">
            <v/>
          </cell>
          <cell r="AC1036" t="str">
            <v>M200</v>
          </cell>
          <cell r="AD1036" t="str">
            <v/>
          </cell>
          <cell r="AE1036" t="str">
            <v>M100</v>
          </cell>
          <cell r="AF1036">
            <v>20231006</v>
          </cell>
          <cell r="AG1036">
            <v>20231006</v>
          </cell>
          <cell r="AH1036">
            <v>20231006</v>
          </cell>
        </row>
        <row r="1037">
          <cell r="A1037">
            <v>20230317</v>
          </cell>
          <cell r="B1037">
            <v>20231006</v>
          </cell>
          <cell r="F1037" t="str">
            <v>HK313950</v>
          </cell>
          <cell r="G1037" t="str">
            <v>301751011357300</v>
          </cell>
          <cell r="H1037" t="str">
            <v>HSR55-1440LE(GK) RAIL</v>
          </cell>
          <cell r="I1037">
            <v>5</v>
          </cell>
          <cell r="J1037">
            <v>7200</v>
          </cell>
          <cell r="K1037">
            <v>0</v>
          </cell>
          <cell r="L1037" t="str">
            <v>FANUC AMERICA CORPORATION</v>
          </cell>
          <cell r="M1037" t="str">
            <v>017</v>
          </cell>
          <cell r="N1037" t="str">
            <v>HSR</v>
          </cell>
          <cell r="O1037" t="str">
            <v>55</v>
          </cell>
          <cell r="P1037" t="str">
            <v/>
          </cell>
          <cell r="Q1037" t="str">
            <v>GK</v>
          </cell>
          <cell r="R1037" t="str">
            <v/>
          </cell>
          <cell r="S1037">
            <v>215</v>
          </cell>
          <cell r="T1037">
            <v>1075</v>
          </cell>
          <cell r="U1037" t="str">
            <v>11</v>
          </cell>
          <cell r="V1037" t="str">
            <v>DET SALES</v>
          </cell>
          <cell r="W1037">
            <v>20231006</v>
          </cell>
          <cell r="X1037" t="str">
            <v>60</v>
          </cell>
          <cell r="Y1037" t="str">
            <v>120</v>
          </cell>
          <cell r="Z1037" t="str">
            <v/>
          </cell>
          <cell r="AA1037" t="str">
            <v/>
          </cell>
          <cell r="AB1037" t="str">
            <v/>
          </cell>
          <cell r="AC1037" t="str">
            <v/>
          </cell>
          <cell r="AD1037" t="str">
            <v>T000</v>
          </cell>
          <cell r="AE1037" t="str">
            <v/>
          </cell>
          <cell r="AF1037">
            <v>20231006</v>
          </cell>
          <cell r="AG1037">
            <v>20231006</v>
          </cell>
          <cell r="AH1037">
            <v>20231006</v>
          </cell>
        </row>
        <row r="1038">
          <cell r="A1038">
            <v>20230324</v>
          </cell>
          <cell r="B1038">
            <v>20231006</v>
          </cell>
          <cell r="F1038" t="str">
            <v>HK315536</v>
          </cell>
          <cell r="G1038" t="str">
            <v>113951015586000</v>
          </cell>
          <cell r="H1038" t="str">
            <v>2SRS12MUUC1+240LM</v>
          </cell>
          <cell r="I1038">
            <v>4</v>
          </cell>
          <cell r="J1038">
            <v>960</v>
          </cell>
          <cell r="K1038">
            <v>8</v>
          </cell>
          <cell r="L1038" t="str">
            <v>TECHNICO (COMP)</v>
          </cell>
          <cell r="M1038" t="str">
            <v>139</v>
          </cell>
          <cell r="N1038" t="str">
            <v>SRS</v>
          </cell>
          <cell r="O1038" t="str">
            <v>12</v>
          </cell>
          <cell r="P1038" t="str">
            <v/>
          </cell>
          <cell r="Q1038" t="str">
            <v/>
          </cell>
          <cell r="R1038" t="str">
            <v>C1</v>
          </cell>
          <cell r="S1038">
            <v>42</v>
          </cell>
          <cell r="T1038">
            <v>168</v>
          </cell>
          <cell r="U1038" t="str">
            <v>11</v>
          </cell>
          <cell r="V1038" t="str">
            <v>DET SALES</v>
          </cell>
          <cell r="W1038">
            <v>20231006</v>
          </cell>
          <cell r="X1038" t="str">
            <v>7.5</v>
          </cell>
          <cell r="Y1038" t="str">
            <v>25</v>
          </cell>
          <cell r="Z1038" t="str">
            <v/>
          </cell>
          <cell r="AA1038" t="str">
            <v/>
          </cell>
          <cell r="AB1038" t="str">
            <v/>
          </cell>
          <cell r="AC1038" t="str">
            <v>M200</v>
          </cell>
          <cell r="AD1038" t="str">
            <v/>
          </cell>
          <cell r="AE1038" t="str">
            <v>M100</v>
          </cell>
          <cell r="AF1038">
            <v>20231006</v>
          </cell>
          <cell r="AG1038">
            <v>20231006</v>
          </cell>
          <cell r="AH1038">
            <v>20231006</v>
          </cell>
        </row>
        <row r="1039">
          <cell r="A1039">
            <v>20230412</v>
          </cell>
          <cell r="B1039">
            <v>20231006</v>
          </cell>
          <cell r="F1039" t="str">
            <v>HK319250</v>
          </cell>
          <cell r="G1039" t="str">
            <v>102351021863300</v>
          </cell>
          <cell r="H1039" t="str">
            <v>SHS15V1CSE+1378LK</v>
          </cell>
          <cell r="I1039">
            <v>100</v>
          </cell>
          <cell r="J1039">
            <v>137800</v>
          </cell>
          <cell r="K1039">
            <v>100</v>
          </cell>
          <cell r="L1039" t="str">
            <v>FESTO CORPORATION</v>
          </cell>
          <cell r="M1039" t="str">
            <v>023</v>
          </cell>
          <cell r="N1039" t="str">
            <v>SHS</v>
          </cell>
          <cell r="O1039" t="str">
            <v>15</v>
          </cell>
          <cell r="P1039" t="str">
            <v>V</v>
          </cell>
          <cell r="Q1039" t="str">
            <v/>
          </cell>
          <cell r="R1039" t="str">
            <v>CS</v>
          </cell>
          <cell r="S1039">
            <v>131</v>
          </cell>
          <cell r="T1039">
            <v>13100</v>
          </cell>
          <cell r="U1039" t="str">
            <v>11</v>
          </cell>
          <cell r="V1039" t="str">
            <v>NE SALES</v>
          </cell>
          <cell r="W1039">
            <v>20231006</v>
          </cell>
          <cell r="X1039" t="str">
            <v>29</v>
          </cell>
          <cell r="Y1039" t="str">
            <v>60</v>
          </cell>
          <cell r="Z1039" t="str">
            <v/>
          </cell>
          <cell r="AA1039" t="str">
            <v/>
          </cell>
          <cell r="AB1039" t="str">
            <v>0010</v>
          </cell>
          <cell r="AC1039" t="str">
            <v/>
          </cell>
          <cell r="AD1039" t="str">
            <v/>
          </cell>
          <cell r="AE1039" t="str">
            <v/>
          </cell>
          <cell r="AF1039">
            <v>20231006</v>
          </cell>
          <cell r="AG1039">
            <v>20231006</v>
          </cell>
          <cell r="AH1039">
            <v>20231006</v>
          </cell>
        </row>
        <row r="1040">
          <cell r="A1040">
            <v>20230412</v>
          </cell>
          <cell r="B1040">
            <v>20231006</v>
          </cell>
          <cell r="F1040" t="str">
            <v>HK319310</v>
          </cell>
          <cell r="G1040" t="str">
            <v>300151015254800</v>
          </cell>
          <cell r="H1040" t="str">
            <v>SR25W1SSFM BLOCK</v>
          </cell>
          <cell r="I1040">
            <v>30</v>
          </cell>
          <cell r="J1040">
            <v>0</v>
          </cell>
          <cell r="K1040">
            <v>30</v>
          </cell>
          <cell r="L1040" t="str">
            <v>ALUM-A-LIFT INC</v>
          </cell>
          <cell r="M1040" t="str">
            <v>001</v>
          </cell>
          <cell r="N1040" t="str">
            <v>SR</v>
          </cell>
          <cell r="O1040" t="str">
            <v>25</v>
          </cell>
          <cell r="P1040" t="str">
            <v>W</v>
          </cell>
          <cell r="Q1040" t="str">
            <v/>
          </cell>
          <cell r="R1040" t="str">
            <v/>
          </cell>
          <cell r="S1040">
            <v>59</v>
          </cell>
          <cell r="T1040">
            <v>1770</v>
          </cell>
          <cell r="U1040" t="str">
            <v>11</v>
          </cell>
          <cell r="V1040" t="str">
            <v>ATL SALES</v>
          </cell>
          <cell r="W1040">
            <v>20231006</v>
          </cell>
          <cell r="X1040" t="str">
            <v/>
          </cell>
          <cell r="Y1040" t="str">
            <v/>
          </cell>
          <cell r="Z1040" t="str">
            <v/>
          </cell>
          <cell r="AA1040" t="str">
            <v/>
          </cell>
          <cell r="AB1040" t="str">
            <v/>
          </cell>
          <cell r="AC1040" t="str">
            <v>Y910</v>
          </cell>
          <cell r="AD1040" t="str">
            <v/>
          </cell>
          <cell r="AE1040" t="str">
            <v/>
          </cell>
          <cell r="AF1040">
            <v>20231006</v>
          </cell>
          <cell r="AG1040">
            <v>20231006</v>
          </cell>
          <cell r="AH1040">
            <v>20231006</v>
          </cell>
        </row>
        <row r="1041">
          <cell r="A1041">
            <v>20230412</v>
          </cell>
          <cell r="B1041">
            <v>20231006</v>
          </cell>
          <cell r="F1041" t="str">
            <v>HK319322</v>
          </cell>
          <cell r="G1041" t="str">
            <v>300151015254800</v>
          </cell>
          <cell r="H1041" t="str">
            <v>SR25W1SSFM BLOCK</v>
          </cell>
          <cell r="I1041">
            <v>90</v>
          </cell>
          <cell r="J1041">
            <v>0</v>
          </cell>
          <cell r="K1041">
            <v>90</v>
          </cell>
          <cell r="L1041" t="str">
            <v>ALUM-A-LIFT INC</v>
          </cell>
          <cell r="M1041" t="str">
            <v>001</v>
          </cell>
          <cell r="N1041" t="str">
            <v>SR</v>
          </cell>
          <cell r="O1041" t="str">
            <v>25</v>
          </cell>
          <cell r="P1041" t="str">
            <v>W</v>
          </cell>
          <cell r="Q1041" t="str">
            <v/>
          </cell>
          <cell r="R1041" t="str">
            <v/>
          </cell>
          <cell r="S1041">
            <v>59</v>
          </cell>
          <cell r="T1041">
            <v>5310</v>
          </cell>
          <cell r="U1041" t="str">
            <v>11</v>
          </cell>
          <cell r="V1041" t="str">
            <v>ATL SALES</v>
          </cell>
          <cell r="W1041">
            <v>20231006</v>
          </cell>
          <cell r="X1041" t="str">
            <v/>
          </cell>
          <cell r="Y1041" t="str">
            <v/>
          </cell>
          <cell r="Z1041" t="str">
            <v/>
          </cell>
          <cell r="AA1041" t="str">
            <v/>
          </cell>
          <cell r="AB1041" t="str">
            <v/>
          </cell>
          <cell r="AC1041" t="str">
            <v>Y910</v>
          </cell>
          <cell r="AD1041" t="str">
            <v/>
          </cell>
          <cell r="AE1041" t="str">
            <v/>
          </cell>
          <cell r="AF1041">
            <v>20231006</v>
          </cell>
          <cell r="AG1041">
            <v>20231006</v>
          </cell>
          <cell r="AH1041">
            <v>20231006</v>
          </cell>
        </row>
        <row r="1042">
          <cell r="A1042">
            <v>20230519</v>
          </cell>
          <cell r="B1042">
            <v>20231006</v>
          </cell>
          <cell r="F1042" t="str">
            <v>HK326753</v>
          </cell>
          <cell r="G1042" t="str">
            <v>100551016796700</v>
          </cell>
          <cell r="H1042" t="str">
            <v>SSR25XW2SS+1120LY</v>
          </cell>
          <cell r="I1042">
            <v>224</v>
          </cell>
          <cell r="J1042">
            <v>250880</v>
          </cell>
          <cell r="K1042">
            <v>448</v>
          </cell>
          <cell r="L1042" t="str">
            <v>MOTION IND - BIRMINGHAM</v>
          </cell>
          <cell r="M1042" t="str">
            <v>005</v>
          </cell>
          <cell r="N1042" t="str">
            <v>SSR</v>
          </cell>
          <cell r="O1042" t="str">
            <v>25X</v>
          </cell>
          <cell r="P1042" t="str">
            <v>W</v>
          </cell>
          <cell r="Q1042" t="str">
            <v/>
          </cell>
          <cell r="R1042" t="str">
            <v/>
          </cell>
          <cell r="S1042">
            <v>114</v>
          </cell>
          <cell r="T1042">
            <v>25536</v>
          </cell>
          <cell r="U1042" t="str">
            <v>11</v>
          </cell>
          <cell r="V1042" t="str">
            <v>NE SALES</v>
          </cell>
          <cell r="W1042">
            <v>20231006</v>
          </cell>
          <cell r="X1042" t="str">
            <v>20</v>
          </cell>
          <cell r="Y1042" t="str">
            <v>60</v>
          </cell>
          <cell r="Z1042" t="str">
            <v/>
          </cell>
          <cell r="AA1042" t="str">
            <v/>
          </cell>
          <cell r="AB1042" t="str">
            <v/>
          </cell>
          <cell r="AC1042" t="str">
            <v/>
          </cell>
          <cell r="AD1042" t="str">
            <v/>
          </cell>
          <cell r="AE1042" t="str">
            <v/>
          </cell>
          <cell r="AF1042">
            <v>20231006</v>
          </cell>
          <cell r="AG1042">
            <v>20231006</v>
          </cell>
          <cell r="AH1042">
            <v>20231006</v>
          </cell>
        </row>
        <row r="1043">
          <cell r="A1043">
            <v>20230609</v>
          </cell>
          <cell r="B1043">
            <v>20231006</v>
          </cell>
          <cell r="F1043" t="str">
            <v>HK329886</v>
          </cell>
          <cell r="G1043" t="str">
            <v>102302082884400</v>
          </cell>
          <cell r="H1043" t="str">
            <v>SHS30C2QZUU+600L</v>
          </cell>
          <cell r="I1043">
            <v>1</v>
          </cell>
          <cell r="J1043">
            <v>600</v>
          </cell>
          <cell r="K1043">
            <v>2</v>
          </cell>
          <cell r="L1043" t="str">
            <v>DENSO MFG - MARYVILLE</v>
          </cell>
          <cell r="M1043" t="str">
            <v>023</v>
          </cell>
          <cell r="N1043" t="str">
            <v>SHS</v>
          </cell>
          <cell r="O1043" t="str">
            <v>30</v>
          </cell>
          <cell r="P1043" t="str">
            <v>C</v>
          </cell>
          <cell r="Q1043" t="str">
            <v/>
          </cell>
          <cell r="R1043" t="str">
            <v/>
          </cell>
          <cell r="S1043">
            <v>197.77</v>
          </cell>
          <cell r="T1043">
            <v>197.77</v>
          </cell>
          <cell r="U1043" t="str">
            <v>11</v>
          </cell>
          <cell r="V1043" t="str">
            <v>ATL SALES</v>
          </cell>
          <cell r="W1043">
            <v>20230921</v>
          </cell>
          <cell r="X1043" t="str">
            <v>20</v>
          </cell>
          <cell r="Y1043" t="str">
            <v>80</v>
          </cell>
          <cell r="Z1043" t="str">
            <v/>
          </cell>
          <cell r="AA1043" t="str">
            <v/>
          </cell>
          <cell r="AB1043" t="str">
            <v/>
          </cell>
          <cell r="AC1043" t="str">
            <v/>
          </cell>
          <cell r="AD1043" t="str">
            <v/>
          </cell>
          <cell r="AE1043" t="str">
            <v/>
          </cell>
          <cell r="AF1043">
            <v>20231006</v>
          </cell>
          <cell r="AG1043">
            <v>20231006</v>
          </cell>
          <cell r="AH1043">
            <v>20231006</v>
          </cell>
        </row>
        <row r="1044">
          <cell r="A1044">
            <v>20230609</v>
          </cell>
          <cell r="B1044">
            <v>20231006</v>
          </cell>
          <cell r="F1044" t="str">
            <v>HK330292</v>
          </cell>
          <cell r="G1044" t="str">
            <v>102361011393300</v>
          </cell>
          <cell r="H1044" t="str">
            <v>SHS30C1SSC1/1SSHC1E+600L</v>
          </cell>
          <cell r="I1044">
            <v>1</v>
          </cell>
          <cell r="J1044">
            <v>600</v>
          </cell>
          <cell r="K1044">
            <v>2</v>
          </cell>
          <cell r="L1044" t="str">
            <v>APPLIED IND TECH - CLEVELAND</v>
          </cell>
          <cell r="M1044" t="str">
            <v>023</v>
          </cell>
          <cell r="N1044" t="str">
            <v>SHS</v>
          </cell>
          <cell r="O1044" t="str">
            <v>30</v>
          </cell>
          <cell r="P1044" t="str">
            <v>C</v>
          </cell>
          <cell r="Q1044" t="str">
            <v/>
          </cell>
          <cell r="R1044" t="str">
            <v>C1</v>
          </cell>
          <cell r="S1044">
            <v>191.12</v>
          </cell>
          <cell r="T1044">
            <v>191.12</v>
          </cell>
          <cell r="U1044" t="str">
            <v>11</v>
          </cell>
          <cell r="V1044" t="str">
            <v>ATL SALES</v>
          </cell>
          <cell r="W1044">
            <v>20230810</v>
          </cell>
          <cell r="X1044" t="str">
            <v>20</v>
          </cell>
          <cell r="Y1044" t="str">
            <v>80</v>
          </cell>
          <cell r="Z1044" t="str">
            <v/>
          </cell>
          <cell r="AA1044" t="str">
            <v/>
          </cell>
          <cell r="AB1044" t="str">
            <v>003B</v>
          </cell>
          <cell r="AC1044" t="str">
            <v/>
          </cell>
          <cell r="AD1044" t="str">
            <v/>
          </cell>
          <cell r="AE1044" t="str">
            <v/>
          </cell>
          <cell r="AF1044">
            <v>20231006</v>
          </cell>
          <cell r="AG1044">
            <v>20231006</v>
          </cell>
          <cell r="AH1044">
            <v>20231006</v>
          </cell>
        </row>
        <row r="1045">
          <cell r="A1045">
            <v>20230609</v>
          </cell>
          <cell r="B1045">
            <v>20231006</v>
          </cell>
          <cell r="F1045" t="str">
            <v>HK329880</v>
          </cell>
          <cell r="G1045" t="str">
            <v>102302150348300</v>
          </cell>
          <cell r="H1045" t="str">
            <v>SHS30V2QZUU+1000L</v>
          </cell>
          <cell r="I1045">
            <v>1</v>
          </cell>
          <cell r="J1045">
            <v>1000</v>
          </cell>
          <cell r="K1045">
            <v>2</v>
          </cell>
          <cell r="L1045" t="str">
            <v>DENSO MFG - MARYVILLE</v>
          </cell>
          <cell r="M1045" t="str">
            <v>023</v>
          </cell>
          <cell r="N1045" t="str">
            <v>SHS</v>
          </cell>
          <cell r="O1045" t="str">
            <v>30</v>
          </cell>
          <cell r="P1045" t="str">
            <v>V</v>
          </cell>
          <cell r="Q1045" t="str">
            <v/>
          </cell>
          <cell r="R1045" t="str">
            <v/>
          </cell>
          <cell r="S1045">
            <v>220.87</v>
          </cell>
          <cell r="T1045">
            <v>220.87</v>
          </cell>
          <cell r="U1045" t="str">
            <v>11</v>
          </cell>
          <cell r="V1045" t="str">
            <v>ATL SALES</v>
          </cell>
          <cell r="W1045">
            <v>20230921</v>
          </cell>
          <cell r="X1045" t="str">
            <v>20</v>
          </cell>
          <cell r="Y1045" t="str">
            <v>80</v>
          </cell>
          <cell r="Z1045" t="str">
            <v/>
          </cell>
          <cell r="AA1045" t="str">
            <v/>
          </cell>
          <cell r="AB1045" t="str">
            <v/>
          </cell>
          <cell r="AC1045" t="str">
            <v/>
          </cell>
          <cell r="AD1045" t="str">
            <v/>
          </cell>
          <cell r="AE1045" t="str">
            <v/>
          </cell>
          <cell r="AF1045">
            <v>20231006</v>
          </cell>
          <cell r="AG1045">
            <v>20231006</v>
          </cell>
          <cell r="AH1045">
            <v>20231006</v>
          </cell>
        </row>
        <row r="1046">
          <cell r="A1046">
            <v>20230613</v>
          </cell>
          <cell r="B1046">
            <v>20231006</v>
          </cell>
          <cell r="F1046" t="str">
            <v>HK330667</v>
          </cell>
          <cell r="G1046" t="str">
            <v>302302170375900</v>
          </cell>
          <cell r="H1046" t="str">
            <v>SHS25LC1QZZZ BLOCK</v>
          </cell>
          <cell r="I1046">
            <v>48</v>
          </cell>
          <cell r="J1046">
            <v>0</v>
          </cell>
          <cell r="K1046">
            <v>48</v>
          </cell>
          <cell r="L1046" t="str">
            <v>PASLIN COMPANY</v>
          </cell>
          <cell r="M1046" t="str">
            <v>023</v>
          </cell>
          <cell r="N1046" t="str">
            <v>SHS</v>
          </cell>
          <cell r="O1046" t="str">
            <v>25</v>
          </cell>
          <cell r="P1046" t="str">
            <v>LC</v>
          </cell>
          <cell r="Q1046" t="str">
            <v/>
          </cell>
          <cell r="R1046" t="str">
            <v/>
          </cell>
          <cell r="S1046">
            <v>74.14</v>
          </cell>
          <cell r="T1046">
            <v>3558.72</v>
          </cell>
          <cell r="U1046" t="str">
            <v>11</v>
          </cell>
          <cell r="V1046" t="str">
            <v>DET SALES</v>
          </cell>
          <cell r="W1046">
            <v>20231006</v>
          </cell>
          <cell r="X1046" t="str">
            <v/>
          </cell>
          <cell r="Y1046" t="str">
            <v/>
          </cell>
          <cell r="Z1046" t="str">
            <v/>
          </cell>
          <cell r="AA1046" t="str">
            <v/>
          </cell>
          <cell r="AB1046" t="str">
            <v/>
          </cell>
          <cell r="AC1046" t="str">
            <v/>
          </cell>
          <cell r="AD1046" t="str">
            <v/>
          </cell>
          <cell r="AE1046" t="str">
            <v/>
          </cell>
          <cell r="AF1046">
            <v>20231006</v>
          </cell>
          <cell r="AG1046">
            <v>20231006</v>
          </cell>
          <cell r="AH1046">
            <v>20231006</v>
          </cell>
        </row>
        <row r="1047">
          <cell r="A1047">
            <v>20230615</v>
          </cell>
          <cell r="B1047">
            <v>20231006</v>
          </cell>
          <cell r="F1047" t="str">
            <v>HK331142</v>
          </cell>
          <cell r="G1047" t="str">
            <v>002315523108200</v>
          </cell>
          <cell r="H1047" t="str">
            <v>SHS15R2UU+820L-II</v>
          </cell>
          <cell r="I1047">
            <v>20</v>
          </cell>
          <cell r="J1047">
            <v>16400</v>
          </cell>
          <cell r="K1047">
            <v>40</v>
          </cell>
          <cell r="L1047" t="str">
            <v/>
          </cell>
          <cell r="M1047" t="str">
            <v>023</v>
          </cell>
          <cell r="N1047" t="str">
            <v>SHS</v>
          </cell>
          <cell r="O1047" t="str">
            <v>15</v>
          </cell>
          <cell r="P1047" t="str">
            <v>R</v>
          </cell>
          <cell r="Q1047" t="str">
            <v/>
          </cell>
          <cell r="R1047" t="str">
            <v/>
          </cell>
          <cell r="S1047">
            <v>97</v>
          </cell>
          <cell r="T1047">
            <v>1940</v>
          </cell>
          <cell r="U1047" t="str">
            <v>21</v>
          </cell>
          <cell r="V1047" t="str">
            <v>SALES CTRL</v>
          </cell>
          <cell r="W1047">
            <v>20231006</v>
          </cell>
          <cell r="X1047" t="str">
            <v>20</v>
          </cell>
          <cell r="Y1047" t="str">
            <v>60</v>
          </cell>
          <cell r="Z1047" t="str">
            <v/>
          </cell>
          <cell r="AA1047" t="str">
            <v>2</v>
          </cell>
          <cell r="AB1047" t="str">
            <v/>
          </cell>
          <cell r="AC1047" t="str">
            <v/>
          </cell>
          <cell r="AD1047" t="str">
            <v/>
          </cell>
          <cell r="AE1047" t="str">
            <v/>
          </cell>
          <cell r="AF1047">
            <v>20231006</v>
          </cell>
          <cell r="AG1047">
            <v>20231006</v>
          </cell>
          <cell r="AH1047">
            <v>20231006</v>
          </cell>
        </row>
        <row r="1048">
          <cell r="A1048">
            <v>20230615</v>
          </cell>
          <cell r="B1048">
            <v>20231006</v>
          </cell>
          <cell r="F1048" t="str">
            <v>HK331143</v>
          </cell>
          <cell r="G1048" t="str">
            <v>002315523108200</v>
          </cell>
          <cell r="H1048" t="str">
            <v>SHS15R2UU+820L-II</v>
          </cell>
          <cell r="I1048">
            <v>20</v>
          </cell>
          <cell r="J1048">
            <v>16400</v>
          </cell>
          <cell r="K1048">
            <v>40</v>
          </cell>
          <cell r="L1048" t="str">
            <v/>
          </cell>
          <cell r="M1048" t="str">
            <v>023</v>
          </cell>
          <cell r="N1048" t="str">
            <v>SHS</v>
          </cell>
          <cell r="O1048" t="str">
            <v>15</v>
          </cell>
          <cell r="P1048" t="str">
            <v>R</v>
          </cell>
          <cell r="Q1048" t="str">
            <v/>
          </cell>
          <cell r="R1048" t="str">
            <v/>
          </cell>
          <cell r="S1048">
            <v>97</v>
          </cell>
          <cell r="T1048">
            <v>1940</v>
          </cell>
          <cell r="U1048" t="str">
            <v>21</v>
          </cell>
          <cell r="V1048" t="str">
            <v>SALES CTRL</v>
          </cell>
          <cell r="W1048">
            <v>20231006</v>
          </cell>
          <cell r="X1048" t="str">
            <v>20</v>
          </cell>
          <cell r="Y1048" t="str">
            <v>60</v>
          </cell>
          <cell r="Z1048" t="str">
            <v/>
          </cell>
          <cell r="AA1048" t="str">
            <v>2</v>
          </cell>
          <cell r="AB1048" t="str">
            <v/>
          </cell>
          <cell r="AC1048" t="str">
            <v/>
          </cell>
          <cell r="AD1048" t="str">
            <v/>
          </cell>
          <cell r="AE1048" t="str">
            <v/>
          </cell>
          <cell r="AF1048">
            <v>20231006</v>
          </cell>
          <cell r="AG1048">
            <v>20231006</v>
          </cell>
          <cell r="AH1048">
            <v>20231006</v>
          </cell>
        </row>
        <row r="1049">
          <cell r="A1049">
            <v>20230615</v>
          </cell>
          <cell r="B1049">
            <v>20231006</v>
          </cell>
          <cell r="F1049" t="str">
            <v>HK331139</v>
          </cell>
          <cell r="G1049" t="str">
            <v>113951015988100</v>
          </cell>
          <cell r="H1049" t="str">
            <v>2SRS9XMUU+400LM</v>
          </cell>
          <cell r="I1049">
            <v>20</v>
          </cell>
          <cell r="J1049">
            <v>8000</v>
          </cell>
          <cell r="K1049">
            <v>40</v>
          </cell>
          <cell r="L1049" t="str">
            <v/>
          </cell>
          <cell r="M1049" t="str">
            <v>139</v>
          </cell>
          <cell r="N1049" t="str">
            <v>SRS</v>
          </cell>
          <cell r="O1049" t="str">
            <v>9X</v>
          </cell>
          <cell r="P1049" t="str">
            <v/>
          </cell>
          <cell r="Q1049" t="str">
            <v/>
          </cell>
          <cell r="R1049" t="str">
            <v/>
          </cell>
          <cell r="S1049">
            <v>66.47</v>
          </cell>
          <cell r="T1049">
            <v>1329.4</v>
          </cell>
          <cell r="U1049" t="str">
            <v>21</v>
          </cell>
          <cell r="V1049" t="str">
            <v>SALES CTRL</v>
          </cell>
          <cell r="W1049">
            <v>20231006</v>
          </cell>
          <cell r="X1049" t="str">
            <v>10</v>
          </cell>
          <cell r="Y1049" t="str">
            <v>20</v>
          </cell>
          <cell r="Z1049" t="str">
            <v/>
          </cell>
          <cell r="AA1049" t="str">
            <v/>
          </cell>
          <cell r="AB1049" t="str">
            <v/>
          </cell>
          <cell r="AC1049" t="str">
            <v>M200</v>
          </cell>
          <cell r="AD1049" t="str">
            <v/>
          </cell>
          <cell r="AE1049" t="str">
            <v>M100</v>
          </cell>
          <cell r="AF1049">
            <v>20231006</v>
          </cell>
          <cell r="AG1049">
            <v>20231006</v>
          </cell>
          <cell r="AH1049">
            <v>20231006</v>
          </cell>
        </row>
        <row r="1050">
          <cell r="A1050">
            <v>20230615</v>
          </cell>
          <cell r="B1050">
            <v>20231006</v>
          </cell>
          <cell r="F1050" t="str">
            <v>HK331135</v>
          </cell>
          <cell r="G1050" t="str">
            <v>113951016441500</v>
          </cell>
          <cell r="H1050" t="str">
            <v>2SRS9XMUU+375LM</v>
          </cell>
          <cell r="I1050">
            <v>15</v>
          </cell>
          <cell r="J1050">
            <v>5625</v>
          </cell>
          <cell r="K1050">
            <v>30</v>
          </cell>
          <cell r="L1050" t="str">
            <v/>
          </cell>
          <cell r="M1050" t="str">
            <v>139</v>
          </cell>
          <cell r="N1050" t="str">
            <v>SRS</v>
          </cell>
          <cell r="O1050" t="str">
            <v>9X</v>
          </cell>
          <cell r="P1050" t="str">
            <v/>
          </cell>
          <cell r="Q1050" t="str">
            <v/>
          </cell>
          <cell r="R1050" t="str">
            <v/>
          </cell>
          <cell r="S1050">
            <v>64.3</v>
          </cell>
          <cell r="T1050">
            <v>964.5</v>
          </cell>
          <cell r="U1050" t="str">
            <v>21</v>
          </cell>
          <cell r="V1050" t="str">
            <v>SALES CTRL</v>
          </cell>
          <cell r="W1050">
            <v>20231006</v>
          </cell>
          <cell r="X1050" t="str">
            <v>10</v>
          </cell>
          <cell r="Y1050" t="str">
            <v>20</v>
          </cell>
          <cell r="Z1050" t="str">
            <v/>
          </cell>
          <cell r="AA1050" t="str">
            <v/>
          </cell>
          <cell r="AB1050" t="str">
            <v/>
          </cell>
          <cell r="AC1050" t="str">
            <v>M200</v>
          </cell>
          <cell r="AD1050" t="str">
            <v/>
          </cell>
          <cell r="AE1050" t="str">
            <v>M100</v>
          </cell>
          <cell r="AF1050">
            <v>20231006</v>
          </cell>
          <cell r="AG1050">
            <v>20231006</v>
          </cell>
          <cell r="AH1050">
            <v>20231006</v>
          </cell>
        </row>
        <row r="1051">
          <cell r="A1051">
            <v>20230623</v>
          </cell>
          <cell r="B1051">
            <v>20231006</v>
          </cell>
          <cell r="F1051" t="str">
            <v>HK332015</v>
          </cell>
          <cell r="G1051" t="str">
            <v>302451011661100</v>
          </cell>
          <cell r="H1051" t="str">
            <v>SHS55-1500LE(GK) RAIL</v>
          </cell>
          <cell r="I1051">
            <v>30</v>
          </cell>
          <cell r="J1051">
            <v>45000</v>
          </cell>
          <cell r="K1051">
            <v>0</v>
          </cell>
          <cell r="L1051" t="str">
            <v>FANUC AMERICA CORPORATION</v>
          </cell>
          <cell r="M1051" t="str">
            <v>024</v>
          </cell>
          <cell r="N1051" t="str">
            <v>SHS</v>
          </cell>
          <cell r="O1051" t="str">
            <v>55</v>
          </cell>
          <cell r="P1051" t="str">
            <v/>
          </cell>
          <cell r="Q1051" t="str">
            <v>GK</v>
          </cell>
          <cell r="R1051" t="str">
            <v/>
          </cell>
          <cell r="S1051">
            <v>231</v>
          </cell>
          <cell r="T1051">
            <v>6930</v>
          </cell>
          <cell r="U1051" t="str">
            <v>11</v>
          </cell>
          <cell r="V1051" t="str">
            <v>DET SALES</v>
          </cell>
          <cell r="W1051">
            <v>20231006</v>
          </cell>
          <cell r="X1051" t="str">
            <v>30</v>
          </cell>
          <cell r="Y1051" t="str">
            <v>120</v>
          </cell>
          <cell r="Z1051" t="str">
            <v/>
          </cell>
          <cell r="AA1051" t="str">
            <v/>
          </cell>
          <cell r="AB1051" t="str">
            <v/>
          </cell>
          <cell r="AC1051" t="str">
            <v/>
          </cell>
          <cell r="AD1051" t="str">
            <v>T000</v>
          </cell>
          <cell r="AE1051" t="str">
            <v/>
          </cell>
          <cell r="AF1051">
            <v>20231006</v>
          </cell>
          <cell r="AG1051">
            <v>20231006</v>
          </cell>
          <cell r="AH1051">
            <v>20231006</v>
          </cell>
        </row>
        <row r="1052">
          <cell r="A1052">
            <v>20230705</v>
          </cell>
          <cell r="B1052">
            <v>20231006</v>
          </cell>
          <cell r="F1052" t="str">
            <v>HK333210</v>
          </cell>
          <cell r="G1052" t="str">
            <v>202365222009000</v>
          </cell>
          <cell r="H1052" t="str">
            <v>SHS65LC1SS(GK) BLOCK</v>
          </cell>
          <cell r="I1052">
            <v>10</v>
          </cell>
          <cell r="J1052">
            <v>0</v>
          </cell>
          <cell r="K1052">
            <v>10</v>
          </cell>
          <cell r="L1052" t="str">
            <v/>
          </cell>
          <cell r="M1052" t="str">
            <v>023</v>
          </cell>
          <cell r="N1052" t="str">
            <v>SHS</v>
          </cell>
          <cell r="O1052" t="str">
            <v>65</v>
          </cell>
          <cell r="P1052" t="str">
            <v>LC</v>
          </cell>
          <cell r="Q1052" t="str">
            <v>GK</v>
          </cell>
          <cell r="R1052" t="str">
            <v/>
          </cell>
          <cell r="S1052">
            <v>225.57</v>
          </cell>
          <cell r="T1052">
            <v>2255.6999999999998</v>
          </cell>
          <cell r="U1052" t="str">
            <v>21</v>
          </cell>
          <cell r="V1052" t="str">
            <v>SALES CTRL</v>
          </cell>
          <cell r="W1052">
            <v>20231012</v>
          </cell>
          <cell r="X1052" t="str">
            <v/>
          </cell>
          <cell r="Y1052" t="str">
            <v/>
          </cell>
          <cell r="Z1052" t="str">
            <v/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>
            <v>20231006</v>
          </cell>
          <cell r="AG1052">
            <v>20231006</v>
          </cell>
          <cell r="AH1052">
            <v>20231006</v>
          </cell>
        </row>
        <row r="1053">
          <cell r="A1053">
            <v>20230705</v>
          </cell>
          <cell r="B1053">
            <v>20231006</v>
          </cell>
          <cell r="F1053" t="str">
            <v>HK333211</v>
          </cell>
          <cell r="G1053" t="str">
            <v>202365222009000</v>
          </cell>
          <cell r="H1053" t="str">
            <v>SHS65LC1SS(GK) BLOCK</v>
          </cell>
          <cell r="I1053">
            <v>6</v>
          </cell>
          <cell r="J1053">
            <v>0</v>
          </cell>
          <cell r="K1053">
            <v>6</v>
          </cell>
          <cell r="L1053" t="str">
            <v/>
          </cell>
          <cell r="M1053" t="str">
            <v>023</v>
          </cell>
          <cell r="N1053" t="str">
            <v>SHS</v>
          </cell>
          <cell r="O1053" t="str">
            <v>65</v>
          </cell>
          <cell r="P1053" t="str">
            <v>LC</v>
          </cell>
          <cell r="Q1053" t="str">
            <v>GK</v>
          </cell>
          <cell r="R1053" t="str">
            <v/>
          </cell>
          <cell r="S1053">
            <v>225.57</v>
          </cell>
          <cell r="T1053">
            <v>1353.42</v>
          </cell>
          <cell r="U1053" t="str">
            <v>21</v>
          </cell>
          <cell r="V1053" t="str">
            <v>SALES CTRL</v>
          </cell>
          <cell r="W1053">
            <v>20231012</v>
          </cell>
          <cell r="X1053" t="str">
            <v/>
          </cell>
          <cell r="Y1053" t="str">
            <v/>
          </cell>
          <cell r="Z1053" t="str">
            <v/>
          </cell>
          <cell r="AA1053" t="str">
            <v/>
          </cell>
          <cell r="AB1053" t="str">
            <v/>
          </cell>
          <cell r="AC1053" t="str">
            <v/>
          </cell>
          <cell r="AD1053" t="str">
            <v/>
          </cell>
          <cell r="AE1053" t="str">
            <v/>
          </cell>
          <cell r="AF1053">
            <v>20231006</v>
          </cell>
          <cell r="AG1053">
            <v>20231006</v>
          </cell>
          <cell r="AH1053">
            <v>20231006</v>
          </cell>
        </row>
        <row r="1054">
          <cell r="A1054">
            <v>20230705</v>
          </cell>
          <cell r="B1054">
            <v>20231006</v>
          </cell>
          <cell r="F1054" t="str">
            <v>HK333206</v>
          </cell>
          <cell r="G1054" t="str">
            <v>202E30122000000</v>
          </cell>
          <cell r="H1054" t="str">
            <v>SHS30C1SS(GK) BLOCK</v>
          </cell>
          <cell r="I1054">
            <v>100</v>
          </cell>
          <cell r="J1054">
            <v>0</v>
          </cell>
          <cell r="K1054">
            <v>100</v>
          </cell>
          <cell r="L1054" t="str">
            <v/>
          </cell>
          <cell r="M1054" t="str">
            <v>02E</v>
          </cell>
          <cell r="N1054" t="str">
            <v>SHS</v>
          </cell>
          <cell r="O1054" t="str">
            <v>30</v>
          </cell>
          <cell r="P1054" t="str">
            <v>C</v>
          </cell>
          <cell r="Q1054" t="str">
            <v>GK</v>
          </cell>
          <cell r="R1054" t="str">
            <v/>
          </cell>
          <cell r="S1054">
            <v>38.619999999999997</v>
          </cell>
          <cell r="T1054">
            <v>3862</v>
          </cell>
          <cell r="U1054" t="str">
            <v>21</v>
          </cell>
          <cell r="V1054" t="str">
            <v>SALES CTRL</v>
          </cell>
          <cell r="W1054">
            <v>20231012</v>
          </cell>
          <cell r="X1054" t="str">
            <v/>
          </cell>
          <cell r="Y1054" t="str">
            <v/>
          </cell>
          <cell r="Z1054" t="str">
            <v/>
          </cell>
          <cell r="AA1054" t="str">
            <v/>
          </cell>
          <cell r="AB1054" t="str">
            <v/>
          </cell>
          <cell r="AC1054" t="str">
            <v/>
          </cell>
          <cell r="AD1054" t="str">
            <v/>
          </cell>
          <cell r="AE1054" t="str">
            <v/>
          </cell>
          <cell r="AF1054">
            <v>20231006</v>
          </cell>
          <cell r="AG1054">
            <v>20231006</v>
          </cell>
          <cell r="AH1054">
            <v>20231006</v>
          </cell>
        </row>
        <row r="1055">
          <cell r="A1055">
            <v>20230711</v>
          </cell>
          <cell r="B1055">
            <v>20231006</v>
          </cell>
          <cell r="F1055" t="str">
            <v>HK333746</v>
          </cell>
          <cell r="G1055" t="str">
            <v>100102072045800</v>
          </cell>
          <cell r="H1055" t="str">
            <v>SR15W1SS+170L</v>
          </cell>
          <cell r="I1055">
            <v>2</v>
          </cell>
          <cell r="J1055">
            <v>340</v>
          </cell>
          <cell r="K1055">
            <v>2</v>
          </cell>
          <cell r="L1055" t="str">
            <v>MOTION MEXICO S DE RL DE CV</v>
          </cell>
          <cell r="M1055" t="str">
            <v>001</v>
          </cell>
          <cell r="N1055" t="str">
            <v>SR</v>
          </cell>
          <cell r="O1055" t="str">
            <v>15</v>
          </cell>
          <cell r="P1055" t="str">
            <v>W</v>
          </cell>
          <cell r="Q1055" t="str">
            <v/>
          </cell>
          <cell r="R1055" t="str">
            <v/>
          </cell>
          <cell r="S1055">
            <v>47.21</v>
          </cell>
          <cell r="T1055">
            <v>94.42</v>
          </cell>
          <cell r="U1055" t="str">
            <v>11</v>
          </cell>
          <cell r="V1055" t="str">
            <v>LA SALES</v>
          </cell>
          <cell r="W1055">
            <v>20231006</v>
          </cell>
          <cell r="X1055" t="str">
            <v>25</v>
          </cell>
          <cell r="Y1055" t="str">
            <v>60</v>
          </cell>
          <cell r="Z1055" t="str">
            <v/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>
            <v>20231006</v>
          </cell>
          <cell r="AG1055">
            <v>20231006</v>
          </cell>
          <cell r="AH1055">
            <v>20231006</v>
          </cell>
        </row>
        <row r="1056">
          <cell r="A1056">
            <v>20230713</v>
          </cell>
          <cell r="B1056">
            <v>20231006</v>
          </cell>
          <cell r="F1056" t="str">
            <v>HK334441</v>
          </cell>
          <cell r="G1056" t="str">
            <v>100151012531400</v>
          </cell>
          <cell r="H1056" t="str">
            <v>SR15SB2SSC1+220L-II</v>
          </cell>
          <cell r="I1056">
            <v>2</v>
          </cell>
          <cell r="J1056">
            <v>440</v>
          </cell>
          <cell r="K1056">
            <v>4</v>
          </cell>
          <cell r="L1056" t="str">
            <v>FIVES MACHINING SYSTEMS INC</v>
          </cell>
          <cell r="M1056" t="str">
            <v>001</v>
          </cell>
          <cell r="N1056" t="str">
            <v>SR</v>
          </cell>
          <cell r="O1056" t="str">
            <v>15</v>
          </cell>
          <cell r="P1056" t="str">
            <v>SB</v>
          </cell>
          <cell r="Q1056" t="str">
            <v/>
          </cell>
          <cell r="R1056" t="str">
            <v>C1</v>
          </cell>
          <cell r="S1056">
            <v>93.81</v>
          </cell>
          <cell r="T1056">
            <v>187.62</v>
          </cell>
          <cell r="U1056" t="str">
            <v>11</v>
          </cell>
          <cell r="V1056" t="str">
            <v>DET SALES</v>
          </cell>
          <cell r="W1056">
            <v>20231006</v>
          </cell>
          <cell r="X1056" t="str">
            <v>20</v>
          </cell>
          <cell r="Y1056" t="str">
            <v>60</v>
          </cell>
          <cell r="Z1056" t="str">
            <v/>
          </cell>
          <cell r="AA1056" t="str">
            <v>2</v>
          </cell>
          <cell r="AB1056" t="str">
            <v/>
          </cell>
          <cell r="AC1056" t="str">
            <v/>
          </cell>
          <cell r="AD1056" t="str">
            <v/>
          </cell>
          <cell r="AE1056" t="str">
            <v/>
          </cell>
          <cell r="AF1056">
            <v>20231006</v>
          </cell>
          <cell r="AG1056">
            <v>20231006</v>
          </cell>
          <cell r="AH1056">
            <v>20231006</v>
          </cell>
        </row>
        <row r="1057">
          <cell r="A1057">
            <v>20230713</v>
          </cell>
          <cell r="B1057">
            <v>20231006</v>
          </cell>
          <cell r="F1057" t="str">
            <v>HK334465</v>
          </cell>
          <cell r="G1057" t="str">
            <v>102351021144800</v>
          </cell>
          <cell r="H1057" t="str">
            <v>SHS35C2SSFM+1725LF</v>
          </cell>
          <cell r="I1057">
            <v>3</v>
          </cell>
          <cell r="J1057">
            <v>5175</v>
          </cell>
          <cell r="K1057">
            <v>6</v>
          </cell>
          <cell r="L1057" t="str">
            <v>MOTION SOLUTIONS</v>
          </cell>
          <cell r="M1057" t="str">
            <v>023</v>
          </cell>
          <cell r="N1057" t="str">
            <v>SHS</v>
          </cell>
          <cell r="O1057" t="str">
            <v>35</v>
          </cell>
          <cell r="P1057" t="str">
            <v>C</v>
          </cell>
          <cell r="Q1057" t="str">
            <v/>
          </cell>
          <cell r="R1057" t="str">
            <v/>
          </cell>
          <cell r="S1057">
            <v>589.16</v>
          </cell>
          <cell r="T1057">
            <v>1767.48</v>
          </cell>
          <cell r="U1057" t="str">
            <v>11</v>
          </cell>
          <cell r="V1057" t="str">
            <v>LA SALES</v>
          </cell>
          <cell r="W1057">
            <v>20230921</v>
          </cell>
          <cell r="X1057" t="str">
            <v>22.5</v>
          </cell>
          <cell r="Y1057" t="str">
            <v>80</v>
          </cell>
          <cell r="Z1057" t="str">
            <v/>
          </cell>
          <cell r="AA1057" t="str">
            <v/>
          </cell>
          <cell r="AB1057" t="str">
            <v/>
          </cell>
          <cell r="AC1057" t="str">
            <v>Y900</v>
          </cell>
          <cell r="AD1057" t="str">
            <v/>
          </cell>
          <cell r="AE1057" t="str">
            <v>F900</v>
          </cell>
          <cell r="AF1057">
            <v>20231006</v>
          </cell>
          <cell r="AG1057">
            <v>20231006</v>
          </cell>
          <cell r="AH1057">
            <v>20231006</v>
          </cell>
        </row>
        <row r="1058">
          <cell r="A1058">
            <v>20230724</v>
          </cell>
          <cell r="B1058">
            <v>20231006</v>
          </cell>
          <cell r="F1058" t="str">
            <v>HK335748</v>
          </cell>
          <cell r="G1058" t="str">
            <v>202325144009000</v>
          </cell>
          <cell r="H1058" t="str">
            <v>SHS25C1ZZ(GK) BLOCK</v>
          </cell>
          <cell r="I1058">
            <v>60</v>
          </cell>
          <cell r="J1058">
            <v>0</v>
          </cell>
          <cell r="K1058">
            <v>60</v>
          </cell>
          <cell r="L1058" t="str">
            <v>ADVANCED MOTION &amp; CONTROLS LTD</v>
          </cell>
          <cell r="M1058" t="str">
            <v>023</v>
          </cell>
          <cell r="N1058" t="str">
            <v>SHS</v>
          </cell>
          <cell r="O1058" t="str">
            <v>25</v>
          </cell>
          <cell r="P1058" t="str">
            <v>C</v>
          </cell>
          <cell r="Q1058" t="str">
            <v>GK</v>
          </cell>
          <cell r="R1058" t="str">
            <v/>
          </cell>
          <cell r="S1058">
            <v>47.51</v>
          </cell>
          <cell r="T1058">
            <v>2850.6</v>
          </cell>
          <cell r="U1058" t="str">
            <v>11</v>
          </cell>
          <cell r="V1058" t="str">
            <v>CAN SALES</v>
          </cell>
          <cell r="W1058">
            <v>20230919</v>
          </cell>
          <cell r="X1058" t="str">
            <v/>
          </cell>
          <cell r="Y1058" t="str">
            <v/>
          </cell>
          <cell r="Z1058" t="str">
            <v/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>
            <v>20231006</v>
          </cell>
          <cell r="AG1058">
            <v>20231006</v>
          </cell>
          <cell r="AH1058">
            <v>20231006</v>
          </cell>
        </row>
        <row r="1059">
          <cell r="A1059">
            <v>20230726</v>
          </cell>
          <cell r="B1059">
            <v>20231006</v>
          </cell>
          <cell r="F1059" t="str">
            <v>HK335947</v>
          </cell>
          <cell r="G1059" t="str">
            <v>302351008791000</v>
          </cell>
          <cell r="H1059" t="str">
            <v>SHS25C1SSC1(GK) BLOCK</v>
          </cell>
          <cell r="I1059">
            <v>20</v>
          </cell>
          <cell r="J1059">
            <v>0</v>
          </cell>
          <cell r="K1059">
            <v>20</v>
          </cell>
          <cell r="L1059" t="str">
            <v>PEDDINGHAUS CORPORATION</v>
          </cell>
          <cell r="M1059" t="str">
            <v>023</v>
          </cell>
          <cell r="N1059" t="str">
            <v>SHS</v>
          </cell>
          <cell r="O1059" t="str">
            <v>25</v>
          </cell>
          <cell r="P1059" t="str">
            <v>C</v>
          </cell>
          <cell r="Q1059" t="str">
            <v>GK</v>
          </cell>
          <cell r="R1059" t="str">
            <v>C1</v>
          </cell>
          <cell r="S1059">
            <v>32</v>
          </cell>
          <cell r="T1059">
            <v>640</v>
          </cell>
          <cell r="U1059" t="str">
            <v>11</v>
          </cell>
          <cell r="V1059" t="str">
            <v>CHI SALES</v>
          </cell>
          <cell r="W1059">
            <v>20231006</v>
          </cell>
          <cell r="X1059" t="str">
            <v/>
          </cell>
          <cell r="Y1059" t="str">
            <v/>
          </cell>
          <cell r="Z1059" t="str">
            <v/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>
            <v>20231006</v>
          </cell>
          <cell r="AG1059">
            <v>20231006</v>
          </cell>
          <cell r="AH1059">
            <v>20231006</v>
          </cell>
        </row>
        <row r="1060">
          <cell r="A1060">
            <v>20230728</v>
          </cell>
          <cell r="B1060">
            <v>20231006</v>
          </cell>
          <cell r="F1060" t="str">
            <v>HK336808</v>
          </cell>
          <cell r="G1060" t="str">
            <v>202325144009000</v>
          </cell>
          <cell r="H1060" t="str">
            <v>SHS25C1ZZ(GK) BLOCK</v>
          </cell>
          <cell r="I1060">
            <v>40</v>
          </cell>
          <cell r="J1060">
            <v>0</v>
          </cell>
          <cell r="K1060">
            <v>40</v>
          </cell>
          <cell r="L1060" t="str">
            <v/>
          </cell>
          <cell r="M1060" t="str">
            <v>023</v>
          </cell>
          <cell r="N1060" t="str">
            <v>SHS</v>
          </cell>
          <cell r="O1060" t="str">
            <v>25</v>
          </cell>
          <cell r="P1060" t="str">
            <v>C</v>
          </cell>
          <cell r="Q1060" t="str">
            <v>GK</v>
          </cell>
          <cell r="R1060" t="str">
            <v/>
          </cell>
          <cell r="S1060">
            <v>46.94</v>
          </cell>
          <cell r="T1060">
            <v>1877.6</v>
          </cell>
          <cell r="U1060" t="str">
            <v>21</v>
          </cell>
          <cell r="V1060" t="str">
            <v>SALES CTRL</v>
          </cell>
          <cell r="W1060">
            <v>20230926</v>
          </cell>
          <cell r="X1060" t="str">
            <v/>
          </cell>
          <cell r="Y1060" t="str">
            <v/>
          </cell>
          <cell r="Z1060" t="str">
            <v/>
          </cell>
          <cell r="AA1060" t="str">
            <v/>
          </cell>
          <cell r="AB1060" t="str">
            <v/>
          </cell>
          <cell r="AC1060" t="str">
            <v/>
          </cell>
          <cell r="AD1060" t="str">
            <v/>
          </cell>
          <cell r="AE1060" t="str">
            <v/>
          </cell>
          <cell r="AF1060">
            <v>20231006</v>
          </cell>
          <cell r="AG1060">
            <v>20231006</v>
          </cell>
          <cell r="AH1060">
            <v>20231006</v>
          </cell>
        </row>
        <row r="1061">
          <cell r="A1061">
            <v>20230802</v>
          </cell>
          <cell r="B1061">
            <v>20231006</v>
          </cell>
          <cell r="F1061" t="str">
            <v>HK337287</v>
          </cell>
          <cell r="G1061" t="str">
            <v>002325126004600</v>
          </cell>
          <cell r="H1061" t="str">
            <v>SHS25C2SS+460L</v>
          </cell>
          <cell r="I1061">
            <v>4</v>
          </cell>
          <cell r="J1061">
            <v>1840</v>
          </cell>
          <cell r="K1061">
            <v>8</v>
          </cell>
          <cell r="L1061" t="str">
            <v>FORI AUTOMATION</v>
          </cell>
          <cell r="M1061" t="str">
            <v>023</v>
          </cell>
          <cell r="N1061" t="str">
            <v>SHS</v>
          </cell>
          <cell r="O1061" t="str">
            <v>25</v>
          </cell>
          <cell r="P1061" t="str">
            <v>C</v>
          </cell>
          <cell r="Q1061" t="str">
            <v/>
          </cell>
          <cell r="R1061" t="str">
            <v/>
          </cell>
          <cell r="S1061">
            <v>142.15</v>
          </cell>
          <cell r="T1061">
            <v>568.6</v>
          </cell>
          <cell r="U1061" t="str">
            <v>11</v>
          </cell>
          <cell r="V1061" t="str">
            <v>DET SALES</v>
          </cell>
          <cell r="W1061">
            <v>20230914</v>
          </cell>
          <cell r="X1061" t="str">
            <v>20</v>
          </cell>
          <cell r="Y1061" t="str">
            <v>60</v>
          </cell>
          <cell r="Z1061" t="str">
            <v/>
          </cell>
          <cell r="AA1061" t="str">
            <v/>
          </cell>
          <cell r="AB1061" t="str">
            <v/>
          </cell>
          <cell r="AC1061" t="str">
            <v/>
          </cell>
          <cell r="AD1061" t="str">
            <v/>
          </cell>
          <cell r="AE1061" t="str">
            <v/>
          </cell>
          <cell r="AF1061">
            <v>20231006</v>
          </cell>
          <cell r="AG1061">
            <v>20231006</v>
          </cell>
          <cell r="AH1061">
            <v>20231006</v>
          </cell>
        </row>
        <row r="1062">
          <cell r="A1062">
            <v>20230802</v>
          </cell>
          <cell r="B1062">
            <v>20231006</v>
          </cell>
          <cell r="F1062" t="str">
            <v>HK337294</v>
          </cell>
          <cell r="G1062" t="str">
            <v>302451018903200</v>
          </cell>
          <cell r="H1062" t="str">
            <v>SHS45-4855LT(GK) RAIL</v>
          </cell>
          <cell r="I1062">
            <v>2</v>
          </cell>
          <cell r="J1062">
            <v>9710</v>
          </cell>
          <cell r="K1062">
            <v>0</v>
          </cell>
          <cell r="L1062" t="str">
            <v>WEIMER BEARING</v>
          </cell>
          <cell r="M1062" t="str">
            <v>024</v>
          </cell>
          <cell r="N1062" t="str">
            <v>SHS</v>
          </cell>
          <cell r="O1062" t="str">
            <v>45</v>
          </cell>
          <cell r="P1062" t="str">
            <v/>
          </cell>
          <cell r="Q1062" t="str">
            <v>GK</v>
          </cell>
          <cell r="R1062" t="str">
            <v/>
          </cell>
          <cell r="S1062">
            <v>686.37</v>
          </cell>
          <cell r="T1062">
            <v>1372.74</v>
          </cell>
          <cell r="U1062" t="str">
            <v>11</v>
          </cell>
          <cell r="V1062" t="str">
            <v>CHI SALES</v>
          </cell>
          <cell r="W1062">
            <v>20231006</v>
          </cell>
          <cell r="X1062" t="str">
            <v>75</v>
          </cell>
          <cell r="Y1062" t="str">
            <v>105</v>
          </cell>
          <cell r="Z1062" t="str">
            <v>2</v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>
            <v>20231006</v>
          </cell>
          <cell r="AG1062">
            <v>20231006</v>
          </cell>
          <cell r="AH1062">
            <v>20231006</v>
          </cell>
        </row>
        <row r="1063">
          <cell r="A1063">
            <v>20230803</v>
          </cell>
          <cell r="B1063">
            <v>20231006</v>
          </cell>
          <cell r="F1063" t="str">
            <v>HK337407</v>
          </cell>
          <cell r="G1063" t="str">
            <v>002325116010200</v>
          </cell>
          <cell r="H1063" t="str">
            <v>SHS25C1SS+1020L</v>
          </cell>
          <cell r="I1063">
            <v>1</v>
          </cell>
          <cell r="J1063">
            <v>1020</v>
          </cell>
          <cell r="K1063">
            <v>1</v>
          </cell>
          <cell r="L1063" t="str">
            <v>MOTION IND - CHICAGO (IL30)</v>
          </cell>
          <cell r="M1063" t="str">
            <v>023</v>
          </cell>
          <cell r="N1063" t="str">
            <v>SHS</v>
          </cell>
          <cell r="O1063" t="str">
            <v>25</v>
          </cell>
          <cell r="P1063" t="str">
            <v>C</v>
          </cell>
          <cell r="Q1063" t="str">
            <v/>
          </cell>
          <cell r="R1063" t="str">
            <v/>
          </cell>
          <cell r="S1063">
            <v>138.94</v>
          </cell>
          <cell r="T1063">
            <v>138.94</v>
          </cell>
          <cell r="U1063" t="str">
            <v>11</v>
          </cell>
          <cell r="V1063" t="str">
            <v>CHI SALES</v>
          </cell>
          <cell r="W1063">
            <v>20230808</v>
          </cell>
          <cell r="X1063" t="str">
            <v>20</v>
          </cell>
          <cell r="Y1063" t="str">
            <v>60</v>
          </cell>
          <cell r="Z1063" t="str">
            <v/>
          </cell>
          <cell r="AA1063" t="str">
            <v/>
          </cell>
          <cell r="AB1063" t="str">
            <v/>
          </cell>
          <cell r="AC1063" t="str">
            <v/>
          </cell>
          <cell r="AD1063" t="str">
            <v/>
          </cell>
          <cell r="AE1063" t="str">
            <v/>
          </cell>
          <cell r="AF1063">
            <v>20231006</v>
          </cell>
          <cell r="AG1063">
            <v>20231006</v>
          </cell>
          <cell r="AH1063">
            <v>20231006</v>
          </cell>
        </row>
        <row r="1064">
          <cell r="A1064">
            <v>20230804</v>
          </cell>
          <cell r="B1064">
            <v>20231006</v>
          </cell>
          <cell r="F1064" t="str">
            <v>HK337699</v>
          </cell>
          <cell r="G1064" t="str">
            <v>202415200916000</v>
          </cell>
          <cell r="H1064" t="str">
            <v>SHS15-1600L(GK) RAIL</v>
          </cell>
          <cell r="I1064">
            <v>40</v>
          </cell>
          <cell r="J1064">
            <v>64000</v>
          </cell>
          <cell r="K1064">
            <v>0</v>
          </cell>
          <cell r="L1064" t="str">
            <v/>
          </cell>
          <cell r="M1064" t="str">
            <v>024</v>
          </cell>
          <cell r="N1064" t="str">
            <v>SHS</v>
          </cell>
          <cell r="O1064" t="str">
            <v>15</v>
          </cell>
          <cell r="P1064" t="str">
            <v/>
          </cell>
          <cell r="Q1064" t="str">
            <v>GK</v>
          </cell>
          <cell r="R1064" t="str">
            <v/>
          </cell>
          <cell r="S1064">
            <v>151.41</v>
          </cell>
          <cell r="T1064">
            <v>6056.4</v>
          </cell>
          <cell r="U1064" t="str">
            <v>21</v>
          </cell>
          <cell r="V1064" t="str">
            <v>SALES CTRL</v>
          </cell>
          <cell r="W1064">
            <v>20231006</v>
          </cell>
          <cell r="X1064" t="str">
            <v>20</v>
          </cell>
          <cell r="Y1064" t="str">
            <v>60</v>
          </cell>
          <cell r="Z1064" t="str">
            <v/>
          </cell>
          <cell r="AA1064" t="str">
            <v/>
          </cell>
          <cell r="AB1064" t="str">
            <v/>
          </cell>
          <cell r="AC1064" t="str">
            <v/>
          </cell>
          <cell r="AD1064" t="str">
            <v/>
          </cell>
          <cell r="AE1064" t="str">
            <v/>
          </cell>
          <cell r="AF1064">
            <v>20231006</v>
          </cell>
          <cell r="AG1064">
            <v>20231006</v>
          </cell>
          <cell r="AH1064">
            <v>20231006</v>
          </cell>
        </row>
        <row r="1065">
          <cell r="A1065">
            <v>20230808</v>
          </cell>
          <cell r="B1065">
            <v>20231006</v>
          </cell>
          <cell r="F1065" t="str">
            <v>HK337903</v>
          </cell>
          <cell r="G1065" t="str">
            <v>100651019496600</v>
          </cell>
          <cell r="H1065" t="str">
            <v>SSR15XW2C1MS+740LSPM-II</v>
          </cell>
          <cell r="I1065">
            <v>22</v>
          </cell>
          <cell r="J1065">
            <v>16280</v>
          </cell>
          <cell r="K1065">
            <v>44</v>
          </cell>
          <cell r="L1065" t="str">
            <v>RELIANT SYSTEMS INC</v>
          </cell>
          <cell r="M1065" t="str">
            <v>006</v>
          </cell>
          <cell r="N1065" t="str">
            <v>SSR</v>
          </cell>
          <cell r="O1065" t="str">
            <v>15X</v>
          </cell>
          <cell r="P1065" t="str">
            <v>W</v>
          </cell>
          <cell r="Q1065" t="str">
            <v>SP</v>
          </cell>
          <cell r="R1065" t="str">
            <v>C1</v>
          </cell>
          <cell r="S1065">
            <v>274.43</v>
          </cell>
          <cell r="T1065">
            <v>6037.46</v>
          </cell>
          <cell r="U1065" t="str">
            <v>11</v>
          </cell>
          <cell r="V1065" t="str">
            <v>CHI SALES</v>
          </cell>
          <cell r="W1065">
            <v>20231006</v>
          </cell>
          <cell r="X1065" t="str">
            <v>10</v>
          </cell>
          <cell r="Y1065" t="str">
            <v>60</v>
          </cell>
          <cell r="Z1065" t="str">
            <v/>
          </cell>
          <cell r="AA1065" t="str">
            <v>2</v>
          </cell>
          <cell r="AB1065" t="str">
            <v>Z000</v>
          </cell>
          <cell r="AC1065" t="str">
            <v>M200</v>
          </cell>
          <cell r="AD1065" t="str">
            <v/>
          </cell>
          <cell r="AE1065" t="str">
            <v>M100</v>
          </cell>
          <cell r="AF1065">
            <v>20231006</v>
          </cell>
          <cell r="AG1065">
            <v>20231006</v>
          </cell>
          <cell r="AH1065">
            <v>20231006</v>
          </cell>
        </row>
        <row r="1066">
          <cell r="A1066">
            <v>20230808</v>
          </cell>
          <cell r="B1066">
            <v>20231006</v>
          </cell>
          <cell r="F1066" t="str">
            <v>HK337996</v>
          </cell>
          <cell r="G1066" t="str">
            <v>102302186951700</v>
          </cell>
          <cell r="H1066" t="str">
            <v>SHS25V1QZZZ+160L-II</v>
          </cell>
          <cell r="I1066">
            <v>2</v>
          </cell>
          <cell r="J1066">
            <v>320</v>
          </cell>
          <cell r="K1066">
            <v>2</v>
          </cell>
          <cell r="L1066" t="str">
            <v>OHIO TRANSMISSION CORPORATION</v>
          </cell>
          <cell r="M1066" t="str">
            <v>023</v>
          </cell>
          <cell r="N1066" t="str">
            <v>SHS</v>
          </cell>
          <cell r="O1066" t="str">
            <v>25</v>
          </cell>
          <cell r="P1066" t="str">
            <v>V</v>
          </cell>
          <cell r="Q1066" t="str">
            <v/>
          </cell>
          <cell r="R1066" t="str">
            <v/>
          </cell>
          <cell r="S1066">
            <v>91.11</v>
          </cell>
          <cell r="T1066">
            <v>182.22</v>
          </cell>
          <cell r="U1066" t="str">
            <v>11</v>
          </cell>
          <cell r="V1066" t="str">
            <v>ATL SALES</v>
          </cell>
          <cell r="W1066">
            <v>20230927</v>
          </cell>
          <cell r="X1066" t="str">
            <v>20</v>
          </cell>
          <cell r="Y1066" t="str">
            <v>60</v>
          </cell>
          <cell r="Z1066" t="str">
            <v/>
          </cell>
          <cell r="AA1066" t="str">
            <v>2</v>
          </cell>
          <cell r="AB1066" t="str">
            <v/>
          </cell>
          <cell r="AC1066" t="str">
            <v/>
          </cell>
          <cell r="AD1066" t="str">
            <v/>
          </cell>
          <cell r="AE1066" t="str">
            <v/>
          </cell>
          <cell r="AF1066">
            <v>20231006</v>
          </cell>
          <cell r="AG1066">
            <v>20231006</v>
          </cell>
          <cell r="AH1066">
            <v>20231006</v>
          </cell>
        </row>
        <row r="1067">
          <cell r="A1067">
            <v>20230808</v>
          </cell>
          <cell r="B1067">
            <v>20231006</v>
          </cell>
          <cell r="F1067" t="str">
            <v>HK337995</v>
          </cell>
          <cell r="G1067" t="str">
            <v>102302199459500</v>
          </cell>
          <cell r="H1067" t="str">
            <v>SHS25V1QZZZ+160L</v>
          </cell>
          <cell r="I1067">
            <v>1</v>
          </cell>
          <cell r="J1067">
            <v>160</v>
          </cell>
          <cell r="K1067">
            <v>1</v>
          </cell>
          <cell r="L1067" t="str">
            <v>OHIO TRANSMISSION CORPORATION</v>
          </cell>
          <cell r="M1067" t="str">
            <v>023</v>
          </cell>
          <cell r="N1067" t="str">
            <v>SHS</v>
          </cell>
          <cell r="O1067" t="str">
            <v>25</v>
          </cell>
          <cell r="P1067" t="str">
            <v>V</v>
          </cell>
          <cell r="Q1067" t="str">
            <v/>
          </cell>
          <cell r="R1067" t="str">
            <v/>
          </cell>
          <cell r="S1067">
            <v>91.11</v>
          </cell>
          <cell r="T1067">
            <v>91.11</v>
          </cell>
          <cell r="U1067" t="str">
            <v>11</v>
          </cell>
          <cell r="V1067" t="str">
            <v>ATL SALES</v>
          </cell>
          <cell r="W1067">
            <v>20230927</v>
          </cell>
          <cell r="X1067" t="str">
            <v>20</v>
          </cell>
          <cell r="Y1067" t="str">
            <v>60</v>
          </cell>
          <cell r="Z1067" t="str">
            <v/>
          </cell>
          <cell r="AA1067" t="str">
            <v/>
          </cell>
          <cell r="AB1067" t="str">
            <v/>
          </cell>
          <cell r="AC1067" t="str">
            <v/>
          </cell>
          <cell r="AD1067" t="str">
            <v/>
          </cell>
          <cell r="AE1067" t="str">
            <v/>
          </cell>
          <cell r="AF1067">
            <v>20231006</v>
          </cell>
          <cell r="AG1067">
            <v>20231006</v>
          </cell>
          <cell r="AH1067">
            <v>20231006</v>
          </cell>
        </row>
        <row r="1068">
          <cell r="A1068">
            <v>20230808</v>
          </cell>
          <cell r="B1068">
            <v>20231006</v>
          </cell>
          <cell r="F1068" t="str">
            <v>HK338042</v>
          </cell>
          <cell r="G1068" t="str">
            <v>176051016319300</v>
          </cell>
          <cell r="H1068" t="str">
            <v>GL20N-082-HV-B10-Z-C-C4-N-Y</v>
          </cell>
          <cell r="I1068">
            <v>1</v>
          </cell>
          <cell r="J1068">
            <v>820</v>
          </cell>
          <cell r="K1068">
            <v>4</v>
          </cell>
          <cell r="L1068" t="str">
            <v>MOTION IND - BIRMINGHAM (AL09)</v>
          </cell>
          <cell r="M1068" t="str">
            <v>760</v>
          </cell>
          <cell r="N1068" t="str">
            <v>GL</v>
          </cell>
          <cell r="O1068" t="str">
            <v>20N</v>
          </cell>
          <cell r="P1068" t="str">
            <v>HV</v>
          </cell>
          <cell r="Q1068" t="str">
            <v/>
          </cell>
          <cell r="R1068" t="str">
            <v/>
          </cell>
          <cell r="S1068">
            <v>1388</v>
          </cell>
          <cell r="T1068">
            <v>1388</v>
          </cell>
          <cell r="U1068" t="str">
            <v>11</v>
          </cell>
          <cell r="V1068" t="str">
            <v>ATL SALES</v>
          </cell>
          <cell r="W1068">
            <v>20231006</v>
          </cell>
          <cell r="X1068" t="str">
            <v/>
          </cell>
          <cell r="Y1068" t="str">
            <v>Z</v>
          </cell>
          <cell r="Z1068" t="str">
            <v>C</v>
          </cell>
          <cell r="AA1068" t="str">
            <v>C4</v>
          </cell>
          <cell r="AB1068" t="str">
            <v/>
          </cell>
          <cell r="AC1068" t="str">
            <v/>
          </cell>
          <cell r="AD1068" t="str">
            <v>Y</v>
          </cell>
          <cell r="AE1068" t="str">
            <v/>
          </cell>
          <cell r="AF1068">
            <v>20231006</v>
          </cell>
          <cell r="AG1068">
            <v>20231006</v>
          </cell>
          <cell r="AH1068">
            <v>20231006</v>
          </cell>
        </row>
        <row r="1069">
          <cell r="A1069">
            <v>20230811</v>
          </cell>
          <cell r="B1069">
            <v>20231006</v>
          </cell>
          <cell r="F1069" t="str">
            <v>HK338437</v>
          </cell>
          <cell r="G1069" t="str">
            <v>000526113002800</v>
          </cell>
          <cell r="H1069" t="str">
            <v>SSR25XW1UU+280LY</v>
          </cell>
          <cell r="I1069">
            <v>1</v>
          </cell>
          <cell r="J1069">
            <v>280</v>
          </cell>
          <cell r="K1069">
            <v>1</v>
          </cell>
          <cell r="L1069" t="str">
            <v>APPLIED IND TECH - CLEVELAND</v>
          </cell>
          <cell r="M1069" t="str">
            <v>005</v>
          </cell>
          <cell r="N1069" t="str">
            <v>SSR</v>
          </cell>
          <cell r="O1069" t="str">
            <v>25X</v>
          </cell>
          <cell r="P1069" t="str">
            <v>W</v>
          </cell>
          <cell r="Q1069" t="str">
            <v/>
          </cell>
          <cell r="R1069" t="str">
            <v/>
          </cell>
          <cell r="S1069">
            <v>65.760000000000005</v>
          </cell>
          <cell r="T1069">
            <v>65.760000000000005</v>
          </cell>
          <cell r="U1069" t="str">
            <v>11</v>
          </cell>
          <cell r="V1069" t="str">
            <v>ATL SALES</v>
          </cell>
          <cell r="W1069">
            <v>20231006</v>
          </cell>
          <cell r="X1069" t="str">
            <v>20</v>
          </cell>
          <cell r="Y1069" t="str">
            <v>60</v>
          </cell>
          <cell r="Z1069" t="str">
            <v/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>
            <v>20231006</v>
          </cell>
          <cell r="AG1069">
            <v>20231006</v>
          </cell>
          <cell r="AH1069">
            <v>20231006</v>
          </cell>
        </row>
        <row r="1070">
          <cell r="A1070">
            <v>20230816</v>
          </cell>
          <cell r="B1070">
            <v>20231006</v>
          </cell>
          <cell r="F1070" t="str">
            <v>HK338846</v>
          </cell>
          <cell r="G1070" t="str">
            <v>100151002853000</v>
          </cell>
          <cell r="H1070" t="str">
            <v>SR25W1SS+190LY</v>
          </cell>
          <cell r="I1070">
            <v>4</v>
          </cell>
          <cell r="J1070">
            <v>760</v>
          </cell>
          <cell r="K1070">
            <v>4</v>
          </cell>
          <cell r="L1070" t="str">
            <v>BEARINGS &amp; DRIVES (GA)</v>
          </cell>
          <cell r="M1070" t="str">
            <v>001</v>
          </cell>
          <cell r="N1070" t="str">
            <v>SR</v>
          </cell>
          <cell r="O1070" t="str">
            <v>25</v>
          </cell>
          <cell r="P1070" t="str">
            <v>W</v>
          </cell>
          <cell r="Q1070" t="str">
            <v/>
          </cell>
          <cell r="R1070" t="str">
            <v/>
          </cell>
          <cell r="S1070">
            <v>49</v>
          </cell>
          <cell r="T1070">
            <v>196</v>
          </cell>
          <cell r="U1070" t="str">
            <v>11</v>
          </cell>
          <cell r="V1070" t="str">
            <v>ATL SALES</v>
          </cell>
          <cell r="W1070">
            <v>20230926</v>
          </cell>
          <cell r="X1070" t="str">
            <v>35</v>
          </cell>
          <cell r="Y1070" t="str">
            <v>60</v>
          </cell>
          <cell r="Z1070" t="str">
            <v/>
          </cell>
          <cell r="AA1070" t="str">
            <v/>
          </cell>
          <cell r="AB1070" t="str">
            <v/>
          </cell>
          <cell r="AC1070" t="str">
            <v/>
          </cell>
          <cell r="AD1070" t="str">
            <v/>
          </cell>
          <cell r="AE1070" t="str">
            <v/>
          </cell>
          <cell r="AF1070">
            <v>20231006</v>
          </cell>
          <cell r="AG1070">
            <v>20231006</v>
          </cell>
          <cell r="AH1070">
            <v>20231006</v>
          </cell>
        </row>
        <row r="1071">
          <cell r="A1071">
            <v>20230816</v>
          </cell>
          <cell r="B1071">
            <v>20231006</v>
          </cell>
          <cell r="F1071" t="str">
            <v>HK338879</v>
          </cell>
          <cell r="G1071" t="str">
            <v>202E45222000000</v>
          </cell>
          <cell r="H1071" t="str">
            <v>SHS45V1SS(GK) BLOCK</v>
          </cell>
          <cell r="I1071">
            <v>20</v>
          </cell>
          <cell r="J1071">
            <v>0</v>
          </cell>
          <cell r="K1071">
            <v>20</v>
          </cell>
          <cell r="L1071" t="str">
            <v/>
          </cell>
          <cell r="M1071" t="str">
            <v>02E</v>
          </cell>
          <cell r="N1071" t="str">
            <v>SHS</v>
          </cell>
          <cell r="O1071" t="str">
            <v>45</v>
          </cell>
          <cell r="P1071" t="str">
            <v>V</v>
          </cell>
          <cell r="Q1071" t="str">
            <v>GK</v>
          </cell>
          <cell r="R1071" t="str">
            <v/>
          </cell>
          <cell r="S1071">
            <v>54.99</v>
          </cell>
          <cell r="T1071">
            <v>1099.8</v>
          </cell>
          <cell r="U1071" t="str">
            <v>21</v>
          </cell>
          <cell r="V1071" t="str">
            <v>SALES CTRL</v>
          </cell>
          <cell r="W1071">
            <v>20231006</v>
          </cell>
          <cell r="X1071" t="str">
            <v/>
          </cell>
          <cell r="Y1071" t="str">
            <v/>
          </cell>
          <cell r="Z1071" t="str">
            <v/>
          </cell>
          <cell r="AA1071" t="str">
            <v/>
          </cell>
          <cell r="AB1071" t="str">
            <v/>
          </cell>
          <cell r="AC1071" t="str">
            <v/>
          </cell>
          <cell r="AD1071" t="str">
            <v/>
          </cell>
          <cell r="AE1071" t="str">
            <v/>
          </cell>
          <cell r="AF1071">
            <v>20231006</v>
          </cell>
          <cell r="AG1071">
            <v>20231006</v>
          </cell>
          <cell r="AH1071">
            <v>20231006</v>
          </cell>
        </row>
        <row r="1072">
          <cell r="A1072">
            <v>20230110</v>
          </cell>
          <cell r="B1072">
            <v>20231009</v>
          </cell>
          <cell r="F1072" t="str">
            <v>HK301040</v>
          </cell>
          <cell r="G1072" t="str">
            <v>100551011082300</v>
          </cell>
          <cell r="H1072" t="str">
            <v>SSR15XW2C1M+760LSPM-III</v>
          </cell>
          <cell r="I1072">
            <v>15</v>
          </cell>
          <cell r="J1072">
            <v>11400</v>
          </cell>
          <cell r="K1072">
            <v>30</v>
          </cell>
          <cell r="L1072" t="str">
            <v>RELIANT SYSTEMS INC</v>
          </cell>
          <cell r="M1072" t="str">
            <v>005</v>
          </cell>
          <cell r="N1072" t="str">
            <v>SSR</v>
          </cell>
          <cell r="O1072" t="str">
            <v>15X</v>
          </cell>
          <cell r="P1072" t="str">
            <v>W</v>
          </cell>
          <cell r="Q1072" t="str">
            <v>SP</v>
          </cell>
          <cell r="R1072" t="str">
            <v>C1</v>
          </cell>
          <cell r="S1072">
            <v>217.78</v>
          </cell>
          <cell r="T1072">
            <v>3266.7</v>
          </cell>
          <cell r="U1072" t="str">
            <v>11</v>
          </cell>
          <cell r="V1072" t="str">
            <v>CHI SALES</v>
          </cell>
          <cell r="W1072">
            <v>20231009</v>
          </cell>
          <cell r="X1072" t="str">
            <v>20</v>
          </cell>
          <cell r="Y1072" t="str">
            <v>60</v>
          </cell>
          <cell r="Z1072" t="str">
            <v/>
          </cell>
          <cell r="AA1072" t="str">
            <v>3</v>
          </cell>
          <cell r="AB1072" t="str">
            <v/>
          </cell>
          <cell r="AC1072" t="str">
            <v>M300</v>
          </cell>
          <cell r="AD1072" t="str">
            <v/>
          </cell>
          <cell r="AE1072" t="str">
            <v>M100</v>
          </cell>
          <cell r="AF1072">
            <v>20231009</v>
          </cell>
          <cell r="AG1072">
            <v>20231009</v>
          </cell>
          <cell r="AH1072">
            <v>20231009</v>
          </cell>
        </row>
        <row r="1073">
          <cell r="A1073">
            <v>20230602</v>
          </cell>
          <cell r="B1073">
            <v>20231009</v>
          </cell>
          <cell r="F1073" t="str">
            <v>HK328280</v>
          </cell>
          <cell r="G1073" t="str">
            <v>102351007248500</v>
          </cell>
          <cell r="H1073" t="str">
            <v>SHS45C2SSC1FM+1200LF</v>
          </cell>
          <cell r="I1073">
            <v>1</v>
          </cell>
          <cell r="J1073">
            <v>1200</v>
          </cell>
          <cell r="K1073">
            <v>2</v>
          </cell>
          <cell r="L1073" t="str">
            <v>R A JONES AND COMPANY</v>
          </cell>
          <cell r="M1073" t="str">
            <v>023</v>
          </cell>
          <cell r="N1073" t="str">
            <v>SHS</v>
          </cell>
          <cell r="O1073" t="str">
            <v>45</v>
          </cell>
          <cell r="P1073" t="str">
            <v>C</v>
          </cell>
          <cell r="Q1073" t="str">
            <v/>
          </cell>
          <cell r="R1073" t="str">
            <v>C1</v>
          </cell>
          <cell r="S1073">
            <v>624</v>
          </cell>
          <cell r="T1073">
            <v>624</v>
          </cell>
          <cell r="U1073" t="str">
            <v>11</v>
          </cell>
          <cell r="V1073" t="str">
            <v>DET SALES</v>
          </cell>
          <cell r="W1073">
            <v>20231009</v>
          </cell>
          <cell r="X1073" t="str">
            <v>22.5</v>
          </cell>
          <cell r="Y1073" t="str">
            <v>105</v>
          </cell>
          <cell r="Z1073" t="str">
            <v/>
          </cell>
          <cell r="AA1073" t="str">
            <v/>
          </cell>
          <cell r="AB1073" t="str">
            <v/>
          </cell>
          <cell r="AC1073" t="str">
            <v>Y900</v>
          </cell>
          <cell r="AD1073" t="str">
            <v/>
          </cell>
          <cell r="AE1073" t="str">
            <v>F900</v>
          </cell>
          <cell r="AF1073">
            <v>20231009</v>
          </cell>
          <cell r="AG1073">
            <v>20231009</v>
          </cell>
          <cell r="AH1073">
            <v>20231009</v>
          </cell>
        </row>
        <row r="1074">
          <cell r="A1074">
            <v>20230629</v>
          </cell>
          <cell r="B1074">
            <v>20231009</v>
          </cell>
          <cell r="F1074" t="str">
            <v>HK332478</v>
          </cell>
          <cell r="G1074" t="str">
            <v>102302350183500</v>
          </cell>
          <cell r="H1074" t="str">
            <v>SHS20C2QZSS+254L-II</v>
          </cell>
          <cell r="I1074">
            <v>2</v>
          </cell>
          <cell r="J1074">
            <v>508</v>
          </cell>
          <cell r="K1074">
            <v>4</v>
          </cell>
          <cell r="L1074" t="str">
            <v>MOTION IND - BIRMINGHAM (AL09)</v>
          </cell>
          <cell r="M1074" t="str">
            <v>023</v>
          </cell>
          <cell r="N1074" t="str">
            <v>SHS</v>
          </cell>
          <cell r="O1074" t="str">
            <v>20</v>
          </cell>
          <cell r="P1074" t="str">
            <v>C</v>
          </cell>
          <cell r="Q1074" t="str">
            <v/>
          </cell>
          <cell r="R1074" t="str">
            <v/>
          </cell>
          <cell r="S1074">
            <v>133.68</v>
          </cell>
          <cell r="T1074">
            <v>267.36</v>
          </cell>
          <cell r="U1074" t="str">
            <v>11</v>
          </cell>
          <cell r="V1074" t="str">
            <v>ATL SALES</v>
          </cell>
          <cell r="W1074">
            <v>20231009</v>
          </cell>
          <cell r="X1074" t="str">
            <v>7</v>
          </cell>
          <cell r="Y1074" t="str">
            <v>60</v>
          </cell>
          <cell r="Z1074" t="str">
            <v/>
          </cell>
          <cell r="AA1074" t="str">
            <v>2</v>
          </cell>
          <cell r="AB1074" t="str">
            <v/>
          </cell>
          <cell r="AC1074" t="str">
            <v/>
          </cell>
          <cell r="AD1074" t="str">
            <v/>
          </cell>
          <cell r="AE1074" t="str">
            <v/>
          </cell>
          <cell r="AF1074">
            <v>20231009</v>
          </cell>
          <cell r="AG1074">
            <v>20231009</v>
          </cell>
          <cell r="AH1074">
            <v>20231009</v>
          </cell>
        </row>
        <row r="1075">
          <cell r="A1075">
            <v>20230731</v>
          </cell>
          <cell r="B1075">
            <v>20231009</v>
          </cell>
          <cell r="F1075" t="str">
            <v>HK336961</v>
          </cell>
          <cell r="G1075" t="str">
            <v>102302341515400</v>
          </cell>
          <cell r="H1075" t="str">
            <v>SHS35V1SSC0+170LP</v>
          </cell>
          <cell r="I1075">
            <v>1</v>
          </cell>
          <cell r="J1075">
            <v>170</v>
          </cell>
          <cell r="K1075">
            <v>1</v>
          </cell>
          <cell r="L1075" t="str">
            <v>MOTION IND - CHICAGO (IL30)</v>
          </cell>
          <cell r="M1075" t="str">
            <v>023</v>
          </cell>
          <cell r="N1075" t="str">
            <v>SHS</v>
          </cell>
          <cell r="O1075" t="str">
            <v>35</v>
          </cell>
          <cell r="P1075" t="str">
            <v>V</v>
          </cell>
          <cell r="Q1075" t="str">
            <v>P</v>
          </cell>
          <cell r="R1075" t="str">
            <v>C0</v>
          </cell>
          <cell r="S1075">
            <v>116.33</v>
          </cell>
          <cell r="T1075">
            <v>116.33</v>
          </cell>
          <cell r="U1075" t="str">
            <v>11</v>
          </cell>
          <cell r="V1075" t="str">
            <v>CHI SALES</v>
          </cell>
          <cell r="W1075">
            <v>20230803</v>
          </cell>
          <cell r="X1075" t="str">
            <v>45</v>
          </cell>
          <cell r="Y1075" t="str">
            <v>80</v>
          </cell>
          <cell r="Z1075" t="str">
            <v/>
          </cell>
          <cell r="AA1075" t="str">
            <v/>
          </cell>
          <cell r="AB1075" t="str">
            <v/>
          </cell>
          <cell r="AC1075" t="str">
            <v/>
          </cell>
          <cell r="AD1075" t="str">
            <v/>
          </cell>
          <cell r="AE1075" t="str">
            <v/>
          </cell>
          <cell r="AF1075">
            <v>20231009</v>
          </cell>
          <cell r="AG1075">
            <v>20231009</v>
          </cell>
          <cell r="AH1075">
            <v>20231009</v>
          </cell>
        </row>
        <row r="1076">
          <cell r="A1076">
            <v>20230731</v>
          </cell>
          <cell r="B1076">
            <v>20231009</v>
          </cell>
          <cell r="F1076" t="str">
            <v>HK336999</v>
          </cell>
          <cell r="G1076" t="str">
            <v>101E51022818700</v>
          </cell>
          <cell r="H1076" t="str">
            <v>HSR45C4SSC0S+4918LPT/93-50-9806</v>
          </cell>
          <cell r="I1076">
            <v>10</v>
          </cell>
          <cell r="J1076">
            <v>49180</v>
          </cell>
          <cell r="K1076">
            <v>40</v>
          </cell>
          <cell r="L1076" t="str">
            <v>HAAS AUTOMATION</v>
          </cell>
          <cell r="M1076" t="str">
            <v>01E</v>
          </cell>
          <cell r="N1076" t="str">
            <v>HSR</v>
          </cell>
          <cell r="O1076" t="str">
            <v>45</v>
          </cell>
          <cell r="P1076" t="str">
            <v>C</v>
          </cell>
          <cell r="Q1076" t="str">
            <v>P</v>
          </cell>
          <cell r="R1076" t="str">
            <v>C0</v>
          </cell>
          <cell r="S1076">
            <v>664</v>
          </cell>
          <cell r="T1076">
            <v>6640</v>
          </cell>
          <cell r="U1076" t="str">
            <v>11</v>
          </cell>
          <cell r="V1076" t="str">
            <v>LA SALES</v>
          </cell>
          <cell r="W1076">
            <v>20231009</v>
          </cell>
          <cell r="X1076" t="str">
            <v>74</v>
          </cell>
          <cell r="Y1076" t="str">
            <v>105</v>
          </cell>
          <cell r="Z1076" t="str">
            <v>2</v>
          </cell>
          <cell r="AA1076" t="str">
            <v/>
          </cell>
          <cell r="AB1076" t="str">
            <v>HHNK</v>
          </cell>
          <cell r="AC1076" t="str">
            <v/>
          </cell>
          <cell r="AD1076" t="str">
            <v>W010</v>
          </cell>
          <cell r="AE1076" t="str">
            <v/>
          </cell>
          <cell r="AF1076">
            <v>20231009</v>
          </cell>
          <cell r="AG1076">
            <v>20231009</v>
          </cell>
          <cell r="AH1076">
            <v>20231009</v>
          </cell>
        </row>
        <row r="1077">
          <cell r="A1077">
            <v>20230802</v>
          </cell>
          <cell r="B1077">
            <v>20231009</v>
          </cell>
          <cell r="F1077" t="str">
            <v>HK337191</v>
          </cell>
          <cell r="G1077" t="str">
            <v>302461016749100</v>
          </cell>
          <cell r="H1077" t="str">
            <v>SHS25-2560LK(GK) RAIL</v>
          </cell>
          <cell r="I1077">
            <v>21</v>
          </cell>
          <cell r="J1077">
            <v>53760</v>
          </cell>
          <cell r="K1077">
            <v>0</v>
          </cell>
          <cell r="L1077" t="str">
            <v>MOTION AI - BRAAS NORTH CAROLINA</v>
          </cell>
          <cell r="M1077" t="str">
            <v>024</v>
          </cell>
          <cell r="N1077" t="str">
            <v>SHS</v>
          </cell>
          <cell r="O1077" t="str">
            <v>25</v>
          </cell>
          <cell r="P1077" t="str">
            <v/>
          </cell>
          <cell r="Q1077" t="str">
            <v>GK</v>
          </cell>
          <cell r="R1077" t="str">
            <v/>
          </cell>
          <cell r="S1077">
            <v>200</v>
          </cell>
          <cell r="T1077">
            <v>4200</v>
          </cell>
          <cell r="U1077" t="str">
            <v>11</v>
          </cell>
          <cell r="V1077" t="str">
            <v>ATL SALES</v>
          </cell>
          <cell r="W1077">
            <v>20231009</v>
          </cell>
          <cell r="X1077" t="str">
            <v>20</v>
          </cell>
          <cell r="Y1077" t="str">
            <v>60</v>
          </cell>
          <cell r="Z1077" t="str">
            <v/>
          </cell>
          <cell r="AA1077" t="str">
            <v/>
          </cell>
          <cell r="AB1077" t="str">
            <v/>
          </cell>
          <cell r="AC1077" t="str">
            <v/>
          </cell>
          <cell r="AD1077" t="str">
            <v/>
          </cell>
          <cell r="AE1077" t="str">
            <v/>
          </cell>
          <cell r="AF1077">
            <v>20231009</v>
          </cell>
          <cell r="AG1077">
            <v>20231009</v>
          </cell>
          <cell r="AH1077">
            <v>20231009</v>
          </cell>
        </row>
        <row r="1078">
          <cell r="A1078">
            <v>20230804</v>
          </cell>
          <cell r="B1078">
            <v>20231009</v>
          </cell>
          <cell r="F1078" t="str">
            <v>HK337528</v>
          </cell>
          <cell r="G1078" t="str">
            <v>302461016755300</v>
          </cell>
          <cell r="H1078" t="str">
            <v>SHS35-2520L(GK)K RAIL</v>
          </cell>
          <cell r="I1078">
            <v>30</v>
          </cell>
          <cell r="J1078">
            <v>75600</v>
          </cell>
          <cell r="K1078">
            <v>0</v>
          </cell>
          <cell r="L1078" t="str">
            <v>MOTION AI - BRAAS NORTH CAROLINA</v>
          </cell>
          <cell r="M1078" t="str">
            <v>024</v>
          </cell>
          <cell r="N1078" t="str">
            <v>SHS</v>
          </cell>
          <cell r="O1078" t="str">
            <v>35</v>
          </cell>
          <cell r="P1078" t="str">
            <v/>
          </cell>
          <cell r="Q1078" t="str">
            <v>GK</v>
          </cell>
          <cell r="R1078" t="str">
            <v/>
          </cell>
          <cell r="S1078">
            <v>220</v>
          </cell>
          <cell r="T1078">
            <v>6600</v>
          </cell>
          <cell r="U1078" t="str">
            <v>11</v>
          </cell>
          <cell r="V1078" t="str">
            <v>ATL SALES</v>
          </cell>
          <cell r="W1078">
            <v>20231009</v>
          </cell>
          <cell r="X1078" t="str">
            <v>20</v>
          </cell>
          <cell r="Y1078" t="str">
            <v>80</v>
          </cell>
          <cell r="Z1078" t="str">
            <v/>
          </cell>
          <cell r="AA1078" t="str">
            <v/>
          </cell>
          <cell r="AB1078" t="str">
            <v/>
          </cell>
          <cell r="AC1078" t="str">
            <v/>
          </cell>
          <cell r="AD1078" t="str">
            <v/>
          </cell>
          <cell r="AE1078" t="str">
            <v/>
          </cell>
          <cell r="AF1078">
            <v>20231009</v>
          </cell>
          <cell r="AG1078">
            <v>20231009</v>
          </cell>
          <cell r="AH1078">
            <v>20231009</v>
          </cell>
        </row>
        <row r="1079">
          <cell r="A1079">
            <v>20230328</v>
          </cell>
          <cell r="B1079">
            <v>20231010</v>
          </cell>
          <cell r="F1079" t="str">
            <v>HK315845</v>
          </cell>
          <cell r="G1079" t="str">
            <v>113951006557400</v>
          </cell>
          <cell r="H1079" t="str">
            <v>SRS12MQZSS+145LM</v>
          </cell>
          <cell r="I1079">
            <v>6</v>
          </cell>
          <cell r="J1079">
            <v>870</v>
          </cell>
          <cell r="K1079">
            <v>6</v>
          </cell>
          <cell r="L1079" t="str">
            <v>GED INTEGRATED SOLUTIONS</v>
          </cell>
          <cell r="M1079" t="str">
            <v>139</v>
          </cell>
          <cell r="N1079" t="str">
            <v>SRS</v>
          </cell>
          <cell r="O1079" t="str">
            <v>12</v>
          </cell>
          <cell r="P1079" t="str">
            <v/>
          </cell>
          <cell r="Q1079" t="str">
            <v/>
          </cell>
          <cell r="R1079" t="str">
            <v/>
          </cell>
          <cell r="S1079">
            <v>34.22</v>
          </cell>
          <cell r="T1079">
            <v>205.32</v>
          </cell>
          <cell r="U1079" t="str">
            <v>11</v>
          </cell>
          <cell r="V1079" t="str">
            <v>DET SALES</v>
          </cell>
          <cell r="W1079">
            <v>20231109</v>
          </cell>
          <cell r="X1079" t="str">
            <v>10</v>
          </cell>
          <cell r="Y1079" t="str">
            <v>25</v>
          </cell>
          <cell r="Z1079" t="str">
            <v/>
          </cell>
          <cell r="AA1079" t="str">
            <v/>
          </cell>
          <cell r="AB1079" t="str">
            <v/>
          </cell>
          <cell r="AC1079" t="str">
            <v>M200</v>
          </cell>
          <cell r="AD1079" t="str">
            <v/>
          </cell>
          <cell r="AE1079" t="str">
            <v>M100</v>
          </cell>
          <cell r="AF1079">
            <v>20231010</v>
          </cell>
          <cell r="AG1079">
            <v>20231109</v>
          </cell>
          <cell r="AH1079">
            <v>20231109</v>
          </cell>
        </row>
        <row r="1080">
          <cell r="A1080">
            <v>20230427</v>
          </cell>
          <cell r="B1080">
            <v>20231010</v>
          </cell>
          <cell r="F1080" t="str">
            <v>HK321901</v>
          </cell>
          <cell r="G1080" t="str">
            <v>102302312405501</v>
          </cell>
          <cell r="H1080" t="str">
            <v>SHS35LR2QZZZC1S+5000LT</v>
          </cell>
          <cell r="I1080">
            <v>10</v>
          </cell>
          <cell r="J1080">
            <v>50000</v>
          </cell>
          <cell r="K1080">
            <v>20</v>
          </cell>
          <cell r="L1080" t="str">
            <v>AMADA AMERICA INC</v>
          </cell>
          <cell r="M1080" t="str">
            <v>023</v>
          </cell>
          <cell r="N1080" t="str">
            <v>SHS</v>
          </cell>
          <cell r="O1080" t="str">
            <v>35</v>
          </cell>
          <cell r="P1080" t="str">
            <v>LR</v>
          </cell>
          <cell r="Q1080" t="str">
            <v/>
          </cell>
          <cell r="R1080" t="str">
            <v>C1</v>
          </cell>
          <cell r="S1080">
            <v>712.76</v>
          </cell>
          <cell r="T1080">
            <v>7127.6</v>
          </cell>
          <cell r="U1080" t="str">
            <v>11</v>
          </cell>
          <cell r="V1080" t="str">
            <v>LA SALES</v>
          </cell>
          <cell r="W1080">
            <v>20231010</v>
          </cell>
          <cell r="X1080" t="str">
            <v>40</v>
          </cell>
          <cell r="Y1080" t="str">
            <v>80</v>
          </cell>
          <cell r="Z1080" t="str">
            <v>2</v>
          </cell>
          <cell r="AA1080" t="str">
            <v/>
          </cell>
          <cell r="AB1080" t="str">
            <v>5000</v>
          </cell>
          <cell r="AC1080" t="str">
            <v/>
          </cell>
          <cell r="AD1080" t="str">
            <v/>
          </cell>
          <cell r="AE1080" t="str">
            <v/>
          </cell>
          <cell r="AF1080">
            <v>20231010</v>
          </cell>
          <cell r="AG1080">
            <v>20231010</v>
          </cell>
          <cell r="AH1080">
            <v>20231010</v>
          </cell>
        </row>
        <row r="1081">
          <cell r="A1081">
            <v>20230526</v>
          </cell>
          <cell r="B1081">
            <v>20231010</v>
          </cell>
          <cell r="F1081" t="str">
            <v>HK327562</v>
          </cell>
          <cell r="G1081" t="str">
            <v>102351020359500</v>
          </cell>
          <cell r="H1081" t="str">
            <v>SHS25V2SS+3740L</v>
          </cell>
          <cell r="I1081">
            <v>8</v>
          </cell>
          <cell r="J1081">
            <v>29920</v>
          </cell>
          <cell r="K1081">
            <v>16</v>
          </cell>
          <cell r="L1081" t="str">
            <v>GED INTEGRATED SOLUTIONS</v>
          </cell>
          <cell r="M1081" t="str">
            <v>023</v>
          </cell>
          <cell r="N1081" t="str">
            <v>SHS</v>
          </cell>
          <cell r="O1081" t="str">
            <v>25</v>
          </cell>
          <cell r="P1081" t="str">
            <v>V</v>
          </cell>
          <cell r="Q1081" t="str">
            <v/>
          </cell>
          <cell r="R1081" t="str">
            <v/>
          </cell>
          <cell r="S1081">
            <v>397.78</v>
          </cell>
          <cell r="T1081">
            <v>3182.24</v>
          </cell>
          <cell r="U1081" t="str">
            <v>11</v>
          </cell>
          <cell r="V1081" t="str">
            <v>DET SALES</v>
          </cell>
          <cell r="W1081">
            <v>20231010</v>
          </cell>
          <cell r="X1081" t="str">
            <v>10</v>
          </cell>
          <cell r="Y1081" t="str">
            <v>60</v>
          </cell>
          <cell r="Z1081" t="str">
            <v/>
          </cell>
          <cell r="AA1081" t="str">
            <v/>
          </cell>
          <cell r="AB1081" t="str">
            <v/>
          </cell>
          <cell r="AC1081" t="str">
            <v/>
          </cell>
          <cell r="AD1081" t="str">
            <v/>
          </cell>
          <cell r="AE1081" t="str">
            <v/>
          </cell>
          <cell r="AF1081">
            <v>20231010</v>
          </cell>
          <cell r="AG1081">
            <v>20231010</v>
          </cell>
          <cell r="AH1081">
            <v>20231010</v>
          </cell>
        </row>
        <row r="1082">
          <cell r="A1082">
            <v>20230612</v>
          </cell>
          <cell r="B1082">
            <v>20231010</v>
          </cell>
          <cell r="F1082" t="str">
            <v>HK330464</v>
          </cell>
          <cell r="G1082" t="str">
            <v>102351000800000</v>
          </cell>
          <cell r="H1082" t="str">
            <v>SHS30C2QZSSC1+380L</v>
          </cell>
          <cell r="I1082">
            <v>1</v>
          </cell>
          <cell r="J1082">
            <v>380</v>
          </cell>
          <cell r="K1082">
            <v>2</v>
          </cell>
          <cell r="L1082" t="str">
            <v>MOTION IND - BIRMINGHAM (AL09)</v>
          </cell>
          <cell r="M1082" t="str">
            <v>023</v>
          </cell>
          <cell r="N1082" t="str">
            <v>SHS</v>
          </cell>
          <cell r="O1082" t="str">
            <v>30</v>
          </cell>
          <cell r="P1082" t="str">
            <v>C</v>
          </cell>
          <cell r="Q1082" t="str">
            <v/>
          </cell>
          <cell r="R1082" t="str">
            <v>C1</v>
          </cell>
          <cell r="S1082">
            <v>210</v>
          </cell>
          <cell r="T1082">
            <v>210</v>
          </cell>
          <cell r="U1082" t="str">
            <v>11</v>
          </cell>
          <cell r="V1082" t="str">
            <v>ATL SALES</v>
          </cell>
          <cell r="W1082">
            <v>20230727</v>
          </cell>
          <cell r="X1082" t="str">
            <v>20</v>
          </cell>
          <cell r="Y1082" t="str">
            <v>80</v>
          </cell>
          <cell r="Z1082" t="str">
            <v/>
          </cell>
          <cell r="AA1082" t="str">
            <v/>
          </cell>
          <cell r="AB1082" t="str">
            <v/>
          </cell>
          <cell r="AC1082" t="str">
            <v/>
          </cell>
          <cell r="AD1082" t="str">
            <v/>
          </cell>
          <cell r="AE1082" t="str">
            <v/>
          </cell>
          <cell r="AF1082">
            <v>20231010</v>
          </cell>
          <cell r="AG1082">
            <v>20231010</v>
          </cell>
          <cell r="AH1082">
            <v>20231010</v>
          </cell>
        </row>
        <row r="1083">
          <cell r="A1083">
            <v>20230622</v>
          </cell>
          <cell r="B1083">
            <v>20231010</v>
          </cell>
          <cell r="F1083" t="str">
            <v>HK331894</v>
          </cell>
          <cell r="G1083" t="str">
            <v>102351019919900</v>
          </cell>
          <cell r="H1083" t="str">
            <v>SHS25C2QZDD+8100LT</v>
          </cell>
          <cell r="I1083">
            <v>3</v>
          </cell>
          <cell r="J1083">
            <v>24300</v>
          </cell>
          <cell r="K1083">
            <v>6</v>
          </cell>
          <cell r="L1083" t="str">
            <v>JOSEPH MACHINE COMPANY</v>
          </cell>
          <cell r="M1083" t="str">
            <v>023</v>
          </cell>
          <cell r="N1083" t="str">
            <v>SHS</v>
          </cell>
          <cell r="O1083" t="str">
            <v>25</v>
          </cell>
          <cell r="P1083" t="str">
            <v>C</v>
          </cell>
          <cell r="Q1083" t="str">
            <v/>
          </cell>
          <cell r="R1083" t="str">
            <v/>
          </cell>
          <cell r="S1083">
            <v>994.98</v>
          </cell>
          <cell r="T1083">
            <v>2984.94</v>
          </cell>
          <cell r="U1083" t="str">
            <v>11</v>
          </cell>
          <cell r="V1083" t="str">
            <v>NE SALES</v>
          </cell>
          <cell r="W1083">
            <v>20231010</v>
          </cell>
          <cell r="X1083" t="str">
            <v>30</v>
          </cell>
          <cell r="Y1083" t="str">
            <v>60</v>
          </cell>
          <cell r="Z1083" t="str">
            <v>2</v>
          </cell>
          <cell r="AA1083" t="str">
            <v/>
          </cell>
          <cell r="AB1083" t="str">
            <v/>
          </cell>
          <cell r="AC1083" t="str">
            <v/>
          </cell>
          <cell r="AD1083" t="str">
            <v/>
          </cell>
          <cell r="AE1083" t="str">
            <v/>
          </cell>
          <cell r="AF1083">
            <v>20231010</v>
          </cell>
          <cell r="AG1083">
            <v>20231010</v>
          </cell>
          <cell r="AH1083">
            <v>20231010</v>
          </cell>
        </row>
        <row r="1084">
          <cell r="A1084">
            <v>20230705</v>
          </cell>
          <cell r="B1084">
            <v>20231010</v>
          </cell>
          <cell r="F1084" t="str">
            <v>HK333212</v>
          </cell>
          <cell r="G1084" t="str">
            <v>202365322009000</v>
          </cell>
          <cell r="H1084" t="str">
            <v>SHS65V1SS(GK) BLOCK</v>
          </cell>
          <cell r="I1084">
            <v>12</v>
          </cell>
          <cell r="J1084">
            <v>0</v>
          </cell>
          <cell r="K1084">
            <v>12</v>
          </cell>
          <cell r="L1084" t="str">
            <v/>
          </cell>
          <cell r="M1084" t="str">
            <v>023</v>
          </cell>
          <cell r="N1084" t="str">
            <v>SHS</v>
          </cell>
          <cell r="O1084" t="str">
            <v>65</v>
          </cell>
          <cell r="P1084" t="str">
            <v>V</v>
          </cell>
          <cell r="Q1084" t="str">
            <v>GK</v>
          </cell>
          <cell r="R1084" t="str">
            <v/>
          </cell>
          <cell r="S1084">
            <v>177.16</v>
          </cell>
          <cell r="T1084">
            <v>2125.92</v>
          </cell>
          <cell r="U1084" t="str">
            <v>21</v>
          </cell>
          <cell r="V1084" t="str">
            <v>SALES CTRL</v>
          </cell>
          <cell r="W1084">
            <v>20231012</v>
          </cell>
          <cell r="X1084" t="str">
            <v/>
          </cell>
          <cell r="Y1084" t="str">
            <v/>
          </cell>
          <cell r="Z1084" t="str">
            <v/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>
            <v>20231010</v>
          </cell>
          <cell r="AG1084">
            <v>20231010</v>
          </cell>
          <cell r="AH1084">
            <v>20231010</v>
          </cell>
        </row>
        <row r="1085">
          <cell r="A1085">
            <v>20230705</v>
          </cell>
          <cell r="B1085">
            <v>20231010</v>
          </cell>
          <cell r="F1085" t="str">
            <v>HK333213</v>
          </cell>
          <cell r="G1085" t="str">
            <v>202365322009000</v>
          </cell>
          <cell r="H1085" t="str">
            <v>SHS65V1SS(GK) BLOCK</v>
          </cell>
          <cell r="I1085">
            <v>12</v>
          </cell>
          <cell r="J1085">
            <v>0</v>
          </cell>
          <cell r="K1085">
            <v>12</v>
          </cell>
          <cell r="L1085" t="str">
            <v/>
          </cell>
          <cell r="M1085" t="str">
            <v>023</v>
          </cell>
          <cell r="N1085" t="str">
            <v>SHS</v>
          </cell>
          <cell r="O1085" t="str">
            <v>65</v>
          </cell>
          <cell r="P1085" t="str">
            <v>V</v>
          </cell>
          <cell r="Q1085" t="str">
            <v>GK</v>
          </cell>
          <cell r="R1085" t="str">
            <v/>
          </cell>
          <cell r="S1085">
            <v>177.16</v>
          </cell>
          <cell r="T1085">
            <v>2125.92</v>
          </cell>
          <cell r="U1085" t="str">
            <v>21</v>
          </cell>
          <cell r="V1085" t="str">
            <v>SALES CTRL</v>
          </cell>
          <cell r="W1085">
            <v>20231012</v>
          </cell>
          <cell r="X1085" t="str">
            <v/>
          </cell>
          <cell r="Y1085" t="str">
            <v/>
          </cell>
          <cell r="Z1085" t="str">
            <v/>
          </cell>
          <cell r="AA1085" t="str">
            <v/>
          </cell>
          <cell r="AB1085" t="str">
            <v/>
          </cell>
          <cell r="AC1085" t="str">
            <v/>
          </cell>
          <cell r="AD1085" t="str">
            <v/>
          </cell>
          <cell r="AE1085" t="str">
            <v/>
          </cell>
          <cell r="AF1085">
            <v>20231010</v>
          </cell>
          <cell r="AG1085">
            <v>20231010</v>
          </cell>
          <cell r="AH1085">
            <v>20231010</v>
          </cell>
        </row>
        <row r="1086">
          <cell r="A1086">
            <v>20230705</v>
          </cell>
          <cell r="B1086">
            <v>20231010</v>
          </cell>
          <cell r="F1086" t="str">
            <v>HK333214</v>
          </cell>
          <cell r="G1086" t="str">
            <v>202365322009000</v>
          </cell>
          <cell r="H1086" t="str">
            <v>SHS65V1SS(GK) BLOCK</v>
          </cell>
          <cell r="I1086">
            <v>12</v>
          </cell>
          <cell r="J1086">
            <v>0</v>
          </cell>
          <cell r="K1086">
            <v>12</v>
          </cell>
          <cell r="L1086" t="str">
            <v/>
          </cell>
          <cell r="M1086" t="str">
            <v>023</v>
          </cell>
          <cell r="N1086" t="str">
            <v>SHS</v>
          </cell>
          <cell r="O1086" t="str">
            <v>65</v>
          </cell>
          <cell r="P1086" t="str">
            <v>V</v>
          </cell>
          <cell r="Q1086" t="str">
            <v>GK</v>
          </cell>
          <cell r="R1086" t="str">
            <v/>
          </cell>
          <cell r="S1086">
            <v>177.16</v>
          </cell>
          <cell r="T1086">
            <v>2125.92</v>
          </cell>
          <cell r="U1086" t="str">
            <v>21</v>
          </cell>
          <cell r="V1086" t="str">
            <v>SALES CTRL</v>
          </cell>
          <cell r="W1086">
            <v>20231012</v>
          </cell>
          <cell r="X1086" t="str">
            <v/>
          </cell>
          <cell r="Y1086" t="str">
            <v/>
          </cell>
          <cell r="Z1086" t="str">
            <v/>
          </cell>
          <cell r="AA1086" t="str">
            <v/>
          </cell>
          <cell r="AB1086" t="str">
            <v/>
          </cell>
          <cell r="AC1086" t="str">
            <v/>
          </cell>
          <cell r="AD1086" t="str">
            <v/>
          </cell>
          <cell r="AE1086" t="str">
            <v/>
          </cell>
          <cell r="AF1086">
            <v>20231010</v>
          </cell>
          <cell r="AG1086">
            <v>20231010</v>
          </cell>
          <cell r="AH1086">
            <v>20231010</v>
          </cell>
        </row>
        <row r="1087">
          <cell r="A1087">
            <v>20230705</v>
          </cell>
          <cell r="B1087">
            <v>20231010</v>
          </cell>
          <cell r="F1087" t="str">
            <v>HK333207</v>
          </cell>
          <cell r="G1087" t="str">
            <v>202E30122000000</v>
          </cell>
          <cell r="H1087" t="str">
            <v>SHS30C1SS(GK) BLOCK</v>
          </cell>
          <cell r="I1087">
            <v>50</v>
          </cell>
          <cell r="J1087">
            <v>0</v>
          </cell>
          <cell r="K1087">
            <v>50</v>
          </cell>
          <cell r="L1087" t="str">
            <v/>
          </cell>
          <cell r="M1087" t="str">
            <v>02E</v>
          </cell>
          <cell r="N1087" t="str">
            <v>SHS</v>
          </cell>
          <cell r="O1087" t="str">
            <v>30</v>
          </cell>
          <cell r="P1087" t="str">
            <v>C</v>
          </cell>
          <cell r="Q1087" t="str">
            <v>GK</v>
          </cell>
          <cell r="R1087" t="str">
            <v/>
          </cell>
          <cell r="S1087">
            <v>38.619999999999997</v>
          </cell>
          <cell r="T1087">
            <v>1931</v>
          </cell>
          <cell r="U1087" t="str">
            <v>21</v>
          </cell>
          <cell r="V1087" t="str">
            <v>SALES CTRL</v>
          </cell>
          <cell r="W1087">
            <v>20231012</v>
          </cell>
          <cell r="X1087" t="str">
            <v/>
          </cell>
          <cell r="Y1087" t="str">
            <v/>
          </cell>
          <cell r="Z1087" t="str">
            <v/>
          </cell>
          <cell r="AA1087" t="str">
            <v/>
          </cell>
          <cell r="AB1087" t="str">
            <v/>
          </cell>
          <cell r="AC1087" t="str">
            <v/>
          </cell>
          <cell r="AD1087" t="str">
            <v/>
          </cell>
          <cell r="AE1087" t="str">
            <v/>
          </cell>
          <cell r="AF1087">
            <v>20231010</v>
          </cell>
          <cell r="AG1087">
            <v>20231010</v>
          </cell>
          <cell r="AH1087">
            <v>20231010</v>
          </cell>
        </row>
        <row r="1088">
          <cell r="A1088">
            <v>20230706</v>
          </cell>
          <cell r="B1088">
            <v>20231010</v>
          </cell>
          <cell r="F1088" t="str">
            <v>HK333462</v>
          </cell>
          <cell r="G1088" t="str">
            <v>302351020009600</v>
          </cell>
          <cell r="H1088" t="str">
            <v>SHS15V1E(GK) BLOCK</v>
          </cell>
          <cell r="I1088">
            <v>100</v>
          </cell>
          <cell r="J1088">
            <v>0</v>
          </cell>
          <cell r="K1088">
            <v>100</v>
          </cell>
          <cell r="L1088" t="str">
            <v>DOVER MOTION</v>
          </cell>
          <cell r="M1088" t="str">
            <v>023</v>
          </cell>
          <cell r="N1088" t="str">
            <v>SHS</v>
          </cell>
          <cell r="O1088" t="str">
            <v>15</v>
          </cell>
          <cell r="P1088" t="str">
            <v>V</v>
          </cell>
          <cell r="Q1088" t="str">
            <v>GK</v>
          </cell>
          <cell r="R1088" t="str">
            <v/>
          </cell>
          <cell r="S1088">
            <v>27.77</v>
          </cell>
          <cell r="T1088">
            <v>2777</v>
          </cell>
          <cell r="U1088" t="str">
            <v>11</v>
          </cell>
          <cell r="V1088" t="str">
            <v>NE SALES</v>
          </cell>
          <cell r="W1088">
            <v>20231221</v>
          </cell>
          <cell r="X1088" t="str">
            <v/>
          </cell>
          <cell r="Y1088" t="str">
            <v/>
          </cell>
          <cell r="Z1088" t="str">
            <v/>
          </cell>
          <cell r="AA1088" t="str">
            <v/>
          </cell>
          <cell r="AB1088" t="str">
            <v>0010</v>
          </cell>
          <cell r="AC1088" t="str">
            <v/>
          </cell>
          <cell r="AD1088" t="str">
            <v/>
          </cell>
          <cell r="AE1088" t="str">
            <v/>
          </cell>
          <cell r="AF1088">
            <v>20231010</v>
          </cell>
          <cell r="AG1088">
            <v>20231218</v>
          </cell>
          <cell r="AH1088">
            <v>20231218</v>
          </cell>
        </row>
        <row r="1089">
          <cell r="A1089">
            <v>20230713</v>
          </cell>
          <cell r="B1089">
            <v>20231010</v>
          </cell>
          <cell r="F1089" t="str">
            <v>HK334522</v>
          </cell>
          <cell r="G1089" t="str">
            <v>301851023234300</v>
          </cell>
          <cell r="H1089" t="str">
            <v>HSR30-2520LM(GK) RAIL-SM</v>
          </cell>
          <cell r="I1089">
            <v>10</v>
          </cell>
          <cell r="J1089">
            <v>25200</v>
          </cell>
          <cell r="K1089">
            <v>0</v>
          </cell>
          <cell r="L1089" t="str">
            <v/>
          </cell>
          <cell r="M1089" t="str">
            <v>018</v>
          </cell>
          <cell r="N1089" t="str">
            <v>HSR</v>
          </cell>
          <cell r="O1089" t="str">
            <v>30</v>
          </cell>
          <cell r="P1089" t="str">
            <v/>
          </cell>
          <cell r="Q1089" t="str">
            <v>GK</v>
          </cell>
          <cell r="R1089" t="str">
            <v/>
          </cell>
          <cell r="S1089">
            <v>382.13</v>
          </cell>
          <cell r="T1089">
            <v>3821.3</v>
          </cell>
          <cell r="U1089" t="str">
            <v>21</v>
          </cell>
          <cell r="V1089" t="str">
            <v>SALES CTRL</v>
          </cell>
          <cell r="W1089">
            <v>20231010</v>
          </cell>
          <cell r="X1089" t="str">
            <v>20</v>
          </cell>
          <cell r="Y1089" t="str">
            <v>80</v>
          </cell>
          <cell r="Z1089" t="str">
            <v/>
          </cell>
          <cell r="AA1089" t="str">
            <v/>
          </cell>
          <cell r="AB1089" t="str">
            <v/>
          </cell>
          <cell r="AC1089" t="str">
            <v/>
          </cell>
          <cell r="AD1089" t="str">
            <v>0005</v>
          </cell>
          <cell r="AE1089" t="str">
            <v>M100</v>
          </cell>
          <cell r="AF1089">
            <v>20231010</v>
          </cell>
          <cell r="AG1089">
            <v>20231010</v>
          </cell>
          <cell r="AH1089">
            <v>20231010</v>
          </cell>
        </row>
        <row r="1090">
          <cell r="A1090">
            <v>20230713</v>
          </cell>
          <cell r="B1090">
            <v>20231010</v>
          </cell>
          <cell r="F1090" t="str">
            <v>HK334523</v>
          </cell>
          <cell r="G1090" t="str">
            <v>301851023234400</v>
          </cell>
          <cell r="H1090" t="str">
            <v>HSR35-2520LM(GK) RAIL-SM</v>
          </cell>
          <cell r="I1090">
            <v>10</v>
          </cell>
          <cell r="J1090">
            <v>25200</v>
          </cell>
          <cell r="K1090">
            <v>0</v>
          </cell>
          <cell r="L1090" t="str">
            <v/>
          </cell>
          <cell r="M1090" t="str">
            <v>018</v>
          </cell>
          <cell r="N1090" t="str">
            <v>HSR</v>
          </cell>
          <cell r="O1090" t="str">
            <v>35</v>
          </cell>
          <cell r="P1090" t="str">
            <v/>
          </cell>
          <cell r="Q1090" t="str">
            <v>GK</v>
          </cell>
          <cell r="R1090" t="str">
            <v/>
          </cell>
          <cell r="S1090">
            <v>451.14</v>
          </cell>
          <cell r="T1090">
            <v>4511.3999999999996</v>
          </cell>
          <cell r="U1090" t="str">
            <v>21</v>
          </cell>
          <cell r="V1090" t="str">
            <v>SALES CTRL</v>
          </cell>
          <cell r="W1090">
            <v>20231010</v>
          </cell>
          <cell r="X1090" t="str">
            <v>20</v>
          </cell>
          <cell r="Y1090" t="str">
            <v>80</v>
          </cell>
          <cell r="Z1090" t="str">
            <v/>
          </cell>
          <cell r="AA1090" t="str">
            <v/>
          </cell>
          <cell r="AB1090" t="str">
            <v/>
          </cell>
          <cell r="AC1090" t="str">
            <v/>
          </cell>
          <cell r="AD1090" t="str">
            <v>0005</v>
          </cell>
          <cell r="AE1090" t="str">
            <v>M100</v>
          </cell>
          <cell r="AF1090">
            <v>20231010</v>
          </cell>
          <cell r="AG1090">
            <v>20231010</v>
          </cell>
          <cell r="AH1090">
            <v>20231010</v>
          </cell>
        </row>
        <row r="1091">
          <cell r="A1091">
            <v>20230719</v>
          </cell>
          <cell r="B1091">
            <v>20231010</v>
          </cell>
          <cell r="F1091" t="str">
            <v>HK335105</v>
          </cell>
          <cell r="G1091" t="str">
            <v>302351008791000</v>
          </cell>
          <cell r="H1091" t="str">
            <v>SHS25C1SSC1(GK) BLOCK</v>
          </cell>
          <cell r="I1091">
            <v>100</v>
          </cell>
          <cell r="J1091">
            <v>0</v>
          </cell>
          <cell r="K1091">
            <v>100</v>
          </cell>
          <cell r="L1091" t="str">
            <v>PEDDINGHAUS CORPORATION</v>
          </cell>
          <cell r="M1091" t="str">
            <v>023</v>
          </cell>
          <cell r="N1091" t="str">
            <v>SHS</v>
          </cell>
          <cell r="O1091" t="str">
            <v>25</v>
          </cell>
          <cell r="P1091" t="str">
            <v>C</v>
          </cell>
          <cell r="Q1091" t="str">
            <v>GK</v>
          </cell>
          <cell r="R1091" t="str">
            <v>C1</v>
          </cell>
          <cell r="S1091">
            <v>32</v>
          </cell>
          <cell r="T1091">
            <v>3200</v>
          </cell>
          <cell r="U1091" t="str">
            <v>11</v>
          </cell>
          <cell r="V1091" t="str">
            <v>CHI SALES</v>
          </cell>
          <cell r="W1091">
            <v>20230828</v>
          </cell>
          <cell r="X1091" t="str">
            <v/>
          </cell>
          <cell r="Y1091" t="str">
            <v/>
          </cell>
          <cell r="Z1091" t="str">
            <v/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>
            <v>20231010</v>
          </cell>
          <cell r="AG1091">
            <v>20231010</v>
          </cell>
          <cell r="AH1091">
            <v>20231010</v>
          </cell>
        </row>
        <row r="1092">
          <cell r="A1092">
            <v>20230727</v>
          </cell>
          <cell r="B1092">
            <v>20231010</v>
          </cell>
          <cell r="F1092" t="str">
            <v>HK336295</v>
          </cell>
          <cell r="G1092" t="str">
            <v>102302311592200</v>
          </cell>
          <cell r="H1092" t="str">
            <v>SHS25LV6ZZ+6940LT-II</v>
          </cell>
          <cell r="I1092">
            <v>4</v>
          </cell>
          <cell r="J1092">
            <v>27760</v>
          </cell>
          <cell r="K1092">
            <v>24</v>
          </cell>
          <cell r="L1092" t="str">
            <v>BEARING SERVICE - DECATUR</v>
          </cell>
          <cell r="M1092" t="str">
            <v>023</v>
          </cell>
          <cell r="N1092" t="str">
            <v>SHS</v>
          </cell>
          <cell r="O1092" t="str">
            <v>25</v>
          </cell>
          <cell r="P1092" t="str">
            <v>LV</v>
          </cell>
          <cell r="Q1092" t="str">
            <v/>
          </cell>
          <cell r="R1092" t="str">
            <v/>
          </cell>
          <cell r="S1092">
            <v>1023.63</v>
          </cell>
          <cell r="T1092">
            <v>4094.52</v>
          </cell>
          <cell r="U1092" t="str">
            <v>11</v>
          </cell>
          <cell r="V1092" t="str">
            <v>ATL SALES</v>
          </cell>
          <cell r="W1092">
            <v>20231010</v>
          </cell>
          <cell r="X1092" t="str">
            <v>20</v>
          </cell>
          <cell r="Y1092" t="str">
            <v>60</v>
          </cell>
          <cell r="Z1092" t="str">
            <v>3</v>
          </cell>
          <cell r="AA1092" t="str">
            <v>2</v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>
            <v>20231010</v>
          </cell>
          <cell r="AG1092">
            <v>20231010</v>
          </cell>
          <cell r="AH1092">
            <v>20231010</v>
          </cell>
        </row>
        <row r="1093">
          <cell r="A1093">
            <v>20230728</v>
          </cell>
          <cell r="B1093">
            <v>20231010</v>
          </cell>
          <cell r="F1093" t="str">
            <v>HK336809</v>
          </cell>
          <cell r="G1093" t="str">
            <v>202325144009000</v>
          </cell>
          <cell r="H1093" t="str">
            <v>SHS25C1ZZ(GK) BLOCK</v>
          </cell>
          <cell r="I1093">
            <v>40</v>
          </cell>
          <cell r="J1093">
            <v>0</v>
          </cell>
          <cell r="K1093">
            <v>40</v>
          </cell>
          <cell r="L1093" t="str">
            <v/>
          </cell>
          <cell r="M1093" t="str">
            <v>023</v>
          </cell>
          <cell r="N1093" t="str">
            <v>SHS</v>
          </cell>
          <cell r="O1093" t="str">
            <v>25</v>
          </cell>
          <cell r="P1093" t="str">
            <v>C</v>
          </cell>
          <cell r="Q1093" t="str">
            <v>GK</v>
          </cell>
          <cell r="R1093" t="str">
            <v/>
          </cell>
          <cell r="S1093">
            <v>46.94</v>
          </cell>
          <cell r="T1093">
            <v>1877.6</v>
          </cell>
          <cell r="U1093" t="str">
            <v>21</v>
          </cell>
          <cell r="V1093" t="str">
            <v>SALES CTRL</v>
          </cell>
          <cell r="W1093">
            <v>20230926</v>
          </cell>
          <cell r="X1093" t="str">
            <v/>
          </cell>
          <cell r="Y1093" t="str">
            <v/>
          </cell>
          <cell r="Z1093" t="str">
            <v/>
          </cell>
          <cell r="AA1093" t="str">
            <v/>
          </cell>
          <cell r="AB1093" t="str">
            <v/>
          </cell>
          <cell r="AC1093" t="str">
            <v/>
          </cell>
          <cell r="AD1093" t="str">
            <v/>
          </cell>
          <cell r="AE1093" t="str">
            <v/>
          </cell>
          <cell r="AF1093">
            <v>20231010</v>
          </cell>
          <cell r="AG1093">
            <v>20231010</v>
          </cell>
          <cell r="AH1093">
            <v>20231010</v>
          </cell>
        </row>
        <row r="1094">
          <cell r="A1094">
            <v>20230801</v>
          </cell>
          <cell r="B1094">
            <v>20231010</v>
          </cell>
          <cell r="F1094" t="str">
            <v>HK337038</v>
          </cell>
          <cell r="G1094" t="str">
            <v>302302133854400</v>
          </cell>
          <cell r="H1094" t="str">
            <v>SHS20C1QZSS BLOCK</v>
          </cell>
          <cell r="I1094">
            <v>90</v>
          </cell>
          <cell r="J1094">
            <v>0</v>
          </cell>
          <cell r="K1094">
            <v>90</v>
          </cell>
          <cell r="L1094" t="str">
            <v>APPLIED IND TECH - CLEVELAND</v>
          </cell>
          <cell r="M1094" t="str">
            <v>023</v>
          </cell>
          <cell r="N1094" t="str">
            <v>SHS</v>
          </cell>
          <cell r="O1094" t="str">
            <v>20</v>
          </cell>
          <cell r="P1094" t="str">
            <v>C</v>
          </cell>
          <cell r="Q1094" t="str">
            <v/>
          </cell>
          <cell r="R1094" t="str">
            <v/>
          </cell>
          <cell r="S1094">
            <v>46.61</v>
          </cell>
          <cell r="T1094">
            <v>4194.8999999999996</v>
          </cell>
          <cell r="U1094" t="str">
            <v>11</v>
          </cell>
          <cell r="V1094" t="str">
            <v>DET SALES</v>
          </cell>
          <cell r="W1094">
            <v>20230929</v>
          </cell>
          <cell r="X1094" t="str">
            <v/>
          </cell>
          <cell r="Y1094" t="str">
            <v/>
          </cell>
          <cell r="Z1094" t="str">
            <v/>
          </cell>
          <cell r="AA1094" t="str">
            <v/>
          </cell>
          <cell r="AB1094" t="str">
            <v/>
          </cell>
          <cell r="AC1094" t="str">
            <v/>
          </cell>
          <cell r="AD1094" t="str">
            <v/>
          </cell>
          <cell r="AE1094" t="str">
            <v/>
          </cell>
          <cell r="AF1094">
            <v>20231010</v>
          </cell>
          <cell r="AG1094">
            <v>20231010</v>
          </cell>
          <cell r="AH1094">
            <v>20231010</v>
          </cell>
        </row>
        <row r="1095">
          <cell r="A1095">
            <v>20230817</v>
          </cell>
          <cell r="B1095">
            <v>20231010</v>
          </cell>
          <cell r="F1095" t="str">
            <v>HK339012</v>
          </cell>
          <cell r="G1095" t="str">
            <v>100102052122200</v>
          </cell>
          <cell r="H1095" t="str">
            <v>SR25W1SS+380LY</v>
          </cell>
          <cell r="I1095">
            <v>10</v>
          </cell>
          <cell r="J1095">
            <v>3800</v>
          </cell>
          <cell r="K1095">
            <v>10</v>
          </cell>
          <cell r="L1095" t="str">
            <v>EASTMAN MACHINE CO.</v>
          </cell>
          <cell r="M1095" t="str">
            <v>001</v>
          </cell>
          <cell r="N1095" t="str">
            <v>SR</v>
          </cell>
          <cell r="O1095" t="str">
            <v>25</v>
          </cell>
          <cell r="P1095" t="str">
            <v>W</v>
          </cell>
          <cell r="Q1095" t="str">
            <v/>
          </cell>
          <cell r="R1095" t="str">
            <v/>
          </cell>
          <cell r="S1095">
            <v>69.599999999999994</v>
          </cell>
          <cell r="T1095">
            <v>696</v>
          </cell>
          <cell r="U1095" t="str">
            <v>11</v>
          </cell>
          <cell r="V1095" t="str">
            <v>NE SALES</v>
          </cell>
          <cell r="W1095">
            <v>20230825</v>
          </cell>
          <cell r="X1095" t="str">
            <v>10</v>
          </cell>
          <cell r="Y1095" t="str">
            <v>60</v>
          </cell>
          <cell r="Z1095" t="str">
            <v/>
          </cell>
          <cell r="AA1095" t="str">
            <v/>
          </cell>
          <cell r="AB1095" t="str">
            <v/>
          </cell>
          <cell r="AC1095" t="str">
            <v/>
          </cell>
          <cell r="AD1095" t="str">
            <v/>
          </cell>
          <cell r="AE1095" t="str">
            <v/>
          </cell>
          <cell r="AF1095">
            <v>20231010</v>
          </cell>
          <cell r="AG1095">
            <v>20231010</v>
          </cell>
          <cell r="AH1095">
            <v>20231010</v>
          </cell>
        </row>
        <row r="1096">
          <cell r="A1096">
            <v>20220920</v>
          </cell>
          <cell r="B1096">
            <v>20231011</v>
          </cell>
          <cell r="F1096" t="str">
            <v>HK283258</v>
          </cell>
          <cell r="G1096" t="str">
            <v>302451007834800</v>
          </cell>
          <cell r="H1096" t="str">
            <v>SHS65-2000LE(GK) RAIL</v>
          </cell>
          <cell r="I1096">
            <v>17</v>
          </cell>
          <cell r="J1096">
            <v>34000</v>
          </cell>
          <cell r="K1096">
            <v>0</v>
          </cell>
          <cell r="L1096" t="str">
            <v>FANUC AMERICA CORPORATION</v>
          </cell>
          <cell r="M1096" t="str">
            <v>024</v>
          </cell>
          <cell r="N1096" t="str">
            <v>SHS</v>
          </cell>
          <cell r="O1096" t="str">
            <v>65</v>
          </cell>
          <cell r="P1096" t="str">
            <v/>
          </cell>
          <cell r="Q1096" t="str">
            <v>GK</v>
          </cell>
          <cell r="R1096" t="str">
            <v/>
          </cell>
          <cell r="S1096">
            <v>383</v>
          </cell>
          <cell r="T1096">
            <v>6511</v>
          </cell>
          <cell r="U1096" t="str">
            <v>11</v>
          </cell>
          <cell r="V1096" t="str">
            <v>DET SALES</v>
          </cell>
          <cell r="W1096">
            <v>20230515</v>
          </cell>
          <cell r="X1096" t="str">
            <v>125</v>
          </cell>
          <cell r="Y1096" t="str">
            <v>150</v>
          </cell>
          <cell r="Z1096" t="str">
            <v/>
          </cell>
          <cell r="AA1096" t="str">
            <v/>
          </cell>
          <cell r="AB1096" t="str">
            <v/>
          </cell>
          <cell r="AC1096" t="str">
            <v/>
          </cell>
          <cell r="AD1096" t="str">
            <v>T000</v>
          </cell>
          <cell r="AE1096" t="str">
            <v/>
          </cell>
          <cell r="AF1096">
            <v>20231011</v>
          </cell>
          <cell r="AG1096">
            <v>20230822</v>
          </cell>
          <cell r="AH1096">
            <v>20230822</v>
          </cell>
        </row>
        <row r="1097">
          <cell r="A1097">
            <v>20230322</v>
          </cell>
          <cell r="B1097">
            <v>20231011</v>
          </cell>
          <cell r="F1097" t="str">
            <v>HK315241</v>
          </cell>
          <cell r="G1097" t="str">
            <v>184951017512401</v>
          </cell>
          <cell r="H1097" t="str">
            <v>MS15003-0175124</v>
          </cell>
          <cell r="I1097">
            <v>1</v>
          </cell>
          <cell r="J1097">
            <v>0</v>
          </cell>
          <cell r="K1097">
            <v>0</v>
          </cell>
          <cell r="L1097" t="str">
            <v>BENCHMARK ELECTRONICS, INC</v>
          </cell>
          <cell r="M1097" t="str">
            <v>849</v>
          </cell>
          <cell r="N1097" t="str">
            <v>S-UNIT</v>
          </cell>
          <cell r="O1097" t="str">
            <v/>
          </cell>
          <cell r="P1097" t="str">
            <v/>
          </cell>
          <cell r="Q1097" t="str">
            <v/>
          </cell>
          <cell r="R1097" t="str">
            <v/>
          </cell>
          <cell r="S1097">
            <v>3805</v>
          </cell>
          <cell r="T1097">
            <v>3805</v>
          </cell>
          <cell r="U1097" t="str">
            <v>11</v>
          </cell>
          <cell r="V1097" t="str">
            <v>SF SALES</v>
          </cell>
          <cell r="W1097">
            <v>20231011</v>
          </cell>
          <cell r="X1097" t="str">
            <v/>
          </cell>
          <cell r="Y1097" t="str">
            <v/>
          </cell>
          <cell r="Z1097" t="str">
            <v/>
          </cell>
          <cell r="AA1097" t="str">
            <v/>
          </cell>
          <cell r="AB1097" t="str">
            <v/>
          </cell>
          <cell r="AC1097" t="str">
            <v/>
          </cell>
          <cell r="AD1097" t="str">
            <v/>
          </cell>
          <cell r="AE1097" t="str">
            <v/>
          </cell>
          <cell r="AF1097">
            <v>20231011</v>
          </cell>
          <cell r="AG1097">
            <v>20231011</v>
          </cell>
          <cell r="AH1097">
            <v>20231011</v>
          </cell>
        </row>
        <row r="1098">
          <cell r="A1098">
            <v>20230421</v>
          </cell>
          <cell r="B1098">
            <v>20231011</v>
          </cell>
          <cell r="F1098" t="str">
            <v>HK321094</v>
          </cell>
          <cell r="G1098" t="str">
            <v>100551012199400</v>
          </cell>
          <cell r="H1098" t="str">
            <v>SSR20XW1SS+1753L</v>
          </cell>
          <cell r="I1098">
            <v>9</v>
          </cell>
          <cell r="J1098">
            <v>15777</v>
          </cell>
          <cell r="K1098">
            <v>9</v>
          </cell>
          <cell r="L1098" t="str">
            <v>SCRIPTPRO LLC</v>
          </cell>
          <cell r="M1098" t="str">
            <v>005</v>
          </cell>
          <cell r="N1098" t="str">
            <v>SSR</v>
          </cell>
          <cell r="O1098" t="str">
            <v>20X</v>
          </cell>
          <cell r="P1098" t="str">
            <v>W</v>
          </cell>
          <cell r="Q1098" t="str">
            <v/>
          </cell>
          <cell r="R1098" t="str">
            <v/>
          </cell>
          <cell r="S1098">
            <v>157</v>
          </cell>
          <cell r="T1098">
            <v>1413</v>
          </cell>
          <cell r="U1098" t="str">
            <v>11</v>
          </cell>
          <cell r="V1098" t="str">
            <v>CHI SALES</v>
          </cell>
          <cell r="W1098">
            <v>20231011</v>
          </cell>
          <cell r="X1098" t="str">
            <v>20</v>
          </cell>
          <cell r="Y1098" t="str">
            <v>60</v>
          </cell>
          <cell r="Z1098" t="str">
            <v/>
          </cell>
          <cell r="AA1098" t="str">
            <v/>
          </cell>
          <cell r="AB1098" t="str">
            <v/>
          </cell>
          <cell r="AC1098" t="str">
            <v/>
          </cell>
          <cell r="AD1098" t="str">
            <v/>
          </cell>
          <cell r="AE1098" t="str">
            <v/>
          </cell>
          <cell r="AF1098">
            <v>20231011</v>
          </cell>
          <cell r="AG1098">
            <v>20231011</v>
          </cell>
          <cell r="AH1098">
            <v>20231011</v>
          </cell>
        </row>
        <row r="1099">
          <cell r="A1099">
            <v>20230505</v>
          </cell>
          <cell r="B1099">
            <v>20231011</v>
          </cell>
          <cell r="F1099" t="str">
            <v>HK323709</v>
          </cell>
          <cell r="G1099" t="str">
            <v>002330116002800</v>
          </cell>
          <cell r="H1099" t="str">
            <v>SHS30C1SS+280L</v>
          </cell>
          <cell r="I1099">
            <v>1</v>
          </cell>
          <cell r="J1099">
            <v>280</v>
          </cell>
          <cell r="K1099">
            <v>1</v>
          </cell>
          <cell r="L1099" t="str">
            <v>MOTION MEXICO S DE RL DE CV</v>
          </cell>
          <cell r="M1099" t="str">
            <v>023</v>
          </cell>
          <cell r="N1099" t="str">
            <v>SHS</v>
          </cell>
          <cell r="O1099" t="str">
            <v>30</v>
          </cell>
          <cell r="P1099" t="str">
            <v>C</v>
          </cell>
          <cell r="Q1099" t="str">
            <v/>
          </cell>
          <cell r="R1099" t="str">
            <v/>
          </cell>
          <cell r="S1099">
            <v>86.22</v>
          </cell>
          <cell r="T1099">
            <v>86.22</v>
          </cell>
          <cell r="U1099" t="str">
            <v>11</v>
          </cell>
          <cell r="V1099" t="str">
            <v>LA SALES</v>
          </cell>
          <cell r="W1099">
            <v>20231011</v>
          </cell>
          <cell r="X1099" t="str">
            <v>20</v>
          </cell>
          <cell r="Y1099" t="str">
            <v>80</v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>
            <v>20231011</v>
          </cell>
          <cell r="AG1099">
            <v>20231011</v>
          </cell>
          <cell r="AH1099">
            <v>20231011</v>
          </cell>
        </row>
        <row r="1100">
          <cell r="A1100">
            <v>20230505</v>
          </cell>
          <cell r="B1100">
            <v>20231011</v>
          </cell>
          <cell r="F1100" t="str">
            <v>HK323707</v>
          </cell>
          <cell r="G1100" t="str">
            <v>102302157532100</v>
          </cell>
          <cell r="H1100" t="str">
            <v>SHS30V2ZZ+520L</v>
          </cell>
          <cell r="I1100">
            <v>2</v>
          </cell>
          <cell r="J1100">
            <v>1040</v>
          </cell>
          <cell r="K1100">
            <v>4</v>
          </cell>
          <cell r="L1100" t="str">
            <v>MOTION MEXICO S DE RL DE CV</v>
          </cell>
          <cell r="M1100" t="str">
            <v>023</v>
          </cell>
          <cell r="N1100" t="str">
            <v>SHS</v>
          </cell>
          <cell r="O1100" t="str">
            <v>30</v>
          </cell>
          <cell r="P1100" t="str">
            <v>V</v>
          </cell>
          <cell r="Q1100" t="str">
            <v/>
          </cell>
          <cell r="R1100" t="str">
            <v/>
          </cell>
          <cell r="S1100">
            <v>160.58000000000001</v>
          </cell>
          <cell r="T1100">
            <v>321.16000000000003</v>
          </cell>
          <cell r="U1100" t="str">
            <v>11</v>
          </cell>
          <cell r="V1100" t="str">
            <v>LA SALES</v>
          </cell>
          <cell r="W1100">
            <v>20231011</v>
          </cell>
          <cell r="X1100" t="str">
            <v>20</v>
          </cell>
          <cell r="Y1100" t="str">
            <v>80</v>
          </cell>
          <cell r="Z1100" t="str">
            <v/>
          </cell>
          <cell r="AA1100" t="str">
            <v/>
          </cell>
          <cell r="AB1100" t="str">
            <v/>
          </cell>
          <cell r="AC1100" t="str">
            <v/>
          </cell>
          <cell r="AD1100" t="str">
            <v/>
          </cell>
          <cell r="AE1100" t="str">
            <v/>
          </cell>
          <cell r="AF1100">
            <v>20231011</v>
          </cell>
          <cell r="AG1100">
            <v>20231011</v>
          </cell>
          <cell r="AH1100">
            <v>20231011</v>
          </cell>
        </row>
        <row r="1101">
          <cell r="A1101">
            <v>20230505</v>
          </cell>
          <cell r="B1101">
            <v>20231011</v>
          </cell>
          <cell r="F1101" t="str">
            <v>HK323706</v>
          </cell>
          <cell r="G1101" t="str">
            <v>102302321755400</v>
          </cell>
          <cell r="H1101" t="str">
            <v>SHS30C1ZZC0+360LP</v>
          </cell>
          <cell r="I1101">
            <v>3</v>
          </cell>
          <cell r="J1101">
            <v>1080</v>
          </cell>
          <cell r="K1101">
            <v>3</v>
          </cell>
          <cell r="L1101" t="str">
            <v>MOTION MEXICO S DE RL DE CV</v>
          </cell>
          <cell r="M1101" t="str">
            <v>023</v>
          </cell>
          <cell r="N1101" t="str">
            <v>SHS</v>
          </cell>
          <cell r="O1101" t="str">
            <v>30</v>
          </cell>
          <cell r="P1101" t="str">
            <v>C</v>
          </cell>
          <cell r="Q1101" t="str">
            <v>P</v>
          </cell>
          <cell r="R1101" t="str">
            <v>C0</v>
          </cell>
          <cell r="S1101">
            <v>140.19</v>
          </cell>
          <cell r="T1101">
            <v>420.57</v>
          </cell>
          <cell r="U1101" t="str">
            <v>11</v>
          </cell>
          <cell r="V1101" t="str">
            <v>LA SALES</v>
          </cell>
          <cell r="W1101">
            <v>20231011</v>
          </cell>
          <cell r="X1101" t="str">
            <v>20</v>
          </cell>
          <cell r="Y1101" t="str">
            <v>80</v>
          </cell>
          <cell r="Z1101" t="str">
            <v/>
          </cell>
          <cell r="AA1101" t="str">
            <v/>
          </cell>
          <cell r="AB1101" t="str">
            <v/>
          </cell>
          <cell r="AC1101" t="str">
            <v/>
          </cell>
          <cell r="AD1101" t="str">
            <v/>
          </cell>
          <cell r="AE1101" t="str">
            <v/>
          </cell>
          <cell r="AF1101">
            <v>20231011</v>
          </cell>
          <cell r="AG1101">
            <v>20231011</v>
          </cell>
          <cell r="AH1101">
            <v>20231011</v>
          </cell>
        </row>
        <row r="1102">
          <cell r="A1102">
            <v>20230630</v>
          </cell>
          <cell r="B1102">
            <v>20231011</v>
          </cell>
          <cell r="F1102" t="str">
            <v>HK332918</v>
          </cell>
          <cell r="G1102" t="str">
            <v>302351016037200</v>
          </cell>
          <cell r="H1102" t="str">
            <v>SHS35LV1QZSSHHE BLOCK</v>
          </cell>
          <cell r="I1102">
            <v>12</v>
          </cell>
          <cell r="J1102">
            <v>0</v>
          </cell>
          <cell r="K1102">
            <v>12</v>
          </cell>
          <cell r="L1102" t="str">
            <v>APPLIED IND TECH - CLEVELAND</v>
          </cell>
          <cell r="M1102" t="str">
            <v>023</v>
          </cell>
          <cell r="N1102" t="str">
            <v>SHS</v>
          </cell>
          <cell r="O1102" t="str">
            <v>35</v>
          </cell>
          <cell r="P1102" t="str">
            <v>LV</v>
          </cell>
          <cell r="Q1102" t="str">
            <v/>
          </cell>
          <cell r="R1102" t="str">
            <v/>
          </cell>
          <cell r="S1102">
            <v>72</v>
          </cell>
          <cell r="T1102">
            <v>864</v>
          </cell>
          <cell r="U1102" t="str">
            <v>11</v>
          </cell>
          <cell r="V1102" t="str">
            <v>CHI SALES</v>
          </cell>
          <cell r="W1102">
            <v>20231017</v>
          </cell>
          <cell r="X1102" t="str">
            <v/>
          </cell>
          <cell r="Y1102" t="str">
            <v/>
          </cell>
          <cell r="Z1102" t="str">
            <v/>
          </cell>
          <cell r="AA1102" t="str">
            <v/>
          </cell>
          <cell r="AB1102" t="str">
            <v>004Z</v>
          </cell>
          <cell r="AC1102" t="str">
            <v/>
          </cell>
          <cell r="AD1102" t="str">
            <v/>
          </cell>
          <cell r="AE1102" t="str">
            <v/>
          </cell>
          <cell r="AF1102">
            <v>20231011</v>
          </cell>
          <cell r="AG1102">
            <v>20231011</v>
          </cell>
          <cell r="AH1102">
            <v>20231011</v>
          </cell>
        </row>
        <row r="1103">
          <cell r="A1103">
            <v>20230707</v>
          </cell>
          <cell r="B1103">
            <v>20231011</v>
          </cell>
          <cell r="F1103" t="str">
            <v>HK333646</v>
          </cell>
          <cell r="G1103" t="str">
            <v>102351023304400</v>
          </cell>
          <cell r="H1103" t="str">
            <v>SHS30R1QZSS+310L-II</v>
          </cell>
          <cell r="I1103">
            <v>2</v>
          </cell>
          <cell r="J1103">
            <v>620</v>
          </cell>
          <cell r="K1103">
            <v>2</v>
          </cell>
          <cell r="L1103" t="str">
            <v>SHINWA USA CORPORATION</v>
          </cell>
          <cell r="M1103" t="str">
            <v>023</v>
          </cell>
          <cell r="N1103" t="str">
            <v>SHS</v>
          </cell>
          <cell r="O1103" t="str">
            <v>30</v>
          </cell>
          <cell r="P1103" t="str">
            <v>R</v>
          </cell>
          <cell r="Q1103" t="str">
            <v/>
          </cell>
          <cell r="R1103" t="str">
            <v/>
          </cell>
          <cell r="S1103">
            <v>102.96</v>
          </cell>
          <cell r="T1103">
            <v>205.92</v>
          </cell>
          <cell r="U1103" t="str">
            <v>11</v>
          </cell>
          <cell r="V1103" t="str">
            <v>CHI SALES</v>
          </cell>
          <cell r="W1103">
            <v>20230720</v>
          </cell>
          <cell r="X1103" t="str">
            <v>35</v>
          </cell>
          <cell r="Y1103" t="str">
            <v>80</v>
          </cell>
          <cell r="Z1103" t="str">
            <v/>
          </cell>
          <cell r="AA1103" t="str">
            <v>2</v>
          </cell>
          <cell r="AB1103" t="str">
            <v/>
          </cell>
          <cell r="AC1103" t="str">
            <v/>
          </cell>
          <cell r="AD1103" t="str">
            <v/>
          </cell>
          <cell r="AE1103" t="str">
            <v/>
          </cell>
          <cell r="AF1103">
            <v>20231011</v>
          </cell>
          <cell r="AG1103">
            <v>20231011</v>
          </cell>
          <cell r="AH1103">
            <v>20231011</v>
          </cell>
        </row>
        <row r="1104">
          <cell r="A1104">
            <v>20230712</v>
          </cell>
          <cell r="B1104">
            <v>20231011</v>
          </cell>
          <cell r="F1104" t="str">
            <v>HK334228</v>
          </cell>
          <cell r="G1104" t="str">
            <v>102351023263700</v>
          </cell>
          <cell r="H1104" t="str">
            <v>SHS55LC2QZUUHHFM+2340LF</v>
          </cell>
          <cell r="I1104">
            <v>2</v>
          </cell>
          <cell r="J1104">
            <v>4680</v>
          </cell>
          <cell r="K1104">
            <v>4</v>
          </cell>
          <cell r="L1104" t="str">
            <v>APPLIED IND TECH - CLEVELAND</v>
          </cell>
          <cell r="M1104" t="str">
            <v>023</v>
          </cell>
          <cell r="N1104" t="str">
            <v>SHS</v>
          </cell>
          <cell r="O1104" t="str">
            <v>55</v>
          </cell>
          <cell r="P1104" t="str">
            <v>LC</v>
          </cell>
          <cell r="Q1104" t="str">
            <v/>
          </cell>
          <cell r="R1104" t="str">
            <v/>
          </cell>
          <cell r="S1104">
            <v>1586.2</v>
          </cell>
          <cell r="T1104">
            <v>3172.4</v>
          </cell>
          <cell r="U1104" t="str">
            <v>11</v>
          </cell>
          <cell r="V1104" t="str">
            <v>CHI SALES</v>
          </cell>
          <cell r="W1104">
            <v>20230728</v>
          </cell>
          <cell r="X1104" t="str">
            <v>30</v>
          </cell>
          <cell r="Y1104" t="str">
            <v>120</v>
          </cell>
          <cell r="Z1104" t="str">
            <v/>
          </cell>
          <cell r="AA1104" t="str">
            <v/>
          </cell>
          <cell r="AB1104" t="str">
            <v/>
          </cell>
          <cell r="AC1104" t="str">
            <v>Y900</v>
          </cell>
          <cell r="AD1104" t="str">
            <v/>
          </cell>
          <cell r="AE1104" t="str">
            <v>F900</v>
          </cell>
          <cell r="AF1104">
            <v>20231011</v>
          </cell>
          <cell r="AG1104">
            <v>20231011</v>
          </cell>
          <cell r="AH1104">
            <v>20231011</v>
          </cell>
        </row>
        <row r="1105">
          <cell r="A1105">
            <v>20230714</v>
          </cell>
          <cell r="B1105">
            <v>20231011</v>
          </cell>
          <cell r="F1105" t="str">
            <v>HK334604</v>
          </cell>
          <cell r="G1105" t="str">
            <v>102351012018600</v>
          </cell>
          <cell r="H1105" t="str">
            <v>SHS30LV2QZSSC0E+1120L</v>
          </cell>
          <cell r="I1105">
            <v>2</v>
          </cell>
          <cell r="J1105">
            <v>2240</v>
          </cell>
          <cell r="K1105">
            <v>4</v>
          </cell>
          <cell r="L1105" t="str">
            <v>MOTION SOLUTIONS</v>
          </cell>
          <cell r="M1105" t="str">
            <v>023</v>
          </cell>
          <cell r="N1105" t="str">
            <v>SHS</v>
          </cell>
          <cell r="O1105" t="str">
            <v>30</v>
          </cell>
          <cell r="P1105" t="str">
            <v>LV</v>
          </cell>
          <cell r="Q1105" t="str">
            <v/>
          </cell>
          <cell r="R1105" t="str">
            <v>C0</v>
          </cell>
          <cell r="S1105">
            <v>172</v>
          </cell>
          <cell r="T1105">
            <v>344</v>
          </cell>
          <cell r="U1105" t="str">
            <v>11</v>
          </cell>
          <cell r="V1105" t="str">
            <v>SF SALES</v>
          </cell>
          <cell r="W1105">
            <v>20230720</v>
          </cell>
          <cell r="X1105" t="str">
            <v>40</v>
          </cell>
          <cell r="Y1105" t="str">
            <v>80</v>
          </cell>
          <cell r="Z1105" t="str">
            <v/>
          </cell>
          <cell r="AA1105" t="str">
            <v/>
          </cell>
          <cell r="AB1105" t="str">
            <v>000Z</v>
          </cell>
          <cell r="AC1105" t="str">
            <v/>
          </cell>
          <cell r="AD1105" t="str">
            <v/>
          </cell>
          <cell r="AE1105" t="str">
            <v/>
          </cell>
          <cell r="AF1105">
            <v>20231011</v>
          </cell>
          <cell r="AG1105">
            <v>20231011</v>
          </cell>
          <cell r="AH1105">
            <v>20231011</v>
          </cell>
        </row>
        <row r="1106">
          <cell r="A1106">
            <v>20230720</v>
          </cell>
          <cell r="B1106">
            <v>20231011</v>
          </cell>
          <cell r="F1106" t="str">
            <v>HK335327</v>
          </cell>
          <cell r="G1106" t="str">
            <v>202330155209000</v>
          </cell>
          <cell r="H1106" t="str">
            <v>SHS30C1KKC1(GK) BLOCK</v>
          </cell>
          <cell r="I1106">
            <v>8</v>
          </cell>
          <cell r="J1106">
            <v>0</v>
          </cell>
          <cell r="K1106">
            <v>8</v>
          </cell>
          <cell r="L1106" t="str">
            <v>TECHNICO (COMP)</v>
          </cell>
          <cell r="M1106" t="str">
            <v>023</v>
          </cell>
          <cell r="N1106" t="str">
            <v>SHS</v>
          </cell>
          <cell r="O1106" t="str">
            <v>30</v>
          </cell>
          <cell r="P1106" t="str">
            <v>C</v>
          </cell>
          <cell r="Q1106" t="str">
            <v>GK</v>
          </cell>
          <cell r="R1106" t="str">
            <v>C1</v>
          </cell>
          <cell r="S1106">
            <v>65.91</v>
          </cell>
          <cell r="T1106">
            <v>527.28</v>
          </cell>
          <cell r="U1106" t="str">
            <v>11</v>
          </cell>
          <cell r="V1106" t="str">
            <v>DET SALES</v>
          </cell>
          <cell r="W1106">
            <v>20230816</v>
          </cell>
          <cell r="X1106" t="str">
            <v/>
          </cell>
          <cell r="Y1106" t="str">
            <v/>
          </cell>
          <cell r="Z1106" t="str">
            <v/>
          </cell>
          <cell r="AA1106" t="str">
            <v/>
          </cell>
          <cell r="AB1106" t="str">
            <v/>
          </cell>
          <cell r="AC1106" t="str">
            <v/>
          </cell>
          <cell r="AD1106" t="str">
            <v/>
          </cell>
          <cell r="AE1106" t="str">
            <v/>
          </cell>
          <cell r="AF1106">
            <v>20231011</v>
          </cell>
          <cell r="AG1106">
            <v>20231011</v>
          </cell>
          <cell r="AH1106">
            <v>20231011</v>
          </cell>
        </row>
        <row r="1107">
          <cell r="A1107">
            <v>20230809</v>
          </cell>
          <cell r="B1107">
            <v>20231011</v>
          </cell>
          <cell r="F1107" t="str">
            <v>HK338231</v>
          </cell>
          <cell r="G1107" t="str">
            <v>75210001099A040</v>
          </cell>
          <cell r="H1107" t="str">
            <v>KR26 INT-FLNG F26-T004</v>
          </cell>
          <cell r="I1107">
            <v>20</v>
          </cell>
          <cell r="J1107">
            <v>0</v>
          </cell>
          <cell r="K1107">
            <v>20</v>
          </cell>
          <cell r="L1107" t="str">
            <v/>
          </cell>
          <cell r="M1107" t="str">
            <v>521</v>
          </cell>
          <cell r="N1107" t="str">
            <v>KR</v>
          </cell>
          <cell r="O1107" t="str">
            <v>26</v>
          </cell>
          <cell r="P1107" t="str">
            <v/>
          </cell>
          <cell r="Q1107" t="str">
            <v/>
          </cell>
          <cell r="R1107" t="str">
            <v/>
          </cell>
          <cell r="S1107">
            <v>42.5</v>
          </cell>
          <cell r="T1107">
            <v>850</v>
          </cell>
          <cell r="U1107" t="str">
            <v>21</v>
          </cell>
          <cell r="V1107" t="str">
            <v>SALES CTRL</v>
          </cell>
          <cell r="W1107">
            <v>20230906</v>
          </cell>
          <cell r="X1107" t="str">
            <v/>
          </cell>
          <cell r="Y1107" t="str">
            <v/>
          </cell>
          <cell r="Z1107" t="str">
            <v/>
          </cell>
          <cell r="AA1107" t="str">
            <v/>
          </cell>
          <cell r="AB1107" t="str">
            <v/>
          </cell>
          <cell r="AC1107" t="str">
            <v/>
          </cell>
          <cell r="AD1107" t="str">
            <v/>
          </cell>
          <cell r="AE1107" t="str">
            <v/>
          </cell>
          <cell r="AF1107">
            <v>20231011</v>
          </cell>
          <cell r="AG1107">
            <v>20231011</v>
          </cell>
          <cell r="AH1107">
            <v>20231011</v>
          </cell>
        </row>
        <row r="1108">
          <cell r="A1108">
            <v>20230817</v>
          </cell>
          <cell r="B1108">
            <v>20231011</v>
          </cell>
          <cell r="F1108" t="str">
            <v>HK339066</v>
          </cell>
          <cell r="G1108" t="str">
            <v>101E51023303200</v>
          </cell>
          <cell r="H1108" t="str">
            <v>HSR30C1DDFM+220LF</v>
          </cell>
          <cell r="I1108">
            <v>3</v>
          </cell>
          <cell r="J1108">
            <v>660</v>
          </cell>
          <cell r="K1108">
            <v>3</v>
          </cell>
          <cell r="L1108" t="str">
            <v>WAJAX LIMITED / WAJAX ITEE</v>
          </cell>
          <cell r="M1108" t="str">
            <v>01E</v>
          </cell>
          <cell r="N1108" t="str">
            <v>HSR</v>
          </cell>
          <cell r="O1108" t="str">
            <v>30</v>
          </cell>
          <cell r="P1108" t="str">
            <v>C</v>
          </cell>
          <cell r="Q1108" t="str">
            <v/>
          </cell>
          <cell r="R1108" t="str">
            <v/>
          </cell>
          <cell r="S1108">
            <v>150.38</v>
          </cell>
          <cell r="T1108">
            <v>451.14</v>
          </cell>
          <cell r="U1108" t="str">
            <v>11</v>
          </cell>
          <cell r="V1108" t="str">
            <v>CAN SALES</v>
          </cell>
          <cell r="W1108">
            <v>20230928</v>
          </cell>
          <cell r="X1108" t="str">
            <v>30</v>
          </cell>
          <cell r="Y1108" t="str">
            <v>80</v>
          </cell>
          <cell r="Z1108" t="str">
            <v/>
          </cell>
          <cell r="AA1108" t="str">
            <v/>
          </cell>
          <cell r="AB1108" t="str">
            <v/>
          </cell>
          <cell r="AC1108" t="str">
            <v>Y920</v>
          </cell>
          <cell r="AD1108" t="str">
            <v/>
          </cell>
          <cell r="AE1108" t="str">
            <v>F920</v>
          </cell>
          <cell r="AF1108">
            <v>20231011</v>
          </cell>
          <cell r="AG1108">
            <v>20231011</v>
          </cell>
          <cell r="AH1108">
            <v>20231011</v>
          </cell>
        </row>
        <row r="1109">
          <cell r="A1109">
            <v>20230110</v>
          </cell>
          <cell r="B1109">
            <v>20231012</v>
          </cell>
          <cell r="F1109" t="str">
            <v>HK301085</v>
          </cell>
          <cell r="G1109" t="str">
            <v>102351018824100</v>
          </cell>
          <cell r="H1109" t="str">
            <v>SHS65LC2QZSSC0+820L-II</v>
          </cell>
          <cell r="I1109">
            <v>2</v>
          </cell>
          <cell r="J1109">
            <v>1640</v>
          </cell>
          <cell r="K1109">
            <v>4</v>
          </cell>
          <cell r="L1109" t="str">
            <v>MOTION IND - BIRMINGHAM</v>
          </cell>
          <cell r="M1109" t="str">
            <v>023</v>
          </cell>
          <cell r="N1109" t="str">
            <v>SHS</v>
          </cell>
          <cell r="O1109" t="str">
            <v>65</v>
          </cell>
          <cell r="P1109" t="str">
            <v>LC</v>
          </cell>
          <cell r="Q1109" t="str">
            <v/>
          </cell>
          <cell r="R1109" t="str">
            <v>C0</v>
          </cell>
          <cell r="S1109">
            <v>724.58</v>
          </cell>
          <cell r="T1109">
            <v>1449.16</v>
          </cell>
          <cell r="U1109" t="str">
            <v>11</v>
          </cell>
          <cell r="V1109" t="str">
            <v>NE SALES</v>
          </cell>
          <cell r="W1109">
            <v>20230116</v>
          </cell>
          <cell r="X1109" t="str">
            <v>35</v>
          </cell>
          <cell r="Y1109" t="str">
            <v>150</v>
          </cell>
          <cell r="Z1109" t="str">
            <v/>
          </cell>
          <cell r="AA1109" t="str">
            <v>2</v>
          </cell>
          <cell r="AB1109" t="str">
            <v/>
          </cell>
          <cell r="AC1109" t="str">
            <v/>
          </cell>
          <cell r="AD1109" t="str">
            <v/>
          </cell>
          <cell r="AE1109" t="str">
            <v/>
          </cell>
          <cell r="AF1109">
            <v>20231012</v>
          </cell>
          <cell r="AG1109">
            <v>20231012</v>
          </cell>
          <cell r="AH1109">
            <v>20231012</v>
          </cell>
        </row>
        <row r="1110">
          <cell r="A1110">
            <v>20230413</v>
          </cell>
          <cell r="B1110">
            <v>20231012</v>
          </cell>
          <cell r="F1110" t="str">
            <v>HK319411</v>
          </cell>
          <cell r="G1110" t="str">
            <v>184951010896202</v>
          </cell>
          <cell r="H1110" t="str">
            <v>MS11004-0108962</v>
          </cell>
          <cell r="I1110">
            <v>10</v>
          </cell>
          <cell r="J1110">
            <v>0</v>
          </cell>
          <cell r="K1110">
            <v>0</v>
          </cell>
          <cell r="L1110" t="str">
            <v>APPLIED MATERIALS INC</v>
          </cell>
          <cell r="M1110" t="str">
            <v>849</v>
          </cell>
          <cell r="N1110" t="str">
            <v>S-UNIT</v>
          </cell>
          <cell r="O1110" t="str">
            <v/>
          </cell>
          <cell r="P1110" t="str">
            <v/>
          </cell>
          <cell r="Q1110" t="str">
            <v/>
          </cell>
          <cell r="R1110" t="str">
            <v/>
          </cell>
          <cell r="S1110">
            <v>2681</v>
          </cell>
          <cell r="T1110">
            <v>26810</v>
          </cell>
          <cell r="U1110" t="str">
            <v>11</v>
          </cell>
          <cell r="V1110" t="str">
            <v>SF SALES</v>
          </cell>
          <cell r="W1110">
            <v>20231012</v>
          </cell>
          <cell r="X1110" t="str">
            <v/>
          </cell>
          <cell r="Y1110" t="str">
            <v/>
          </cell>
          <cell r="Z1110" t="str">
            <v/>
          </cell>
          <cell r="AA1110" t="str">
            <v/>
          </cell>
          <cell r="AB1110" t="str">
            <v/>
          </cell>
          <cell r="AC1110" t="str">
            <v/>
          </cell>
          <cell r="AD1110" t="str">
            <v/>
          </cell>
          <cell r="AE1110" t="str">
            <v/>
          </cell>
          <cell r="AF1110">
            <v>20231012</v>
          </cell>
          <cell r="AG1110">
            <v>20231012</v>
          </cell>
          <cell r="AH1110">
            <v>20231012</v>
          </cell>
        </row>
        <row r="1111">
          <cell r="A1111">
            <v>20230501</v>
          </cell>
          <cell r="B1111">
            <v>20231012</v>
          </cell>
          <cell r="F1111" t="str">
            <v>HK322757</v>
          </cell>
          <cell r="G1111" t="str">
            <v>113751017749000</v>
          </cell>
          <cell r="H1111" t="str">
            <v>2SRS12WMUU+230LMS</v>
          </cell>
          <cell r="I1111">
            <v>50</v>
          </cell>
          <cell r="J1111">
            <v>11500</v>
          </cell>
          <cell r="K1111">
            <v>100</v>
          </cell>
          <cell r="L1111" t="str">
            <v>MILLENNIUM CONCEPTS</v>
          </cell>
          <cell r="M1111" t="str">
            <v>137</v>
          </cell>
          <cell r="N1111" t="str">
            <v>SRS-W</v>
          </cell>
          <cell r="O1111" t="str">
            <v>12</v>
          </cell>
          <cell r="P1111" t="str">
            <v/>
          </cell>
          <cell r="Q1111" t="str">
            <v/>
          </cell>
          <cell r="R1111" t="str">
            <v/>
          </cell>
          <cell r="S1111">
            <v>95</v>
          </cell>
          <cell r="T1111">
            <v>4750</v>
          </cell>
          <cell r="U1111" t="str">
            <v>11</v>
          </cell>
          <cell r="V1111" t="str">
            <v>CHI SALES</v>
          </cell>
          <cell r="W1111">
            <v>20231012</v>
          </cell>
          <cell r="X1111" t="str">
            <v>15</v>
          </cell>
          <cell r="Y1111" t="str">
            <v>40</v>
          </cell>
          <cell r="Z1111" t="str">
            <v/>
          </cell>
          <cell r="AA1111" t="str">
            <v/>
          </cell>
          <cell r="AB1111" t="str">
            <v/>
          </cell>
          <cell r="AC1111" t="str">
            <v>M200</v>
          </cell>
          <cell r="AD1111" t="str">
            <v>Z000</v>
          </cell>
          <cell r="AE1111" t="str">
            <v>M100</v>
          </cell>
          <cell r="AF1111">
            <v>20231012</v>
          </cell>
          <cell r="AG1111">
            <v>20231012</v>
          </cell>
          <cell r="AH1111">
            <v>20231012</v>
          </cell>
        </row>
        <row r="1112">
          <cell r="A1112">
            <v>20230503</v>
          </cell>
          <cell r="B1112">
            <v>20231012</v>
          </cell>
          <cell r="F1112" t="str">
            <v>HK323029</v>
          </cell>
          <cell r="G1112" t="str">
            <v>113751020963700</v>
          </cell>
          <cell r="H1112" t="str">
            <v>SRS15WMUU+945LM</v>
          </cell>
          <cell r="I1112">
            <v>230</v>
          </cell>
          <cell r="J1112">
            <v>217350</v>
          </cell>
          <cell r="K1112">
            <v>230</v>
          </cell>
          <cell r="L1112" t="str">
            <v>NYPRO HEALTHCARE BAJA INC</v>
          </cell>
          <cell r="M1112" t="str">
            <v>137</v>
          </cell>
          <cell r="N1112" t="str">
            <v>SRS-W</v>
          </cell>
          <cell r="O1112" t="str">
            <v>15</v>
          </cell>
          <cell r="P1112" t="str">
            <v/>
          </cell>
          <cell r="Q1112" t="str">
            <v/>
          </cell>
          <cell r="R1112" t="str">
            <v/>
          </cell>
          <cell r="S1112">
            <v>167</v>
          </cell>
          <cell r="T1112">
            <v>38410</v>
          </cell>
          <cell r="U1112" t="str">
            <v>11</v>
          </cell>
          <cell r="V1112" t="str">
            <v>LA SALES</v>
          </cell>
          <cell r="W1112">
            <v>20231012</v>
          </cell>
          <cell r="X1112" t="str">
            <v>12.8</v>
          </cell>
          <cell r="Y1112" t="str">
            <v>40</v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>M200</v>
          </cell>
          <cell r="AD1112" t="str">
            <v/>
          </cell>
          <cell r="AE1112" t="str">
            <v>M100</v>
          </cell>
          <cell r="AF1112">
            <v>20231012</v>
          </cell>
          <cell r="AG1112">
            <v>20231012</v>
          </cell>
          <cell r="AH1112">
            <v>20231012</v>
          </cell>
        </row>
        <row r="1113">
          <cell r="A1113">
            <v>20230512</v>
          </cell>
          <cell r="B1113">
            <v>20231012</v>
          </cell>
          <cell r="F1113" t="str">
            <v>HK324635</v>
          </cell>
          <cell r="G1113" t="str">
            <v>101E51020049500</v>
          </cell>
          <cell r="H1113" t="str">
            <v>HSR45C2SSC0S+2459LP(50-9806)</v>
          </cell>
          <cell r="I1113">
            <v>54</v>
          </cell>
          <cell r="J1113">
            <v>132786</v>
          </cell>
          <cell r="K1113">
            <v>108</v>
          </cell>
          <cell r="L1113" t="str">
            <v>HAAS AUTOMATION</v>
          </cell>
          <cell r="M1113" t="str">
            <v>01E</v>
          </cell>
          <cell r="N1113" t="str">
            <v>HSR</v>
          </cell>
          <cell r="O1113" t="str">
            <v>45</v>
          </cell>
          <cell r="P1113" t="str">
            <v>C</v>
          </cell>
          <cell r="Q1113" t="str">
            <v>P</v>
          </cell>
          <cell r="R1113" t="str">
            <v>C0</v>
          </cell>
          <cell r="S1113">
            <v>236</v>
          </cell>
          <cell r="T1113">
            <v>12744</v>
          </cell>
          <cell r="U1113" t="str">
            <v>11</v>
          </cell>
          <cell r="V1113" t="str">
            <v>LA SALES</v>
          </cell>
          <cell r="W1113">
            <v>20231012</v>
          </cell>
          <cell r="X1113" t="str">
            <v>74</v>
          </cell>
          <cell r="Y1113" t="str">
            <v>105</v>
          </cell>
          <cell r="Z1113" t="str">
            <v/>
          </cell>
          <cell r="AA1113" t="str">
            <v/>
          </cell>
          <cell r="AB1113" t="str">
            <v>HHNK</v>
          </cell>
          <cell r="AC1113" t="str">
            <v/>
          </cell>
          <cell r="AD1113" t="str">
            <v>W010</v>
          </cell>
          <cell r="AE1113" t="str">
            <v/>
          </cell>
          <cell r="AF1113">
            <v>20231012</v>
          </cell>
          <cell r="AG1113">
            <v>20231012</v>
          </cell>
          <cell r="AH1113">
            <v>20231012</v>
          </cell>
        </row>
        <row r="1114">
          <cell r="A1114">
            <v>20230531</v>
          </cell>
          <cell r="B1114">
            <v>20231012</v>
          </cell>
          <cell r="F1114" t="str">
            <v>HK327903</v>
          </cell>
          <cell r="G1114" t="str">
            <v>102351018357700</v>
          </cell>
          <cell r="H1114" t="str">
            <v>SHS15C2SSC1E+400LF</v>
          </cell>
          <cell r="I1114">
            <v>100</v>
          </cell>
          <cell r="J1114">
            <v>40000</v>
          </cell>
          <cell r="K1114">
            <v>200</v>
          </cell>
          <cell r="L1114" t="str">
            <v>MOTION SOLUTIONS</v>
          </cell>
          <cell r="M1114" t="str">
            <v>023</v>
          </cell>
          <cell r="N1114" t="str">
            <v>SHS</v>
          </cell>
          <cell r="O1114" t="str">
            <v>15</v>
          </cell>
          <cell r="P1114" t="str">
            <v>C</v>
          </cell>
          <cell r="Q1114" t="str">
            <v/>
          </cell>
          <cell r="R1114" t="str">
            <v>C1</v>
          </cell>
          <cell r="S1114">
            <v>131</v>
          </cell>
          <cell r="T1114">
            <v>13100</v>
          </cell>
          <cell r="U1114" t="str">
            <v>11</v>
          </cell>
          <cell r="V1114" t="str">
            <v>SF SALES</v>
          </cell>
          <cell r="W1114">
            <v>20231012</v>
          </cell>
          <cell r="X1114" t="str">
            <v>20</v>
          </cell>
          <cell r="Y1114" t="str">
            <v>60</v>
          </cell>
          <cell r="Z1114" t="str">
            <v/>
          </cell>
          <cell r="AA1114" t="str">
            <v/>
          </cell>
          <cell r="AB1114" t="str">
            <v>0010</v>
          </cell>
          <cell r="AC1114" t="str">
            <v/>
          </cell>
          <cell r="AD1114" t="str">
            <v/>
          </cell>
          <cell r="AE1114" t="str">
            <v>F900</v>
          </cell>
          <cell r="AF1114">
            <v>20231012</v>
          </cell>
          <cell r="AG1114">
            <v>20231012</v>
          </cell>
          <cell r="AH1114">
            <v>20231012</v>
          </cell>
        </row>
        <row r="1115">
          <cell r="A1115">
            <v>20230531</v>
          </cell>
          <cell r="B1115">
            <v>20231012</v>
          </cell>
          <cell r="F1115" t="str">
            <v>HK327904</v>
          </cell>
          <cell r="G1115" t="str">
            <v>102351018357700</v>
          </cell>
          <cell r="H1115" t="str">
            <v>SHS15C2SSC1E+400LF</v>
          </cell>
          <cell r="I1115">
            <v>20</v>
          </cell>
          <cell r="J1115">
            <v>8000</v>
          </cell>
          <cell r="K1115">
            <v>40</v>
          </cell>
          <cell r="L1115" t="str">
            <v>MOTION SOLUTIONS</v>
          </cell>
          <cell r="M1115" t="str">
            <v>023</v>
          </cell>
          <cell r="N1115" t="str">
            <v>SHS</v>
          </cell>
          <cell r="O1115" t="str">
            <v>15</v>
          </cell>
          <cell r="P1115" t="str">
            <v>C</v>
          </cell>
          <cell r="Q1115" t="str">
            <v/>
          </cell>
          <cell r="R1115" t="str">
            <v>C1</v>
          </cell>
          <cell r="S1115">
            <v>131</v>
          </cell>
          <cell r="T1115">
            <v>2620</v>
          </cell>
          <cell r="U1115" t="str">
            <v>11</v>
          </cell>
          <cell r="V1115" t="str">
            <v>SF SALES</v>
          </cell>
          <cell r="W1115">
            <v>20231012</v>
          </cell>
          <cell r="X1115" t="str">
            <v>20</v>
          </cell>
          <cell r="Y1115" t="str">
            <v>60</v>
          </cell>
          <cell r="Z1115" t="str">
            <v/>
          </cell>
          <cell r="AA1115" t="str">
            <v/>
          </cell>
          <cell r="AB1115" t="str">
            <v>0010</v>
          </cell>
          <cell r="AC1115" t="str">
            <v/>
          </cell>
          <cell r="AD1115" t="str">
            <v/>
          </cell>
          <cell r="AE1115" t="str">
            <v>F900</v>
          </cell>
          <cell r="AF1115">
            <v>20231012</v>
          </cell>
          <cell r="AG1115">
            <v>20231012</v>
          </cell>
          <cell r="AH1115">
            <v>20231012</v>
          </cell>
        </row>
        <row r="1116">
          <cell r="A1116">
            <v>20230601</v>
          </cell>
          <cell r="B1116">
            <v>20231012</v>
          </cell>
          <cell r="F1116" t="str">
            <v>HK328072</v>
          </cell>
          <cell r="G1116" t="str">
            <v>10230069094C000</v>
          </cell>
          <cell r="H1116" t="str">
            <v>SHS55LV2ZZCSMS+2480L(D)</v>
          </cell>
          <cell r="I1116">
            <v>11</v>
          </cell>
          <cell r="J1116">
            <v>27280</v>
          </cell>
          <cell r="K1116">
            <v>22</v>
          </cell>
          <cell r="L1116" t="str">
            <v>HUSKY INJECTION MOLDING SYSTEMS LTD</v>
          </cell>
          <cell r="M1116" t="str">
            <v>023</v>
          </cell>
          <cell r="N1116" t="str">
            <v>SHS</v>
          </cell>
          <cell r="O1116" t="str">
            <v>55</v>
          </cell>
          <cell r="P1116" t="str">
            <v>LV</v>
          </cell>
          <cell r="Q1116" t="str">
            <v/>
          </cell>
          <cell r="R1116" t="str">
            <v>CS</v>
          </cell>
          <cell r="S1116">
            <v>1207</v>
          </cell>
          <cell r="T1116">
            <v>13277</v>
          </cell>
          <cell r="U1116" t="str">
            <v>11</v>
          </cell>
          <cell r="V1116" t="str">
            <v>CAN SALES</v>
          </cell>
          <cell r="W1116">
            <v>20231012</v>
          </cell>
          <cell r="X1116" t="str">
            <v>40</v>
          </cell>
          <cell r="Y1116" t="str">
            <v>120</v>
          </cell>
          <cell r="Z1116" t="str">
            <v/>
          </cell>
          <cell r="AA1116" t="str">
            <v/>
          </cell>
          <cell r="AB1116" t="str">
            <v>Z040</v>
          </cell>
          <cell r="AC1116" t="str">
            <v>M900</v>
          </cell>
          <cell r="AD1116" t="str">
            <v/>
          </cell>
          <cell r="AE1116" t="str">
            <v/>
          </cell>
          <cell r="AF1116">
            <v>20231012</v>
          </cell>
          <cell r="AG1116">
            <v>20231012</v>
          </cell>
          <cell r="AH1116">
            <v>20231012</v>
          </cell>
        </row>
        <row r="1117">
          <cell r="A1117">
            <v>20230628</v>
          </cell>
          <cell r="B1117">
            <v>20231012</v>
          </cell>
          <cell r="F1117" t="str">
            <v>HK332445</v>
          </cell>
          <cell r="G1117" t="str">
            <v>000115225502200</v>
          </cell>
          <cell r="H1117" t="str">
            <v>SR15V2UUC1+220LP-II</v>
          </cell>
          <cell r="I1117">
            <v>4</v>
          </cell>
          <cell r="J1117">
            <v>880</v>
          </cell>
          <cell r="K1117">
            <v>8</v>
          </cell>
          <cell r="L1117" t="str">
            <v>APPLIED MATERIALS</v>
          </cell>
          <cell r="M1117" t="str">
            <v>001</v>
          </cell>
          <cell r="N1117" t="str">
            <v>SR</v>
          </cell>
          <cell r="O1117" t="str">
            <v>15</v>
          </cell>
          <cell r="P1117" t="str">
            <v>V</v>
          </cell>
          <cell r="Q1117" t="str">
            <v>P</v>
          </cell>
          <cell r="R1117" t="str">
            <v>C1</v>
          </cell>
          <cell r="S1117">
            <v>93</v>
          </cell>
          <cell r="T1117">
            <v>372</v>
          </cell>
          <cell r="U1117" t="str">
            <v>11</v>
          </cell>
          <cell r="V1117" t="str">
            <v>NE SALES</v>
          </cell>
          <cell r="W1117">
            <v>20231012</v>
          </cell>
          <cell r="X1117" t="str">
            <v>20</v>
          </cell>
          <cell r="Y1117" t="str">
            <v>60</v>
          </cell>
          <cell r="Z1117" t="str">
            <v/>
          </cell>
          <cell r="AA1117" t="str">
            <v>2</v>
          </cell>
          <cell r="AB1117" t="str">
            <v/>
          </cell>
          <cell r="AC1117" t="str">
            <v/>
          </cell>
          <cell r="AD1117" t="str">
            <v/>
          </cell>
          <cell r="AE1117" t="str">
            <v/>
          </cell>
          <cell r="AF1117">
            <v>20231012</v>
          </cell>
          <cell r="AG1117">
            <v>20231012</v>
          </cell>
          <cell r="AH1117">
            <v>20231012</v>
          </cell>
        </row>
        <row r="1118">
          <cell r="A1118">
            <v>20230630</v>
          </cell>
          <cell r="B1118">
            <v>20231012</v>
          </cell>
          <cell r="F1118" t="str">
            <v>HK332911</v>
          </cell>
          <cell r="G1118" t="str">
            <v>302351020237100</v>
          </cell>
          <cell r="H1118" t="str">
            <v>SHS35LV1SSHHE BLOCK</v>
          </cell>
          <cell r="I1118">
            <v>100</v>
          </cell>
          <cell r="J1118">
            <v>0</v>
          </cell>
          <cell r="K1118">
            <v>100</v>
          </cell>
          <cell r="L1118" t="str">
            <v>APPLIED IND TECH - CLEVELAND</v>
          </cell>
          <cell r="M1118" t="str">
            <v>023</v>
          </cell>
          <cell r="N1118" t="str">
            <v>SHS</v>
          </cell>
          <cell r="O1118" t="str">
            <v>35</v>
          </cell>
          <cell r="P1118" t="str">
            <v>LV</v>
          </cell>
          <cell r="Q1118" t="str">
            <v/>
          </cell>
          <cell r="R1118" t="str">
            <v/>
          </cell>
          <cell r="S1118">
            <v>51</v>
          </cell>
          <cell r="T1118">
            <v>5100</v>
          </cell>
          <cell r="U1118" t="str">
            <v>11</v>
          </cell>
          <cell r="V1118" t="str">
            <v>CHI SALES</v>
          </cell>
          <cell r="W1118">
            <v>20231024</v>
          </cell>
          <cell r="X1118" t="str">
            <v/>
          </cell>
          <cell r="Y1118" t="str">
            <v/>
          </cell>
          <cell r="Z1118" t="str">
            <v/>
          </cell>
          <cell r="AA1118" t="str">
            <v/>
          </cell>
          <cell r="AB1118" t="str">
            <v>004Z</v>
          </cell>
          <cell r="AC1118" t="str">
            <v/>
          </cell>
          <cell r="AD1118" t="str">
            <v/>
          </cell>
          <cell r="AE1118" t="str">
            <v/>
          </cell>
          <cell r="AF1118">
            <v>20231012</v>
          </cell>
          <cell r="AG1118">
            <v>20231012</v>
          </cell>
          <cell r="AH1118">
            <v>20231012</v>
          </cell>
        </row>
        <row r="1119">
          <cell r="A1119">
            <v>20230705</v>
          </cell>
          <cell r="B1119">
            <v>20231012</v>
          </cell>
          <cell r="F1119" t="str">
            <v>HK333198</v>
          </cell>
          <cell r="G1119" t="str">
            <v>201765350920200</v>
          </cell>
          <cell r="H1119" t="str">
            <v>HSR65-2020L(GK) RAIL</v>
          </cell>
          <cell r="I1119">
            <v>2</v>
          </cell>
          <cell r="J1119">
            <v>4040</v>
          </cell>
          <cell r="K1119">
            <v>0</v>
          </cell>
          <cell r="L1119" t="str">
            <v/>
          </cell>
          <cell r="M1119" t="str">
            <v>017</v>
          </cell>
          <cell r="N1119" t="str">
            <v>HSR</v>
          </cell>
          <cell r="O1119" t="str">
            <v>65</v>
          </cell>
          <cell r="P1119" t="str">
            <v/>
          </cell>
          <cell r="Q1119" t="str">
            <v>GK</v>
          </cell>
          <cell r="R1119" t="str">
            <v/>
          </cell>
          <cell r="S1119">
            <v>404.46</v>
          </cell>
          <cell r="T1119">
            <v>808.92</v>
          </cell>
          <cell r="U1119" t="str">
            <v>21</v>
          </cell>
          <cell r="V1119" t="str">
            <v>SALES CTRL</v>
          </cell>
          <cell r="W1119">
            <v>20231012</v>
          </cell>
          <cell r="X1119" t="str">
            <v>35</v>
          </cell>
          <cell r="Y1119" t="str">
            <v>150</v>
          </cell>
          <cell r="Z1119" t="str">
            <v/>
          </cell>
          <cell r="AA1119" t="str">
            <v/>
          </cell>
          <cell r="AB1119" t="str">
            <v/>
          </cell>
          <cell r="AC1119" t="str">
            <v/>
          </cell>
          <cell r="AD1119" t="str">
            <v/>
          </cell>
          <cell r="AE1119" t="str">
            <v/>
          </cell>
          <cell r="AF1119">
            <v>20231012</v>
          </cell>
          <cell r="AG1119">
            <v>20231012</v>
          </cell>
          <cell r="AH1119">
            <v>20231012</v>
          </cell>
        </row>
        <row r="1120">
          <cell r="A1120">
            <v>20230705</v>
          </cell>
          <cell r="B1120">
            <v>20231012</v>
          </cell>
          <cell r="F1120" t="str">
            <v>HK333199</v>
          </cell>
          <cell r="G1120" t="str">
            <v>201765350926200</v>
          </cell>
          <cell r="H1120" t="str">
            <v>HSR65-2620L(GK) RAIL</v>
          </cell>
          <cell r="I1120">
            <v>2</v>
          </cell>
          <cell r="J1120">
            <v>5240</v>
          </cell>
          <cell r="K1120">
            <v>0</v>
          </cell>
          <cell r="L1120" t="str">
            <v/>
          </cell>
          <cell r="M1120" t="str">
            <v>017</v>
          </cell>
          <cell r="N1120" t="str">
            <v>HSR</v>
          </cell>
          <cell r="O1120" t="str">
            <v>65</v>
          </cell>
          <cell r="P1120" t="str">
            <v/>
          </cell>
          <cell r="Q1120" t="str">
            <v>GK</v>
          </cell>
          <cell r="R1120" t="str">
            <v/>
          </cell>
          <cell r="S1120">
            <v>524.6</v>
          </cell>
          <cell r="T1120">
            <v>1049.2</v>
          </cell>
          <cell r="U1120" t="str">
            <v>21</v>
          </cell>
          <cell r="V1120" t="str">
            <v>SALES CTRL</v>
          </cell>
          <cell r="W1120">
            <v>20231012</v>
          </cell>
          <cell r="X1120" t="str">
            <v>35</v>
          </cell>
          <cell r="Y1120" t="str">
            <v>150</v>
          </cell>
          <cell r="Z1120" t="str">
            <v/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>
            <v>20231012</v>
          </cell>
          <cell r="AG1120">
            <v>20231012</v>
          </cell>
          <cell r="AH1120">
            <v>20231012</v>
          </cell>
        </row>
        <row r="1121">
          <cell r="A1121">
            <v>20230705</v>
          </cell>
          <cell r="B1121">
            <v>20231012</v>
          </cell>
          <cell r="F1121" t="str">
            <v>HK333200</v>
          </cell>
          <cell r="G1121" t="str">
            <v>201E65322009000</v>
          </cell>
          <cell r="H1121" t="str">
            <v>HSR65XC1SS(GK) BLOCK</v>
          </cell>
          <cell r="I1121">
            <v>2</v>
          </cell>
          <cell r="J1121">
            <v>0</v>
          </cell>
          <cell r="K1121">
            <v>2</v>
          </cell>
          <cell r="L1121" t="str">
            <v/>
          </cell>
          <cell r="M1121" t="str">
            <v>01E</v>
          </cell>
          <cell r="N1121" t="str">
            <v>HSR</v>
          </cell>
          <cell r="O1121" t="str">
            <v>65</v>
          </cell>
          <cell r="P1121" t="str">
            <v>XC</v>
          </cell>
          <cell r="Q1121" t="str">
            <v>GK</v>
          </cell>
          <cell r="R1121" t="str">
            <v/>
          </cell>
          <cell r="S1121">
            <v>158.07</v>
          </cell>
          <cell r="T1121">
            <v>316.14</v>
          </cell>
          <cell r="U1121" t="str">
            <v>21</v>
          </cell>
          <cell r="V1121" t="str">
            <v>SALES CTRL</v>
          </cell>
          <cell r="W1121">
            <v>20231012</v>
          </cell>
          <cell r="X1121" t="str">
            <v/>
          </cell>
          <cell r="Y1121" t="str">
            <v/>
          </cell>
          <cell r="Z1121" t="str">
            <v/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>
            <v>20231012</v>
          </cell>
          <cell r="AG1121">
            <v>20231012</v>
          </cell>
          <cell r="AH1121">
            <v>20231012</v>
          </cell>
        </row>
        <row r="1122">
          <cell r="A1122">
            <v>20230705</v>
          </cell>
          <cell r="B1122">
            <v>20231012</v>
          </cell>
          <cell r="F1122" t="str">
            <v>HK333215</v>
          </cell>
          <cell r="G1122" t="str">
            <v>202365322009000</v>
          </cell>
          <cell r="H1122" t="str">
            <v>SHS65V1SS(GK) BLOCK</v>
          </cell>
          <cell r="I1122">
            <v>12</v>
          </cell>
          <cell r="J1122">
            <v>0</v>
          </cell>
          <cell r="K1122">
            <v>12</v>
          </cell>
          <cell r="L1122" t="str">
            <v/>
          </cell>
          <cell r="M1122" t="str">
            <v>023</v>
          </cell>
          <cell r="N1122" t="str">
            <v>SHS</v>
          </cell>
          <cell r="O1122" t="str">
            <v>65</v>
          </cell>
          <cell r="P1122" t="str">
            <v>V</v>
          </cell>
          <cell r="Q1122" t="str">
            <v>GK</v>
          </cell>
          <cell r="R1122" t="str">
            <v/>
          </cell>
          <cell r="S1122">
            <v>177.16</v>
          </cell>
          <cell r="T1122">
            <v>2125.92</v>
          </cell>
          <cell r="U1122" t="str">
            <v>21</v>
          </cell>
          <cell r="V1122" t="str">
            <v>SALES CTRL</v>
          </cell>
          <cell r="W1122">
            <v>20231012</v>
          </cell>
          <cell r="X1122" t="str">
            <v/>
          </cell>
          <cell r="Y1122" t="str">
            <v/>
          </cell>
          <cell r="Z1122" t="str">
            <v/>
          </cell>
          <cell r="AA1122" t="str">
            <v/>
          </cell>
          <cell r="AB1122" t="str">
            <v/>
          </cell>
          <cell r="AC1122" t="str">
            <v/>
          </cell>
          <cell r="AD1122" t="str">
            <v/>
          </cell>
          <cell r="AE1122" t="str">
            <v/>
          </cell>
          <cell r="AF1122">
            <v>20231012</v>
          </cell>
          <cell r="AG1122">
            <v>20231012</v>
          </cell>
          <cell r="AH1122">
            <v>20231012</v>
          </cell>
        </row>
        <row r="1123">
          <cell r="A1123">
            <v>20230705</v>
          </cell>
          <cell r="B1123">
            <v>20231012</v>
          </cell>
          <cell r="F1123" t="str">
            <v>HK333216</v>
          </cell>
          <cell r="G1123" t="str">
            <v>202365322009000</v>
          </cell>
          <cell r="H1123" t="str">
            <v>SHS65V1SS(GK) BLOCK</v>
          </cell>
          <cell r="I1123">
            <v>6</v>
          </cell>
          <cell r="J1123">
            <v>0</v>
          </cell>
          <cell r="K1123">
            <v>6</v>
          </cell>
          <cell r="L1123" t="str">
            <v/>
          </cell>
          <cell r="M1123" t="str">
            <v>023</v>
          </cell>
          <cell r="N1123" t="str">
            <v>SHS</v>
          </cell>
          <cell r="O1123" t="str">
            <v>65</v>
          </cell>
          <cell r="P1123" t="str">
            <v>V</v>
          </cell>
          <cell r="Q1123" t="str">
            <v>GK</v>
          </cell>
          <cell r="R1123" t="str">
            <v/>
          </cell>
          <cell r="S1123">
            <v>177.16</v>
          </cell>
          <cell r="T1123">
            <v>1062.96</v>
          </cell>
          <cell r="U1123" t="str">
            <v>21</v>
          </cell>
          <cell r="V1123" t="str">
            <v>SALES CTRL</v>
          </cell>
          <cell r="W1123">
            <v>20231012</v>
          </cell>
          <cell r="X1123" t="str">
            <v/>
          </cell>
          <cell r="Y1123" t="str">
            <v/>
          </cell>
          <cell r="Z1123" t="str">
            <v/>
          </cell>
          <cell r="AA1123" t="str">
            <v/>
          </cell>
          <cell r="AB1123" t="str">
            <v/>
          </cell>
          <cell r="AC1123" t="str">
            <v/>
          </cell>
          <cell r="AD1123" t="str">
            <v/>
          </cell>
          <cell r="AE1123" t="str">
            <v/>
          </cell>
          <cell r="AF1123">
            <v>20231012</v>
          </cell>
          <cell r="AG1123">
            <v>20231012</v>
          </cell>
          <cell r="AH1123">
            <v>20231012</v>
          </cell>
        </row>
        <row r="1124">
          <cell r="A1124">
            <v>20230705</v>
          </cell>
          <cell r="B1124">
            <v>20231012</v>
          </cell>
          <cell r="F1124" t="str">
            <v>HK333217</v>
          </cell>
          <cell r="G1124" t="str">
            <v>202365322209000</v>
          </cell>
          <cell r="H1124" t="str">
            <v>SHS65V1SSC1(GK) BLOCK</v>
          </cell>
          <cell r="I1124">
            <v>8</v>
          </cell>
          <cell r="J1124">
            <v>0</v>
          </cell>
          <cell r="K1124">
            <v>8</v>
          </cell>
          <cell r="L1124" t="str">
            <v/>
          </cell>
          <cell r="M1124" t="str">
            <v>023</v>
          </cell>
          <cell r="N1124" t="str">
            <v>SHS</v>
          </cell>
          <cell r="O1124" t="str">
            <v>65</v>
          </cell>
          <cell r="P1124" t="str">
            <v>V</v>
          </cell>
          <cell r="Q1124" t="str">
            <v>GK</v>
          </cell>
          <cell r="R1124" t="str">
            <v>C1</v>
          </cell>
          <cell r="S1124">
            <v>185.4</v>
          </cell>
          <cell r="T1124">
            <v>1483.2</v>
          </cell>
          <cell r="U1124" t="str">
            <v>21</v>
          </cell>
          <cell r="V1124" t="str">
            <v>SALES CTRL</v>
          </cell>
          <cell r="W1124">
            <v>20231012</v>
          </cell>
          <cell r="X1124" t="str">
            <v/>
          </cell>
          <cell r="Y1124" t="str">
            <v/>
          </cell>
          <cell r="Z1124" t="str">
            <v/>
          </cell>
          <cell r="AA1124" t="str">
            <v/>
          </cell>
          <cell r="AB1124" t="str">
            <v/>
          </cell>
          <cell r="AC1124" t="str">
            <v/>
          </cell>
          <cell r="AD1124" t="str">
            <v/>
          </cell>
          <cell r="AE1124" t="str">
            <v/>
          </cell>
          <cell r="AF1124">
            <v>20231012</v>
          </cell>
          <cell r="AG1124">
            <v>20231012</v>
          </cell>
          <cell r="AH1124">
            <v>20231012</v>
          </cell>
        </row>
        <row r="1125">
          <cell r="A1125">
            <v>20230705</v>
          </cell>
          <cell r="B1125">
            <v>20231012</v>
          </cell>
          <cell r="F1125" t="str">
            <v>HK333208</v>
          </cell>
          <cell r="G1125" t="str">
            <v>202E30122200000</v>
          </cell>
          <cell r="H1125" t="str">
            <v>SHS30C1SSC1(GK) BLOCK</v>
          </cell>
          <cell r="I1125">
            <v>20</v>
          </cell>
          <cell r="J1125">
            <v>0</v>
          </cell>
          <cell r="K1125">
            <v>20</v>
          </cell>
          <cell r="L1125" t="str">
            <v/>
          </cell>
          <cell r="M1125" t="str">
            <v>02E</v>
          </cell>
          <cell r="N1125" t="str">
            <v>SHS</v>
          </cell>
          <cell r="O1125" t="str">
            <v>30</v>
          </cell>
          <cell r="P1125" t="str">
            <v>C</v>
          </cell>
          <cell r="Q1125" t="str">
            <v>GK</v>
          </cell>
          <cell r="R1125" t="str">
            <v>C1</v>
          </cell>
          <cell r="S1125">
            <v>44.3</v>
          </cell>
          <cell r="T1125">
            <v>886</v>
          </cell>
          <cell r="U1125" t="str">
            <v>21</v>
          </cell>
          <cell r="V1125" t="str">
            <v>SALES CTRL</v>
          </cell>
          <cell r="W1125">
            <v>20231012</v>
          </cell>
          <cell r="X1125" t="str">
            <v/>
          </cell>
          <cell r="Y1125" t="str">
            <v/>
          </cell>
          <cell r="Z1125" t="str">
            <v/>
          </cell>
          <cell r="AA1125" t="str">
            <v/>
          </cell>
          <cell r="AB1125" t="str">
            <v/>
          </cell>
          <cell r="AC1125" t="str">
            <v/>
          </cell>
          <cell r="AD1125" t="str">
            <v/>
          </cell>
          <cell r="AE1125" t="str">
            <v/>
          </cell>
          <cell r="AF1125">
            <v>20231012</v>
          </cell>
          <cell r="AG1125">
            <v>20231012</v>
          </cell>
          <cell r="AH1125">
            <v>20231012</v>
          </cell>
        </row>
        <row r="1126">
          <cell r="A1126">
            <v>20230705</v>
          </cell>
          <cell r="B1126">
            <v>20231012</v>
          </cell>
          <cell r="F1126" t="str">
            <v>HK333202</v>
          </cell>
          <cell r="G1126" t="str">
            <v>302302121292000</v>
          </cell>
          <cell r="H1126" t="str">
            <v>SHS30C1QZSS BLOCK</v>
          </cell>
          <cell r="I1126">
            <v>10</v>
          </cell>
          <cell r="J1126">
            <v>0</v>
          </cell>
          <cell r="K1126">
            <v>10</v>
          </cell>
          <cell r="L1126" t="str">
            <v/>
          </cell>
          <cell r="M1126" t="str">
            <v>023</v>
          </cell>
          <cell r="N1126" t="str">
            <v>SHS</v>
          </cell>
          <cell r="O1126" t="str">
            <v>30</v>
          </cell>
          <cell r="P1126" t="str">
            <v>C</v>
          </cell>
          <cell r="Q1126" t="str">
            <v/>
          </cell>
          <cell r="R1126" t="str">
            <v/>
          </cell>
          <cell r="S1126">
            <v>69.3</v>
          </cell>
          <cell r="T1126">
            <v>693</v>
          </cell>
          <cell r="U1126" t="str">
            <v>21</v>
          </cell>
          <cell r="V1126" t="str">
            <v>SALES CTRL</v>
          </cell>
          <cell r="W1126">
            <v>20231012</v>
          </cell>
          <cell r="X1126" t="str">
            <v/>
          </cell>
          <cell r="Y1126" t="str">
            <v/>
          </cell>
          <cell r="Z1126" t="str">
            <v/>
          </cell>
          <cell r="AA1126" t="str">
            <v/>
          </cell>
          <cell r="AB1126" t="str">
            <v/>
          </cell>
          <cell r="AC1126" t="str">
            <v/>
          </cell>
          <cell r="AD1126" t="str">
            <v/>
          </cell>
          <cell r="AE1126" t="str">
            <v/>
          </cell>
          <cell r="AF1126">
            <v>20231012</v>
          </cell>
          <cell r="AG1126">
            <v>20231012</v>
          </cell>
          <cell r="AH1126">
            <v>20231012</v>
          </cell>
        </row>
        <row r="1127">
          <cell r="A1127">
            <v>20230707</v>
          </cell>
          <cell r="B1127">
            <v>20231012</v>
          </cell>
          <cell r="F1127" t="str">
            <v>HK333516</v>
          </cell>
          <cell r="G1127" t="str">
            <v>176051012799100</v>
          </cell>
          <cell r="H1127" t="str">
            <v>GL15N-046-SV-B16-B-N-N-N-Y</v>
          </cell>
          <cell r="I1127">
            <v>2</v>
          </cell>
          <cell r="J1127">
            <v>920</v>
          </cell>
          <cell r="K1127">
            <v>8</v>
          </cell>
          <cell r="L1127" t="str">
            <v>APPLIED MEXICO, SA DE CV</v>
          </cell>
          <cell r="M1127" t="str">
            <v>760</v>
          </cell>
          <cell r="N1127" t="str">
            <v>GL</v>
          </cell>
          <cell r="O1127" t="str">
            <v>15N</v>
          </cell>
          <cell r="P1127" t="str">
            <v>SV</v>
          </cell>
          <cell r="Q1127" t="str">
            <v/>
          </cell>
          <cell r="R1127" t="str">
            <v/>
          </cell>
          <cell r="S1127">
            <v>910</v>
          </cell>
          <cell r="T1127">
            <v>1820</v>
          </cell>
          <cell r="U1127" t="str">
            <v>11</v>
          </cell>
          <cell r="V1127" t="str">
            <v>LA SALES</v>
          </cell>
          <cell r="W1127">
            <v>20231013</v>
          </cell>
          <cell r="X1127" t="str">
            <v/>
          </cell>
          <cell r="Y1127" t="str">
            <v>B</v>
          </cell>
          <cell r="Z1127" t="str">
            <v>N</v>
          </cell>
          <cell r="AA1127" t="str">
            <v>N</v>
          </cell>
          <cell r="AB1127" t="str">
            <v/>
          </cell>
          <cell r="AC1127" t="str">
            <v/>
          </cell>
          <cell r="AD1127" t="str">
            <v>Y</v>
          </cell>
          <cell r="AE1127" t="str">
            <v/>
          </cell>
          <cell r="AF1127">
            <v>20231012</v>
          </cell>
          <cell r="AG1127">
            <v>20231012</v>
          </cell>
          <cell r="AH1127">
            <v>20231012</v>
          </cell>
        </row>
        <row r="1128">
          <cell r="A1128">
            <v>20230717</v>
          </cell>
          <cell r="B1128">
            <v>20231012</v>
          </cell>
          <cell r="F1128" t="str">
            <v>HK334747</v>
          </cell>
          <cell r="G1128" t="str">
            <v>113751018240200</v>
          </cell>
          <cell r="H1128" t="str">
            <v>SRS12WMC1+350LM</v>
          </cell>
          <cell r="I1128">
            <v>10</v>
          </cell>
          <cell r="J1128">
            <v>3500</v>
          </cell>
          <cell r="K1128">
            <v>10</v>
          </cell>
          <cell r="L1128" t="str">
            <v>LI-COR INC</v>
          </cell>
          <cell r="M1128" t="str">
            <v>137</v>
          </cell>
          <cell r="N1128" t="str">
            <v>SRS-W</v>
          </cell>
          <cell r="O1128" t="str">
            <v>12</v>
          </cell>
          <cell r="P1128" t="str">
            <v/>
          </cell>
          <cell r="Q1128" t="str">
            <v/>
          </cell>
          <cell r="R1128" t="str">
            <v>C1</v>
          </cell>
          <cell r="S1128">
            <v>65.8</v>
          </cell>
          <cell r="T1128">
            <v>658</v>
          </cell>
          <cell r="U1128" t="str">
            <v>11</v>
          </cell>
          <cell r="V1128" t="str">
            <v>CHI SALES</v>
          </cell>
          <cell r="W1128">
            <v>20231012</v>
          </cell>
          <cell r="X1128" t="str">
            <v>15</v>
          </cell>
          <cell r="Y1128" t="str">
            <v>40</v>
          </cell>
          <cell r="Z1128" t="str">
            <v/>
          </cell>
          <cell r="AA1128" t="str">
            <v/>
          </cell>
          <cell r="AB1128" t="str">
            <v/>
          </cell>
          <cell r="AC1128" t="str">
            <v>M200</v>
          </cell>
          <cell r="AD1128" t="str">
            <v/>
          </cell>
          <cell r="AE1128" t="str">
            <v>M100</v>
          </cell>
          <cell r="AF1128">
            <v>20231012</v>
          </cell>
          <cell r="AG1128">
            <v>20231012</v>
          </cell>
          <cell r="AH1128">
            <v>20231012</v>
          </cell>
        </row>
        <row r="1129">
          <cell r="A1129">
            <v>20230718</v>
          </cell>
          <cell r="B1129">
            <v>20231012</v>
          </cell>
          <cell r="F1129" t="str">
            <v>HK334731</v>
          </cell>
          <cell r="G1129" t="str">
            <v>101502099557000</v>
          </cell>
          <cell r="H1129" t="str">
            <v>HSR55LR3RRE+5700LT-II</v>
          </cell>
          <cell r="I1129">
            <v>2</v>
          </cell>
          <cell r="J1129">
            <v>11400</v>
          </cell>
          <cell r="K1129">
            <v>6</v>
          </cell>
          <cell r="L1129" t="str">
            <v>STAR AUTOMATION</v>
          </cell>
          <cell r="M1129" t="str">
            <v>015</v>
          </cell>
          <cell r="N1129" t="str">
            <v>HSR</v>
          </cell>
          <cell r="O1129" t="str">
            <v>55</v>
          </cell>
          <cell r="P1129" t="str">
            <v>LR</v>
          </cell>
          <cell r="Q1129" t="str">
            <v/>
          </cell>
          <cell r="R1129" t="str">
            <v/>
          </cell>
          <cell r="S1129">
            <v>1353.18</v>
          </cell>
          <cell r="T1129">
            <v>2706.36</v>
          </cell>
          <cell r="U1129" t="str">
            <v>11</v>
          </cell>
          <cell r="V1129" t="str">
            <v>CHI SALES</v>
          </cell>
          <cell r="W1129">
            <v>20231012</v>
          </cell>
          <cell r="X1129" t="str">
            <v>30</v>
          </cell>
          <cell r="Y1129" t="str">
            <v>120</v>
          </cell>
          <cell r="Z1129" t="str">
            <v>2</v>
          </cell>
          <cell r="AA1129" t="str">
            <v>2</v>
          </cell>
          <cell r="AB1129" t="str">
            <v>0060</v>
          </cell>
          <cell r="AC1129" t="str">
            <v/>
          </cell>
          <cell r="AD1129" t="str">
            <v/>
          </cell>
          <cell r="AE1129" t="str">
            <v/>
          </cell>
          <cell r="AF1129">
            <v>20231012</v>
          </cell>
          <cell r="AG1129">
            <v>20231012</v>
          </cell>
          <cell r="AH1129">
            <v>20231012</v>
          </cell>
        </row>
        <row r="1130">
          <cell r="A1130">
            <v>20230724</v>
          </cell>
          <cell r="B1130">
            <v>20231012</v>
          </cell>
          <cell r="F1130" t="str">
            <v>HK335642</v>
          </cell>
          <cell r="G1130" t="str">
            <v>113951020310900</v>
          </cell>
          <cell r="H1130" t="str">
            <v>2SRS12MUU+195LM</v>
          </cell>
          <cell r="I1130">
            <v>2</v>
          </cell>
          <cell r="J1130">
            <v>390</v>
          </cell>
          <cell r="K1130">
            <v>2</v>
          </cell>
          <cell r="L1130" t="str">
            <v>PRECISION VALVE &amp; AUTOMATION</v>
          </cell>
          <cell r="M1130" t="str">
            <v>139</v>
          </cell>
          <cell r="N1130" t="str">
            <v>SRS</v>
          </cell>
          <cell r="O1130" t="str">
            <v>12</v>
          </cell>
          <cell r="P1130" t="str">
            <v/>
          </cell>
          <cell r="Q1130" t="str">
            <v/>
          </cell>
          <cell r="R1130" t="str">
            <v/>
          </cell>
          <cell r="S1130">
            <v>56.49</v>
          </cell>
          <cell r="T1130">
            <v>112.98</v>
          </cell>
          <cell r="U1130" t="str">
            <v>11</v>
          </cell>
          <cell r="V1130" t="str">
            <v>NE SALES</v>
          </cell>
          <cell r="W1130">
            <v>20231012</v>
          </cell>
          <cell r="X1130" t="str">
            <v>10</v>
          </cell>
          <cell r="Y1130" t="str">
            <v>25</v>
          </cell>
          <cell r="Z1130" t="str">
            <v/>
          </cell>
          <cell r="AA1130" t="str">
            <v/>
          </cell>
          <cell r="AB1130" t="str">
            <v/>
          </cell>
          <cell r="AC1130" t="str">
            <v>M200</v>
          </cell>
          <cell r="AD1130" t="str">
            <v/>
          </cell>
          <cell r="AE1130" t="str">
            <v>M100</v>
          </cell>
          <cell r="AF1130">
            <v>20231012</v>
          </cell>
          <cell r="AG1130">
            <v>20231012</v>
          </cell>
          <cell r="AH1130">
            <v>20231012</v>
          </cell>
        </row>
        <row r="1131">
          <cell r="A1131">
            <v>20230803</v>
          </cell>
          <cell r="B1131">
            <v>20231012</v>
          </cell>
          <cell r="F1131" t="str">
            <v>HK337372</v>
          </cell>
          <cell r="G1131" t="str">
            <v>102351020356400</v>
          </cell>
          <cell r="H1131" t="str">
            <v>SHS25C2SSHHE+700L-II</v>
          </cell>
          <cell r="I1131">
            <v>6</v>
          </cell>
          <cell r="J1131">
            <v>4200</v>
          </cell>
          <cell r="K1131">
            <v>12</v>
          </cell>
          <cell r="L1131" t="str">
            <v>OCEANEERING INTERNATIONAL</v>
          </cell>
          <cell r="M1131" t="str">
            <v>023</v>
          </cell>
          <cell r="N1131" t="str">
            <v>SHS</v>
          </cell>
          <cell r="O1131" t="str">
            <v>25</v>
          </cell>
          <cell r="P1131" t="str">
            <v>C</v>
          </cell>
          <cell r="Q1131" t="str">
            <v/>
          </cell>
          <cell r="R1131" t="str">
            <v/>
          </cell>
          <cell r="S1131">
            <v>210.02</v>
          </cell>
          <cell r="T1131">
            <v>1260.1199999999999</v>
          </cell>
          <cell r="U1131" t="str">
            <v>11</v>
          </cell>
          <cell r="V1131" t="str">
            <v>NE SALES</v>
          </cell>
          <cell r="W1131">
            <v>20230929</v>
          </cell>
          <cell r="X1131" t="str">
            <v>20</v>
          </cell>
          <cell r="Y1131" t="str">
            <v>60</v>
          </cell>
          <cell r="Z1131" t="str">
            <v/>
          </cell>
          <cell r="AA1131" t="str">
            <v>2</v>
          </cell>
          <cell r="AB1131" t="str">
            <v/>
          </cell>
          <cell r="AC1131" t="str">
            <v/>
          </cell>
          <cell r="AD1131" t="str">
            <v/>
          </cell>
          <cell r="AE1131" t="str">
            <v/>
          </cell>
          <cell r="AF1131">
            <v>20231012</v>
          </cell>
          <cell r="AG1131">
            <v>20231012</v>
          </cell>
          <cell r="AH1131">
            <v>20231012</v>
          </cell>
        </row>
        <row r="1132">
          <cell r="A1132">
            <v>20230814</v>
          </cell>
          <cell r="B1132">
            <v>20231012</v>
          </cell>
          <cell r="F1132" t="str">
            <v>HK338555</v>
          </cell>
          <cell r="G1132" t="str">
            <v>302302133854400</v>
          </cell>
          <cell r="H1132" t="str">
            <v>SHS20C1QZSS BLOCK</v>
          </cell>
          <cell r="I1132">
            <v>30</v>
          </cell>
          <cell r="J1132">
            <v>0</v>
          </cell>
          <cell r="K1132">
            <v>30</v>
          </cell>
          <cell r="L1132" t="str">
            <v/>
          </cell>
          <cell r="M1132" t="str">
            <v>023</v>
          </cell>
          <cell r="N1132" t="str">
            <v>SHS</v>
          </cell>
          <cell r="O1132" t="str">
            <v>20</v>
          </cell>
          <cell r="P1132" t="str">
            <v>C</v>
          </cell>
          <cell r="Q1132" t="str">
            <v/>
          </cell>
          <cell r="R1132" t="str">
            <v/>
          </cell>
          <cell r="S1132">
            <v>46.61</v>
          </cell>
          <cell r="T1132">
            <v>1398.3</v>
          </cell>
          <cell r="U1132" t="str">
            <v>21</v>
          </cell>
          <cell r="V1132" t="str">
            <v>SALES CTRL</v>
          </cell>
          <cell r="W1132">
            <v>20231012</v>
          </cell>
          <cell r="X1132" t="str">
            <v/>
          </cell>
          <cell r="Y1132" t="str">
            <v/>
          </cell>
          <cell r="Z1132" t="str">
            <v/>
          </cell>
          <cell r="AA1132" t="str">
            <v/>
          </cell>
          <cell r="AB1132" t="str">
            <v/>
          </cell>
          <cell r="AC1132" t="str">
            <v/>
          </cell>
          <cell r="AD1132" t="str">
            <v/>
          </cell>
          <cell r="AE1132" t="str">
            <v/>
          </cell>
          <cell r="AF1132">
            <v>20231012</v>
          </cell>
          <cell r="AG1132">
            <v>20231012</v>
          </cell>
          <cell r="AH1132">
            <v>20231012</v>
          </cell>
        </row>
        <row r="1133">
          <cell r="A1133">
            <v>20230814</v>
          </cell>
          <cell r="B1133">
            <v>20231012</v>
          </cell>
          <cell r="F1133" t="str">
            <v>HK338657</v>
          </cell>
          <cell r="G1133" t="str">
            <v>186151015544600</v>
          </cell>
          <cell r="H1133" t="str">
            <v>KR2001A-0130-P0-01A0</v>
          </cell>
          <cell r="I1133">
            <v>46</v>
          </cell>
          <cell r="J1133">
            <v>9200</v>
          </cell>
          <cell r="K1133">
            <v>46</v>
          </cell>
          <cell r="L1133" t="str">
            <v>L3 TECHNOLOGIES, INC - KEO</v>
          </cell>
          <cell r="M1133" t="str">
            <v>861</v>
          </cell>
          <cell r="N1133" t="str">
            <v>KR</v>
          </cell>
          <cell r="O1133" t="str">
            <v>2001</v>
          </cell>
          <cell r="P1133" t="str">
            <v>A</v>
          </cell>
          <cell r="Q1133" t="str">
            <v>P</v>
          </cell>
          <cell r="R1133" t="str">
            <v>G0C1</v>
          </cell>
          <cell r="S1133">
            <v>282.92</v>
          </cell>
          <cell r="T1133">
            <v>13014.32</v>
          </cell>
          <cell r="U1133" t="str">
            <v>11</v>
          </cell>
          <cell r="V1133" t="str">
            <v>NE SALES</v>
          </cell>
          <cell r="W1133">
            <v>20231003</v>
          </cell>
          <cell r="X1133" t="str">
            <v>40</v>
          </cell>
          <cell r="Y1133" t="str">
            <v>0</v>
          </cell>
          <cell r="Z1133" t="str">
            <v/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>
            <v>20231012</v>
          </cell>
          <cell r="AG1133">
            <v>20231012</v>
          </cell>
          <cell r="AH1133">
            <v>20231012</v>
          </cell>
        </row>
        <row r="1134">
          <cell r="A1134">
            <v>20230816</v>
          </cell>
          <cell r="B1134">
            <v>20231012</v>
          </cell>
          <cell r="F1134" t="str">
            <v>HK338881</v>
          </cell>
          <cell r="G1134" t="str">
            <v>202E45222000000</v>
          </cell>
          <cell r="H1134" t="str">
            <v>SHS45V1SS(GK) BLOCK</v>
          </cell>
          <cell r="I1134">
            <v>20</v>
          </cell>
          <cell r="J1134">
            <v>0</v>
          </cell>
          <cell r="K1134">
            <v>20</v>
          </cell>
          <cell r="L1134" t="str">
            <v/>
          </cell>
          <cell r="M1134" t="str">
            <v>02E</v>
          </cell>
          <cell r="N1134" t="str">
            <v>SHS</v>
          </cell>
          <cell r="O1134" t="str">
            <v>45</v>
          </cell>
          <cell r="P1134" t="str">
            <v>V</v>
          </cell>
          <cell r="Q1134" t="str">
            <v>GK</v>
          </cell>
          <cell r="R1134" t="str">
            <v/>
          </cell>
          <cell r="S1134">
            <v>54.99</v>
          </cell>
          <cell r="T1134">
            <v>1099.8</v>
          </cell>
          <cell r="U1134" t="str">
            <v>21</v>
          </cell>
          <cell r="V1134" t="str">
            <v>SALES CTRL</v>
          </cell>
          <cell r="W1134">
            <v>20231012</v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>
            <v>20231012</v>
          </cell>
          <cell r="AG1134">
            <v>20231012</v>
          </cell>
          <cell r="AH1134">
            <v>20231012</v>
          </cell>
        </row>
        <row r="1135">
          <cell r="A1135">
            <v>20230817</v>
          </cell>
          <cell r="B1135">
            <v>20231012</v>
          </cell>
          <cell r="F1135" t="str">
            <v>HK338951</v>
          </cell>
          <cell r="G1135" t="str">
            <v>101502096426400</v>
          </cell>
          <cell r="H1135" t="str">
            <v>HSR20R2QZSS+640L-II</v>
          </cell>
          <cell r="I1135">
            <v>2</v>
          </cell>
          <cell r="J1135">
            <v>1280</v>
          </cell>
          <cell r="K1135">
            <v>4</v>
          </cell>
          <cell r="L1135" t="str">
            <v>APPLIED MEXICO, SA DE CV</v>
          </cell>
          <cell r="M1135" t="str">
            <v>015</v>
          </cell>
          <cell r="N1135" t="str">
            <v>HSR</v>
          </cell>
          <cell r="O1135" t="str">
            <v>20</v>
          </cell>
          <cell r="P1135" t="str">
            <v>R</v>
          </cell>
          <cell r="Q1135" t="str">
            <v/>
          </cell>
          <cell r="R1135" t="str">
            <v/>
          </cell>
          <cell r="S1135">
            <v>137.38</v>
          </cell>
          <cell r="T1135">
            <v>274.76</v>
          </cell>
          <cell r="U1135" t="str">
            <v>11</v>
          </cell>
          <cell r="V1135" t="str">
            <v>LA SALES</v>
          </cell>
          <cell r="W1135">
            <v>20231012</v>
          </cell>
          <cell r="X1135" t="str">
            <v>20</v>
          </cell>
          <cell r="Y1135" t="str">
            <v>60</v>
          </cell>
          <cell r="Z1135" t="str">
            <v/>
          </cell>
          <cell r="AA1135" t="str">
            <v>2</v>
          </cell>
          <cell r="AB1135" t="str">
            <v/>
          </cell>
          <cell r="AC1135" t="str">
            <v/>
          </cell>
          <cell r="AD1135" t="str">
            <v/>
          </cell>
          <cell r="AE1135" t="str">
            <v/>
          </cell>
          <cell r="AF1135">
            <v>20231012</v>
          </cell>
          <cell r="AG1135">
            <v>20231012</v>
          </cell>
          <cell r="AH1135">
            <v>20231012</v>
          </cell>
        </row>
        <row r="1136">
          <cell r="A1136">
            <v>20230817</v>
          </cell>
          <cell r="B1136">
            <v>20231012</v>
          </cell>
          <cell r="F1136" t="str">
            <v>HK338995</v>
          </cell>
          <cell r="G1136" t="str">
            <v>001E30116006000</v>
          </cell>
          <cell r="H1136" t="str">
            <v>HSR30C1SS+600L</v>
          </cell>
          <cell r="I1136">
            <v>2</v>
          </cell>
          <cell r="J1136">
            <v>1200</v>
          </cell>
          <cell r="K1136">
            <v>2</v>
          </cell>
          <cell r="L1136" t="str">
            <v>APPLIED MEXICO, SA DE CV</v>
          </cell>
          <cell r="M1136" t="str">
            <v>01E</v>
          </cell>
          <cell r="N1136" t="str">
            <v>HSR</v>
          </cell>
          <cell r="O1136" t="str">
            <v>30</v>
          </cell>
          <cell r="P1136" t="str">
            <v>C</v>
          </cell>
          <cell r="Q1136" t="str">
            <v/>
          </cell>
          <cell r="R1136" t="str">
            <v/>
          </cell>
          <cell r="S1136">
            <v>112.67</v>
          </cell>
          <cell r="T1136">
            <v>225.34</v>
          </cell>
          <cell r="U1136" t="str">
            <v>11</v>
          </cell>
          <cell r="V1136" t="str">
            <v>LA SALES</v>
          </cell>
          <cell r="W1136">
            <v>20231012</v>
          </cell>
          <cell r="X1136" t="str">
            <v>20</v>
          </cell>
          <cell r="Y1136" t="str">
            <v>80</v>
          </cell>
          <cell r="Z1136" t="str">
            <v/>
          </cell>
          <cell r="AA1136" t="str">
            <v/>
          </cell>
          <cell r="AB1136" t="str">
            <v/>
          </cell>
          <cell r="AC1136" t="str">
            <v/>
          </cell>
          <cell r="AD1136" t="str">
            <v/>
          </cell>
          <cell r="AE1136" t="str">
            <v/>
          </cell>
          <cell r="AF1136">
            <v>20231012</v>
          </cell>
          <cell r="AG1136">
            <v>20231012</v>
          </cell>
          <cell r="AH1136">
            <v>20231012</v>
          </cell>
        </row>
        <row r="1137">
          <cell r="A1137">
            <v>20221202</v>
          </cell>
          <cell r="B1137">
            <v>20231013</v>
          </cell>
          <cell r="F1137" t="str">
            <v>HK295456</v>
          </cell>
          <cell r="G1137" t="str">
            <v>102351017644800</v>
          </cell>
          <cell r="H1137" t="str">
            <v>SHS15V2SS+498L</v>
          </cell>
          <cell r="I1137">
            <v>40</v>
          </cell>
          <cell r="J1137">
            <v>19920</v>
          </cell>
          <cell r="K1137">
            <v>80</v>
          </cell>
          <cell r="L1137" t="str">
            <v>MOTION SOLUTIONS</v>
          </cell>
          <cell r="M1137" t="str">
            <v>023</v>
          </cell>
          <cell r="N1137" t="str">
            <v>SHS</v>
          </cell>
          <cell r="O1137" t="str">
            <v>15</v>
          </cell>
          <cell r="P1137" t="str">
            <v>V</v>
          </cell>
          <cell r="Q1137" t="str">
            <v/>
          </cell>
          <cell r="R1137" t="str">
            <v/>
          </cell>
          <cell r="S1137">
            <v>104.09</v>
          </cell>
          <cell r="T1137">
            <v>4163.6000000000004</v>
          </cell>
          <cell r="U1137" t="str">
            <v>11</v>
          </cell>
          <cell r="V1137" t="str">
            <v>SF SALES</v>
          </cell>
          <cell r="W1137">
            <v>20231013</v>
          </cell>
          <cell r="X1137" t="str">
            <v>9</v>
          </cell>
          <cell r="Y1137" t="str">
            <v>60</v>
          </cell>
          <cell r="Z1137" t="str">
            <v/>
          </cell>
          <cell r="AA1137" t="str">
            <v/>
          </cell>
          <cell r="AB1137" t="str">
            <v/>
          </cell>
          <cell r="AC1137" t="str">
            <v/>
          </cell>
          <cell r="AD1137" t="str">
            <v/>
          </cell>
          <cell r="AE1137" t="str">
            <v/>
          </cell>
          <cell r="AF1137">
            <v>20230828</v>
          </cell>
          <cell r="AG1137">
            <v>20231013</v>
          </cell>
          <cell r="AH1137">
            <v>20231013</v>
          </cell>
        </row>
        <row r="1138">
          <cell r="A1138">
            <v>20230126</v>
          </cell>
          <cell r="B1138">
            <v>20231013</v>
          </cell>
          <cell r="F1138" t="str">
            <v>HK303251</v>
          </cell>
          <cell r="G1138" t="str">
            <v>100651021423500</v>
          </cell>
          <cell r="H1138" t="str">
            <v>SSR15XW1SSM/V1SSM+515LYM/1085014-041/REV;A</v>
          </cell>
          <cell r="I1138">
            <v>48</v>
          </cell>
          <cell r="J1138">
            <v>24720</v>
          </cell>
          <cell r="K1138">
            <v>96</v>
          </cell>
          <cell r="L1138" t="str">
            <v>B.E. AEROSPACE (UKNI)</v>
          </cell>
          <cell r="M1138" t="str">
            <v>006</v>
          </cell>
          <cell r="N1138" t="str">
            <v>SSR</v>
          </cell>
          <cell r="O1138" t="str">
            <v>15X</v>
          </cell>
          <cell r="P1138" t="str">
            <v>V</v>
          </cell>
          <cell r="Q1138" t="str">
            <v/>
          </cell>
          <cell r="R1138" t="str">
            <v/>
          </cell>
          <cell r="S1138">
            <v>173.94</v>
          </cell>
          <cell r="T1138">
            <v>8349.1200000000008</v>
          </cell>
          <cell r="U1138" t="str">
            <v>11</v>
          </cell>
          <cell r="V1138" t="str">
            <v>ATL SALES</v>
          </cell>
          <cell r="W1138">
            <v>20231013</v>
          </cell>
          <cell r="X1138" t="str">
            <v>17.5</v>
          </cell>
          <cell r="Y1138" t="str">
            <v>60</v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>M200</v>
          </cell>
          <cell r="AD1138" t="str">
            <v/>
          </cell>
          <cell r="AE1138" t="str">
            <v>M100</v>
          </cell>
          <cell r="AF1138">
            <v>20231013</v>
          </cell>
          <cell r="AG1138">
            <v>20231013</v>
          </cell>
          <cell r="AH1138">
            <v>20231013</v>
          </cell>
        </row>
        <row r="1139">
          <cell r="A1139">
            <v>20230215</v>
          </cell>
          <cell r="B1139">
            <v>20231013</v>
          </cell>
          <cell r="F1139" t="str">
            <v>HK307566</v>
          </cell>
          <cell r="G1139" t="str">
            <v>102302213877600</v>
          </cell>
          <cell r="H1139" t="str">
            <v>SHS25C2QZZZ+820L</v>
          </cell>
          <cell r="I1139">
            <v>2</v>
          </cell>
          <cell r="J1139">
            <v>1640</v>
          </cell>
          <cell r="K1139">
            <v>4</v>
          </cell>
          <cell r="L1139" t="str">
            <v>VALIANT MACHINE &amp; TOOL INC.</v>
          </cell>
          <cell r="M1139" t="str">
            <v>023</v>
          </cell>
          <cell r="N1139" t="str">
            <v>SHS</v>
          </cell>
          <cell r="O1139" t="str">
            <v>25</v>
          </cell>
          <cell r="P1139" t="str">
            <v>C</v>
          </cell>
          <cell r="Q1139" t="str">
            <v/>
          </cell>
          <cell r="R1139" t="str">
            <v/>
          </cell>
          <cell r="S1139">
            <v>190.86</v>
          </cell>
          <cell r="T1139">
            <v>381.72</v>
          </cell>
          <cell r="U1139" t="str">
            <v>11</v>
          </cell>
          <cell r="V1139" t="str">
            <v>CAN SALES</v>
          </cell>
          <cell r="W1139">
            <v>20231013</v>
          </cell>
          <cell r="X1139" t="str">
            <v>20</v>
          </cell>
          <cell r="Y1139" t="str">
            <v>60</v>
          </cell>
          <cell r="Z1139" t="str">
            <v/>
          </cell>
          <cell r="AA1139" t="str">
            <v/>
          </cell>
          <cell r="AB1139" t="str">
            <v/>
          </cell>
          <cell r="AC1139" t="str">
            <v/>
          </cell>
          <cell r="AD1139" t="str">
            <v/>
          </cell>
          <cell r="AE1139" t="str">
            <v/>
          </cell>
          <cell r="AF1139">
            <v>20231013</v>
          </cell>
          <cell r="AG1139">
            <v>20231013</v>
          </cell>
          <cell r="AH1139">
            <v>20231013</v>
          </cell>
        </row>
        <row r="1140">
          <cell r="A1140">
            <v>20230215</v>
          </cell>
          <cell r="B1140">
            <v>20231013</v>
          </cell>
          <cell r="F1140" t="str">
            <v>HK307567</v>
          </cell>
          <cell r="G1140" t="str">
            <v>102302213877600</v>
          </cell>
          <cell r="H1140" t="str">
            <v>SHS25C2QZZZ+820L</v>
          </cell>
          <cell r="I1140">
            <v>2</v>
          </cell>
          <cell r="J1140">
            <v>1640</v>
          </cell>
          <cell r="K1140">
            <v>4</v>
          </cell>
          <cell r="L1140" t="str">
            <v>VALIANT MACHINE &amp; TOOL INC.</v>
          </cell>
          <cell r="M1140" t="str">
            <v>023</v>
          </cell>
          <cell r="N1140" t="str">
            <v>SHS</v>
          </cell>
          <cell r="O1140" t="str">
            <v>25</v>
          </cell>
          <cell r="P1140" t="str">
            <v>C</v>
          </cell>
          <cell r="Q1140" t="str">
            <v/>
          </cell>
          <cell r="R1140" t="str">
            <v/>
          </cell>
          <cell r="S1140">
            <v>190.86</v>
          </cell>
          <cell r="T1140">
            <v>381.72</v>
          </cell>
          <cell r="U1140" t="str">
            <v>11</v>
          </cell>
          <cell r="V1140" t="str">
            <v>CAN SALES</v>
          </cell>
          <cell r="W1140">
            <v>20231013</v>
          </cell>
          <cell r="X1140" t="str">
            <v>20</v>
          </cell>
          <cell r="Y1140" t="str">
            <v>60</v>
          </cell>
          <cell r="Z1140" t="str">
            <v/>
          </cell>
          <cell r="AA1140" t="str">
            <v/>
          </cell>
          <cell r="AB1140" t="str">
            <v/>
          </cell>
          <cell r="AC1140" t="str">
            <v/>
          </cell>
          <cell r="AD1140" t="str">
            <v/>
          </cell>
          <cell r="AE1140" t="str">
            <v/>
          </cell>
          <cell r="AF1140">
            <v>20231013</v>
          </cell>
          <cell r="AG1140">
            <v>20231013</v>
          </cell>
          <cell r="AH1140">
            <v>20231013</v>
          </cell>
        </row>
        <row r="1141">
          <cell r="A1141">
            <v>20230215</v>
          </cell>
          <cell r="B1141">
            <v>20231013</v>
          </cell>
          <cell r="F1141" t="str">
            <v>HK307568</v>
          </cell>
          <cell r="G1141" t="str">
            <v>102302213877600</v>
          </cell>
          <cell r="H1141" t="str">
            <v>SHS25C2QZZZ+820L</v>
          </cell>
          <cell r="I1141">
            <v>2</v>
          </cell>
          <cell r="J1141">
            <v>1640</v>
          </cell>
          <cell r="K1141">
            <v>4</v>
          </cell>
          <cell r="L1141" t="str">
            <v>VALIANT MACHINE &amp; TOOL INC.</v>
          </cell>
          <cell r="M1141" t="str">
            <v>023</v>
          </cell>
          <cell r="N1141" t="str">
            <v>SHS</v>
          </cell>
          <cell r="O1141" t="str">
            <v>25</v>
          </cell>
          <cell r="P1141" t="str">
            <v>C</v>
          </cell>
          <cell r="Q1141" t="str">
            <v/>
          </cell>
          <cell r="R1141" t="str">
            <v/>
          </cell>
          <cell r="S1141">
            <v>190.86</v>
          </cell>
          <cell r="T1141">
            <v>381.72</v>
          </cell>
          <cell r="U1141" t="str">
            <v>11</v>
          </cell>
          <cell r="V1141" t="str">
            <v>CAN SALES</v>
          </cell>
          <cell r="W1141">
            <v>20231013</v>
          </cell>
          <cell r="X1141" t="str">
            <v>20</v>
          </cell>
          <cell r="Y1141" t="str">
            <v>60</v>
          </cell>
          <cell r="Z1141" t="str">
            <v/>
          </cell>
          <cell r="AA1141" t="str">
            <v/>
          </cell>
          <cell r="AB1141" t="str">
            <v/>
          </cell>
          <cell r="AC1141" t="str">
            <v/>
          </cell>
          <cell r="AD1141" t="str">
            <v/>
          </cell>
          <cell r="AE1141" t="str">
            <v/>
          </cell>
          <cell r="AF1141">
            <v>20231013</v>
          </cell>
          <cell r="AG1141">
            <v>20231013</v>
          </cell>
          <cell r="AH1141">
            <v>20231013</v>
          </cell>
        </row>
        <row r="1142">
          <cell r="A1142">
            <v>20230215</v>
          </cell>
          <cell r="B1142">
            <v>20231013</v>
          </cell>
          <cell r="F1142" t="str">
            <v>HK307571</v>
          </cell>
          <cell r="G1142" t="str">
            <v>102302213877600</v>
          </cell>
          <cell r="H1142" t="str">
            <v>SHS25C2QZZZ+820L</v>
          </cell>
          <cell r="I1142">
            <v>2</v>
          </cell>
          <cell r="J1142">
            <v>1640</v>
          </cell>
          <cell r="K1142">
            <v>4</v>
          </cell>
          <cell r="L1142" t="str">
            <v>VALIANT MACHINE &amp; TOOL INC.</v>
          </cell>
          <cell r="M1142" t="str">
            <v>023</v>
          </cell>
          <cell r="N1142" t="str">
            <v>SHS</v>
          </cell>
          <cell r="O1142" t="str">
            <v>25</v>
          </cell>
          <cell r="P1142" t="str">
            <v>C</v>
          </cell>
          <cell r="Q1142" t="str">
            <v/>
          </cell>
          <cell r="R1142" t="str">
            <v/>
          </cell>
          <cell r="S1142">
            <v>190.86</v>
          </cell>
          <cell r="T1142">
            <v>381.72</v>
          </cell>
          <cell r="U1142" t="str">
            <v>11</v>
          </cell>
          <cell r="V1142" t="str">
            <v>CAN SALES</v>
          </cell>
          <cell r="W1142">
            <v>20231013</v>
          </cell>
          <cell r="X1142" t="str">
            <v>20</v>
          </cell>
          <cell r="Y1142" t="str">
            <v>60</v>
          </cell>
          <cell r="Z1142" t="str">
            <v/>
          </cell>
          <cell r="AA1142" t="str">
            <v/>
          </cell>
          <cell r="AB1142" t="str">
            <v/>
          </cell>
          <cell r="AC1142" t="str">
            <v/>
          </cell>
          <cell r="AD1142" t="str">
            <v/>
          </cell>
          <cell r="AE1142" t="str">
            <v/>
          </cell>
          <cell r="AF1142">
            <v>20231013</v>
          </cell>
          <cell r="AG1142">
            <v>20231013</v>
          </cell>
          <cell r="AH1142">
            <v>20231013</v>
          </cell>
        </row>
        <row r="1143">
          <cell r="A1143">
            <v>20230215</v>
          </cell>
          <cell r="B1143">
            <v>20231013</v>
          </cell>
          <cell r="F1143" t="str">
            <v>HK307678</v>
          </cell>
          <cell r="G1143" t="str">
            <v>184951008761301</v>
          </cell>
          <cell r="H1143" t="str">
            <v>MS08022-A-0087613</v>
          </cell>
          <cell r="I1143">
            <v>6</v>
          </cell>
          <cell r="J1143">
            <v>0</v>
          </cell>
          <cell r="K1143">
            <v>0</v>
          </cell>
          <cell r="L1143" t="str">
            <v>APPLIED MATERIALS INC</v>
          </cell>
          <cell r="M1143" t="str">
            <v>849</v>
          </cell>
          <cell r="N1143" t="str">
            <v>S-UNIT</v>
          </cell>
          <cell r="O1143" t="str">
            <v/>
          </cell>
          <cell r="P1143" t="str">
            <v/>
          </cell>
          <cell r="Q1143" t="str">
            <v/>
          </cell>
          <cell r="R1143" t="str">
            <v/>
          </cell>
          <cell r="S1143">
            <v>5710</v>
          </cell>
          <cell r="T1143">
            <v>34260</v>
          </cell>
          <cell r="U1143" t="str">
            <v>11</v>
          </cell>
          <cell r="V1143" t="str">
            <v>SF SALES</v>
          </cell>
          <cell r="W1143">
            <v>20231013</v>
          </cell>
          <cell r="X1143" t="str">
            <v/>
          </cell>
          <cell r="Y1143" t="str">
            <v/>
          </cell>
          <cell r="Z1143" t="str">
            <v/>
          </cell>
          <cell r="AA1143" t="str">
            <v/>
          </cell>
          <cell r="AB1143" t="str">
            <v/>
          </cell>
          <cell r="AC1143" t="str">
            <v/>
          </cell>
          <cell r="AD1143" t="str">
            <v/>
          </cell>
          <cell r="AE1143" t="str">
            <v/>
          </cell>
          <cell r="AF1143">
            <v>20231013</v>
          </cell>
          <cell r="AG1143">
            <v>20231013</v>
          </cell>
          <cell r="AH1143">
            <v>20231013</v>
          </cell>
        </row>
        <row r="1144">
          <cell r="A1144">
            <v>20230215</v>
          </cell>
          <cell r="B1144">
            <v>20231013</v>
          </cell>
          <cell r="F1144" t="str">
            <v>HK307677</v>
          </cell>
          <cell r="G1144" t="str">
            <v>184951008761402</v>
          </cell>
          <cell r="H1144" t="str">
            <v>MS08021-A-0087614</v>
          </cell>
          <cell r="I1144">
            <v>6</v>
          </cell>
          <cell r="J1144">
            <v>0</v>
          </cell>
          <cell r="K1144">
            <v>0</v>
          </cell>
          <cell r="L1144" t="str">
            <v>APPLIED MATERIALS INC</v>
          </cell>
          <cell r="M1144" t="str">
            <v>849</v>
          </cell>
          <cell r="N1144" t="str">
            <v>S-UNIT</v>
          </cell>
          <cell r="O1144" t="str">
            <v/>
          </cell>
          <cell r="P1144" t="str">
            <v/>
          </cell>
          <cell r="Q1144" t="str">
            <v/>
          </cell>
          <cell r="R1144" t="str">
            <v/>
          </cell>
          <cell r="S1144">
            <v>8347</v>
          </cell>
          <cell r="T1144">
            <v>50082</v>
          </cell>
          <cell r="U1144" t="str">
            <v>11</v>
          </cell>
          <cell r="V1144" t="str">
            <v>SF SALES</v>
          </cell>
          <cell r="W1144">
            <v>20231013</v>
          </cell>
          <cell r="X1144" t="str">
            <v/>
          </cell>
          <cell r="Y1144" t="str">
            <v/>
          </cell>
          <cell r="Z1144" t="str">
            <v/>
          </cell>
          <cell r="AA1144" t="str">
            <v/>
          </cell>
          <cell r="AB1144" t="str">
            <v/>
          </cell>
          <cell r="AC1144" t="str">
            <v/>
          </cell>
          <cell r="AD1144" t="str">
            <v/>
          </cell>
          <cell r="AE1144" t="str">
            <v/>
          </cell>
          <cell r="AF1144">
            <v>20231013</v>
          </cell>
          <cell r="AG1144">
            <v>20231013</v>
          </cell>
          <cell r="AH1144">
            <v>20231013</v>
          </cell>
        </row>
        <row r="1145">
          <cell r="A1145">
            <v>20230301</v>
          </cell>
          <cell r="B1145">
            <v>20231013</v>
          </cell>
          <cell r="F1145" t="str">
            <v>HK310730</v>
          </cell>
          <cell r="G1145" t="str">
            <v>002315326004000</v>
          </cell>
          <cell r="H1145" t="str">
            <v>SHS15V2SS+400L</v>
          </cell>
          <cell r="I1145">
            <v>60</v>
          </cell>
          <cell r="J1145">
            <v>24000</v>
          </cell>
          <cell r="K1145">
            <v>120</v>
          </cell>
          <cell r="L1145" t="str">
            <v>MOTION SOLUTIONS</v>
          </cell>
          <cell r="M1145" t="str">
            <v>023</v>
          </cell>
          <cell r="N1145" t="str">
            <v>SHS</v>
          </cell>
          <cell r="O1145" t="str">
            <v>15</v>
          </cell>
          <cell r="P1145" t="str">
            <v>V</v>
          </cell>
          <cell r="Q1145" t="str">
            <v/>
          </cell>
          <cell r="R1145" t="str">
            <v/>
          </cell>
          <cell r="S1145">
            <v>93.81</v>
          </cell>
          <cell r="T1145">
            <v>5628.6</v>
          </cell>
          <cell r="U1145" t="str">
            <v>11</v>
          </cell>
          <cell r="V1145" t="str">
            <v>SF SALES</v>
          </cell>
          <cell r="W1145">
            <v>20231211</v>
          </cell>
          <cell r="X1145" t="str">
            <v>20</v>
          </cell>
          <cell r="Y1145" t="str">
            <v>60</v>
          </cell>
          <cell r="Z1145" t="str">
            <v/>
          </cell>
          <cell r="AA1145" t="str">
            <v/>
          </cell>
          <cell r="AB1145" t="str">
            <v/>
          </cell>
          <cell r="AC1145" t="str">
            <v/>
          </cell>
          <cell r="AD1145" t="str">
            <v/>
          </cell>
          <cell r="AE1145" t="str">
            <v/>
          </cell>
          <cell r="AF1145">
            <v>20231013</v>
          </cell>
          <cell r="AG1145">
            <v>20231211</v>
          </cell>
          <cell r="AH1145">
            <v>20231211</v>
          </cell>
        </row>
        <row r="1146">
          <cell r="A1146">
            <v>20230301</v>
          </cell>
          <cell r="B1146">
            <v>20231013</v>
          </cell>
          <cell r="F1146" t="str">
            <v>HK310735</v>
          </cell>
          <cell r="G1146" t="str">
            <v>100102044093900</v>
          </cell>
          <cell r="H1146" t="str">
            <v>SR15V2SS+145L</v>
          </cell>
          <cell r="I1146">
            <v>60</v>
          </cell>
          <cell r="J1146">
            <v>8700</v>
          </cell>
          <cell r="K1146">
            <v>120</v>
          </cell>
          <cell r="L1146" t="str">
            <v>MOTION SOLUTIONS</v>
          </cell>
          <cell r="M1146" t="str">
            <v>001</v>
          </cell>
          <cell r="N1146" t="str">
            <v>SR</v>
          </cell>
          <cell r="O1146" t="str">
            <v>15</v>
          </cell>
          <cell r="P1146" t="str">
            <v>V</v>
          </cell>
          <cell r="Q1146" t="str">
            <v/>
          </cell>
          <cell r="R1146" t="str">
            <v/>
          </cell>
          <cell r="S1146">
            <v>69.489999999999995</v>
          </cell>
          <cell r="T1146">
            <v>4169.3999999999996</v>
          </cell>
          <cell r="U1146" t="str">
            <v>11</v>
          </cell>
          <cell r="V1146" t="str">
            <v>SF SALES</v>
          </cell>
          <cell r="W1146">
            <v>20231211</v>
          </cell>
          <cell r="X1146" t="str">
            <v>12.5</v>
          </cell>
          <cell r="Y1146" t="str">
            <v>60</v>
          </cell>
          <cell r="Z1146" t="str">
            <v/>
          </cell>
          <cell r="AA1146" t="str">
            <v/>
          </cell>
          <cell r="AB1146" t="str">
            <v/>
          </cell>
          <cell r="AC1146" t="str">
            <v/>
          </cell>
          <cell r="AD1146" t="str">
            <v/>
          </cell>
          <cell r="AE1146" t="str">
            <v/>
          </cell>
          <cell r="AF1146">
            <v>20231013</v>
          </cell>
          <cell r="AG1146">
            <v>20231211</v>
          </cell>
          <cell r="AH1146">
            <v>20231211</v>
          </cell>
        </row>
        <row r="1147">
          <cell r="A1147">
            <v>20230303</v>
          </cell>
          <cell r="B1147">
            <v>20231013</v>
          </cell>
          <cell r="F1147" t="str">
            <v>HK311550</v>
          </cell>
          <cell r="G1147" t="str">
            <v>184951010882801</v>
          </cell>
          <cell r="H1147" t="str">
            <v>MS11005-0108828</v>
          </cell>
          <cell r="I1147">
            <v>6</v>
          </cell>
          <cell r="J1147">
            <v>0</v>
          </cell>
          <cell r="K1147">
            <v>0</v>
          </cell>
          <cell r="L1147" t="str">
            <v>APPLIED MATERIALS INC</v>
          </cell>
          <cell r="M1147" t="str">
            <v>849</v>
          </cell>
          <cell r="N1147" t="str">
            <v>S-UNIT</v>
          </cell>
          <cell r="O1147" t="str">
            <v/>
          </cell>
          <cell r="P1147" t="str">
            <v/>
          </cell>
          <cell r="Q1147" t="str">
            <v/>
          </cell>
          <cell r="R1147" t="str">
            <v/>
          </cell>
          <cell r="S1147">
            <v>13095</v>
          </cell>
          <cell r="T1147">
            <v>78570</v>
          </cell>
          <cell r="U1147" t="str">
            <v>11</v>
          </cell>
          <cell r="V1147" t="str">
            <v>SF SALES</v>
          </cell>
          <cell r="W1147">
            <v>20230405</v>
          </cell>
          <cell r="X1147" t="str">
            <v/>
          </cell>
          <cell r="Y1147" t="str">
            <v/>
          </cell>
          <cell r="Z1147" t="str">
            <v/>
          </cell>
          <cell r="AA1147" t="str">
            <v/>
          </cell>
          <cell r="AB1147" t="str">
            <v/>
          </cell>
          <cell r="AC1147" t="str">
            <v/>
          </cell>
          <cell r="AD1147" t="str">
            <v/>
          </cell>
          <cell r="AE1147" t="str">
            <v/>
          </cell>
          <cell r="AF1147">
            <v>20231013</v>
          </cell>
          <cell r="AG1147">
            <v>20231013</v>
          </cell>
          <cell r="AH1147">
            <v>20231013</v>
          </cell>
        </row>
        <row r="1148">
          <cell r="A1148">
            <v>20230418</v>
          </cell>
          <cell r="B1148">
            <v>20231013</v>
          </cell>
          <cell r="F1148" t="str">
            <v>HK320552</v>
          </cell>
          <cell r="G1148" t="str">
            <v>113951022574401</v>
          </cell>
          <cell r="H1148" t="str">
            <v>2SRS9XMUU+524LM/1216941-011/REV:A</v>
          </cell>
          <cell r="I1148">
            <v>90</v>
          </cell>
          <cell r="J1148">
            <v>47160</v>
          </cell>
          <cell r="K1148">
            <v>180</v>
          </cell>
          <cell r="L1148" t="str">
            <v>B.E. AEROSPACE (UKNI)</v>
          </cell>
          <cell r="M1148" t="str">
            <v>139</v>
          </cell>
          <cell r="N1148" t="str">
            <v>SRS</v>
          </cell>
          <cell r="O1148" t="str">
            <v>9X</v>
          </cell>
          <cell r="P1148" t="str">
            <v/>
          </cell>
          <cell r="Q1148" t="str">
            <v/>
          </cell>
          <cell r="R1148" t="str">
            <v/>
          </cell>
          <cell r="S1148">
            <v>77.260000000000005</v>
          </cell>
          <cell r="T1148">
            <v>6953.4</v>
          </cell>
          <cell r="U1148" t="str">
            <v>11</v>
          </cell>
          <cell r="V1148" t="str">
            <v>ATL SALES</v>
          </cell>
          <cell r="W1148">
            <v>20231013</v>
          </cell>
          <cell r="X1148" t="str">
            <v>12</v>
          </cell>
          <cell r="Y1148" t="str">
            <v>20</v>
          </cell>
          <cell r="Z1148" t="str">
            <v/>
          </cell>
          <cell r="AA1148" t="str">
            <v/>
          </cell>
          <cell r="AB1148" t="str">
            <v/>
          </cell>
          <cell r="AC1148" t="str">
            <v>M200</v>
          </cell>
          <cell r="AD1148" t="str">
            <v/>
          </cell>
          <cell r="AE1148" t="str">
            <v>M100</v>
          </cell>
          <cell r="AF1148">
            <v>20231013</v>
          </cell>
          <cell r="AG1148">
            <v>20231013</v>
          </cell>
          <cell r="AH1148">
            <v>20231013</v>
          </cell>
        </row>
        <row r="1149">
          <cell r="A1149">
            <v>20230526</v>
          </cell>
          <cell r="B1149">
            <v>20231013</v>
          </cell>
          <cell r="F1149" t="str">
            <v>HK327446</v>
          </cell>
          <cell r="G1149" t="str">
            <v>169951016788505</v>
          </cell>
          <cell r="H1149" t="str">
            <v>MPG179S-0167885</v>
          </cell>
          <cell r="I1149">
            <v>100</v>
          </cell>
          <cell r="J1149">
            <v>0</v>
          </cell>
          <cell r="K1149">
            <v>0</v>
          </cell>
          <cell r="L1149" t="str">
            <v>B.E. AEROSPACE (FL)</v>
          </cell>
          <cell r="M1149" t="str">
            <v>699</v>
          </cell>
          <cell r="N1149" t="str">
            <v>MPG</v>
          </cell>
          <cell r="O1149" t="str">
            <v>179S</v>
          </cell>
          <cell r="P1149" t="str">
            <v/>
          </cell>
          <cell r="Q1149" t="str">
            <v/>
          </cell>
          <cell r="R1149" t="str">
            <v/>
          </cell>
          <cell r="S1149">
            <v>362</v>
          </cell>
          <cell r="T1149">
            <v>36200</v>
          </cell>
          <cell r="U1149" t="str">
            <v>11</v>
          </cell>
          <cell r="V1149" t="str">
            <v>ATL SALES</v>
          </cell>
          <cell r="W1149">
            <v>20230922</v>
          </cell>
          <cell r="X1149" t="str">
            <v/>
          </cell>
          <cell r="Y1149" t="str">
            <v/>
          </cell>
          <cell r="Z1149" t="str">
            <v/>
          </cell>
          <cell r="AA1149" t="str">
            <v/>
          </cell>
          <cell r="AB1149" t="str">
            <v/>
          </cell>
          <cell r="AC1149" t="str">
            <v/>
          </cell>
          <cell r="AD1149" t="str">
            <v/>
          </cell>
          <cell r="AE1149" t="str">
            <v/>
          </cell>
          <cell r="AF1149">
            <v>20231013</v>
          </cell>
          <cell r="AG1149">
            <v>20231013</v>
          </cell>
          <cell r="AH1149">
            <v>20231013</v>
          </cell>
        </row>
        <row r="1150">
          <cell r="A1150">
            <v>20230530</v>
          </cell>
          <cell r="B1150">
            <v>20231013</v>
          </cell>
          <cell r="F1150" t="str">
            <v>HK327749</v>
          </cell>
          <cell r="G1150" t="str">
            <v>106751005545800</v>
          </cell>
          <cell r="H1150" t="str">
            <v>SHW27CR4C1+2460LT</v>
          </cell>
          <cell r="I1150">
            <v>50</v>
          </cell>
          <cell r="J1150">
            <v>123000</v>
          </cell>
          <cell r="K1150">
            <v>200</v>
          </cell>
          <cell r="L1150" t="str">
            <v>DFF CORPORATION</v>
          </cell>
          <cell r="M1150" t="str">
            <v>067</v>
          </cell>
          <cell r="N1150" t="str">
            <v>SHW</v>
          </cell>
          <cell r="O1150" t="str">
            <v>27</v>
          </cell>
          <cell r="P1150" t="str">
            <v>CR</v>
          </cell>
          <cell r="Q1150" t="str">
            <v/>
          </cell>
          <cell r="R1150" t="str">
            <v>C1</v>
          </cell>
          <cell r="S1150">
            <v>710</v>
          </cell>
          <cell r="T1150">
            <v>35500</v>
          </cell>
          <cell r="U1150" t="str">
            <v>11</v>
          </cell>
          <cell r="V1150" t="str">
            <v>NE SALES</v>
          </cell>
          <cell r="W1150">
            <v>20231019</v>
          </cell>
          <cell r="X1150" t="str">
            <v>47</v>
          </cell>
          <cell r="Y1150" t="str">
            <v>60</v>
          </cell>
          <cell r="Z1150" t="str">
            <v>2</v>
          </cell>
          <cell r="AA1150" t="str">
            <v/>
          </cell>
          <cell r="AB1150" t="str">
            <v/>
          </cell>
          <cell r="AC1150" t="str">
            <v/>
          </cell>
          <cell r="AD1150" t="str">
            <v/>
          </cell>
          <cell r="AE1150" t="str">
            <v/>
          </cell>
          <cell r="AF1150">
            <v>20231013</v>
          </cell>
          <cell r="AG1150">
            <v>20231013</v>
          </cell>
          <cell r="AH1150">
            <v>20231013</v>
          </cell>
        </row>
        <row r="1151">
          <cell r="A1151">
            <v>20230607</v>
          </cell>
          <cell r="B1151">
            <v>20231013</v>
          </cell>
          <cell r="F1151" t="str">
            <v>HK329605</v>
          </cell>
          <cell r="G1151" t="str">
            <v>184951011721501</v>
          </cell>
          <cell r="H1151" t="str">
            <v>KR3306A+150L0-000X(T)(B)</v>
          </cell>
          <cell r="I1151">
            <v>15</v>
          </cell>
          <cell r="J1151">
            <v>0</v>
          </cell>
          <cell r="K1151">
            <v>0</v>
          </cell>
          <cell r="L1151" t="str">
            <v>FOXSEMICON INTEGRATED TECHNOLOGY</v>
          </cell>
          <cell r="M1151" t="str">
            <v>849</v>
          </cell>
          <cell r="N1151" t="str">
            <v>S-UNIT</v>
          </cell>
          <cell r="O1151" t="str">
            <v/>
          </cell>
          <cell r="P1151" t="str">
            <v/>
          </cell>
          <cell r="Q1151" t="str">
            <v/>
          </cell>
          <cell r="R1151" t="str">
            <v/>
          </cell>
          <cell r="S1151">
            <v>479</v>
          </cell>
          <cell r="T1151">
            <v>7185</v>
          </cell>
          <cell r="U1151" t="str">
            <v>11</v>
          </cell>
          <cell r="V1151" t="str">
            <v>SF SALES</v>
          </cell>
          <cell r="W1151">
            <v>20230907</v>
          </cell>
          <cell r="X1151" t="str">
            <v/>
          </cell>
          <cell r="Y1151" t="str">
            <v/>
          </cell>
          <cell r="Z1151" t="str">
            <v/>
          </cell>
          <cell r="AA1151" t="str">
            <v/>
          </cell>
          <cell r="AB1151" t="str">
            <v/>
          </cell>
          <cell r="AC1151" t="str">
            <v/>
          </cell>
          <cell r="AD1151" t="str">
            <v/>
          </cell>
          <cell r="AE1151" t="str">
            <v/>
          </cell>
          <cell r="AF1151">
            <v>20231013</v>
          </cell>
          <cell r="AG1151">
            <v>20231013</v>
          </cell>
          <cell r="AH1151">
            <v>20231013</v>
          </cell>
        </row>
        <row r="1152">
          <cell r="A1152">
            <v>20230615</v>
          </cell>
          <cell r="B1152">
            <v>20231013</v>
          </cell>
          <cell r="F1152" t="str">
            <v>HK330959</v>
          </cell>
          <cell r="G1152" t="str">
            <v>202330344009000</v>
          </cell>
          <cell r="H1152" t="str">
            <v>SHS30V1ZZ(GK) BLOCK</v>
          </cell>
          <cell r="I1152">
            <v>12</v>
          </cell>
          <cell r="J1152">
            <v>0</v>
          </cell>
          <cell r="K1152">
            <v>12</v>
          </cell>
          <cell r="L1152" t="str">
            <v>LINCOLN ELECTRIC AUTOMATION, INC</v>
          </cell>
          <cell r="M1152" t="str">
            <v>023</v>
          </cell>
          <cell r="N1152" t="str">
            <v>SHS</v>
          </cell>
          <cell r="O1152" t="str">
            <v>30</v>
          </cell>
          <cell r="P1152" t="str">
            <v>V</v>
          </cell>
          <cell r="Q1152" t="str">
            <v>GK</v>
          </cell>
          <cell r="R1152" t="str">
            <v/>
          </cell>
          <cell r="S1152">
            <v>51.69</v>
          </cell>
          <cell r="T1152">
            <v>620.28</v>
          </cell>
          <cell r="U1152" t="str">
            <v>11</v>
          </cell>
          <cell r="V1152" t="str">
            <v>CHI SALES</v>
          </cell>
          <cell r="W1152">
            <v>20230621</v>
          </cell>
          <cell r="X1152" t="str">
            <v/>
          </cell>
          <cell r="Y1152" t="str">
            <v/>
          </cell>
          <cell r="Z1152" t="str">
            <v/>
          </cell>
          <cell r="AA1152" t="str">
            <v/>
          </cell>
          <cell r="AB1152" t="str">
            <v/>
          </cell>
          <cell r="AC1152" t="str">
            <v/>
          </cell>
          <cell r="AD1152" t="str">
            <v/>
          </cell>
          <cell r="AE1152" t="str">
            <v/>
          </cell>
          <cell r="AF1152">
            <v>20231013</v>
          </cell>
          <cell r="AG1152">
            <v>20231013</v>
          </cell>
          <cell r="AH1152">
            <v>20231013</v>
          </cell>
        </row>
        <row r="1153">
          <cell r="A1153">
            <v>20230615</v>
          </cell>
          <cell r="B1153">
            <v>20231013</v>
          </cell>
          <cell r="F1153" t="str">
            <v>HK330940</v>
          </cell>
          <cell r="G1153" t="str">
            <v>202365411009000</v>
          </cell>
          <cell r="H1153" t="str">
            <v>SHS65LV1UU(GK) BLOCK</v>
          </cell>
          <cell r="I1153">
            <v>4</v>
          </cell>
          <cell r="J1153">
            <v>0</v>
          </cell>
          <cell r="K1153">
            <v>4</v>
          </cell>
          <cell r="L1153" t="str">
            <v>EASTERN IND - S WINDSOR CT</v>
          </cell>
          <cell r="M1153" t="str">
            <v>023</v>
          </cell>
          <cell r="N1153" t="str">
            <v>SHS</v>
          </cell>
          <cell r="O1153" t="str">
            <v>65</v>
          </cell>
          <cell r="P1153" t="str">
            <v>LV</v>
          </cell>
          <cell r="Q1153" t="str">
            <v>GK</v>
          </cell>
          <cell r="R1153" t="str">
            <v/>
          </cell>
          <cell r="S1153">
            <v>205.55</v>
          </cell>
          <cell r="T1153">
            <v>822.2</v>
          </cell>
          <cell r="U1153" t="str">
            <v>11</v>
          </cell>
          <cell r="V1153" t="str">
            <v>NE SALES</v>
          </cell>
          <cell r="W1153">
            <v>20230621</v>
          </cell>
          <cell r="X1153" t="str">
            <v/>
          </cell>
          <cell r="Y1153" t="str">
            <v/>
          </cell>
          <cell r="Z1153" t="str">
            <v/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>
            <v>20231013</v>
          </cell>
          <cell r="AG1153">
            <v>20231013</v>
          </cell>
          <cell r="AH1153">
            <v>20231013</v>
          </cell>
        </row>
        <row r="1154">
          <cell r="A1154">
            <v>20230630</v>
          </cell>
          <cell r="B1154">
            <v>20231013</v>
          </cell>
          <cell r="F1154" t="str">
            <v>HK332919</v>
          </cell>
          <cell r="G1154" t="str">
            <v>302351016037200</v>
          </cell>
          <cell r="H1154" t="str">
            <v>SHS35LV1QZSSHHE BLOCK</v>
          </cell>
          <cell r="I1154">
            <v>100</v>
          </cell>
          <cell r="J1154">
            <v>0</v>
          </cell>
          <cell r="K1154">
            <v>100</v>
          </cell>
          <cell r="L1154" t="str">
            <v>APPLIED IND TECH - CLEVELAND</v>
          </cell>
          <cell r="M1154" t="str">
            <v>023</v>
          </cell>
          <cell r="N1154" t="str">
            <v>SHS</v>
          </cell>
          <cell r="O1154" t="str">
            <v>35</v>
          </cell>
          <cell r="P1154" t="str">
            <v>LV</v>
          </cell>
          <cell r="Q1154" t="str">
            <v/>
          </cell>
          <cell r="R1154" t="str">
            <v/>
          </cell>
          <cell r="S1154">
            <v>72</v>
          </cell>
          <cell r="T1154">
            <v>7200</v>
          </cell>
          <cell r="U1154" t="str">
            <v>11</v>
          </cell>
          <cell r="V1154" t="str">
            <v>CHI SALES</v>
          </cell>
          <cell r="W1154">
            <v>20231017</v>
          </cell>
          <cell r="X1154" t="str">
            <v/>
          </cell>
          <cell r="Y1154" t="str">
            <v/>
          </cell>
          <cell r="Z1154" t="str">
            <v/>
          </cell>
          <cell r="AA1154" t="str">
            <v/>
          </cell>
          <cell r="AB1154" t="str">
            <v>004Z</v>
          </cell>
          <cell r="AC1154" t="str">
            <v/>
          </cell>
          <cell r="AD1154" t="str">
            <v/>
          </cell>
          <cell r="AE1154" t="str">
            <v/>
          </cell>
          <cell r="AF1154">
            <v>20231013</v>
          </cell>
          <cell r="AG1154">
            <v>20231013</v>
          </cell>
          <cell r="AH1154">
            <v>20231013</v>
          </cell>
        </row>
        <row r="1155">
          <cell r="A1155">
            <v>20230705</v>
          </cell>
          <cell r="B1155">
            <v>20231013</v>
          </cell>
          <cell r="F1155" t="str">
            <v>HK332960</v>
          </cell>
          <cell r="G1155" t="str">
            <v>102302394286900</v>
          </cell>
          <cell r="H1155" t="str">
            <v>SHS30LR1QZSSC1+800LH-II</v>
          </cell>
          <cell r="I1155">
            <v>2</v>
          </cell>
          <cell r="J1155">
            <v>1600</v>
          </cell>
          <cell r="K1155">
            <v>2</v>
          </cell>
          <cell r="L1155" t="str">
            <v>MOTION IND - BIRMINGHAM</v>
          </cell>
          <cell r="M1155" t="str">
            <v>023</v>
          </cell>
          <cell r="N1155" t="str">
            <v>SHS</v>
          </cell>
          <cell r="O1155" t="str">
            <v>30</v>
          </cell>
          <cell r="P1155" t="str">
            <v>LR</v>
          </cell>
          <cell r="Q1155" t="str">
            <v>H</v>
          </cell>
          <cell r="R1155" t="str">
            <v>C1</v>
          </cell>
          <cell r="S1155">
            <v>186.06</v>
          </cell>
          <cell r="T1155">
            <v>372.12</v>
          </cell>
          <cell r="U1155" t="str">
            <v>11</v>
          </cell>
          <cell r="V1155" t="str">
            <v>NE SALES</v>
          </cell>
          <cell r="W1155">
            <v>20230707</v>
          </cell>
          <cell r="X1155" t="str">
            <v>40</v>
          </cell>
          <cell r="Y1155" t="str">
            <v>80</v>
          </cell>
          <cell r="Z1155" t="str">
            <v/>
          </cell>
          <cell r="AA1155" t="str">
            <v>2</v>
          </cell>
          <cell r="AB1155" t="str">
            <v/>
          </cell>
          <cell r="AC1155" t="str">
            <v/>
          </cell>
          <cell r="AD1155" t="str">
            <v/>
          </cell>
          <cell r="AE1155" t="str">
            <v/>
          </cell>
          <cell r="AF1155">
            <v>20231013</v>
          </cell>
          <cell r="AG1155">
            <v>20231013</v>
          </cell>
          <cell r="AH1155">
            <v>20231013</v>
          </cell>
        </row>
        <row r="1156">
          <cell r="A1156">
            <v>20230705</v>
          </cell>
          <cell r="B1156">
            <v>20231013</v>
          </cell>
          <cell r="F1156" t="str">
            <v>HK332982</v>
          </cell>
          <cell r="G1156" t="str">
            <v>202E30122200000</v>
          </cell>
          <cell r="H1156" t="str">
            <v>SHS30C1SSC1(GK) BLOCK</v>
          </cell>
          <cell r="I1156">
            <v>37</v>
          </cell>
          <cell r="J1156">
            <v>0</v>
          </cell>
          <cell r="K1156">
            <v>37</v>
          </cell>
          <cell r="L1156" t="str">
            <v>MOTION IND - CHICAGO (IL30)</v>
          </cell>
          <cell r="M1156" t="str">
            <v>02E</v>
          </cell>
          <cell r="N1156" t="str">
            <v>SHS</v>
          </cell>
          <cell r="O1156" t="str">
            <v>30</v>
          </cell>
          <cell r="P1156" t="str">
            <v>C</v>
          </cell>
          <cell r="Q1156" t="str">
            <v>GK</v>
          </cell>
          <cell r="R1156" t="str">
            <v>C1</v>
          </cell>
          <cell r="S1156">
            <v>44.3</v>
          </cell>
          <cell r="T1156">
            <v>1639.1</v>
          </cell>
          <cell r="U1156" t="str">
            <v>11</v>
          </cell>
          <cell r="V1156" t="str">
            <v>CHI SALES</v>
          </cell>
          <cell r="W1156">
            <v>20230802</v>
          </cell>
          <cell r="X1156" t="str">
            <v/>
          </cell>
          <cell r="Y1156" t="str">
            <v/>
          </cell>
          <cell r="Z1156" t="str">
            <v/>
          </cell>
          <cell r="AA1156" t="str">
            <v/>
          </cell>
          <cell r="AB1156" t="str">
            <v/>
          </cell>
          <cell r="AC1156" t="str">
            <v/>
          </cell>
          <cell r="AD1156" t="str">
            <v/>
          </cell>
          <cell r="AE1156" t="str">
            <v/>
          </cell>
          <cell r="AF1156">
            <v>20231013</v>
          </cell>
          <cell r="AG1156">
            <v>20231013</v>
          </cell>
          <cell r="AH1156">
            <v>20231013</v>
          </cell>
        </row>
        <row r="1157">
          <cell r="A1157">
            <v>20230705</v>
          </cell>
          <cell r="B1157">
            <v>20231013</v>
          </cell>
          <cell r="F1157" t="str">
            <v>HK333203</v>
          </cell>
          <cell r="G1157" t="str">
            <v>202E30122000000</v>
          </cell>
          <cell r="H1157" t="str">
            <v>SHS30C1SS(GK) BLOCK</v>
          </cell>
          <cell r="I1157">
            <v>100</v>
          </cell>
          <cell r="J1157">
            <v>0</v>
          </cell>
          <cell r="K1157">
            <v>100</v>
          </cell>
          <cell r="L1157" t="str">
            <v/>
          </cell>
          <cell r="M1157" t="str">
            <v>02E</v>
          </cell>
          <cell r="N1157" t="str">
            <v>SHS</v>
          </cell>
          <cell r="O1157" t="str">
            <v>30</v>
          </cell>
          <cell r="P1157" t="str">
            <v>C</v>
          </cell>
          <cell r="Q1157" t="str">
            <v>GK</v>
          </cell>
          <cell r="R1157" t="str">
            <v/>
          </cell>
          <cell r="S1157">
            <v>38.619999999999997</v>
          </cell>
          <cell r="T1157">
            <v>3862</v>
          </cell>
          <cell r="U1157" t="str">
            <v>21</v>
          </cell>
          <cell r="V1157" t="str">
            <v>SALES CTRL</v>
          </cell>
          <cell r="W1157">
            <v>20231012</v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>
            <v>20231013</v>
          </cell>
          <cell r="AG1157">
            <v>20231013</v>
          </cell>
          <cell r="AH1157">
            <v>20231013</v>
          </cell>
        </row>
        <row r="1158">
          <cell r="A1158">
            <v>20230706</v>
          </cell>
          <cell r="B1158">
            <v>20231013</v>
          </cell>
          <cell r="F1158" t="str">
            <v>HK333483</v>
          </cell>
          <cell r="G1158" t="str">
            <v>102302128087800</v>
          </cell>
          <cell r="H1158" t="str">
            <v>SHS30C2QZSS+1160L</v>
          </cell>
          <cell r="I1158">
            <v>1</v>
          </cell>
          <cell r="J1158">
            <v>1160</v>
          </cell>
          <cell r="K1158">
            <v>2</v>
          </cell>
          <cell r="L1158" t="str">
            <v>MOTION IND - CHICAGO (IL30)</v>
          </cell>
          <cell r="M1158" t="str">
            <v>023</v>
          </cell>
          <cell r="N1158" t="str">
            <v>SHS</v>
          </cell>
          <cell r="O1158" t="str">
            <v>30</v>
          </cell>
          <cell r="P1158" t="str">
            <v>C</v>
          </cell>
          <cell r="Q1158" t="str">
            <v/>
          </cell>
          <cell r="R1158" t="str">
            <v/>
          </cell>
          <cell r="S1158">
            <v>249.63</v>
          </cell>
          <cell r="T1158">
            <v>249.63</v>
          </cell>
          <cell r="U1158" t="str">
            <v>11</v>
          </cell>
          <cell r="V1158" t="str">
            <v>CHI SALES</v>
          </cell>
          <cell r="W1158">
            <v>20230712</v>
          </cell>
          <cell r="X1158" t="str">
            <v>20</v>
          </cell>
          <cell r="Y1158" t="str">
            <v>80</v>
          </cell>
          <cell r="Z1158" t="str">
            <v/>
          </cell>
          <cell r="AA1158" t="str">
            <v/>
          </cell>
          <cell r="AB1158" t="str">
            <v/>
          </cell>
          <cell r="AC1158" t="str">
            <v/>
          </cell>
          <cell r="AD1158" t="str">
            <v/>
          </cell>
          <cell r="AE1158" t="str">
            <v/>
          </cell>
          <cell r="AF1158">
            <v>20231013</v>
          </cell>
          <cell r="AG1158">
            <v>20231013</v>
          </cell>
          <cell r="AH1158">
            <v>20231013</v>
          </cell>
        </row>
        <row r="1159">
          <cell r="A1159">
            <v>20230706</v>
          </cell>
          <cell r="B1159">
            <v>20231013</v>
          </cell>
          <cell r="F1159" t="str">
            <v>HK333461</v>
          </cell>
          <cell r="G1159" t="str">
            <v>102351005908100</v>
          </cell>
          <cell r="H1159" t="str">
            <v>SHS30V2SSC1E+1216LTS-II</v>
          </cell>
          <cell r="I1159">
            <v>6</v>
          </cell>
          <cell r="J1159">
            <v>7296</v>
          </cell>
          <cell r="K1159">
            <v>12</v>
          </cell>
          <cell r="L1159" t="str">
            <v>ORBIT MACHINING COMPANY LLC</v>
          </cell>
          <cell r="M1159" t="str">
            <v>023</v>
          </cell>
          <cell r="N1159" t="str">
            <v>SHS</v>
          </cell>
          <cell r="O1159" t="str">
            <v>30</v>
          </cell>
          <cell r="P1159" t="str">
            <v>V</v>
          </cell>
          <cell r="Q1159" t="str">
            <v/>
          </cell>
          <cell r="R1159" t="str">
            <v>C1</v>
          </cell>
          <cell r="S1159">
            <v>282.52</v>
          </cell>
          <cell r="T1159">
            <v>1695.12</v>
          </cell>
          <cell r="U1159" t="str">
            <v>11</v>
          </cell>
          <cell r="V1159" t="str">
            <v>CHI SALES</v>
          </cell>
          <cell r="W1159">
            <v>20230829</v>
          </cell>
          <cell r="X1159" t="str">
            <v>37</v>
          </cell>
          <cell r="Y1159" t="str">
            <v>80</v>
          </cell>
          <cell r="Z1159" t="str">
            <v>2</v>
          </cell>
          <cell r="AA1159" t="str">
            <v>2</v>
          </cell>
          <cell r="AB1159" t="str">
            <v/>
          </cell>
          <cell r="AC1159" t="str">
            <v/>
          </cell>
          <cell r="AD1159" t="str">
            <v>Z000</v>
          </cell>
          <cell r="AE1159" t="str">
            <v/>
          </cell>
          <cell r="AF1159">
            <v>20231013</v>
          </cell>
          <cell r="AG1159">
            <v>20231013</v>
          </cell>
          <cell r="AH1159">
            <v>20231013</v>
          </cell>
        </row>
        <row r="1160">
          <cell r="A1160">
            <v>20230707</v>
          </cell>
          <cell r="B1160">
            <v>20231013</v>
          </cell>
          <cell r="F1160" t="str">
            <v>HK333517</v>
          </cell>
          <cell r="G1160" t="str">
            <v>176051013746500</v>
          </cell>
          <cell r="H1160" t="str">
            <v>GL20N-124-SV-B05RL-B-N-N-N-Y-A137465</v>
          </cell>
          <cell r="I1160">
            <v>1</v>
          </cell>
          <cell r="J1160">
            <v>1240</v>
          </cell>
          <cell r="K1160">
            <v>8</v>
          </cell>
          <cell r="L1160" t="str">
            <v>APPLIED MEXICO, SA DE CV</v>
          </cell>
          <cell r="M1160" t="str">
            <v>760</v>
          </cell>
          <cell r="N1160" t="str">
            <v>GL</v>
          </cell>
          <cell r="O1160" t="str">
            <v>20N</v>
          </cell>
          <cell r="P1160" t="str">
            <v>SV</v>
          </cell>
          <cell r="Q1160" t="str">
            <v/>
          </cell>
          <cell r="R1160" t="str">
            <v/>
          </cell>
          <cell r="S1160">
            <v>1745</v>
          </cell>
          <cell r="T1160">
            <v>1745</v>
          </cell>
          <cell r="U1160" t="str">
            <v>11</v>
          </cell>
          <cell r="V1160" t="str">
            <v>LA SALES</v>
          </cell>
          <cell r="W1160">
            <v>20231013</v>
          </cell>
          <cell r="X1160" t="str">
            <v/>
          </cell>
          <cell r="Y1160" t="str">
            <v>B</v>
          </cell>
          <cell r="Z1160" t="str">
            <v>N</v>
          </cell>
          <cell r="AA1160" t="str">
            <v>N</v>
          </cell>
          <cell r="AB1160" t="str">
            <v/>
          </cell>
          <cell r="AC1160" t="str">
            <v/>
          </cell>
          <cell r="AD1160" t="str">
            <v>Y</v>
          </cell>
          <cell r="AE1160" t="str">
            <v>RL</v>
          </cell>
          <cell r="AF1160">
            <v>20231013</v>
          </cell>
          <cell r="AG1160">
            <v>20231013</v>
          </cell>
          <cell r="AH1160">
            <v>20231013</v>
          </cell>
        </row>
        <row r="1161">
          <cell r="A1161">
            <v>20230713</v>
          </cell>
          <cell r="B1161">
            <v>20231013</v>
          </cell>
          <cell r="F1161" t="str">
            <v>HK334269</v>
          </cell>
          <cell r="G1161" t="str">
            <v>101E02415441700</v>
          </cell>
          <cell r="H1161" t="str">
            <v>HSR30C2QZZZ+650L-II</v>
          </cell>
          <cell r="I1161">
            <v>2</v>
          </cell>
          <cell r="J1161">
            <v>1300</v>
          </cell>
          <cell r="K1161">
            <v>4</v>
          </cell>
          <cell r="L1161" t="str">
            <v>MOTION MEXICO S DE RL DE CV</v>
          </cell>
          <cell r="M1161" t="str">
            <v>01E</v>
          </cell>
          <cell r="N1161" t="str">
            <v>HSR</v>
          </cell>
          <cell r="O1161" t="str">
            <v>30</v>
          </cell>
          <cell r="P1161" t="str">
            <v>C</v>
          </cell>
          <cell r="Q1161" t="str">
            <v/>
          </cell>
          <cell r="R1161" t="str">
            <v/>
          </cell>
          <cell r="S1161">
            <v>204.95</v>
          </cell>
          <cell r="T1161">
            <v>409.9</v>
          </cell>
          <cell r="U1161" t="str">
            <v>11</v>
          </cell>
          <cell r="V1161" t="str">
            <v>LA SALES</v>
          </cell>
          <cell r="W1161">
            <v>20231013</v>
          </cell>
          <cell r="X1161" t="str">
            <v>45</v>
          </cell>
          <cell r="Y1161" t="str">
            <v>80</v>
          </cell>
          <cell r="Z1161" t="str">
            <v/>
          </cell>
          <cell r="AA1161" t="str">
            <v>2</v>
          </cell>
          <cell r="AB1161" t="str">
            <v/>
          </cell>
          <cell r="AC1161" t="str">
            <v/>
          </cell>
          <cell r="AD1161" t="str">
            <v/>
          </cell>
          <cell r="AE1161" t="str">
            <v/>
          </cell>
          <cell r="AF1161">
            <v>20231013</v>
          </cell>
          <cell r="AG1161">
            <v>20231013</v>
          </cell>
          <cell r="AH1161">
            <v>20231013</v>
          </cell>
        </row>
        <row r="1162">
          <cell r="A1162">
            <v>20230724</v>
          </cell>
          <cell r="B1162">
            <v>20231013</v>
          </cell>
          <cell r="F1162" t="str">
            <v>HK335749</v>
          </cell>
          <cell r="G1162" t="str">
            <v>202325144009000</v>
          </cell>
          <cell r="H1162" t="str">
            <v>SHS25C1ZZ(GK) BLOCK</v>
          </cell>
          <cell r="I1162">
            <v>10</v>
          </cell>
          <cell r="J1162">
            <v>0</v>
          </cell>
          <cell r="K1162">
            <v>10</v>
          </cell>
          <cell r="L1162" t="str">
            <v>ADVANCED MOTION &amp; CONTROLS LTD</v>
          </cell>
          <cell r="M1162" t="str">
            <v>023</v>
          </cell>
          <cell r="N1162" t="str">
            <v>SHS</v>
          </cell>
          <cell r="O1162" t="str">
            <v>25</v>
          </cell>
          <cell r="P1162" t="str">
            <v>C</v>
          </cell>
          <cell r="Q1162" t="str">
            <v>GK</v>
          </cell>
          <cell r="R1162" t="str">
            <v/>
          </cell>
          <cell r="S1162">
            <v>47.51</v>
          </cell>
          <cell r="T1162">
            <v>475.1</v>
          </cell>
          <cell r="U1162" t="str">
            <v>11</v>
          </cell>
          <cell r="V1162" t="str">
            <v>CAN SALES</v>
          </cell>
          <cell r="W1162">
            <v>20230725</v>
          </cell>
          <cell r="X1162" t="str">
            <v/>
          </cell>
          <cell r="Y1162" t="str">
            <v/>
          </cell>
          <cell r="Z1162" t="str">
            <v/>
          </cell>
          <cell r="AA1162" t="str">
            <v/>
          </cell>
          <cell r="AB1162" t="str">
            <v/>
          </cell>
          <cell r="AC1162" t="str">
            <v/>
          </cell>
          <cell r="AD1162" t="str">
            <v/>
          </cell>
          <cell r="AE1162" t="str">
            <v/>
          </cell>
          <cell r="AF1162">
            <v>20231013</v>
          </cell>
          <cell r="AG1162">
            <v>20231013</v>
          </cell>
          <cell r="AH1162">
            <v>20231013</v>
          </cell>
        </row>
        <row r="1163">
          <cell r="A1163">
            <v>20230728</v>
          </cell>
          <cell r="B1163">
            <v>20231013</v>
          </cell>
          <cell r="F1163" t="str">
            <v>HK336622</v>
          </cell>
          <cell r="G1163" t="str">
            <v>202C25122200000</v>
          </cell>
          <cell r="H1163" t="str">
            <v>SR25W1SSC1(GK) BLOCK</v>
          </cell>
          <cell r="I1163">
            <v>120</v>
          </cell>
          <cell r="J1163">
            <v>0</v>
          </cell>
          <cell r="K1163">
            <v>120</v>
          </cell>
          <cell r="L1163" t="str">
            <v>PRO-LINE AUTOMATION SYSTEMS</v>
          </cell>
          <cell r="M1163" t="str">
            <v>02C</v>
          </cell>
          <cell r="N1163" t="str">
            <v>SR</v>
          </cell>
          <cell r="O1163" t="str">
            <v>25</v>
          </cell>
          <cell r="P1163" t="str">
            <v>W</v>
          </cell>
          <cell r="Q1163" t="str">
            <v>GK</v>
          </cell>
          <cell r="R1163" t="str">
            <v>C1</v>
          </cell>
          <cell r="S1163">
            <v>24.6</v>
          </cell>
          <cell r="T1163">
            <v>2952</v>
          </cell>
          <cell r="U1163" t="str">
            <v>11</v>
          </cell>
          <cell r="V1163" t="str">
            <v>CAN SALES</v>
          </cell>
          <cell r="W1163">
            <v>20230925</v>
          </cell>
          <cell r="X1163" t="str">
            <v/>
          </cell>
          <cell r="Y1163" t="str">
            <v/>
          </cell>
          <cell r="Z1163" t="str">
            <v/>
          </cell>
          <cell r="AA1163" t="str">
            <v/>
          </cell>
          <cell r="AB1163" t="str">
            <v/>
          </cell>
          <cell r="AC1163" t="str">
            <v/>
          </cell>
          <cell r="AD1163" t="str">
            <v/>
          </cell>
          <cell r="AE1163" t="str">
            <v/>
          </cell>
          <cell r="AF1163">
            <v>20231013</v>
          </cell>
          <cell r="AG1163">
            <v>20231013</v>
          </cell>
          <cell r="AH1163">
            <v>20231013</v>
          </cell>
        </row>
        <row r="1164">
          <cell r="A1164">
            <v>20230728</v>
          </cell>
          <cell r="B1164">
            <v>20231013</v>
          </cell>
          <cell r="F1164" t="str">
            <v>HK336810</v>
          </cell>
          <cell r="G1164" t="str">
            <v>202325144009000</v>
          </cell>
          <cell r="H1164" t="str">
            <v>SHS25C1ZZ(GK) BLOCK</v>
          </cell>
          <cell r="I1164">
            <v>40</v>
          </cell>
          <cell r="J1164">
            <v>0</v>
          </cell>
          <cell r="K1164">
            <v>40</v>
          </cell>
          <cell r="L1164" t="str">
            <v/>
          </cell>
          <cell r="M1164" t="str">
            <v>023</v>
          </cell>
          <cell r="N1164" t="str">
            <v>SHS</v>
          </cell>
          <cell r="O1164" t="str">
            <v>25</v>
          </cell>
          <cell r="P1164" t="str">
            <v>C</v>
          </cell>
          <cell r="Q1164" t="str">
            <v>GK</v>
          </cell>
          <cell r="R1164" t="str">
            <v/>
          </cell>
          <cell r="S1164">
            <v>46.94</v>
          </cell>
          <cell r="T1164">
            <v>1877.6</v>
          </cell>
          <cell r="U1164" t="str">
            <v>21</v>
          </cell>
          <cell r="V1164" t="str">
            <v>SALES CTRL</v>
          </cell>
          <cell r="W1164">
            <v>20230926</v>
          </cell>
          <cell r="X1164" t="str">
            <v/>
          </cell>
          <cell r="Y1164" t="str">
            <v/>
          </cell>
          <cell r="Z1164" t="str">
            <v/>
          </cell>
          <cell r="AA1164" t="str">
            <v/>
          </cell>
          <cell r="AB1164" t="str">
            <v/>
          </cell>
          <cell r="AC1164" t="str">
            <v/>
          </cell>
          <cell r="AD1164" t="str">
            <v/>
          </cell>
          <cell r="AE1164" t="str">
            <v/>
          </cell>
          <cell r="AF1164">
            <v>20231013</v>
          </cell>
          <cell r="AG1164">
            <v>20231013</v>
          </cell>
          <cell r="AH1164">
            <v>20231013</v>
          </cell>
        </row>
        <row r="1165">
          <cell r="A1165">
            <v>20230731</v>
          </cell>
          <cell r="B1165">
            <v>20231013</v>
          </cell>
          <cell r="F1165" t="str">
            <v>HK336978</v>
          </cell>
          <cell r="G1165" t="str">
            <v>302351008791000</v>
          </cell>
          <cell r="H1165" t="str">
            <v>SHS25C1SSC1(GK) BLOCK</v>
          </cell>
          <cell r="I1165">
            <v>20</v>
          </cell>
          <cell r="J1165">
            <v>0</v>
          </cell>
          <cell r="K1165">
            <v>20</v>
          </cell>
          <cell r="L1165" t="str">
            <v>PEDDINGHAUS CORPORATION</v>
          </cell>
          <cell r="M1165" t="str">
            <v>023</v>
          </cell>
          <cell r="N1165" t="str">
            <v>SHS</v>
          </cell>
          <cell r="O1165" t="str">
            <v>25</v>
          </cell>
          <cell r="P1165" t="str">
            <v>C</v>
          </cell>
          <cell r="Q1165" t="str">
            <v>GK</v>
          </cell>
          <cell r="R1165" t="str">
            <v>C1</v>
          </cell>
          <cell r="S1165">
            <v>32</v>
          </cell>
          <cell r="T1165">
            <v>640</v>
          </cell>
          <cell r="U1165" t="str">
            <v>11</v>
          </cell>
          <cell r="V1165" t="str">
            <v>CHI SALES</v>
          </cell>
          <cell r="W1165">
            <v>20231006</v>
          </cell>
          <cell r="X1165" t="str">
            <v/>
          </cell>
          <cell r="Y1165" t="str">
            <v/>
          </cell>
          <cell r="Z1165" t="str">
            <v/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>
            <v>20231013</v>
          </cell>
          <cell r="AG1165">
            <v>20231013</v>
          </cell>
          <cell r="AH1165">
            <v>20231013</v>
          </cell>
        </row>
        <row r="1166">
          <cell r="A1166">
            <v>20230803</v>
          </cell>
          <cell r="B1166">
            <v>20231013</v>
          </cell>
          <cell r="F1166" t="str">
            <v>HK337355</v>
          </cell>
          <cell r="G1166" t="str">
            <v>101E51021549400</v>
          </cell>
          <cell r="H1166" t="str">
            <v>HSR45C2SSC0S+1568LP(50-0142)(B)</v>
          </cell>
          <cell r="I1166">
            <v>52</v>
          </cell>
          <cell r="J1166">
            <v>81536</v>
          </cell>
          <cell r="K1166">
            <v>104</v>
          </cell>
          <cell r="L1166" t="str">
            <v>HAAS AUTOMATION</v>
          </cell>
          <cell r="M1166" t="str">
            <v>01E</v>
          </cell>
          <cell r="N1166" t="str">
            <v>HSR</v>
          </cell>
          <cell r="O1166" t="str">
            <v>45</v>
          </cell>
          <cell r="P1166" t="str">
            <v>C</v>
          </cell>
          <cell r="Q1166" t="str">
            <v>P</v>
          </cell>
          <cell r="R1166" t="str">
            <v>C0</v>
          </cell>
          <cell r="S1166">
            <v>162</v>
          </cell>
          <cell r="T1166">
            <v>8424</v>
          </cell>
          <cell r="U1166" t="str">
            <v>11</v>
          </cell>
          <cell r="V1166" t="str">
            <v>LA SALES</v>
          </cell>
          <cell r="W1166">
            <v>20231013</v>
          </cell>
          <cell r="X1166" t="str">
            <v>49</v>
          </cell>
          <cell r="Y1166" t="str">
            <v>105</v>
          </cell>
          <cell r="Z1166" t="str">
            <v/>
          </cell>
          <cell r="AA1166" t="str">
            <v/>
          </cell>
          <cell r="AB1166" t="str">
            <v>HHNK</v>
          </cell>
          <cell r="AC1166" t="str">
            <v/>
          </cell>
          <cell r="AD1166" t="str">
            <v>W010</v>
          </cell>
          <cell r="AE1166" t="str">
            <v/>
          </cell>
          <cell r="AF1166">
            <v>20231013</v>
          </cell>
          <cell r="AG1166">
            <v>20231013</v>
          </cell>
          <cell r="AH1166">
            <v>20231013</v>
          </cell>
        </row>
        <row r="1167">
          <cell r="A1167">
            <v>20230804</v>
          </cell>
          <cell r="B1167">
            <v>20231013</v>
          </cell>
          <cell r="F1167" t="str">
            <v>HK337707</v>
          </cell>
          <cell r="G1167" t="str">
            <v>10230069095C000</v>
          </cell>
          <cell r="H1167" t="str">
            <v>SHS55LV2ZZCSMS+2674L(D)</v>
          </cell>
          <cell r="I1167">
            <v>2</v>
          </cell>
          <cell r="J1167">
            <v>5348</v>
          </cell>
          <cell r="K1167">
            <v>4</v>
          </cell>
          <cell r="L1167" t="str">
            <v>ATS CORPORATION</v>
          </cell>
          <cell r="M1167" t="str">
            <v>023</v>
          </cell>
          <cell r="N1167" t="str">
            <v>SHS</v>
          </cell>
          <cell r="O1167" t="str">
            <v>55</v>
          </cell>
          <cell r="P1167" t="str">
            <v>LV</v>
          </cell>
          <cell r="Q1167" t="str">
            <v/>
          </cell>
          <cell r="R1167" t="str">
            <v>CS</v>
          </cell>
          <cell r="S1167">
            <v>1232</v>
          </cell>
          <cell r="T1167">
            <v>2464</v>
          </cell>
          <cell r="U1167" t="str">
            <v>11</v>
          </cell>
          <cell r="V1167" t="str">
            <v>CAN SALES</v>
          </cell>
          <cell r="W1167">
            <v>20231013</v>
          </cell>
          <cell r="X1167" t="str">
            <v>77</v>
          </cell>
          <cell r="Y1167" t="str">
            <v>120</v>
          </cell>
          <cell r="Z1167" t="str">
            <v/>
          </cell>
          <cell r="AA1167" t="str">
            <v/>
          </cell>
          <cell r="AB1167" t="str">
            <v>Z040</v>
          </cell>
          <cell r="AC1167" t="str">
            <v>M900</v>
          </cell>
          <cell r="AD1167" t="str">
            <v/>
          </cell>
          <cell r="AE1167" t="str">
            <v/>
          </cell>
          <cell r="AF1167">
            <v>20231013</v>
          </cell>
          <cell r="AG1167">
            <v>20231013</v>
          </cell>
          <cell r="AH1167">
            <v>20231013</v>
          </cell>
        </row>
        <row r="1168">
          <cell r="A1168">
            <v>20230807</v>
          </cell>
          <cell r="B1168">
            <v>20231013</v>
          </cell>
          <cell r="F1168" t="str">
            <v>HK337774</v>
          </cell>
          <cell r="G1168" t="str">
            <v>302302148143300</v>
          </cell>
          <cell r="H1168" t="str">
            <v>SHS25V1QZDD BLOCK</v>
          </cell>
          <cell r="I1168">
            <v>100</v>
          </cell>
          <cell r="J1168">
            <v>0</v>
          </cell>
          <cell r="K1168">
            <v>100</v>
          </cell>
          <cell r="L1168" t="str">
            <v>JOSEPH MACHINE COMPANY</v>
          </cell>
          <cell r="M1168" t="str">
            <v>023</v>
          </cell>
          <cell r="N1168" t="str">
            <v>SHS</v>
          </cell>
          <cell r="O1168" t="str">
            <v>25</v>
          </cell>
          <cell r="P1168" t="str">
            <v>V</v>
          </cell>
          <cell r="Q1168" t="str">
            <v>GK</v>
          </cell>
          <cell r="R1168" t="str">
            <v/>
          </cell>
          <cell r="S1168">
            <v>42</v>
          </cell>
          <cell r="T1168">
            <v>4200</v>
          </cell>
          <cell r="U1168" t="str">
            <v>11</v>
          </cell>
          <cell r="V1168" t="str">
            <v>NE SALES</v>
          </cell>
          <cell r="W1168">
            <v>20230824</v>
          </cell>
          <cell r="X1168" t="str">
            <v/>
          </cell>
          <cell r="Y1168" t="str">
            <v/>
          </cell>
          <cell r="Z1168" t="str">
            <v/>
          </cell>
          <cell r="AA1168" t="str">
            <v/>
          </cell>
          <cell r="AB1168" t="str">
            <v/>
          </cell>
          <cell r="AC1168" t="str">
            <v/>
          </cell>
          <cell r="AD1168" t="str">
            <v/>
          </cell>
          <cell r="AE1168" t="str">
            <v/>
          </cell>
          <cell r="AF1168">
            <v>20231013</v>
          </cell>
          <cell r="AG1168">
            <v>20231013</v>
          </cell>
          <cell r="AH1168">
            <v>20231013</v>
          </cell>
        </row>
        <row r="1169">
          <cell r="A1169">
            <v>20230807</v>
          </cell>
          <cell r="B1169">
            <v>20231013</v>
          </cell>
          <cell r="F1169" t="str">
            <v>HK337775</v>
          </cell>
          <cell r="G1169" t="str">
            <v>302302148143300</v>
          </cell>
          <cell r="H1169" t="str">
            <v>SHS25V1QZDD BLOCK</v>
          </cell>
          <cell r="I1169">
            <v>100</v>
          </cell>
          <cell r="J1169">
            <v>0</v>
          </cell>
          <cell r="K1169">
            <v>100</v>
          </cell>
          <cell r="L1169" t="str">
            <v>JOSEPH MACHINE COMPANY</v>
          </cell>
          <cell r="M1169" t="str">
            <v>023</v>
          </cell>
          <cell r="N1169" t="str">
            <v>SHS</v>
          </cell>
          <cell r="O1169" t="str">
            <v>25</v>
          </cell>
          <cell r="P1169" t="str">
            <v>V</v>
          </cell>
          <cell r="Q1169" t="str">
            <v>GK</v>
          </cell>
          <cell r="R1169" t="str">
            <v/>
          </cell>
          <cell r="S1169">
            <v>42</v>
          </cell>
          <cell r="T1169">
            <v>4200</v>
          </cell>
          <cell r="U1169" t="str">
            <v>11</v>
          </cell>
          <cell r="V1169" t="str">
            <v>NE SALES</v>
          </cell>
          <cell r="W1169">
            <v>20230824</v>
          </cell>
          <cell r="X1169" t="str">
            <v/>
          </cell>
          <cell r="Y1169" t="str">
            <v/>
          </cell>
          <cell r="Z1169" t="str">
            <v/>
          </cell>
          <cell r="AA1169" t="str">
            <v/>
          </cell>
          <cell r="AB1169" t="str">
            <v/>
          </cell>
          <cell r="AC1169" t="str">
            <v/>
          </cell>
          <cell r="AD1169" t="str">
            <v/>
          </cell>
          <cell r="AE1169" t="str">
            <v/>
          </cell>
          <cell r="AF1169">
            <v>20231013</v>
          </cell>
          <cell r="AG1169">
            <v>20231013</v>
          </cell>
          <cell r="AH1169">
            <v>20231013</v>
          </cell>
        </row>
        <row r="1170">
          <cell r="A1170">
            <v>20230808</v>
          </cell>
          <cell r="B1170">
            <v>20231013</v>
          </cell>
          <cell r="F1170" t="str">
            <v>HK338072</v>
          </cell>
          <cell r="G1170" t="str">
            <v>200125111009000</v>
          </cell>
          <cell r="H1170" t="str">
            <v>SR25W1UU(GK) BLOCK</v>
          </cell>
          <cell r="I1170">
            <v>6</v>
          </cell>
          <cell r="J1170">
            <v>0</v>
          </cell>
          <cell r="K1170">
            <v>6</v>
          </cell>
          <cell r="L1170" t="str">
            <v>MOTION IND - BIRMINGHAM (AL09)</v>
          </cell>
          <cell r="M1170" t="str">
            <v>001</v>
          </cell>
          <cell r="N1170" t="str">
            <v>SR</v>
          </cell>
          <cell r="O1170" t="str">
            <v>25</v>
          </cell>
          <cell r="P1170" t="str">
            <v>W</v>
          </cell>
          <cell r="Q1170" t="str">
            <v>GK</v>
          </cell>
          <cell r="R1170" t="str">
            <v/>
          </cell>
          <cell r="S1170">
            <v>38.67</v>
          </cell>
          <cell r="T1170">
            <v>232.02</v>
          </cell>
          <cell r="U1170" t="str">
            <v>11</v>
          </cell>
          <cell r="V1170" t="str">
            <v>ATL SALES</v>
          </cell>
          <cell r="W1170">
            <v>20231013</v>
          </cell>
          <cell r="X1170" t="str">
            <v/>
          </cell>
          <cell r="Y1170" t="str">
            <v/>
          </cell>
          <cell r="Z1170" t="str">
            <v/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>
            <v>20231013</v>
          </cell>
          <cell r="AG1170">
            <v>20231013</v>
          </cell>
          <cell r="AH1170">
            <v>20231013</v>
          </cell>
        </row>
        <row r="1171">
          <cell r="A1171">
            <v>20230809</v>
          </cell>
          <cell r="B1171">
            <v>20231013</v>
          </cell>
          <cell r="F1171" t="str">
            <v>HK338082</v>
          </cell>
          <cell r="G1171" t="str">
            <v>302361003928200</v>
          </cell>
          <cell r="H1171" t="str">
            <v>SHS35LV1QZZZ BLOCK</v>
          </cell>
          <cell r="I1171">
            <v>8</v>
          </cell>
          <cell r="J1171">
            <v>0</v>
          </cell>
          <cell r="K1171">
            <v>8</v>
          </cell>
          <cell r="L1171" t="str">
            <v>BDI - TN/AL/GA/MS</v>
          </cell>
          <cell r="M1171" t="str">
            <v>023</v>
          </cell>
          <cell r="N1171" t="str">
            <v>SHS</v>
          </cell>
          <cell r="O1171" t="str">
            <v>35</v>
          </cell>
          <cell r="P1171" t="str">
            <v>LV</v>
          </cell>
          <cell r="Q1171" t="str">
            <v/>
          </cell>
          <cell r="R1171" t="str">
            <v/>
          </cell>
          <cell r="S1171">
            <v>86.31</v>
          </cell>
          <cell r="T1171">
            <v>690.48</v>
          </cell>
          <cell r="U1171" t="str">
            <v>11</v>
          </cell>
          <cell r="V1171" t="str">
            <v>ATL SALES</v>
          </cell>
          <cell r="W1171">
            <v>20231013</v>
          </cell>
          <cell r="X1171" t="str">
            <v/>
          </cell>
          <cell r="Y1171" t="str">
            <v/>
          </cell>
          <cell r="Z1171" t="str">
            <v/>
          </cell>
          <cell r="AA1171" t="str">
            <v/>
          </cell>
          <cell r="AB1171" t="str">
            <v/>
          </cell>
          <cell r="AC1171" t="str">
            <v/>
          </cell>
          <cell r="AD1171" t="str">
            <v/>
          </cell>
          <cell r="AE1171" t="str">
            <v/>
          </cell>
          <cell r="AF1171">
            <v>20231013</v>
          </cell>
          <cell r="AG1171">
            <v>20231013</v>
          </cell>
          <cell r="AH1171">
            <v>20231013</v>
          </cell>
        </row>
        <row r="1172">
          <cell r="A1172">
            <v>20230809</v>
          </cell>
          <cell r="B1172">
            <v>20231013</v>
          </cell>
          <cell r="F1172" t="str">
            <v>HK337902</v>
          </cell>
          <cell r="G1172" t="str">
            <v>102302400823200</v>
          </cell>
          <cell r="H1172" t="str">
            <v>SHS55LR2DDC1+4760LT-II</v>
          </cell>
          <cell r="I1172">
            <v>2</v>
          </cell>
          <cell r="J1172">
            <v>9520</v>
          </cell>
          <cell r="K1172">
            <v>4</v>
          </cell>
          <cell r="L1172" t="str">
            <v>OHIO TRANSMISSION CORPORATION</v>
          </cell>
          <cell r="M1172" t="str">
            <v>023</v>
          </cell>
          <cell r="N1172" t="str">
            <v>SHS</v>
          </cell>
          <cell r="O1172" t="str">
            <v>55</v>
          </cell>
          <cell r="P1172" t="str">
            <v>LR</v>
          </cell>
          <cell r="Q1172" t="str">
            <v/>
          </cell>
          <cell r="R1172" t="str">
            <v>C1</v>
          </cell>
          <cell r="S1172">
            <v>1233.55</v>
          </cell>
          <cell r="T1172">
            <v>2467.1</v>
          </cell>
          <cell r="U1172" t="str">
            <v>11</v>
          </cell>
          <cell r="V1172" t="str">
            <v>ATL SALES</v>
          </cell>
          <cell r="W1172">
            <v>20230929</v>
          </cell>
          <cell r="X1172" t="str">
            <v>40</v>
          </cell>
          <cell r="Y1172" t="str">
            <v>120</v>
          </cell>
          <cell r="Z1172" t="str">
            <v>2</v>
          </cell>
          <cell r="AA1172" t="str">
            <v>2</v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>
            <v>20231013</v>
          </cell>
          <cell r="AG1172">
            <v>20231013</v>
          </cell>
          <cell r="AH1172">
            <v>20231013</v>
          </cell>
        </row>
        <row r="1173">
          <cell r="A1173">
            <v>20230814</v>
          </cell>
          <cell r="B1173">
            <v>20231013</v>
          </cell>
          <cell r="F1173" t="str">
            <v>HK338534</v>
          </cell>
          <cell r="G1173" t="str">
            <v>102351001564600</v>
          </cell>
          <cell r="H1173" t="str">
            <v>SHS45LC3SS+1830LF</v>
          </cell>
          <cell r="I1173">
            <v>10</v>
          </cell>
          <cell r="J1173">
            <v>18300</v>
          </cell>
          <cell r="K1173">
            <v>30</v>
          </cell>
          <cell r="L1173" t="str">
            <v>WEILER ENGINEERING</v>
          </cell>
          <cell r="M1173" t="str">
            <v>023</v>
          </cell>
          <cell r="N1173" t="str">
            <v>SHS</v>
          </cell>
          <cell r="O1173" t="str">
            <v>45</v>
          </cell>
          <cell r="P1173" t="str">
            <v>LC</v>
          </cell>
          <cell r="Q1173" t="str">
            <v/>
          </cell>
          <cell r="R1173" t="str">
            <v/>
          </cell>
          <cell r="S1173">
            <v>775.59</v>
          </cell>
          <cell r="T1173">
            <v>7755.9</v>
          </cell>
          <cell r="U1173" t="str">
            <v>11</v>
          </cell>
          <cell r="V1173" t="str">
            <v>CHI SALES</v>
          </cell>
          <cell r="W1173">
            <v>20231013</v>
          </cell>
          <cell r="X1173" t="str">
            <v>22.5</v>
          </cell>
          <cell r="Y1173" t="str">
            <v>105</v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>F900</v>
          </cell>
          <cell r="AF1173">
            <v>20231013</v>
          </cell>
          <cell r="AG1173">
            <v>20231013</v>
          </cell>
          <cell r="AH1173">
            <v>20231013</v>
          </cell>
        </row>
        <row r="1174">
          <cell r="A1174">
            <v>20230814</v>
          </cell>
          <cell r="B1174">
            <v>20231013</v>
          </cell>
          <cell r="F1174" t="str">
            <v>HK338551</v>
          </cell>
          <cell r="G1174" t="str">
            <v>201555122009000</v>
          </cell>
          <cell r="H1174" t="str">
            <v>HSR55R1SS(GK) BLOCK</v>
          </cell>
          <cell r="I1174">
            <v>10</v>
          </cell>
          <cell r="J1174">
            <v>0</v>
          </cell>
          <cell r="K1174">
            <v>10</v>
          </cell>
          <cell r="L1174" t="str">
            <v/>
          </cell>
          <cell r="M1174" t="str">
            <v>015</v>
          </cell>
          <cell r="N1174" t="str">
            <v>HSR</v>
          </cell>
          <cell r="O1174" t="str">
            <v>55</v>
          </cell>
          <cell r="P1174" t="str">
            <v>R</v>
          </cell>
          <cell r="Q1174" t="str">
            <v>GK</v>
          </cell>
          <cell r="R1174" t="str">
            <v/>
          </cell>
          <cell r="S1174">
            <v>137.55000000000001</v>
          </cell>
          <cell r="T1174">
            <v>1375.5</v>
          </cell>
          <cell r="U1174" t="str">
            <v>21</v>
          </cell>
          <cell r="V1174" t="str">
            <v>SALES CTRL</v>
          </cell>
          <cell r="W1174">
            <v>20231005</v>
          </cell>
          <cell r="X1174" t="str">
            <v/>
          </cell>
          <cell r="Y1174" t="str">
            <v/>
          </cell>
          <cell r="Z1174" t="str">
            <v/>
          </cell>
          <cell r="AA1174" t="str">
            <v/>
          </cell>
          <cell r="AB1174" t="str">
            <v/>
          </cell>
          <cell r="AC1174" t="str">
            <v/>
          </cell>
          <cell r="AD1174" t="str">
            <v/>
          </cell>
          <cell r="AE1174" t="str">
            <v/>
          </cell>
          <cell r="AF1174">
            <v>20231013</v>
          </cell>
          <cell r="AG1174">
            <v>20231013</v>
          </cell>
          <cell r="AH1174">
            <v>20231013</v>
          </cell>
        </row>
        <row r="1175">
          <cell r="A1175">
            <v>20230814</v>
          </cell>
          <cell r="B1175">
            <v>20231013</v>
          </cell>
          <cell r="F1175" t="str">
            <v>HK338619</v>
          </cell>
          <cell r="G1175" t="str">
            <v>201E55244009000</v>
          </cell>
          <cell r="H1175" t="str">
            <v>HSR55LC1ZZ(GK) BLOCK</v>
          </cell>
          <cell r="I1175">
            <v>4</v>
          </cell>
          <cell r="J1175">
            <v>0</v>
          </cell>
          <cell r="K1175">
            <v>4</v>
          </cell>
          <cell r="L1175" t="str">
            <v>MOTION IND - BIRMINGHAM (AL09)</v>
          </cell>
          <cell r="M1175" t="str">
            <v>01E</v>
          </cell>
          <cell r="N1175" t="str">
            <v>HSR</v>
          </cell>
          <cell r="O1175" t="str">
            <v>55</v>
          </cell>
          <cell r="P1175" t="str">
            <v>LC</v>
          </cell>
          <cell r="Q1175" t="str">
            <v>GK</v>
          </cell>
          <cell r="R1175" t="str">
            <v/>
          </cell>
          <cell r="S1175">
            <v>145.63</v>
          </cell>
          <cell r="T1175">
            <v>582.52</v>
          </cell>
          <cell r="U1175" t="str">
            <v>11</v>
          </cell>
          <cell r="V1175" t="str">
            <v>ATL SALES</v>
          </cell>
          <cell r="W1175">
            <v>20231005</v>
          </cell>
          <cell r="X1175" t="str">
            <v/>
          </cell>
          <cell r="Y1175" t="str">
            <v/>
          </cell>
          <cell r="Z1175" t="str">
            <v/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>
            <v>20231013</v>
          </cell>
          <cell r="AG1175">
            <v>20231013</v>
          </cell>
          <cell r="AH1175">
            <v>20231013</v>
          </cell>
        </row>
        <row r="1176">
          <cell r="A1176">
            <v>20230814</v>
          </cell>
          <cell r="B1176">
            <v>20231013</v>
          </cell>
          <cell r="F1176" t="str">
            <v>HK338520</v>
          </cell>
          <cell r="G1176" t="str">
            <v>201755300917400</v>
          </cell>
          <cell r="H1176" t="str">
            <v>HSR55-1740L(GK) RAIL</v>
          </cell>
          <cell r="I1176">
            <v>2</v>
          </cell>
          <cell r="J1176">
            <v>3480</v>
          </cell>
          <cell r="K1176">
            <v>0</v>
          </cell>
          <cell r="L1176" t="str">
            <v>APPLIED IND TECH - CLEVELAND</v>
          </cell>
          <cell r="M1176" t="str">
            <v>017</v>
          </cell>
          <cell r="N1176" t="str">
            <v>HSR</v>
          </cell>
          <cell r="O1176" t="str">
            <v>55</v>
          </cell>
          <cell r="P1176" t="str">
            <v/>
          </cell>
          <cell r="Q1176" t="str">
            <v>GK</v>
          </cell>
          <cell r="R1176" t="str">
            <v/>
          </cell>
          <cell r="S1176">
            <v>274.60000000000002</v>
          </cell>
          <cell r="T1176">
            <v>549.20000000000005</v>
          </cell>
          <cell r="U1176" t="str">
            <v>11</v>
          </cell>
          <cell r="V1176" t="str">
            <v>ATL SALES</v>
          </cell>
          <cell r="W1176">
            <v>20230823</v>
          </cell>
          <cell r="X1176" t="str">
            <v>30</v>
          </cell>
          <cell r="Y1176" t="str">
            <v>120</v>
          </cell>
          <cell r="Z1176" t="str">
            <v/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>
            <v>20231013</v>
          </cell>
          <cell r="AG1176">
            <v>20231013</v>
          </cell>
          <cell r="AH1176">
            <v>20231013</v>
          </cell>
        </row>
        <row r="1177">
          <cell r="A1177">
            <v>20230814</v>
          </cell>
          <cell r="B1177">
            <v>20231013</v>
          </cell>
          <cell r="F1177" t="str">
            <v>HK338498</v>
          </cell>
          <cell r="G1177" t="str">
            <v>102302415995100</v>
          </cell>
          <cell r="H1177" t="str">
            <v>SHS30LV3QZUU+3000LE-II</v>
          </cell>
          <cell r="I1177">
            <v>2</v>
          </cell>
          <cell r="J1177">
            <v>6000</v>
          </cell>
          <cell r="K1177">
            <v>6</v>
          </cell>
          <cell r="L1177" t="str">
            <v>MOTION INDUSTRIES (CANADA) INC</v>
          </cell>
          <cell r="M1177" t="str">
            <v>023</v>
          </cell>
          <cell r="N1177" t="str">
            <v>SHS</v>
          </cell>
          <cell r="O1177" t="str">
            <v>30</v>
          </cell>
          <cell r="P1177" t="str">
            <v>LV</v>
          </cell>
          <cell r="Q1177" t="str">
            <v/>
          </cell>
          <cell r="R1177" t="str">
            <v/>
          </cell>
          <cell r="S1177">
            <v>525.11</v>
          </cell>
          <cell r="T1177">
            <v>1050.22</v>
          </cell>
          <cell r="U1177" t="str">
            <v>11</v>
          </cell>
          <cell r="V1177" t="str">
            <v>CAN SALES</v>
          </cell>
          <cell r="W1177">
            <v>20231002</v>
          </cell>
          <cell r="X1177" t="str">
            <v>20</v>
          </cell>
          <cell r="Y1177" t="str">
            <v>80</v>
          </cell>
          <cell r="Z1177" t="str">
            <v/>
          </cell>
          <cell r="AA1177" t="str">
            <v>2</v>
          </cell>
          <cell r="AB1177" t="str">
            <v/>
          </cell>
          <cell r="AC1177" t="str">
            <v/>
          </cell>
          <cell r="AD1177" t="str">
            <v>0200</v>
          </cell>
          <cell r="AE1177" t="str">
            <v/>
          </cell>
          <cell r="AF1177">
            <v>20231013</v>
          </cell>
          <cell r="AG1177">
            <v>20231013</v>
          </cell>
          <cell r="AH1177">
            <v>20231013</v>
          </cell>
        </row>
        <row r="1178">
          <cell r="A1178">
            <v>20230814</v>
          </cell>
          <cell r="B1178">
            <v>20231013</v>
          </cell>
          <cell r="F1178" t="str">
            <v>HK338499</v>
          </cell>
          <cell r="G1178" t="str">
            <v>102302415995200</v>
          </cell>
          <cell r="H1178" t="str">
            <v>SHS30LV3QZUU+2360LE-II</v>
          </cell>
          <cell r="I1178">
            <v>2</v>
          </cell>
          <cell r="J1178">
            <v>4720</v>
          </cell>
          <cell r="K1178">
            <v>6</v>
          </cell>
          <cell r="L1178" t="str">
            <v>MOTION INDUSTRIES (CANADA) INC</v>
          </cell>
          <cell r="M1178" t="str">
            <v>023</v>
          </cell>
          <cell r="N1178" t="str">
            <v>SHS</v>
          </cell>
          <cell r="O1178" t="str">
            <v>30</v>
          </cell>
          <cell r="P1178" t="str">
            <v>LV</v>
          </cell>
          <cell r="Q1178" t="str">
            <v/>
          </cell>
          <cell r="R1178" t="str">
            <v/>
          </cell>
          <cell r="S1178">
            <v>471.2</v>
          </cell>
          <cell r="T1178">
            <v>942.4</v>
          </cell>
          <cell r="U1178" t="str">
            <v>11</v>
          </cell>
          <cell r="V1178" t="str">
            <v>CAN SALES</v>
          </cell>
          <cell r="W1178">
            <v>20231002</v>
          </cell>
          <cell r="X1178" t="str">
            <v>20</v>
          </cell>
          <cell r="Y1178" t="str">
            <v>80</v>
          </cell>
          <cell r="Z1178" t="str">
            <v/>
          </cell>
          <cell r="AA1178" t="str">
            <v>2</v>
          </cell>
          <cell r="AB1178" t="str">
            <v/>
          </cell>
          <cell r="AC1178" t="str">
            <v/>
          </cell>
          <cell r="AD1178" t="str">
            <v>0200</v>
          </cell>
          <cell r="AE1178" t="str">
            <v/>
          </cell>
          <cell r="AF1178">
            <v>20231013</v>
          </cell>
          <cell r="AG1178">
            <v>20231013</v>
          </cell>
          <cell r="AH1178">
            <v>20231013</v>
          </cell>
        </row>
        <row r="1179">
          <cell r="A1179">
            <v>20221108</v>
          </cell>
          <cell r="B1179">
            <v>20231016</v>
          </cell>
          <cell r="F1179" t="str">
            <v>HK291665</v>
          </cell>
          <cell r="G1179" t="str">
            <v>302451001596000</v>
          </cell>
          <cell r="H1179" t="str">
            <v>SHS65-3000LE(GK) RAIL</v>
          </cell>
          <cell r="I1179">
            <v>187</v>
          </cell>
          <cell r="J1179">
            <v>561000</v>
          </cell>
          <cell r="K1179">
            <v>0</v>
          </cell>
          <cell r="L1179" t="str">
            <v>FANUC AMERICA CORPORATION</v>
          </cell>
          <cell r="M1179" t="str">
            <v>024</v>
          </cell>
          <cell r="N1179" t="str">
            <v>SHS</v>
          </cell>
          <cell r="O1179" t="str">
            <v>65</v>
          </cell>
          <cell r="P1179" t="str">
            <v/>
          </cell>
          <cell r="Q1179" t="str">
            <v>GK</v>
          </cell>
          <cell r="R1179" t="str">
            <v/>
          </cell>
          <cell r="S1179">
            <v>570</v>
          </cell>
          <cell r="T1179">
            <v>106590</v>
          </cell>
          <cell r="U1179" t="str">
            <v>11</v>
          </cell>
          <cell r="V1179" t="str">
            <v>DET SALES</v>
          </cell>
          <cell r="W1179">
            <v>20230404</v>
          </cell>
          <cell r="X1179" t="str">
            <v>75</v>
          </cell>
          <cell r="Y1179" t="str">
            <v>150</v>
          </cell>
          <cell r="Z1179" t="str">
            <v/>
          </cell>
          <cell r="AA1179" t="str">
            <v/>
          </cell>
          <cell r="AB1179" t="str">
            <v/>
          </cell>
          <cell r="AC1179" t="str">
            <v/>
          </cell>
          <cell r="AD1179" t="str">
            <v>T000</v>
          </cell>
          <cell r="AE1179" t="str">
            <v/>
          </cell>
          <cell r="AF1179">
            <v>20231016</v>
          </cell>
          <cell r="AG1179">
            <v>20230825</v>
          </cell>
          <cell r="AH1179">
            <v>20230825</v>
          </cell>
        </row>
        <row r="1180">
          <cell r="A1180">
            <v>20230110</v>
          </cell>
          <cell r="B1180">
            <v>20231016</v>
          </cell>
          <cell r="F1180" t="str">
            <v>HK301019</v>
          </cell>
          <cell r="G1180" t="str">
            <v>100551011194500</v>
          </cell>
          <cell r="H1180" t="str">
            <v>SSR15XW2C1M+740LSPM-II</v>
          </cell>
          <cell r="I1180">
            <v>12</v>
          </cell>
          <cell r="J1180">
            <v>8880</v>
          </cell>
          <cell r="K1180">
            <v>24</v>
          </cell>
          <cell r="L1180" t="str">
            <v>RELIANT SYSTEMS INC</v>
          </cell>
          <cell r="M1180" t="str">
            <v>005</v>
          </cell>
          <cell r="N1180" t="str">
            <v>SSR</v>
          </cell>
          <cell r="O1180" t="str">
            <v>15X</v>
          </cell>
          <cell r="P1180" t="str">
            <v>W</v>
          </cell>
          <cell r="Q1180" t="str">
            <v>SP</v>
          </cell>
          <cell r="R1180" t="str">
            <v>C1</v>
          </cell>
          <cell r="S1180">
            <v>225.63</v>
          </cell>
          <cell r="T1180">
            <v>2707.56</v>
          </cell>
          <cell r="U1180" t="str">
            <v>11</v>
          </cell>
          <cell r="V1180" t="str">
            <v>CHI SALES</v>
          </cell>
          <cell r="W1180">
            <v>20231016</v>
          </cell>
          <cell r="X1180" t="str">
            <v>10</v>
          </cell>
          <cell r="Y1180" t="str">
            <v>60</v>
          </cell>
          <cell r="Z1180" t="str">
            <v/>
          </cell>
          <cell r="AA1180" t="str">
            <v>2</v>
          </cell>
          <cell r="AB1180" t="str">
            <v/>
          </cell>
          <cell r="AC1180" t="str">
            <v>M300</v>
          </cell>
          <cell r="AD1180" t="str">
            <v/>
          </cell>
          <cell r="AE1180" t="str">
            <v>M100</v>
          </cell>
          <cell r="AF1180">
            <v>20231016</v>
          </cell>
          <cell r="AG1180">
            <v>20231016</v>
          </cell>
          <cell r="AH1180">
            <v>20231016</v>
          </cell>
        </row>
        <row r="1181">
          <cell r="A1181">
            <v>20230118</v>
          </cell>
          <cell r="B1181">
            <v>20231016</v>
          </cell>
          <cell r="F1181" t="str">
            <v>HK301978</v>
          </cell>
          <cell r="G1181" t="str">
            <v>102351005908100</v>
          </cell>
          <cell r="H1181" t="str">
            <v>SHS30V2SSC1E+1216LTS-II</v>
          </cell>
          <cell r="I1181">
            <v>24</v>
          </cell>
          <cell r="J1181">
            <v>29184</v>
          </cell>
          <cell r="K1181">
            <v>48</v>
          </cell>
          <cell r="L1181" t="str">
            <v>ORBIT MACHINING COMPANY</v>
          </cell>
          <cell r="M1181" t="str">
            <v>023</v>
          </cell>
          <cell r="N1181" t="str">
            <v>SHS</v>
          </cell>
          <cell r="O1181" t="str">
            <v>30</v>
          </cell>
          <cell r="P1181" t="str">
            <v>V</v>
          </cell>
          <cell r="Q1181" t="str">
            <v/>
          </cell>
          <cell r="R1181" t="str">
            <v>C1</v>
          </cell>
          <cell r="S1181">
            <v>282.52</v>
          </cell>
          <cell r="T1181">
            <v>6780.48</v>
          </cell>
          <cell r="U1181" t="str">
            <v>11</v>
          </cell>
          <cell r="V1181" t="str">
            <v>CHI SALES</v>
          </cell>
          <cell r="W1181">
            <v>20231030</v>
          </cell>
          <cell r="X1181" t="str">
            <v>37</v>
          </cell>
          <cell r="Y1181" t="str">
            <v>80</v>
          </cell>
          <cell r="Z1181" t="str">
            <v>2</v>
          </cell>
          <cell r="AA1181" t="str">
            <v>2</v>
          </cell>
          <cell r="AB1181" t="str">
            <v/>
          </cell>
          <cell r="AC1181" t="str">
            <v/>
          </cell>
          <cell r="AD1181" t="str">
            <v>Z000</v>
          </cell>
          <cell r="AE1181" t="str">
            <v/>
          </cell>
          <cell r="AF1181">
            <v>20231016</v>
          </cell>
          <cell r="AG1181">
            <v>20231030</v>
          </cell>
          <cell r="AH1181">
            <v>20231030</v>
          </cell>
        </row>
        <row r="1182">
          <cell r="A1182">
            <v>20230323</v>
          </cell>
          <cell r="B1182">
            <v>20231016</v>
          </cell>
          <cell r="F1182" t="str">
            <v>HK315376</v>
          </cell>
          <cell r="G1182" t="str">
            <v>102351018357700</v>
          </cell>
          <cell r="H1182" t="str">
            <v>SHS15C2SSC1E+400LF</v>
          </cell>
          <cell r="I1182">
            <v>10</v>
          </cell>
          <cell r="J1182">
            <v>4000</v>
          </cell>
          <cell r="K1182">
            <v>20</v>
          </cell>
          <cell r="L1182" t="str">
            <v>MOTION SOLUTIONS</v>
          </cell>
          <cell r="M1182" t="str">
            <v>023</v>
          </cell>
          <cell r="N1182" t="str">
            <v>SHS</v>
          </cell>
          <cell r="O1182" t="str">
            <v>15</v>
          </cell>
          <cell r="P1182" t="str">
            <v>C</v>
          </cell>
          <cell r="Q1182" t="str">
            <v/>
          </cell>
          <cell r="R1182" t="str">
            <v>C1</v>
          </cell>
          <cell r="S1182">
            <v>131</v>
          </cell>
          <cell r="T1182">
            <v>1310</v>
          </cell>
          <cell r="U1182" t="str">
            <v>11</v>
          </cell>
          <cell r="V1182" t="str">
            <v>SF SALES</v>
          </cell>
          <cell r="W1182">
            <v>20231026</v>
          </cell>
          <cell r="X1182" t="str">
            <v>20</v>
          </cell>
          <cell r="Y1182" t="str">
            <v>60</v>
          </cell>
          <cell r="Z1182" t="str">
            <v/>
          </cell>
          <cell r="AA1182" t="str">
            <v/>
          </cell>
          <cell r="AB1182" t="str">
            <v>0010</v>
          </cell>
          <cell r="AC1182" t="str">
            <v/>
          </cell>
          <cell r="AD1182" t="str">
            <v/>
          </cell>
          <cell r="AE1182" t="str">
            <v>F900</v>
          </cell>
          <cell r="AF1182">
            <v>20230901</v>
          </cell>
          <cell r="AG1182">
            <v>20231016</v>
          </cell>
          <cell r="AH1182">
            <v>20231016</v>
          </cell>
        </row>
        <row r="1183">
          <cell r="A1183">
            <v>20230323</v>
          </cell>
          <cell r="B1183">
            <v>20231016</v>
          </cell>
          <cell r="F1183" t="str">
            <v>HK315377</v>
          </cell>
          <cell r="G1183" t="str">
            <v>102351018357700</v>
          </cell>
          <cell r="H1183" t="str">
            <v>SHS15C2SSC1E+400LF</v>
          </cell>
          <cell r="I1183">
            <v>20</v>
          </cell>
          <cell r="J1183">
            <v>8000</v>
          </cell>
          <cell r="K1183">
            <v>40</v>
          </cell>
          <cell r="L1183" t="str">
            <v>MOTION SOLUTIONS</v>
          </cell>
          <cell r="M1183" t="str">
            <v>023</v>
          </cell>
          <cell r="N1183" t="str">
            <v>SHS</v>
          </cell>
          <cell r="O1183" t="str">
            <v>15</v>
          </cell>
          <cell r="P1183" t="str">
            <v>C</v>
          </cell>
          <cell r="Q1183" t="str">
            <v/>
          </cell>
          <cell r="R1183" t="str">
            <v>C1</v>
          </cell>
          <cell r="S1183">
            <v>131</v>
          </cell>
          <cell r="T1183">
            <v>2620</v>
          </cell>
          <cell r="U1183" t="str">
            <v>11</v>
          </cell>
          <cell r="V1183" t="str">
            <v>SF SALES</v>
          </cell>
          <cell r="W1183">
            <v>20231026</v>
          </cell>
          <cell r="X1183" t="str">
            <v>20</v>
          </cell>
          <cell r="Y1183" t="str">
            <v>60</v>
          </cell>
          <cell r="Z1183" t="str">
            <v/>
          </cell>
          <cell r="AA1183" t="str">
            <v/>
          </cell>
          <cell r="AB1183" t="str">
            <v>0010</v>
          </cell>
          <cell r="AC1183" t="str">
            <v/>
          </cell>
          <cell r="AD1183" t="str">
            <v/>
          </cell>
          <cell r="AE1183" t="str">
            <v>F900</v>
          </cell>
          <cell r="AF1183">
            <v>20231016</v>
          </cell>
          <cell r="AG1183">
            <v>20231016</v>
          </cell>
          <cell r="AH1183">
            <v>20231016</v>
          </cell>
        </row>
        <row r="1184">
          <cell r="A1184">
            <v>20230607</v>
          </cell>
          <cell r="B1184">
            <v>20231016</v>
          </cell>
          <cell r="F1184" t="str">
            <v>HK329415</v>
          </cell>
          <cell r="G1184" t="str">
            <v>169951020950103</v>
          </cell>
          <cell r="H1184" t="str">
            <v>MPG151A-0209501</v>
          </cell>
          <cell r="I1184">
            <v>50</v>
          </cell>
          <cell r="J1184">
            <v>0</v>
          </cell>
          <cell r="K1184">
            <v>0</v>
          </cell>
          <cell r="L1184" t="str">
            <v>IPECO</v>
          </cell>
          <cell r="M1184" t="str">
            <v>699</v>
          </cell>
          <cell r="N1184" t="str">
            <v>MPG</v>
          </cell>
          <cell r="O1184" t="str">
            <v>151A</v>
          </cell>
          <cell r="P1184" t="str">
            <v/>
          </cell>
          <cell r="Q1184" t="str">
            <v/>
          </cell>
          <cell r="R1184" t="str">
            <v/>
          </cell>
          <cell r="S1184">
            <v>523.46</v>
          </cell>
          <cell r="T1184">
            <v>26173</v>
          </cell>
          <cell r="U1184" t="str">
            <v>11</v>
          </cell>
          <cell r="V1184" t="str">
            <v>CHI SALES</v>
          </cell>
          <cell r="W1184">
            <v>20231003</v>
          </cell>
          <cell r="X1184" t="str">
            <v/>
          </cell>
          <cell r="Y1184" t="str">
            <v/>
          </cell>
          <cell r="Z1184" t="str">
            <v/>
          </cell>
          <cell r="AA1184" t="str">
            <v/>
          </cell>
          <cell r="AB1184" t="str">
            <v/>
          </cell>
          <cell r="AC1184" t="str">
            <v/>
          </cell>
          <cell r="AD1184" t="str">
            <v/>
          </cell>
          <cell r="AE1184" t="str">
            <v/>
          </cell>
          <cell r="AF1184">
            <v>20231016</v>
          </cell>
          <cell r="AG1184">
            <v>20231016</v>
          </cell>
          <cell r="AH1184">
            <v>20231016</v>
          </cell>
        </row>
        <row r="1185">
          <cell r="A1185">
            <v>20230614</v>
          </cell>
          <cell r="B1185">
            <v>20231016</v>
          </cell>
          <cell r="F1185" t="str">
            <v>HK330842</v>
          </cell>
          <cell r="G1185" t="str">
            <v>102351009831100</v>
          </cell>
          <cell r="H1185" t="str">
            <v>SHS30R2C1FM+1240LPF-II</v>
          </cell>
          <cell r="I1185">
            <v>2</v>
          </cell>
          <cell r="J1185">
            <v>2480</v>
          </cell>
          <cell r="K1185">
            <v>4</v>
          </cell>
          <cell r="L1185" t="str">
            <v>MRSI/MYCRONIC</v>
          </cell>
          <cell r="M1185" t="str">
            <v>023</v>
          </cell>
          <cell r="N1185" t="str">
            <v>SHS</v>
          </cell>
          <cell r="O1185" t="str">
            <v>30</v>
          </cell>
          <cell r="P1185" t="str">
            <v>R</v>
          </cell>
          <cell r="Q1185" t="str">
            <v>P</v>
          </cell>
          <cell r="R1185" t="str">
            <v>C1</v>
          </cell>
          <cell r="S1185">
            <v>464</v>
          </cell>
          <cell r="T1185">
            <v>928</v>
          </cell>
          <cell r="U1185" t="str">
            <v>11</v>
          </cell>
          <cell r="V1185" t="str">
            <v>NE SALES</v>
          </cell>
          <cell r="W1185">
            <v>20231020</v>
          </cell>
          <cell r="X1185" t="str">
            <v>20</v>
          </cell>
          <cell r="Y1185" t="str">
            <v>80</v>
          </cell>
          <cell r="Z1185" t="str">
            <v/>
          </cell>
          <cell r="AA1185" t="str">
            <v>2</v>
          </cell>
          <cell r="AB1185" t="str">
            <v/>
          </cell>
          <cell r="AC1185" t="str">
            <v>Y900</v>
          </cell>
          <cell r="AD1185" t="str">
            <v>0010</v>
          </cell>
          <cell r="AE1185" t="str">
            <v>F900</v>
          </cell>
          <cell r="AF1185">
            <v>20231016</v>
          </cell>
          <cell r="AG1185">
            <v>20231016</v>
          </cell>
          <cell r="AH1185">
            <v>20231016</v>
          </cell>
        </row>
        <row r="1186">
          <cell r="A1186">
            <v>20230630</v>
          </cell>
          <cell r="B1186">
            <v>20231016</v>
          </cell>
          <cell r="F1186" t="str">
            <v>HK332912</v>
          </cell>
          <cell r="G1186" t="str">
            <v>302351020237100</v>
          </cell>
          <cell r="H1186" t="str">
            <v>SHS35LV1SSHHE BLOCK</v>
          </cell>
          <cell r="I1186">
            <v>100</v>
          </cell>
          <cell r="J1186">
            <v>0</v>
          </cell>
          <cell r="K1186">
            <v>100</v>
          </cell>
          <cell r="L1186" t="str">
            <v>APPLIED IND TECH - CLEVELAND</v>
          </cell>
          <cell r="M1186" t="str">
            <v>023</v>
          </cell>
          <cell r="N1186" t="str">
            <v>SHS</v>
          </cell>
          <cell r="O1186" t="str">
            <v>35</v>
          </cell>
          <cell r="P1186" t="str">
            <v>LV</v>
          </cell>
          <cell r="Q1186" t="str">
            <v/>
          </cell>
          <cell r="R1186" t="str">
            <v/>
          </cell>
          <cell r="S1186">
            <v>51</v>
          </cell>
          <cell r="T1186">
            <v>5100</v>
          </cell>
          <cell r="U1186" t="str">
            <v>11</v>
          </cell>
          <cell r="V1186" t="str">
            <v>CHI SALES</v>
          </cell>
          <cell r="W1186">
            <v>20231024</v>
          </cell>
          <cell r="X1186" t="str">
            <v/>
          </cell>
          <cell r="Y1186" t="str">
            <v/>
          </cell>
          <cell r="Z1186" t="str">
            <v/>
          </cell>
          <cell r="AA1186" t="str">
            <v/>
          </cell>
          <cell r="AB1186" t="str">
            <v>004Z</v>
          </cell>
          <cell r="AC1186" t="str">
            <v/>
          </cell>
          <cell r="AD1186" t="str">
            <v/>
          </cell>
          <cell r="AE1186" t="str">
            <v/>
          </cell>
          <cell r="AF1186">
            <v>20231016</v>
          </cell>
          <cell r="AG1186">
            <v>20231016</v>
          </cell>
          <cell r="AH1186">
            <v>20231016</v>
          </cell>
        </row>
        <row r="1187">
          <cell r="A1187">
            <v>20230713</v>
          </cell>
          <cell r="B1187">
            <v>20231016</v>
          </cell>
          <cell r="F1187" t="str">
            <v>HK334500</v>
          </cell>
          <cell r="G1187" t="str">
            <v>000125113102800</v>
          </cell>
          <cell r="H1187" t="str">
            <v>SR25W1UU+280LY-II</v>
          </cell>
          <cell r="I1187">
            <v>2</v>
          </cell>
          <cell r="J1187">
            <v>560</v>
          </cell>
          <cell r="K1187">
            <v>2</v>
          </cell>
          <cell r="L1187" t="str">
            <v>BEARING HQ (IL,IA)</v>
          </cell>
          <cell r="M1187" t="str">
            <v>001</v>
          </cell>
          <cell r="N1187" t="str">
            <v>SR</v>
          </cell>
          <cell r="O1187" t="str">
            <v>25</v>
          </cell>
          <cell r="P1187" t="str">
            <v>W</v>
          </cell>
          <cell r="Q1187" t="str">
            <v/>
          </cell>
          <cell r="R1187" t="str">
            <v/>
          </cell>
          <cell r="S1187">
            <v>63.36</v>
          </cell>
          <cell r="T1187">
            <v>126.72</v>
          </cell>
          <cell r="U1187" t="str">
            <v>11</v>
          </cell>
          <cell r="V1187" t="str">
            <v>CHI SALES</v>
          </cell>
          <cell r="W1187">
            <v>20231016</v>
          </cell>
          <cell r="X1187" t="str">
            <v>20</v>
          </cell>
          <cell r="Y1187" t="str">
            <v>60</v>
          </cell>
          <cell r="Z1187" t="str">
            <v/>
          </cell>
          <cell r="AA1187" t="str">
            <v>2</v>
          </cell>
          <cell r="AB1187" t="str">
            <v/>
          </cell>
          <cell r="AC1187" t="str">
            <v/>
          </cell>
          <cell r="AD1187" t="str">
            <v/>
          </cell>
          <cell r="AE1187" t="str">
            <v/>
          </cell>
          <cell r="AF1187">
            <v>20231016</v>
          </cell>
          <cell r="AG1187">
            <v>20231016</v>
          </cell>
          <cell r="AH1187">
            <v>20231016</v>
          </cell>
        </row>
        <row r="1188">
          <cell r="A1188">
            <v>20230713</v>
          </cell>
          <cell r="B1188">
            <v>20231016</v>
          </cell>
          <cell r="F1188" t="str">
            <v>HK334549</v>
          </cell>
          <cell r="G1188" t="str">
            <v>113751016201900</v>
          </cell>
          <cell r="H1188" t="str">
            <v>2SRS15WGMUU+310LM</v>
          </cell>
          <cell r="I1188">
            <v>5</v>
          </cell>
          <cell r="J1188">
            <v>1550</v>
          </cell>
          <cell r="K1188">
            <v>10</v>
          </cell>
          <cell r="L1188" t="str">
            <v>MOTION SOLUTIONS</v>
          </cell>
          <cell r="M1188" t="str">
            <v>137</v>
          </cell>
          <cell r="N1188" t="str">
            <v>SRS-W</v>
          </cell>
          <cell r="O1188" t="str">
            <v>15</v>
          </cell>
          <cell r="P1188" t="str">
            <v>G</v>
          </cell>
          <cell r="Q1188" t="str">
            <v/>
          </cell>
          <cell r="R1188" t="str">
            <v/>
          </cell>
          <cell r="S1188">
            <v>105</v>
          </cell>
          <cell r="T1188">
            <v>525</v>
          </cell>
          <cell r="U1188" t="str">
            <v>11</v>
          </cell>
          <cell r="V1188" t="str">
            <v>SF SALES</v>
          </cell>
          <cell r="W1188">
            <v>20231016</v>
          </cell>
          <cell r="X1188" t="str">
            <v>15</v>
          </cell>
          <cell r="Y1188" t="str">
            <v>40</v>
          </cell>
          <cell r="Z1188" t="str">
            <v/>
          </cell>
          <cell r="AA1188" t="str">
            <v/>
          </cell>
          <cell r="AB1188" t="str">
            <v/>
          </cell>
          <cell r="AC1188" t="str">
            <v>M200</v>
          </cell>
          <cell r="AD1188" t="str">
            <v/>
          </cell>
          <cell r="AE1188" t="str">
            <v>M100</v>
          </cell>
          <cell r="AF1188">
            <v>20231016</v>
          </cell>
          <cell r="AG1188">
            <v>20231016</v>
          </cell>
          <cell r="AH1188">
            <v>20231016</v>
          </cell>
        </row>
        <row r="1189">
          <cell r="A1189">
            <v>20230804</v>
          </cell>
          <cell r="B1189">
            <v>20231016</v>
          </cell>
          <cell r="F1189" t="str">
            <v>HK337700</v>
          </cell>
          <cell r="G1189" t="str">
            <v>202415200916000</v>
          </cell>
          <cell r="H1189" t="str">
            <v>SHS15-1600L(GK) RAIL</v>
          </cell>
          <cell r="I1189">
            <v>40</v>
          </cell>
          <cell r="J1189">
            <v>64000</v>
          </cell>
          <cell r="K1189">
            <v>0</v>
          </cell>
          <cell r="L1189" t="str">
            <v/>
          </cell>
          <cell r="M1189" t="str">
            <v>024</v>
          </cell>
          <cell r="N1189" t="str">
            <v>SHS</v>
          </cell>
          <cell r="O1189" t="str">
            <v>15</v>
          </cell>
          <cell r="P1189" t="str">
            <v/>
          </cell>
          <cell r="Q1189" t="str">
            <v>GK</v>
          </cell>
          <cell r="R1189" t="str">
            <v/>
          </cell>
          <cell r="S1189">
            <v>151.41</v>
          </cell>
          <cell r="T1189">
            <v>6056.4</v>
          </cell>
          <cell r="U1189" t="str">
            <v>21</v>
          </cell>
          <cell r="V1189" t="str">
            <v>SALES CTRL</v>
          </cell>
          <cell r="W1189">
            <v>20231016</v>
          </cell>
          <cell r="X1189" t="str">
            <v>20</v>
          </cell>
          <cell r="Y1189" t="str">
            <v>60</v>
          </cell>
          <cell r="Z1189" t="str">
            <v/>
          </cell>
          <cell r="AA1189" t="str">
            <v/>
          </cell>
          <cell r="AB1189" t="str">
            <v/>
          </cell>
          <cell r="AC1189" t="str">
            <v/>
          </cell>
          <cell r="AD1189" t="str">
            <v/>
          </cell>
          <cell r="AE1189" t="str">
            <v/>
          </cell>
          <cell r="AF1189">
            <v>20231016</v>
          </cell>
          <cell r="AG1189">
            <v>20231016</v>
          </cell>
          <cell r="AH1189">
            <v>20231016</v>
          </cell>
        </row>
        <row r="1190">
          <cell r="A1190">
            <v>20230814</v>
          </cell>
          <cell r="B1190">
            <v>20231016</v>
          </cell>
          <cell r="F1190" t="str">
            <v>HK338541</v>
          </cell>
          <cell r="G1190" t="str">
            <v>013912013001700</v>
          </cell>
          <cell r="H1190" t="str">
            <v>SRS12MUU+170LM</v>
          </cell>
          <cell r="I1190">
            <v>24</v>
          </cell>
          <cell r="J1190">
            <v>4080</v>
          </cell>
          <cell r="K1190">
            <v>24</v>
          </cell>
          <cell r="L1190" t="str">
            <v/>
          </cell>
          <cell r="M1190" t="str">
            <v>139</v>
          </cell>
          <cell r="N1190" t="str">
            <v>SRS</v>
          </cell>
          <cell r="O1190" t="str">
            <v>12</v>
          </cell>
          <cell r="P1190" t="str">
            <v/>
          </cell>
          <cell r="Q1190" t="str">
            <v/>
          </cell>
          <cell r="R1190" t="str">
            <v/>
          </cell>
          <cell r="S1190">
            <v>37</v>
          </cell>
          <cell r="T1190">
            <v>888</v>
          </cell>
          <cell r="U1190" t="str">
            <v>21</v>
          </cell>
          <cell r="V1190" t="str">
            <v>SALES CTRL</v>
          </cell>
          <cell r="W1190">
            <v>20231010</v>
          </cell>
          <cell r="X1190" t="str">
            <v>10</v>
          </cell>
          <cell r="Y1190" t="str">
            <v>25</v>
          </cell>
          <cell r="Z1190" t="str">
            <v/>
          </cell>
          <cell r="AA1190" t="str">
            <v/>
          </cell>
          <cell r="AB1190" t="str">
            <v/>
          </cell>
          <cell r="AC1190" t="str">
            <v>M200</v>
          </cell>
          <cell r="AD1190" t="str">
            <v/>
          </cell>
          <cell r="AE1190" t="str">
            <v>M100</v>
          </cell>
          <cell r="AF1190">
            <v>20231016</v>
          </cell>
          <cell r="AG1190">
            <v>20231016</v>
          </cell>
          <cell r="AH1190">
            <v>20231016</v>
          </cell>
        </row>
        <row r="1191">
          <cell r="A1191">
            <v>20230815</v>
          </cell>
          <cell r="B1191">
            <v>20231016</v>
          </cell>
          <cell r="F1191" t="str">
            <v>HK338711</v>
          </cell>
          <cell r="G1191" t="str">
            <v>302351023341800</v>
          </cell>
          <cell r="H1191" t="str">
            <v>SHS45LV1QZSSC1FM BLOCK</v>
          </cell>
          <cell r="I1191">
            <v>8</v>
          </cell>
          <cell r="J1191">
            <v>0</v>
          </cell>
          <cell r="K1191">
            <v>8</v>
          </cell>
          <cell r="L1191" t="str">
            <v>PRESTON-EASTIN</v>
          </cell>
          <cell r="M1191" t="str">
            <v>023</v>
          </cell>
          <cell r="N1191" t="str">
            <v>SHS</v>
          </cell>
          <cell r="O1191" t="str">
            <v>45</v>
          </cell>
          <cell r="P1191" t="str">
            <v>LV</v>
          </cell>
          <cell r="Q1191" t="str">
            <v/>
          </cell>
          <cell r="R1191" t="str">
            <v>C1</v>
          </cell>
          <cell r="S1191">
            <v>155.53</v>
          </cell>
          <cell r="T1191">
            <v>1244.24</v>
          </cell>
          <cell r="U1191" t="str">
            <v>11</v>
          </cell>
          <cell r="V1191" t="str">
            <v>ATL SALES</v>
          </cell>
          <cell r="W1191">
            <v>20231010</v>
          </cell>
          <cell r="X1191" t="str">
            <v/>
          </cell>
          <cell r="Y1191" t="str">
            <v/>
          </cell>
          <cell r="Z1191" t="str">
            <v/>
          </cell>
          <cell r="AA1191" t="str">
            <v/>
          </cell>
          <cell r="AB1191" t="str">
            <v/>
          </cell>
          <cell r="AC1191" t="str">
            <v>Y900</v>
          </cell>
          <cell r="AD1191" t="str">
            <v/>
          </cell>
          <cell r="AE1191" t="str">
            <v/>
          </cell>
          <cell r="AF1191">
            <v>20231016</v>
          </cell>
          <cell r="AG1191">
            <v>20231016</v>
          </cell>
          <cell r="AH1191">
            <v>20231016</v>
          </cell>
        </row>
        <row r="1192">
          <cell r="A1192">
            <v>20230816</v>
          </cell>
          <cell r="B1192">
            <v>20231016</v>
          </cell>
          <cell r="F1192" t="str">
            <v>HK338709</v>
          </cell>
          <cell r="G1192" t="str">
            <v>302451023341700</v>
          </cell>
          <cell r="H1192" t="str">
            <v>SHS45-12975LTF RAIL</v>
          </cell>
          <cell r="I1192">
            <v>4</v>
          </cell>
          <cell r="J1192">
            <v>51900</v>
          </cell>
          <cell r="K1192">
            <v>0</v>
          </cell>
          <cell r="L1192" t="str">
            <v>PRESTON-EASTIN</v>
          </cell>
          <cell r="M1192" t="str">
            <v>024</v>
          </cell>
          <cell r="N1192" t="str">
            <v>SHS</v>
          </cell>
          <cell r="O1192" t="str">
            <v>45</v>
          </cell>
          <cell r="P1192" t="str">
            <v/>
          </cell>
          <cell r="Q1192" t="str">
            <v/>
          </cell>
          <cell r="R1192" t="str">
            <v/>
          </cell>
          <cell r="S1192">
            <v>4081.89</v>
          </cell>
          <cell r="T1192">
            <v>16327.56</v>
          </cell>
          <cell r="U1192" t="str">
            <v>11</v>
          </cell>
          <cell r="V1192" t="str">
            <v>ATL SALES</v>
          </cell>
          <cell r="W1192">
            <v>20231010</v>
          </cell>
          <cell r="X1192" t="str">
            <v>30</v>
          </cell>
          <cell r="Y1192" t="str">
            <v>105</v>
          </cell>
          <cell r="Z1192" t="str">
            <v>5</v>
          </cell>
          <cell r="AA1192" t="str">
            <v/>
          </cell>
          <cell r="AB1192" t="str">
            <v/>
          </cell>
          <cell r="AC1192" t="str">
            <v/>
          </cell>
          <cell r="AD1192" t="str">
            <v/>
          </cell>
          <cell r="AE1192" t="str">
            <v>F900</v>
          </cell>
          <cell r="AF1192">
            <v>20231016</v>
          </cell>
          <cell r="AG1192">
            <v>20231016</v>
          </cell>
          <cell r="AH1192">
            <v>20231016</v>
          </cell>
        </row>
        <row r="1193">
          <cell r="A1193">
            <v>20230816</v>
          </cell>
          <cell r="B1193">
            <v>20231016</v>
          </cell>
          <cell r="F1193" t="str">
            <v>HK338855</v>
          </cell>
          <cell r="G1193" t="str">
            <v>302451023381200</v>
          </cell>
          <cell r="H1193" t="str">
            <v>SHS45-2005LFE RAIL</v>
          </cell>
          <cell r="I1193">
            <v>8</v>
          </cell>
          <cell r="J1193">
            <v>16040</v>
          </cell>
          <cell r="K1193">
            <v>0</v>
          </cell>
          <cell r="L1193" t="str">
            <v>PRESTON-EASTIN</v>
          </cell>
          <cell r="M1193" t="str">
            <v>024</v>
          </cell>
          <cell r="N1193" t="str">
            <v>SHS</v>
          </cell>
          <cell r="O1193" t="str">
            <v>45</v>
          </cell>
          <cell r="P1193" t="str">
            <v/>
          </cell>
          <cell r="Q1193" t="str">
            <v/>
          </cell>
          <cell r="R1193" t="str">
            <v/>
          </cell>
          <cell r="S1193">
            <v>609.76</v>
          </cell>
          <cell r="T1193">
            <v>4878.08</v>
          </cell>
          <cell r="U1193" t="str">
            <v>11</v>
          </cell>
          <cell r="V1193" t="str">
            <v>ATL SALES</v>
          </cell>
          <cell r="W1193">
            <v>20231010</v>
          </cell>
          <cell r="X1193" t="str">
            <v>75</v>
          </cell>
          <cell r="Y1193" t="str">
            <v>105</v>
          </cell>
          <cell r="Z1193" t="str">
            <v/>
          </cell>
          <cell r="AA1193" t="str">
            <v/>
          </cell>
          <cell r="AB1193" t="str">
            <v/>
          </cell>
          <cell r="AC1193" t="str">
            <v/>
          </cell>
          <cell r="AD1193" t="str">
            <v>0100</v>
          </cell>
          <cell r="AE1193" t="str">
            <v>F900</v>
          </cell>
          <cell r="AF1193">
            <v>20231016</v>
          </cell>
          <cell r="AG1193">
            <v>20231016</v>
          </cell>
          <cell r="AH1193">
            <v>20231016</v>
          </cell>
        </row>
        <row r="1194">
          <cell r="A1194">
            <v>20230817</v>
          </cell>
          <cell r="B1194">
            <v>20231016</v>
          </cell>
          <cell r="F1194" t="str">
            <v>HK338923</v>
          </cell>
          <cell r="G1194" t="str">
            <v>101E51023393300</v>
          </cell>
          <cell r="H1194" t="str">
            <v>HSR55LC8KK+2100L-II</v>
          </cell>
          <cell r="I1194">
            <v>8</v>
          </cell>
          <cell r="J1194">
            <v>16800</v>
          </cell>
          <cell r="K1194">
            <v>64</v>
          </cell>
          <cell r="L1194" t="str">
            <v>MOTION IND - BIRMINGHAM (AL09)</v>
          </cell>
          <cell r="M1194" t="str">
            <v>01E</v>
          </cell>
          <cell r="N1194" t="str">
            <v>HSR</v>
          </cell>
          <cell r="O1194" t="str">
            <v>55</v>
          </cell>
          <cell r="P1194" t="str">
            <v>LC</v>
          </cell>
          <cell r="Q1194" t="str">
            <v/>
          </cell>
          <cell r="R1194" t="str">
            <v/>
          </cell>
          <cell r="S1194">
            <v>1670.19</v>
          </cell>
          <cell r="T1194">
            <v>13361.52</v>
          </cell>
          <cell r="U1194" t="str">
            <v>11</v>
          </cell>
          <cell r="V1194" t="str">
            <v>ATL SALES</v>
          </cell>
          <cell r="W1194">
            <v>20231016</v>
          </cell>
          <cell r="X1194" t="str">
            <v>30</v>
          </cell>
          <cell r="Y1194" t="str">
            <v>120</v>
          </cell>
          <cell r="Z1194" t="str">
            <v/>
          </cell>
          <cell r="AA1194" t="str">
            <v>2</v>
          </cell>
          <cell r="AB1194" t="str">
            <v/>
          </cell>
          <cell r="AC1194" t="str">
            <v/>
          </cell>
          <cell r="AD1194" t="str">
            <v/>
          </cell>
          <cell r="AE1194" t="str">
            <v/>
          </cell>
          <cell r="AF1194">
            <v>20231016</v>
          </cell>
          <cell r="AG1194">
            <v>20231016</v>
          </cell>
          <cell r="AH1194">
            <v>20231016</v>
          </cell>
        </row>
        <row r="1195">
          <cell r="A1195">
            <v>20230817</v>
          </cell>
          <cell r="B1195">
            <v>20231016</v>
          </cell>
          <cell r="F1195" t="str">
            <v>HK339144</v>
          </cell>
          <cell r="G1195" t="str">
            <v>101551010833100</v>
          </cell>
          <cell r="H1195" t="str">
            <v>HSR25LR2C1FME+1900LTF</v>
          </cell>
          <cell r="I1195">
            <v>2</v>
          </cell>
          <cell r="J1195">
            <v>3800</v>
          </cell>
          <cell r="K1195">
            <v>4</v>
          </cell>
          <cell r="L1195" t="str">
            <v>EPIQ ADVANCED DYNAMICS CORPORATION</v>
          </cell>
          <cell r="M1195" t="str">
            <v>015</v>
          </cell>
          <cell r="N1195" t="str">
            <v>HSR</v>
          </cell>
          <cell r="O1195" t="str">
            <v>25</v>
          </cell>
          <cell r="P1195" t="str">
            <v>LR</v>
          </cell>
          <cell r="Q1195" t="str">
            <v/>
          </cell>
          <cell r="R1195" t="str">
            <v>C1</v>
          </cell>
          <cell r="S1195">
            <v>660.23</v>
          </cell>
          <cell r="T1195">
            <v>1320.46</v>
          </cell>
          <cell r="U1195" t="str">
            <v>11</v>
          </cell>
          <cell r="V1195" t="str">
            <v>CAN SALES</v>
          </cell>
          <cell r="W1195">
            <v>20230912</v>
          </cell>
          <cell r="X1195" t="str">
            <v>20</v>
          </cell>
          <cell r="Y1195" t="str">
            <v>60</v>
          </cell>
          <cell r="Z1195" t="str">
            <v>2</v>
          </cell>
          <cell r="AA1195" t="str">
            <v/>
          </cell>
          <cell r="AB1195" t="str">
            <v>0001</v>
          </cell>
          <cell r="AC1195" t="str">
            <v>Y920</v>
          </cell>
          <cell r="AD1195" t="str">
            <v/>
          </cell>
          <cell r="AE1195" t="str">
            <v>F920</v>
          </cell>
          <cell r="AF1195">
            <v>20231016</v>
          </cell>
          <cell r="AG1195">
            <v>20231016</v>
          </cell>
          <cell r="AH1195">
            <v>20231016</v>
          </cell>
        </row>
        <row r="1196">
          <cell r="A1196">
            <v>20230615</v>
          </cell>
          <cell r="B1196">
            <v>20231017</v>
          </cell>
          <cell r="F1196" t="str">
            <v>HK331003</v>
          </cell>
          <cell r="G1196" t="str">
            <v>102351019023700</v>
          </cell>
          <cell r="H1196" t="str">
            <v>SHS30LC2QZUU+2000L</v>
          </cell>
          <cell r="I1196">
            <v>2</v>
          </cell>
          <cell r="J1196">
            <v>4000</v>
          </cell>
          <cell r="K1196">
            <v>4</v>
          </cell>
          <cell r="L1196" t="str">
            <v>MOTION IND - BIRMINGHAM (AL09)</v>
          </cell>
          <cell r="M1196" t="str">
            <v>023</v>
          </cell>
          <cell r="N1196" t="str">
            <v>SHS</v>
          </cell>
          <cell r="O1196" t="str">
            <v>30</v>
          </cell>
          <cell r="P1196" t="str">
            <v>LC</v>
          </cell>
          <cell r="Q1196" t="str">
            <v/>
          </cell>
          <cell r="R1196" t="str">
            <v/>
          </cell>
          <cell r="S1196">
            <v>361.73</v>
          </cell>
          <cell r="T1196">
            <v>723.46</v>
          </cell>
          <cell r="U1196" t="str">
            <v>11</v>
          </cell>
          <cell r="V1196" t="str">
            <v>ATL SALES</v>
          </cell>
          <cell r="W1196">
            <v>20231017</v>
          </cell>
          <cell r="X1196" t="str">
            <v>40</v>
          </cell>
          <cell r="Y1196" t="str">
            <v>80</v>
          </cell>
          <cell r="Z1196" t="str">
            <v/>
          </cell>
          <cell r="AA1196" t="str">
            <v/>
          </cell>
          <cell r="AB1196" t="str">
            <v/>
          </cell>
          <cell r="AC1196" t="str">
            <v/>
          </cell>
          <cell r="AD1196" t="str">
            <v/>
          </cell>
          <cell r="AE1196" t="str">
            <v/>
          </cell>
          <cell r="AF1196">
            <v>20231017</v>
          </cell>
          <cell r="AG1196">
            <v>20231017</v>
          </cell>
          <cell r="AH1196">
            <v>20231017</v>
          </cell>
        </row>
        <row r="1197">
          <cell r="A1197">
            <v>20230629</v>
          </cell>
          <cell r="B1197">
            <v>20231017</v>
          </cell>
          <cell r="F1197" t="str">
            <v>HK332579</v>
          </cell>
          <cell r="G1197" t="str">
            <v>002330126008400</v>
          </cell>
          <cell r="H1197" t="str">
            <v>SHS30C2SS+840L</v>
          </cell>
          <cell r="I1197">
            <v>1</v>
          </cell>
          <cell r="J1197">
            <v>840</v>
          </cell>
          <cell r="K1197">
            <v>2</v>
          </cell>
          <cell r="L1197" t="str">
            <v>MOTION MEXICO S DE RL DE CV</v>
          </cell>
          <cell r="M1197" t="str">
            <v>023</v>
          </cell>
          <cell r="N1197" t="str">
            <v>SHS</v>
          </cell>
          <cell r="O1197" t="str">
            <v>30</v>
          </cell>
          <cell r="P1197" t="str">
            <v>C</v>
          </cell>
          <cell r="Q1197" t="str">
            <v/>
          </cell>
          <cell r="R1197" t="str">
            <v/>
          </cell>
          <cell r="S1197">
            <v>196.04</v>
          </cell>
          <cell r="T1197">
            <v>196.04</v>
          </cell>
          <cell r="U1197" t="str">
            <v>11</v>
          </cell>
          <cell r="V1197" t="str">
            <v>LA SALES</v>
          </cell>
          <cell r="W1197">
            <v>20230824</v>
          </cell>
          <cell r="X1197" t="str">
            <v>20</v>
          </cell>
          <cell r="Y1197" t="str">
            <v>80</v>
          </cell>
          <cell r="Z1197" t="str">
            <v/>
          </cell>
          <cell r="AA1197" t="str">
            <v/>
          </cell>
          <cell r="AB1197" t="str">
            <v/>
          </cell>
          <cell r="AC1197" t="str">
            <v/>
          </cell>
          <cell r="AD1197" t="str">
            <v/>
          </cell>
          <cell r="AE1197" t="str">
            <v/>
          </cell>
          <cell r="AF1197">
            <v>20231017</v>
          </cell>
          <cell r="AG1197">
            <v>20231017</v>
          </cell>
          <cell r="AH1197">
            <v>20231017</v>
          </cell>
        </row>
        <row r="1198">
          <cell r="A1198">
            <v>20230629</v>
          </cell>
          <cell r="B1198">
            <v>20231017</v>
          </cell>
          <cell r="F1198" t="str">
            <v>HK332563</v>
          </cell>
          <cell r="G1198" t="str">
            <v>102351015288000</v>
          </cell>
          <cell r="H1198" t="str">
            <v>SHS30V1SSC0+130LP</v>
          </cell>
          <cell r="I1198">
            <v>1</v>
          </cell>
          <cell r="J1198">
            <v>130</v>
          </cell>
          <cell r="K1198">
            <v>1</v>
          </cell>
          <cell r="L1198" t="str">
            <v>MOTION MEXICO S DE RL DE CV</v>
          </cell>
          <cell r="M1198" t="str">
            <v>023</v>
          </cell>
          <cell r="N1198" t="str">
            <v>SHS</v>
          </cell>
          <cell r="O1198" t="str">
            <v>30</v>
          </cell>
          <cell r="P1198" t="str">
            <v>V</v>
          </cell>
          <cell r="Q1198" t="str">
            <v>P</v>
          </cell>
          <cell r="R1198" t="str">
            <v>C0</v>
          </cell>
          <cell r="S1198">
            <v>104.25</v>
          </cell>
          <cell r="T1198">
            <v>104.25</v>
          </cell>
          <cell r="U1198" t="str">
            <v>11</v>
          </cell>
          <cell r="V1198" t="str">
            <v>LA SALES</v>
          </cell>
          <cell r="W1198">
            <v>20230824</v>
          </cell>
          <cell r="X1198" t="str">
            <v>25</v>
          </cell>
          <cell r="Y1198" t="str">
            <v>80</v>
          </cell>
          <cell r="Z1198" t="str">
            <v/>
          </cell>
          <cell r="AA1198" t="str">
            <v/>
          </cell>
          <cell r="AB1198" t="str">
            <v/>
          </cell>
          <cell r="AC1198" t="str">
            <v/>
          </cell>
          <cell r="AD1198" t="str">
            <v/>
          </cell>
          <cell r="AE1198" t="str">
            <v/>
          </cell>
          <cell r="AF1198">
            <v>20231017</v>
          </cell>
          <cell r="AG1198">
            <v>20231017</v>
          </cell>
          <cell r="AH1198">
            <v>20231017</v>
          </cell>
        </row>
        <row r="1199">
          <cell r="A1199">
            <v>20230630</v>
          </cell>
          <cell r="B1199">
            <v>20231017</v>
          </cell>
          <cell r="F1199" t="str">
            <v>HK332920</v>
          </cell>
          <cell r="G1199" t="str">
            <v>302351016037200</v>
          </cell>
          <cell r="H1199" t="str">
            <v>SHS35LV1QZSSHHE BLOCK</v>
          </cell>
          <cell r="I1199">
            <v>100</v>
          </cell>
          <cell r="J1199">
            <v>0</v>
          </cell>
          <cell r="K1199">
            <v>100</v>
          </cell>
          <cell r="L1199" t="str">
            <v>APPLIED IND TECH - CLEVELAND</v>
          </cell>
          <cell r="M1199" t="str">
            <v>023</v>
          </cell>
          <cell r="N1199" t="str">
            <v>SHS</v>
          </cell>
          <cell r="O1199" t="str">
            <v>35</v>
          </cell>
          <cell r="P1199" t="str">
            <v>LV</v>
          </cell>
          <cell r="Q1199" t="str">
            <v/>
          </cell>
          <cell r="R1199" t="str">
            <v/>
          </cell>
          <cell r="S1199">
            <v>72</v>
          </cell>
          <cell r="T1199">
            <v>7200</v>
          </cell>
          <cell r="U1199" t="str">
            <v>11</v>
          </cell>
          <cell r="V1199" t="str">
            <v>CHI SALES</v>
          </cell>
          <cell r="W1199">
            <v>20231017</v>
          </cell>
          <cell r="X1199" t="str">
            <v/>
          </cell>
          <cell r="Y1199" t="str">
            <v/>
          </cell>
          <cell r="Z1199" t="str">
            <v/>
          </cell>
          <cell r="AA1199" t="str">
            <v/>
          </cell>
          <cell r="AB1199" t="str">
            <v>004Z</v>
          </cell>
          <cell r="AC1199" t="str">
            <v/>
          </cell>
          <cell r="AD1199" t="str">
            <v/>
          </cell>
          <cell r="AE1199" t="str">
            <v/>
          </cell>
          <cell r="AF1199">
            <v>20231017</v>
          </cell>
          <cell r="AG1199">
            <v>20231017</v>
          </cell>
          <cell r="AH1199">
            <v>20231017</v>
          </cell>
        </row>
        <row r="1200">
          <cell r="A1200">
            <v>20230706</v>
          </cell>
          <cell r="B1200">
            <v>20231017</v>
          </cell>
          <cell r="F1200" t="str">
            <v>HK333463</v>
          </cell>
          <cell r="G1200" t="str">
            <v>302351020009600</v>
          </cell>
          <cell r="H1200" t="str">
            <v>SHS15V1E(GK) BLOCK</v>
          </cell>
          <cell r="I1200">
            <v>100</v>
          </cell>
          <cell r="J1200">
            <v>0</v>
          </cell>
          <cell r="K1200">
            <v>100</v>
          </cell>
          <cell r="L1200" t="str">
            <v>DOVER MOTION</v>
          </cell>
          <cell r="M1200" t="str">
            <v>023</v>
          </cell>
          <cell r="N1200" t="str">
            <v>SHS</v>
          </cell>
          <cell r="O1200" t="str">
            <v>15</v>
          </cell>
          <cell r="P1200" t="str">
            <v>V</v>
          </cell>
          <cell r="Q1200" t="str">
            <v>GK</v>
          </cell>
          <cell r="R1200" t="str">
            <v/>
          </cell>
          <cell r="S1200">
            <v>27.77</v>
          </cell>
          <cell r="T1200">
            <v>2777</v>
          </cell>
          <cell r="U1200" t="str">
            <v>11</v>
          </cell>
          <cell r="V1200" t="str">
            <v>NE SALES</v>
          </cell>
          <cell r="W1200">
            <v>20231221</v>
          </cell>
          <cell r="X1200" t="str">
            <v/>
          </cell>
          <cell r="Y1200" t="str">
            <v/>
          </cell>
          <cell r="Z1200" t="str">
            <v/>
          </cell>
          <cell r="AA1200" t="str">
            <v/>
          </cell>
          <cell r="AB1200" t="str">
            <v>0010</v>
          </cell>
          <cell r="AC1200" t="str">
            <v/>
          </cell>
          <cell r="AD1200" t="str">
            <v/>
          </cell>
          <cell r="AE1200" t="str">
            <v/>
          </cell>
          <cell r="AF1200">
            <v>20231017</v>
          </cell>
          <cell r="AG1200">
            <v>20231219</v>
          </cell>
          <cell r="AH1200">
            <v>20231219</v>
          </cell>
        </row>
        <row r="1201">
          <cell r="A1201">
            <v>20230707</v>
          </cell>
          <cell r="B1201">
            <v>20231017</v>
          </cell>
          <cell r="F1201" t="str">
            <v>HK333651</v>
          </cell>
          <cell r="G1201" t="str">
            <v>113951013490500</v>
          </cell>
          <cell r="H1201" t="str">
            <v>SRS9XMQZSS+630LM</v>
          </cell>
          <cell r="I1201">
            <v>100</v>
          </cell>
          <cell r="J1201">
            <v>63000</v>
          </cell>
          <cell r="K1201">
            <v>100</v>
          </cell>
          <cell r="L1201" t="str">
            <v>MOTION SOLUTIONS</v>
          </cell>
          <cell r="M1201" t="str">
            <v>139</v>
          </cell>
          <cell r="N1201" t="str">
            <v>SRS</v>
          </cell>
          <cell r="O1201" t="str">
            <v>9X</v>
          </cell>
          <cell r="P1201" t="str">
            <v/>
          </cell>
          <cell r="Q1201" t="str">
            <v/>
          </cell>
          <cell r="R1201" t="str">
            <v/>
          </cell>
          <cell r="S1201">
            <v>79.77</v>
          </cell>
          <cell r="T1201">
            <v>7977</v>
          </cell>
          <cell r="U1201" t="str">
            <v>11</v>
          </cell>
          <cell r="V1201" t="str">
            <v>SF SALES</v>
          </cell>
          <cell r="W1201">
            <v>20231017</v>
          </cell>
          <cell r="X1201" t="str">
            <v>5</v>
          </cell>
          <cell r="Y1201" t="str">
            <v>20</v>
          </cell>
          <cell r="Z1201" t="str">
            <v/>
          </cell>
          <cell r="AA1201" t="str">
            <v/>
          </cell>
          <cell r="AB1201" t="str">
            <v/>
          </cell>
          <cell r="AC1201" t="str">
            <v>M200</v>
          </cell>
          <cell r="AD1201" t="str">
            <v/>
          </cell>
          <cell r="AE1201" t="str">
            <v>M100</v>
          </cell>
          <cell r="AF1201">
            <v>20231017</v>
          </cell>
          <cell r="AG1201">
            <v>20231017</v>
          </cell>
          <cell r="AH1201">
            <v>20231017</v>
          </cell>
        </row>
        <row r="1202">
          <cell r="A1202">
            <v>20230728</v>
          </cell>
          <cell r="B1202">
            <v>20231017</v>
          </cell>
          <cell r="F1202" t="str">
            <v>HK336811</v>
          </cell>
          <cell r="G1202" t="str">
            <v>202325144009000</v>
          </cell>
          <cell r="H1202" t="str">
            <v>SHS25C1ZZ(GK) BLOCK</v>
          </cell>
          <cell r="I1202">
            <v>40</v>
          </cell>
          <cell r="J1202">
            <v>0</v>
          </cell>
          <cell r="K1202">
            <v>40</v>
          </cell>
          <cell r="L1202" t="str">
            <v/>
          </cell>
          <cell r="M1202" t="str">
            <v>023</v>
          </cell>
          <cell r="N1202" t="str">
            <v>SHS</v>
          </cell>
          <cell r="O1202" t="str">
            <v>25</v>
          </cell>
          <cell r="P1202" t="str">
            <v>C</v>
          </cell>
          <cell r="Q1202" t="str">
            <v>GK</v>
          </cell>
          <cell r="R1202" t="str">
            <v/>
          </cell>
          <cell r="S1202">
            <v>46.94</v>
          </cell>
          <cell r="T1202">
            <v>1877.6</v>
          </cell>
          <cell r="U1202" t="str">
            <v>21</v>
          </cell>
          <cell r="V1202" t="str">
            <v>SALES CTRL</v>
          </cell>
          <cell r="W1202">
            <v>20230926</v>
          </cell>
          <cell r="X1202" t="str">
            <v/>
          </cell>
          <cell r="Y1202" t="str">
            <v/>
          </cell>
          <cell r="Z1202" t="str">
            <v/>
          </cell>
          <cell r="AA1202" t="str">
            <v/>
          </cell>
          <cell r="AB1202" t="str">
            <v/>
          </cell>
          <cell r="AC1202" t="str">
            <v/>
          </cell>
          <cell r="AD1202" t="str">
            <v/>
          </cell>
          <cell r="AE1202" t="str">
            <v/>
          </cell>
          <cell r="AF1202">
            <v>20231017</v>
          </cell>
          <cell r="AG1202">
            <v>20231017</v>
          </cell>
          <cell r="AH1202">
            <v>20231017</v>
          </cell>
        </row>
        <row r="1203">
          <cell r="A1203">
            <v>20230801</v>
          </cell>
          <cell r="B1203">
            <v>20231017</v>
          </cell>
          <cell r="F1203" t="str">
            <v>HK337039</v>
          </cell>
          <cell r="G1203" t="str">
            <v>302302133854400</v>
          </cell>
          <cell r="H1203" t="str">
            <v>SHS20C1QZSS BLOCK</v>
          </cell>
          <cell r="I1203">
            <v>20</v>
          </cell>
          <cell r="J1203">
            <v>0</v>
          </cell>
          <cell r="K1203">
            <v>20</v>
          </cell>
          <cell r="L1203" t="str">
            <v>APPLIED IND TECH - CLEVELAND</v>
          </cell>
          <cell r="M1203" t="str">
            <v>023</v>
          </cell>
          <cell r="N1203" t="str">
            <v>SHS</v>
          </cell>
          <cell r="O1203" t="str">
            <v>20</v>
          </cell>
          <cell r="P1203" t="str">
            <v>C</v>
          </cell>
          <cell r="Q1203" t="str">
            <v/>
          </cell>
          <cell r="R1203" t="str">
            <v/>
          </cell>
          <cell r="S1203">
            <v>46.61</v>
          </cell>
          <cell r="T1203">
            <v>932.2</v>
          </cell>
          <cell r="U1203" t="str">
            <v>11</v>
          </cell>
          <cell r="V1203" t="str">
            <v>DET SALES</v>
          </cell>
          <cell r="W1203">
            <v>20230929</v>
          </cell>
          <cell r="X1203" t="str">
            <v/>
          </cell>
          <cell r="Y1203" t="str">
            <v/>
          </cell>
          <cell r="Z1203" t="str">
            <v/>
          </cell>
          <cell r="AA1203" t="str">
            <v/>
          </cell>
          <cell r="AB1203" t="str">
            <v/>
          </cell>
          <cell r="AC1203" t="str">
            <v/>
          </cell>
          <cell r="AD1203" t="str">
            <v/>
          </cell>
          <cell r="AE1203" t="str">
            <v/>
          </cell>
          <cell r="AF1203">
            <v>20231017</v>
          </cell>
          <cell r="AG1203">
            <v>20231017</v>
          </cell>
          <cell r="AH1203">
            <v>20231017</v>
          </cell>
        </row>
        <row r="1204">
          <cell r="A1204">
            <v>20230814</v>
          </cell>
          <cell r="B1204">
            <v>20231017</v>
          </cell>
          <cell r="F1204" t="str">
            <v>HK338630</v>
          </cell>
          <cell r="G1204" t="str">
            <v>113751016096500</v>
          </cell>
          <cell r="H1204" t="str">
            <v>SRS15WGMUUC1+82LPM</v>
          </cell>
          <cell r="I1204">
            <v>27</v>
          </cell>
          <cell r="J1204">
            <v>2214</v>
          </cell>
          <cell r="K1204">
            <v>27</v>
          </cell>
          <cell r="L1204" t="str">
            <v>MOTION SOLUTIONS</v>
          </cell>
          <cell r="M1204" t="str">
            <v>137</v>
          </cell>
          <cell r="N1204" t="str">
            <v>SRS-W</v>
          </cell>
          <cell r="O1204" t="str">
            <v>15</v>
          </cell>
          <cell r="P1204" t="str">
            <v>G</v>
          </cell>
          <cell r="Q1204" t="str">
            <v>P</v>
          </cell>
          <cell r="R1204" t="str">
            <v>C1</v>
          </cell>
          <cell r="S1204">
            <v>55.96</v>
          </cell>
          <cell r="T1204">
            <v>1510.92</v>
          </cell>
          <cell r="U1204" t="str">
            <v>11</v>
          </cell>
          <cell r="V1204" t="str">
            <v>SF SALES</v>
          </cell>
          <cell r="W1204">
            <v>20231017</v>
          </cell>
          <cell r="X1204" t="str">
            <v>21</v>
          </cell>
          <cell r="Y1204" t="str">
            <v>40</v>
          </cell>
          <cell r="Z1204" t="str">
            <v/>
          </cell>
          <cell r="AA1204" t="str">
            <v/>
          </cell>
          <cell r="AB1204" t="str">
            <v/>
          </cell>
          <cell r="AC1204" t="str">
            <v>M200</v>
          </cell>
          <cell r="AD1204" t="str">
            <v/>
          </cell>
          <cell r="AE1204" t="str">
            <v>M100</v>
          </cell>
          <cell r="AF1204">
            <v>20231017</v>
          </cell>
          <cell r="AG1204">
            <v>20231017</v>
          </cell>
          <cell r="AH1204">
            <v>20231017</v>
          </cell>
        </row>
        <row r="1205">
          <cell r="A1205">
            <v>20230405</v>
          </cell>
          <cell r="B1205">
            <v>20231018</v>
          </cell>
          <cell r="F1205" t="str">
            <v>HK318523</v>
          </cell>
          <cell r="G1205" t="str">
            <v>101651022810300</v>
          </cell>
          <cell r="H1205" t="str">
            <v>HSR20R2ME+450LM</v>
          </cell>
          <cell r="I1205">
            <v>84</v>
          </cell>
          <cell r="J1205">
            <v>37800</v>
          </cell>
          <cell r="K1205">
            <v>168</v>
          </cell>
          <cell r="L1205" t="str">
            <v>TESLA TORONTO AUTOMATION ULC</v>
          </cell>
          <cell r="M1205" t="str">
            <v>016</v>
          </cell>
          <cell r="N1205" t="str">
            <v>HSR</v>
          </cell>
          <cell r="O1205" t="str">
            <v>20</v>
          </cell>
          <cell r="P1205" t="str">
            <v>R</v>
          </cell>
          <cell r="Q1205" t="str">
            <v/>
          </cell>
          <cell r="R1205" t="str">
            <v/>
          </cell>
          <cell r="S1205">
            <v>170.37</v>
          </cell>
          <cell r="T1205">
            <v>14311.08</v>
          </cell>
          <cell r="U1205" t="str">
            <v>11</v>
          </cell>
          <cell r="V1205" t="str">
            <v>CAN SALES</v>
          </cell>
          <cell r="W1205">
            <v>20231018</v>
          </cell>
          <cell r="X1205" t="str">
            <v>15</v>
          </cell>
          <cell r="Y1205" t="str">
            <v>60</v>
          </cell>
          <cell r="Z1205" t="str">
            <v/>
          </cell>
          <cell r="AA1205" t="str">
            <v/>
          </cell>
          <cell r="AB1205" t="str">
            <v>0001</v>
          </cell>
          <cell r="AC1205" t="str">
            <v>M200</v>
          </cell>
          <cell r="AD1205" t="str">
            <v/>
          </cell>
          <cell r="AE1205" t="str">
            <v>M100</v>
          </cell>
          <cell r="AF1205">
            <v>20231018</v>
          </cell>
          <cell r="AG1205">
            <v>20231018</v>
          </cell>
          <cell r="AH1205">
            <v>20231018</v>
          </cell>
        </row>
        <row r="1206">
          <cell r="A1206">
            <v>20230601</v>
          </cell>
          <cell r="B1206">
            <v>20231018</v>
          </cell>
          <cell r="F1206" t="str">
            <v>HK328133</v>
          </cell>
          <cell r="G1206" t="str">
            <v>184951010882801</v>
          </cell>
          <cell r="H1206" t="str">
            <v>MS11005-0108828</v>
          </cell>
          <cell r="I1206">
            <v>1</v>
          </cell>
          <cell r="J1206">
            <v>0</v>
          </cell>
          <cell r="K1206">
            <v>0</v>
          </cell>
          <cell r="L1206" t="str">
            <v>APPLIED MATERIALS INC</v>
          </cell>
          <cell r="M1206" t="str">
            <v>849</v>
          </cell>
          <cell r="N1206" t="str">
            <v>S-UNIT</v>
          </cell>
          <cell r="O1206" t="str">
            <v/>
          </cell>
          <cell r="P1206" t="str">
            <v/>
          </cell>
          <cell r="Q1206" t="str">
            <v/>
          </cell>
          <cell r="R1206" t="str">
            <v/>
          </cell>
          <cell r="S1206">
            <v>13095</v>
          </cell>
          <cell r="T1206">
            <v>13095</v>
          </cell>
          <cell r="U1206" t="str">
            <v>11</v>
          </cell>
          <cell r="V1206" t="str">
            <v>SF SALES</v>
          </cell>
          <cell r="W1206">
            <v>20230810</v>
          </cell>
          <cell r="X1206" t="str">
            <v/>
          </cell>
          <cell r="Y1206" t="str">
            <v/>
          </cell>
          <cell r="Z1206" t="str">
            <v/>
          </cell>
          <cell r="AA1206" t="str">
            <v/>
          </cell>
          <cell r="AB1206" t="str">
            <v/>
          </cell>
          <cell r="AC1206" t="str">
            <v/>
          </cell>
          <cell r="AD1206" t="str">
            <v/>
          </cell>
          <cell r="AE1206" t="str">
            <v/>
          </cell>
          <cell r="AF1206">
            <v>20231018</v>
          </cell>
          <cell r="AG1206">
            <v>20231018</v>
          </cell>
          <cell r="AH1206">
            <v>20231018</v>
          </cell>
        </row>
        <row r="1207">
          <cell r="A1207">
            <v>20230608</v>
          </cell>
          <cell r="B1207">
            <v>20231018</v>
          </cell>
          <cell r="F1207" t="str">
            <v>HK329715</v>
          </cell>
          <cell r="G1207" t="str">
            <v>10230069094C000</v>
          </cell>
          <cell r="H1207" t="str">
            <v>SHS55LV2ZZCSMS+2480L(D)</v>
          </cell>
          <cell r="I1207">
            <v>6</v>
          </cell>
          <cell r="J1207">
            <v>14880</v>
          </cell>
          <cell r="K1207">
            <v>12</v>
          </cell>
          <cell r="L1207" t="str">
            <v>HUSKY INJECTION MOLDING SYSTEMS LTD</v>
          </cell>
          <cell r="M1207" t="str">
            <v>023</v>
          </cell>
          <cell r="N1207" t="str">
            <v>SHS</v>
          </cell>
          <cell r="O1207" t="str">
            <v>55</v>
          </cell>
          <cell r="P1207" t="str">
            <v>LV</v>
          </cell>
          <cell r="Q1207" t="str">
            <v/>
          </cell>
          <cell r="R1207" t="str">
            <v>CS</v>
          </cell>
          <cell r="S1207">
            <v>1207</v>
          </cell>
          <cell r="T1207">
            <v>7242</v>
          </cell>
          <cell r="U1207" t="str">
            <v>11</v>
          </cell>
          <cell r="V1207" t="str">
            <v>CAN SALES</v>
          </cell>
          <cell r="W1207">
            <v>20231018</v>
          </cell>
          <cell r="X1207" t="str">
            <v>40</v>
          </cell>
          <cell r="Y1207" t="str">
            <v>120</v>
          </cell>
          <cell r="Z1207" t="str">
            <v/>
          </cell>
          <cell r="AA1207" t="str">
            <v/>
          </cell>
          <cell r="AB1207" t="str">
            <v>Z040</v>
          </cell>
          <cell r="AC1207" t="str">
            <v>M900</v>
          </cell>
          <cell r="AD1207" t="str">
            <v/>
          </cell>
          <cell r="AE1207" t="str">
            <v/>
          </cell>
          <cell r="AF1207">
            <v>20231018</v>
          </cell>
          <cell r="AG1207">
            <v>20231018</v>
          </cell>
          <cell r="AH1207">
            <v>20231018</v>
          </cell>
        </row>
        <row r="1208">
          <cell r="A1208">
            <v>20230612</v>
          </cell>
          <cell r="B1208">
            <v>20231018</v>
          </cell>
          <cell r="F1208" t="str">
            <v>HK330587</v>
          </cell>
          <cell r="G1208" t="str">
            <v>101E51021392400</v>
          </cell>
          <cell r="H1208" t="str">
            <v>HSR45C4SSC0S+2400LPT/93-50-9011A</v>
          </cell>
          <cell r="I1208">
            <v>10</v>
          </cell>
          <cell r="J1208">
            <v>24000</v>
          </cell>
          <cell r="K1208">
            <v>40</v>
          </cell>
          <cell r="L1208" t="str">
            <v>HAAS AUTOMATION</v>
          </cell>
          <cell r="M1208" t="str">
            <v>01E</v>
          </cell>
          <cell r="N1208" t="str">
            <v>HSR</v>
          </cell>
          <cell r="O1208" t="str">
            <v>45</v>
          </cell>
          <cell r="P1208" t="str">
            <v>C</v>
          </cell>
          <cell r="Q1208" t="str">
            <v>P</v>
          </cell>
          <cell r="R1208" t="str">
            <v>C0</v>
          </cell>
          <cell r="S1208">
            <v>362.27</v>
          </cell>
          <cell r="T1208">
            <v>3622.7</v>
          </cell>
          <cell r="U1208" t="str">
            <v>11</v>
          </cell>
          <cell r="V1208" t="str">
            <v>LA SALES</v>
          </cell>
          <cell r="W1208">
            <v>20231018</v>
          </cell>
          <cell r="X1208" t="str">
            <v>22.5</v>
          </cell>
          <cell r="Y1208" t="str">
            <v>105</v>
          </cell>
          <cell r="Z1208" t="str">
            <v>2</v>
          </cell>
          <cell r="AA1208" t="str">
            <v/>
          </cell>
          <cell r="AB1208" t="str">
            <v>HHNK</v>
          </cell>
          <cell r="AC1208" t="str">
            <v/>
          </cell>
          <cell r="AD1208" t="str">
            <v>W010</v>
          </cell>
          <cell r="AE1208" t="str">
            <v/>
          </cell>
          <cell r="AF1208">
            <v>20231018</v>
          </cell>
          <cell r="AG1208">
            <v>20231018</v>
          </cell>
          <cell r="AH1208">
            <v>20231018</v>
          </cell>
        </row>
        <row r="1209">
          <cell r="A1209">
            <v>20230620</v>
          </cell>
          <cell r="B1209">
            <v>20231018</v>
          </cell>
          <cell r="F1209" t="str">
            <v>HK331562</v>
          </cell>
          <cell r="G1209" t="str">
            <v>102302153043300</v>
          </cell>
          <cell r="H1209" t="str">
            <v>SHS30R1DD+360L</v>
          </cell>
          <cell r="I1209">
            <v>1</v>
          </cell>
          <cell r="J1209">
            <v>360</v>
          </cell>
          <cell r="K1209">
            <v>1</v>
          </cell>
          <cell r="L1209" t="str">
            <v>TOYOTA TSUSHO AMERICA INC</v>
          </cell>
          <cell r="M1209" t="str">
            <v>023</v>
          </cell>
          <cell r="N1209" t="str">
            <v>SHS</v>
          </cell>
          <cell r="O1209" t="str">
            <v>30</v>
          </cell>
          <cell r="P1209" t="str">
            <v>R</v>
          </cell>
          <cell r="Q1209" t="str">
            <v/>
          </cell>
          <cell r="R1209" t="str">
            <v/>
          </cell>
          <cell r="S1209">
            <v>92.45</v>
          </cell>
          <cell r="T1209">
            <v>92.45</v>
          </cell>
          <cell r="U1209" t="str">
            <v>11</v>
          </cell>
          <cell r="V1209" t="str">
            <v>CHI SALES</v>
          </cell>
          <cell r="W1209">
            <v>20230915</v>
          </cell>
          <cell r="X1209" t="str">
            <v>20</v>
          </cell>
          <cell r="Y1209" t="str">
            <v>80</v>
          </cell>
          <cell r="Z1209" t="str">
            <v/>
          </cell>
          <cell r="AA1209" t="str">
            <v/>
          </cell>
          <cell r="AB1209" t="str">
            <v/>
          </cell>
          <cell r="AC1209" t="str">
            <v/>
          </cell>
          <cell r="AD1209" t="str">
            <v/>
          </cell>
          <cell r="AE1209" t="str">
            <v/>
          </cell>
          <cell r="AF1209">
            <v>20231018</v>
          </cell>
          <cell r="AG1209">
            <v>20231018</v>
          </cell>
          <cell r="AH1209">
            <v>20231018</v>
          </cell>
        </row>
        <row r="1210">
          <cell r="A1210">
            <v>20230630</v>
          </cell>
          <cell r="B1210">
            <v>20231018</v>
          </cell>
          <cell r="F1210" t="str">
            <v>HK332914</v>
          </cell>
          <cell r="G1210" t="str">
            <v>302351020237100</v>
          </cell>
          <cell r="H1210" t="str">
            <v>SHS35LV1SSHHE BLOCK</v>
          </cell>
          <cell r="I1210">
            <v>100</v>
          </cell>
          <cell r="J1210">
            <v>0</v>
          </cell>
          <cell r="K1210">
            <v>100</v>
          </cell>
          <cell r="L1210" t="str">
            <v>APPLIED IND TECH - CLEVELAND</v>
          </cell>
          <cell r="M1210" t="str">
            <v>023</v>
          </cell>
          <cell r="N1210" t="str">
            <v>SHS</v>
          </cell>
          <cell r="O1210" t="str">
            <v>35</v>
          </cell>
          <cell r="P1210" t="str">
            <v>LV</v>
          </cell>
          <cell r="Q1210" t="str">
            <v/>
          </cell>
          <cell r="R1210" t="str">
            <v/>
          </cell>
          <cell r="S1210">
            <v>51</v>
          </cell>
          <cell r="T1210">
            <v>5100</v>
          </cell>
          <cell r="U1210" t="str">
            <v>11</v>
          </cell>
          <cell r="V1210" t="str">
            <v>CHI SALES</v>
          </cell>
          <cell r="W1210">
            <v>20231024</v>
          </cell>
          <cell r="X1210" t="str">
            <v/>
          </cell>
          <cell r="Y1210" t="str">
            <v/>
          </cell>
          <cell r="Z1210" t="str">
            <v/>
          </cell>
          <cell r="AA1210" t="str">
            <v/>
          </cell>
          <cell r="AB1210" t="str">
            <v>004Z</v>
          </cell>
          <cell r="AC1210" t="str">
            <v/>
          </cell>
          <cell r="AD1210" t="str">
            <v/>
          </cell>
          <cell r="AE1210" t="str">
            <v/>
          </cell>
          <cell r="AF1210">
            <v>20231018</v>
          </cell>
          <cell r="AG1210">
            <v>20231018</v>
          </cell>
          <cell r="AH1210">
            <v>20231018</v>
          </cell>
        </row>
        <row r="1211">
          <cell r="A1211">
            <v>20230720</v>
          </cell>
          <cell r="B1211">
            <v>20231018</v>
          </cell>
          <cell r="F1211" t="str">
            <v>HK335236</v>
          </cell>
          <cell r="G1211" t="str">
            <v>300451023321200</v>
          </cell>
          <cell r="H1211" t="str">
            <v>SR35-2520LM(GK) RAIL-SM</v>
          </cell>
          <cell r="I1211">
            <v>5</v>
          </cell>
          <cell r="J1211">
            <v>12600</v>
          </cell>
          <cell r="K1211">
            <v>0</v>
          </cell>
          <cell r="L1211" t="str">
            <v/>
          </cell>
          <cell r="M1211" t="str">
            <v>004</v>
          </cell>
          <cell r="N1211" t="str">
            <v>SR</v>
          </cell>
          <cell r="O1211" t="str">
            <v>35</v>
          </cell>
          <cell r="P1211" t="str">
            <v/>
          </cell>
          <cell r="Q1211" t="str">
            <v>GK</v>
          </cell>
          <cell r="R1211" t="str">
            <v/>
          </cell>
          <cell r="S1211">
            <v>339</v>
          </cell>
          <cell r="T1211">
            <v>1695</v>
          </cell>
          <cell r="U1211" t="str">
            <v>21</v>
          </cell>
          <cell r="V1211" t="str">
            <v>SALES CTRL</v>
          </cell>
          <cell r="W1211">
            <v>20231018</v>
          </cell>
          <cell r="X1211" t="str">
            <v>20</v>
          </cell>
          <cell r="Y1211" t="str">
            <v>80</v>
          </cell>
          <cell r="Z1211" t="str">
            <v/>
          </cell>
          <cell r="AA1211" t="str">
            <v/>
          </cell>
          <cell r="AB1211" t="str">
            <v/>
          </cell>
          <cell r="AC1211" t="str">
            <v/>
          </cell>
          <cell r="AD1211" t="str">
            <v>0005</v>
          </cell>
          <cell r="AE1211" t="str">
            <v>M100</v>
          </cell>
          <cell r="AF1211">
            <v>20231018</v>
          </cell>
          <cell r="AG1211">
            <v>20231018</v>
          </cell>
          <cell r="AH1211">
            <v>20231018</v>
          </cell>
        </row>
        <row r="1212">
          <cell r="A1212">
            <v>20230809</v>
          </cell>
          <cell r="B1212">
            <v>20231018</v>
          </cell>
          <cell r="F1212" t="str">
            <v>HK338233</v>
          </cell>
          <cell r="G1212" t="str">
            <v>75210001639A001</v>
          </cell>
          <cell r="H1212" t="str">
            <v>KR45/46/SKR46 INT-FLNG F46-TA000</v>
          </cell>
          <cell r="I1212">
            <v>10</v>
          </cell>
          <cell r="J1212">
            <v>0</v>
          </cell>
          <cell r="K1212">
            <v>0</v>
          </cell>
          <cell r="L1212" t="str">
            <v/>
          </cell>
          <cell r="M1212" t="str">
            <v>521</v>
          </cell>
          <cell r="N1212" t="str">
            <v>KR</v>
          </cell>
          <cell r="O1212" t="str">
            <v>45</v>
          </cell>
          <cell r="P1212" t="str">
            <v/>
          </cell>
          <cell r="Q1212" t="str">
            <v/>
          </cell>
          <cell r="R1212" t="str">
            <v/>
          </cell>
          <cell r="S1212">
            <v>53.84</v>
          </cell>
          <cell r="T1212">
            <v>538.4</v>
          </cell>
          <cell r="U1212" t="str">
            <v>21</v>
          </cell>
          <cell r="V1212" t="str">
            <v>SALES CTRL</v>
          </cell>
          <cell r="W1212">
            <v>20230906</v>
          </cell>
          <cell r="X1212" t="str">
            <v/>
          </cell>
          <cell r="Y1212" t="str">
            <v/>
          </cell>
          <cell r="Z1212" t="str">
            <v/>
          </cell>
          <cell r="AA1212" t="str">
            <v/>
          </cell>
          <cell r="AB1212" t="str">
            <v/>
          </cell>
          <cell r="AC1212" t="str">
            <v/>
          </cell>
          <cell r="AD1212" t="str">
            <v/>
          </cell>
          <cell r="AE1212" t="str">
            <v/>
          </cell>
          <cell r="AF1212">
            <v>20231018</v>
          </cell>
          <cell r="AG1212">
            <v>20231018</v>
          </cell>
          <cell r="AH1212">
            <v>20231018</v>
          </cell>
        </row>
        <row r="1213">
          <cell r="A1213">
            <v>20230811</v>
          </cell>
          <cell r="B1213">
            <v>20231018</v>
          </cell>
          <cell r="F1213" t="str">
            <v>HK338515</v>
          </cell>
          <cell r="G1213" t="str">
            <v>176051021422800</v>
          </cell>
          <cell r="H1213" t="str">
            <v>GL20N-106-HV-B05-D-C-B-N-Y-A214228</v>
          </cell>
          <cell r="I1213">
            <v>1</v>
          </cell>
          <cell r="J1213">
            <v>1060</v>
          </cell>
          <cell r="K1213">
            <v>0</v>
          </cell>
          <cell r="L1213" t="str">
            <v>MOTION SOLUTIONS</v>
          </cell>
          <cell r="M1213" t="str">
            <v>760</v>
          </cell>
          <cell r="N1213" t="str">
            <v>GL</v>
          </cell>
          <cell r="O1213" t="str">
            <v>20N</v>
          </cell>
          <cell r="P1213" t="str">
            <v>HV</v>
          </cell>
          <cell r="Q1213" t="str">
            <v/>
          </cell>
          <cell r="R1213" t="str">
            <v/>
          </cell>
          <cell r="S1213">
            <v>1403</v>
          </cell>
          <cell r="T1213">
            <v>1403</v>
          </cell>
          <cell r="U1213" t="str">
            <v>11</v>
          </cell>
          <cell r="V1213" t="str">
            <v>SF SALES</v>
          </cell>
          <cell r="W1213">
            <v>20231018</v>
          </cell>
          <cell r="X1213" t="str">
            <v/>
          </cell>
          <cell r="Y1213" t="str">
            <v>D</v>
          </cell>
          <cell r="Z1213" t="str">
            <v>C</v>
          </cell>
          <cell r="AA1213" t="str">
            <v>B</v>
          </cell>
          <cell r="AB1213" t="str">
            <v/>
          </cell>
          <cell r="AC1213" t="str">
            <v/>
          </cell>
          <cell r="AD1213" t="str">
            <v>Y</v>
          </cell>
          <cell r="AE1213" t="str">
            <v/>
          </cell>
          <cell r="AF1213">
            <v>20231018</v>
          </cell>
          <cell r="AG1213">
            <v>20231018</v>
          </cell>
          <cell r="AH1213">
            <v>0</v>
          </cell>
        </row>
        <row r="1214">
          <cell r="A1214">
            <v>20230814</v>
          </cell>
          <cell r="B1214">
            <v>20231018</v>
          </cell>
          <cell r="F1214" t="str">
            <v>HK338556</v>
          </cell>
          <cell r="G1214" t="str">
            <v>302302133854400</v>
          </cell>
          <cell r="H1214" t="str">
            <v>SHS20C1QZSS BLOCK</v>
          </cell>
          <cell r="I1214">
            <v>30</v>
          </cell>
          <cell r="J1214">
            <v>0</v>
          </cell>
          <cell r="K1214">
            <v>30</v>
          </cell>
          <cell r="L1214" t="str">
            <v/>
          </cell>
          <cell r="M1214" t="str">
            <v>023</v>
          </cell>
          <cell r="N1214" t="str">
            <v>SHS</v>
          </cell>
          <cell r="O1214" t="str">
            <v>20</v>
          </cell>
          <cell r="P1214" t="str">
            <v>C</v>
          </cell>
          <cell r="Q1214" t="str">
            <v/>
          </cell>
          <cell r="R1214" t="str">
            <v/>
          </cell>
          <cell r="S1214">
            <v>46.61</v>
          </cell>
          <cell r="T1214">
            <v>1398.3</v>
          </cell>
          <cell r="U1214" t="str">
            <v>21</v>
          </cell>
          <cell r="V1214" t="str">
            <v>SALES CTRL</v>
          </cell>
          <cell r="W1214">
            <v>20231018</v>
          </cell>
          <cell r="X1214" t="str">
            <v/>
          </cell>
          <cell r="Y1214" t="str">
            <v/>
          </cell>
          <cell r="Z1214" t="str">
            <v/>
          </cell>
          <cell r="AA1214" t="str">
            <v/>
          </cell>
          <cell r="AB1214" t="str">
            <v/>
          </cell>
          <cell r="AC1214" t="str">
            <v/>
          </cell>
          <cell r="AD1214" t="str">
            <v/>
          </cell>
          <cell r="AE1214" t="str">
            <v/>
          </cell>
          <cell r="AF1214">
            <v>20231018</v>
          </cell>
          <cell r="AG1214">
            <v>20231018</v>
          </cell>
          <cell r="AH1214">
            <v>20231018</v>
          </cell>
        </row>
        <row r="1215">
          <cell r="A1215">
            <v>20230817</v>
          </cell>
          <cell r="B1215">
            <v>20231018</v>
          </cell>
          <cell r="F1215" t="str">
            <v>HK338998</v>
          </cell>
          <cell r="G1215" t="str">
            <v>102302145221900</v>
          </cell>
          <cell r="H1215" t="str">
            <v>SHS25C2SS+1550L</v>
          </cell>
          <cell r="I1215">
            <v>2</v>
          </cell>
          <cell r="J1215">
            <v>3100</v>
          </cell>
          <cell r="K1215">
            <v>4</v>
          </cell>
          <cell r="L1215" t="str">
            <v>CRESWELL INDUSTRIAL SUPPLY,INC</v>
          </cell>
          <cell r="M1215" t="str">
            <v>023</v>
          </cell>
          <cell r="N1215" t="str">
            <v>SHS</v>
          </cell>
          <cell r="O1215" t="str">
            <v>25</v>
          </cell>
          <cell r="P1215" t="str">
            <v>C</v>
          </cell>
          <cell r="Q1215" t="str">
            <v/>
          </cell>
          <cell r="R1215" t="str">
            <v/>
          </cell>
          <cell r="S1215">
            <v>228.56</v>
          </cell>
          <cell r="T1215">
            <v>457.12</v>
          </cell>
          <cell r="U1215" t="str">
            <v>11</v>
          </cell>
          <cell r="V1215" t="str">
            <v>ATL SALES</v>
          </cell>
          <cell r="W1215">
            <v>20230919</v>
          </cell>
          <cell r="X1215" t="str">
            <v>25</v>
          </cell>
          <cell r="Y1215" t="str">
            <v>60</v>
          </cell>
          <cell r="Z1215" t="str">
            <v/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>
            <v>20231018</v>
          </cell>
          <cell r="AG1215">
            <v>20231018</v>
          </cell>
          <cell r="AH1215">
            <v>20231018</v>
          </cell>
        </row>
        <row r="1216">
          <cell r="A1216">
            <v>20230817</v>
          </cell>
          <cell r="B1216">
            <v>20231018</v>
          </cell>
          <cell r="F1216" t="str">
            <v>HK338918</v>
          </cell>
          <cell r="G1216" t="str">
            <v>176051012197300</v>
          </cell>
          <cell r="H1216" t="str">
            <v>GL20N-250-HV-EH-V1-N-N-N-Y</v>
          </cell>
          <cell r="I1216">
            <v>1</v>
          </cell>
          <cell r="J1216">
            <v>2500</v>
          </cell>
          <cell r="K1216">
            <v>0</v>
          </cell>
          <cell r="L1216" t="str">
            <v>MOTION INDUSTRIES (CANADA) INC</v>
          </cell>
          <cell r="M1216" t="str">
            <v>760</v>
          </cell>
          <cell r="N1216" t="str">
            <v>GL</v>
          </cell>
          <cell r="O1216" t="str">
            <v>20N</v>
          </cell>
          <cell r="P1216" t="str">
            <v>HV</v>
          </cell>
          <cell r="Q1216" t="str">
            <v/>
          </cell>
          <cell r="R1216" t="str">
            <v/>
          </cell>
          <cell r="S1216">
            <v>2152</v>
          </cell>
          <cell r="T1216">
            <v>2152</v>
          </cell>
          <cell r="U1216" t="str">
            <v>11</v>
          </cell>
          <cell r="V1216" t="str">
            <v>CAN SALES</v>
          </cell>
          <cell r="W1216">
            <v>20231018</v>
          </cell>
          <cell r="X1216" t="str">
            <v/>
          </cell>
          <cell r="Y1216" t="str">
            <v>V1</v>
          </cell>
          <cell r="Z1216" t="str">
            <v>N</v>
          </cell>
          <cell r="AA1216" t="str">
            <v>N</v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>
            <v>20231018</v>
          </cell>
          <cell r="AG1216">
            <v>20231018</v>
          </cell>
          <cell r="AH1216">
            <v>0</v>
          </cell>
        </row>
        <row r="1217">
          <cell r="A1217">
            <v>20230104</v>
          </cell>
          <cell r="B1217">
            <v>20231019</v>
          </cell>
          <cell r="F1217" t="str">
            <v>HK300113</v>
          </cell>
          <cell r="G1217" t="str">
            <v>113951013603901</v>
          </cell>
          <cell r="H1217" t="str">
            <v>2SRS9XMUU+475LM</v>
          </cell>
          <cell r="I1217">
            <v>50</v>
          </cell>
          <cell r="J1217">
            <v>23750</v>
          </cell>
          <cell r="K1217">
            <v>100</v>
          </cell>
          <cell r="L1217" t="str">
            <v>MESO SCALE DIAGNOSTICS,LLC</v>
          </cell>
          <cell r="M1217" t="str">
            <v>139</v>
          </cell>
          <cell r="N1217" t="str">
            <v>SRS</v>
          </cell>
          <cell r="O1217" t="str">
            <v>9X</v>
          </cell>
          <cell r="P1217" t="str">
            <v/>
          </cell>
          <cell r="Q1217" t="str">
            <v/>
          </cell>
          <cell r="R1217" t="str">
            <v/>
          </cell>
          <cell r="S1217">
            <v>75.34</v>
          </cell>
          <cell r="T1217">
            <v>3767</v>
          </cell>
          <cell r="U1217" t="str">
            <v>11</v>
          </cell>
          <cell r="V1217" t="str">
            <v>NE SALES</v>
          </cell>
          <cell r="W1217">
            <v>20231019</v>
          </cell>
          <cell r="X1217" t="str">
            <v>7.5</v>
          </cell>
          <cell r="Y1217" t="str">
            <v>20</v>
          </cell>
          <cell r="Z1217" t="str">
            <v/>
          </cell>
          <cell r="AA1217" t="str">
            <v/>
          </cell>
          <cell r="AB1217" t="str">
            <v/>
          </cell>
          <cell r="AC1217" t="str">
            <v>M200</v>
          </cell>
          <cell r="AD1217" t="str">
            <v/>
          </cell>
          <cell r="AE1217" t="str">
            <v>M100</v>
          </cell>
          <cell r="AF1217">
            <v>20231019</v>
          </cell>
          <cell r="AG1217">
            <v>20231019</v>
          </cell>
          <cell r="AH1217">
            <v>20231019</v>
          </cell>
        </row>
        <row r="1218">
          <cell r="A1218">
            <v>20230104</v>
          </cell>
          <cell r="B1218">
            <v>20231019</v>
          </cell>
          <cell r="F1218" t="str">
            <v>HK300115</v>
          </cell>
          <cell r="G1218" t="str">
            <v>113951013604001</v>
          </cell>
          <cell r="H1218" t="str">
            <v>2SRS9XMUU+255LM</v>
          </cell>
          <cell r="I1218">
            <v>50</v>
          </cell>
          <cell r="J1218">
            <v>12750</v>
          </cell>
          <cell r="K1218">
            <v>100</v>
          </cell>
          <cell r="L1218" t="str">
            <v>MESO SCALE DIAGNOSTICS,LLC</v>
          </cell>
          <cell r="M1218" t="str">
            <v>139</v>
          </cell>
          <cell r="N1218" t="str">
            <v>SRS</v>
          </cell>
          <cell r="O1218" t="str">
            <v>9X</v>
          </cell>
          <cell r="P1218" t="str">
            <v/>
          </cell>
          <cell r="Q1218" t="str">
            <v/>
          </cell>
          <cell r="R1218" t="str">
            <v/>
          </cell>
          <cell r="S1218">
            <v>52.22</v>
          </cell>
          <cell r="T1218">
            <v>2611</v>
          </cell>
          <cell r="U1218" t="str">
            <v>11</v>
          </cell>
          <cell r="V1218" t="str">
            <v>NE SALES</v>
          </cell>
          <cell r="W1218">
            <v>20231019</v>
          </cell>
          <cell r="X1218" t="str">
            <v>7.5</v>
          </cell>
          <cell r="Y1218" t="str">
            <v>20</v>
          </cell>
          <cell r="Z1218" t="str">
            <v/>
          </cell>
          <cell r="AA1218" t="str">
            <v/>
          </cell>
          <cell r="AB1218" t="str">
            <v/>
          </cell>
          <cell r="AC1218" t="str">
            <v>M200</v>
          </cell>
          <cell r="AD1218" t="str">
            <v/>
          </cell>
          <cell r="AE1218" t="str">
            <v>M100</v>
          </cell>
          <cell r="AF1218">
            <v>20231019</v>
          </cell>
          <cell r="AG1218">
            <v>20231019</v>
          </cell>
          <cell r="AH1218">
            <v>20231019</v>
          </cell>
        </row>
        <row r="1219">
          <cell r="A1219">
            <v>20230302</v>
          </cell>
          <cell r="B1219">
            <v>20231019</v>
          </cell>
          <cell r="F1219" t="str">
            <v>HK311434</v>
          </cell>
          <cell r="G1219" t="str">
            <v>113951013490500</v>
          </cell>
          <cell r="H1219" t="str">
            <v>SRS9XMQZSS+630LM</v>
          </cell>
          <cell r="I1219">
            <v>80</v>
          </cell>
          <cell r="J1219">
            <v>50400</v>
          </cell>
          <cell r="K1219">
            <v>80</v>
          </cell>
          <cell r="L1219" t="str">
            <v>MOTION SOLUTIONS</v>
          </cell>
          <cell r="M1219" t="str">
            <v>139</v>
          </cell>
          <cell r="N1219" t="str">
            <v>SRS</v>
          </cell>
          <cell r="O1219" t="str">
            <v>9X</v>
          </cell>
          <cell r="P1219" t="str">
            <v/>
          </cell>
          <cell r="Q1219" t="str">
            <v/>
          </cell>
          <cell r="R1219" t="str">
            <v/>
          </cell>
          <cell r="S1219">
            <v>79.77</v>
          </cell>
          <cell r="T1219">
            <v>6381.6</v>
          </cell>
          <cell r="U1219" t="str">
            <v>11</v>
          </cell>
          <cell r="V1219" t="str">
            <v>SF SALES</v>
          </cell>
          <cell r="W1219">
            <v>20231019</v>
          </cell>
          <cell r="X1219" t="str">
            <v>5</v>
          </cell>
          <cell r="Y1219" t="str">
            <v>20</v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>M200</v>
          </cell>
          <cell r="AD1219" t="str">
            <v/>
          </cell>
          <cell r="AE1219" t="str">
            <v>M100</v>
          </cell>
          <cell r="AF1219">
            <v>20231019</v>
          </cell>
          <cell r="AG1219">
            <v>20231019</v>
          </cell>
          <cell r="AH1219">
            <v>20231019</v>
          </cell>
        </row>
        <row r="1220">
          <cell r="A1220">
            <v>20230327</v>
          </cell>
          <cell r="B1220">
            <v>20231019</v>
          </cell>
          <cell r="F1220" t="str">
            <v>HK315649</v>
          </cell>
          <cell r="G1220" t="str">
            <v>113951015586100</v>
          </cell>
          <cell r="H1220" t="str">
            <v>2SRS12MUUC1+290LM</v>
          </cell>
          <cell r="I1220">
            <v>2</v>
          </cell>
          <cell r="J1220">
            <v>580</v>
          </cell>
          <cell r="K1220">
            <v>4</v>
          </cell>
          <cell r="L1220" t="str">
            <v>TECHNICO (COMP)</v>
          </cell>
          <cell r="M1220" t="str">
            <v>139</v>
          </cell>
          <cell r="N1220" t="str">
            <v>SRS</v>
          </cell>
          <cell r="O1220" t="str">
            <v>12</v>
          </cell>
          <cell r="P1220" t="str">
            <v/>
          </cell>
          <cell r="Q1220" t="str">
            <v/>
          </cell>
          <cell r="R1220" t="str">
            <v>C1</v>
          </cell>
          <cell r="S1220">
            <v>45</v>
          </cell>
          <cell r="T1220">
            <v>90</v>
          </cell>
          <cell r="U1220" t="str">
            <v>11</v>
          </cell>
          <cell r="V1220" t="str">
            <v>DET SALES</v>
          </cell>
          <cell r="W1220">
            <v>20231019</v>
          </cell>
          <cell r="X1220" t="str">
            <v>7.5</v>
          </cell>
          <cell r="Y1220" t="str">
            <v>25</v>
          </cell>
          <cell r="Z1220" t="str">
            <v/>
          </cell>
          <cell r="AA1220" t="str">
            <v/>
          </cell>
          <cell r="AB1220" t="str">
            <v/>
          </cell>
          <cell r="AC1220" t="str">
            <v>M200</v>
          </cell>
          <cell r="AD1220" t="str">
            <v/>
          </cell>
          <cell r="AE1220" t="str">
            <v>M100</v>
          </cell>
          <cell r="AF1220">
            <v>20231019</v>
          </cell>
          <cell r="AG1220">
            <v>20231019</v>
          </cell>
          <cell r="AH1220">
            <v>20231019</v>
          </cell>
        </row>
        <row r="1221">
          <cell r="A1221">
            <v>20230413</v>
          </cell>
          <cell r="B1221">
            <v>20231019</v>
          </cell>
          <cell r="F1221" t="str">
            <v>HK319412</v>
          </cell>
          <cell r="G1221" t="str">
            <v>184951010896202</v>
          </cell>
          <cell r="H1221" t="str">
            <v>MS11004-0108962</v>
          </cell>
          <cell r="I1221">
            <v>20</v>
          </cell>
          <cell r="J1221">
            <v>0</v>
          </cell>
          <cell r="K1221">
            <v>0</v>
          </cell>
          <cell r="L1221" t="str">
            <v>APPLIED MATERIALS INC</v>
          </cell>
          <cell r="M1221" t="str">
            <v>849</v>
          </cell>
          <cell r="N1221" t="str">
            <v>S-UNIT</v>
          </cell>
          <cell r="O1221" t="str">
            <v/>
          </cell>
          <cell r="P1221" t="str">
            <v/>
          </cell>
          <cell r="Q1221" t="str">
            <v/>
          </cell>
          <cell r="R1221" t="str">
            <v/>
          </cell>
          <cell r="S1221">
            <v>2681</v>
          </cell>
          <cell r="T1221">
            <v>53620</v>
          </cell>
          <cell r="U1221" t="str">
            <v>11</v>
          </cell>
          <cell r="V1221" t="str">
            <v>SF SALES</v>
          </cell>
          <cell r="W1221">
            <v>20231019</v>
          </cell>
          <cell r="X1221" t="str">
            <v/>
          </cell>
          <cell r="Y1221" t="str">
            <v/>
          </cell>
          <cell r="Z1221" t="str">
            <v/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>
            <v>20231019</v>
          </cell>
          <cell r="AG1221">
            <v>20231019</v>
          </cell>
          <cell r="AH1221">
            <v>20231019</v>
          </cell>
        </row>
        <row r="1222">
          <cell r="A1222">
            <v>20230421</v>
          </cell>
          <cell r="B1222">
            <v>20231019</v>
          </cell>
          <cell r="F1222" t="str">
            <v>HK321087</v>
          </cell>
          <cell r="G1222" t="str">
            <v>013910013003750</v>
          </cell>
          <cell r="H1222" t="str">
            <v>SRS9XMUU+375LM</v>
          </cell>
          <cell r="I1222">
            <v>40</v>
          </cell>
          <cell r="J1222">
            <v>15000</v>
          </cell>
          <cell r="K1222">
            <v>40</v>
          </cell>
          <cell r="L1222" t="str">
            <v>SIEMENS HEALTHCARE DIAGNOSTICS INC</v>
          </cell>
          <cell r="M1222" t="str">
            <v>139</v>
          </cell>
          <cell r="N1222" t="str">
            <v>SRS</v>
          </cell>
          <cell r="O1222" t="str">
            <v>9X</v>
          </cell>
          <cell r="P1222" t="str">
            <v/>
          </cell>
          <cell r="Q1222" t="str">
            <v/>
          </cell>
          <cell r="R1222" t="str">
            <v/>
          </cell>
          <cell r="S1222">
            <v>38</v>
          </cell>
          <cell r="T1222">
            <v>1520</v>
          </cell>
          <cell r="U1222" t="str">
            <v>11</v>
          </cell>
          <cell r="V1222" t="str">
            <v>NE SALES</v>
          </cell>
          <cell r="W1222">
            <v>20231019</v>
          </cell>
          <cell r="X1222" t="str">
            <v>7.5</v>
          </cell>
          <cell r="Y1222" t="str">
            <v>20</v>
          </cell>
          <cell r="Z1222" t="str">
            <v/>
          </cell>
          <cell r="AA1222" t="str">
            <v/>
          </cell>
          <cell r="AB1222" t="str">
            <v/>
          </cell>
          <cell r="AC1222" t="str">
            <v>M200</v>
          </cell>
          <cell r="AD1222" t="str">
            <v/>
          </cell>
          <cell r="AE1222" t="str">
            <v>M100</v>
          </cell>
          <cell r="AF1222">
            <v>20231019</v>
          </cell>
          <cell r="AG1222">
            <v>20231019</v>
          </cell>
          <cell r="AH1222">
            <v>20231019</v>
          </cell>
        </row>
        <row r="1223">
          <cell r="A1223">
            <v>20230503</v>
          </cell>
          <cell r="B1223">
            <v>20231019</v>
          </cell>
          <cell r="F1223" t="str">
            <v>HK322963</v>
          </cell>
          <cell r="G1223" t="str">
            <v>113951022574401</v>
          </cell>
          <cell r="H1223" t="str">
            <v>2SRS9XMUU+524LM/1216941-011/REV:A</v>
          </cell>
          <cell r="I1223">
            <v>30</v>
          </cell>
          <cell r="J1223">
            <v>15720</v>
          </cell>
          <cell r="K1223">
            <v>60</v>
          </cell>
          <cell r="L1223" t="str">
            <v>B.E. AEROSPACE (UKNI)</v>
          </cell>
          <cell r="M1223" t="str">
            <v>139</v>
          </cell>
          <cell r="N1223" t="str">
            <v>SRS</v>
          </cell>
          <cell r="O1223" t="str">
            <v>9X</v>
          </cell>
          <cell r="P1223" t="str">
            <v/>
          </cell>
          <cell r="Q1223" t="str">
            <v/>
          </cell>
          <cell r="R1223" t="str">
            <v/>
          </cell>
          <cell r="S1223">
            <v>77.260000000000005</v>
          </cell>
          <cell r="T1223">
            <v>2317.8000000000002</v>
          </cell>
          <cell r="U1223" t="str">
            <v>11</v>
          </cell>
          <cell r="V1223" t="str">
            <v>ATL SALES</v>
          </cell>
          <cell r="W1223">
            <v>20231019</v>
          </cell>
          <cell r="X1223" t="str">
            <v>12</v>
          </cell>
          <cell r="Y1223" t="str">
            <v>20</v>
          </cell>
          <cell r="Z1223" t="str">
            <v/>
          </cell>
          <cell r="AA1223" t="str">
            <v/>
          </cell>
          <cell r="AB1223" t="str">
            <v/>
          </cell>
          <cell r="AC1223" t="str">
            <v>M200</v>
          </cell>
          <cell r="AD1223" t="str">
            <v/>
          </cell>
          <cell r="AE1223" t="str">
            <v>M100</v>
          </cell>
          <cell r="AF1223">
            <v>20231019</v>
          </cell>
          <cell r="AG1223">
            <v>20231019</v>
          </cell>
          <cell r="AH1223">
            <v>20231019</v>
          </cell>
        </row>
        <row r="1224">
          <cell r="A1224">
            <v>20230503</v>
          </cell>
          <cell r="B1224">
            <v>20231019</v>
          </cell>
          <cell r="F1224" t="str">
            <v>HK322964</v>
          </cell>
          <cell r="G1224" t="str">
            <v>113951022574401</v>
          </cell>
          <cell r="H1224" t="str">
            <v>2SRS9XMUU+524LM/1216941-011/REV:A</v>
          </cell>
          <cell r="I1224">
            <v>30</v>
          </cell>
          <cell r="J1224">
            <v>15720</v>
          </cell>
          <cell r="K1224">
            <v>60</v>
          </cell>
          <cell r="L1224" t="str">
            <v>B.E. AEROSPACE (UKNI)</v>
          </cell>
          <cell r="M1224" t="str">
            <v>139</v>
          </cell>
          <cell r="N1224" t="str">
            <v>SRS</v>
          </cell>
          <cell r="O1224" t="str">
            <v>9X</v>
          </cell>
          <cell r="P1224" t="str">
            <v/>
          </cell>
          <cell r="Q1224" t="str">
            <v/>
          </cell>
          <cell r="R1224" t="str">
            <v/>
          </cell>
          <cell r="S1224">
            <v>77.260000000000005</v>
          </cell>
          <cell r="T1224">
            <v>2317.8000000000002</v>
          </cell>
          <cell r="U1224" t="str">
            <v>11</v>
          </cell>
          <cell r="V1224" t="str">
            <v>ATL SALES</v>
          </cell>
          <cell r="W1224">
            <v>20231019</v>
          </cell>
          <cell r="X1224" t="str">
            <v>12</v>
          </cell>
          <cell r="Y1224" t="str">
            <v>20</v>
          </cell>
          <cell r="Z1224" t="str">
            <v/>
          </cell>
          <cell r="AA1224" t="str">
            <v/>
          </cell>
          <cell r="AB1224" t="str">
            <v/>
          </cell>
          <cell r="AC1224" t="str">
            <v>M200</v>
          </cell>
          <cell r="AD1224" t="str">
            <v/>
          </cell>
          <cell r="AE1224" t="str">
            <v>M100</v>
          </cell>
          <cell r="AF1224">
            <v>20231019</v>
          </cell>
          <cell r="AG1224">
            <v>20231019</v>
          </cell>
          <cell r="AH1224">
            <v>20231019</v>
          </cell>
        </row>
        <row r="1225">
          <cell r="A1225">
            <v>20230530</v>
          </cell>
          <cell r="B1225">
            <v>20231019</v>
          </cell>
          <cell r="F1225" t="str">
            <v>HK327750</v>
          </cell>
          <cell r="G1225" t="str">
            <v>106751005545800</v>
          </cell>
          <cell r="H1225" t="str">
            <v>SHW27CR4C1+2460LT</v>
          </cell>
          <cell r="I1225">
            <v>50</v>
          </cell>
          <cell r="J1225">
            <v>123000</v>
          </cell>
          <cell r="K1225">
            <v>200</v>
          </cell>
          <cell r="L1225" t="str">
            <v>DFF CORPORATION</v>
          </cell>
          <cell r="M1225" t="str">
            <v>067</v>
          </cell>
          <cell r="N1225" t="str">
            <v>SHW</v>
          </cell>
          <cell r="O1225" t="str">
            <v>27</v>
          </cell>
          <cell r="P1225" t="str">
            <v>CR</v>
          </cell>
          <cell r="Q1225" t="str">
            <v/>
          </cell>
          <cell r="R1225" t="str">
            <v>C1</v>
          </cell>
          <cell r="S1225">
            <v>710</v>
          </cell>
          <cell r="T1225">
            <v>35500</v>
          </cell>
          <cell r="U1225" t="str">
            <v>11</v>
          </cell>
          <cell r="V1225" t="str">
            <v>NE SALES</v>
          </cell>
          <cell r="W1225">
            <v>20231019</v>
          </cell>
          <cell r="X1225" t="str">
            <v>47</v>
          </cell>
          <cell r="Y1225" t="str">
            <v>60</v>
          </cell>
          <cell r="Z1225" t="str">
            <v>2</v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>
            <v>20231019</v>
          </cell>
          <cell r="AG1225">
            <v>20231019</v>
          </cell>
          <cell r="AH1225">
            <v>20231019</v>
          </cell>
        </row>
        <row r="1226">
          <cell r="A1226">
            <v>20230531</v>
          </cell>
          <cell r="B1226">
            <v>20231019</v>
          </cell>
          <cell r="F1226" t="str">
            <v>HK327905</v>
          </cell>
          <cell r="G1226" t="str">
            <v>102351018357700</v>
          </cell>
          <cell r="H1226" t="str">
            <v>SHS15C2SSC1E+400LF</v>
          </cell>
          <cell r="I1226">
            <v>100</v>
          </cell>
          <cell r="J1226">
            <v>40000</v>
          </cell>
          <cell r="K1226">
            <v>200</v>
          </cell>
          <cell r="L1226" t="str">
            <v>MOTION SOLUTIONS</v>
          </cell>
          <cell r="M1226" t="str">
            <v>023</v>
          </cell>
          <cell r="N1226" t="str">
            <v>SHS</v>
          </cell>
          <cell r="O1226" t="str">
            <v>15</v>
          </cell>
          <cell r="P1226" t="str">
            <v>C</v>
          </cell>
          <cell r="Q1226" t="str">
            <v/>
          </cell>
          <cell r="R1226" t="str">
            <v>C1</v>
          </cell>
          <cell r="S1226">
            <v>131</v>
          </cell>
          <cell r="T1226">
            <v>13100</v>
          </cell>
          <cell r="U1226" t="str">
            <v>11</v>
          </cell>
          <cell r="V1226" t="str">
            <v>SF SALES</v>
          </cell>
          <cell r="W1226">
            <v>20231019</v>
          </cell>
          <cell r="X1226" t="str">
            <v>20</v>
          </cell>
          <cell r="Y1226" t="str">
            <v>60</v>
          </cell>
          <cell r="Z1226" t="str">
            <v/>
          </cell>
          <cell r="AA1226" t="str">
            <v/>
          </cell>
          <cell r="AB1226" t="str">
            <v>0010</v>
          </cell>
          <cell r="AC1226" t="str">
            <v/>
          </cell>
          <cell r="AD1226" t="str">
            <v/>
          </cell>
          <cell r="AE1226" t="str">
            <v>F900</v>
          </cell>
          <cell r="AF1226">
            <v>20231019</v>
          </cell>
          <cell r="AG1226">
            <v>20231019</v>
          </cell>
          <cell r="AH1226">
            <v>20231019</v>
          </cell>
        </row>
        <row r="1227">
          <cell r="A1227">
            <v>20230531</v>
          </cell>
          <cell r="B1227">
            <v>20231019</v>
          </cell>
          <cell r="F1227" t="str">
            <v>HK327906</v>
          </cell>
          <cell r="G1227" t="str">
            <v>102351018357700</v>
          </cell>
          <cell r="H1227" t="str">
            <v>SHS15C2SSC1E+400LF</v>
          </cell>
          <cell r="I1227">
            <v>20</v>
          </cell>
          <cell r="J1227">
            <v>8000</v>
          </cell>
          <cell r="K1227">
            <v>40</v>
          </cell>
          <cell r="L1227" t="str">
            <v>MOTION SOLUTIONS</v>
          </cell>
          <cell r="M1227" t="str">
            <v>023</v>
          </cell>
          <cell r="N1227" t="str">
            <v>SHS</v>
          </cell>
          <cell r="O1227" t="str">
            <v>15</v>
          </cell>
          <cell r="P1227" t="str">
            <v>C</v>
          </cell>
          <cell r="Q1227" t="str">
            <v/>
          </cell>
          <cell r="R1227" t="str">
            <v>C1</v>
          </cell>
          <cell r="S1227">
            <v>131</v>
          </cell>
          <cell r="T1227">
            <v>2620</v>
          </cell>
          <cell r="U1227" t="str">
            <v>11</v>
          </cell>
          <cell r="V1227" t="str">
            <v>SF SALES</v>
          </cell>
          <cell r="W1227">
            <v>20231019</v>
          </cell>
          <cell r="X1227" t="str">
            <v>20</v>
          </cell>
          <cell r="Y1227" t="str">
            <v>60</v>
          </cell>
          <cell r="Z1227" t="str">
            <v/>
          </cell>
          <cell r="AA1227" t="str">
            <v/>
          </cell>
          <cell r="AB1227" t="str">
            <v>0010</v>
          </cell>
          <cell r="AC1227" t="str">
            <v/>
          </cell>
          <cell r="AD1227" t="str">
            <v/>
          </cell>
          <cell r="AE1227" t="str">
            <v>F900</v>
          </cell>
          <cell r="AF1227">
            <v>20231019</v>
          </cell>
          <cell r="AG1227">
            <v>20231019</v>
          </cell>
          <cell r="AH1227">
            <v>20231019</v>
          </cell>
        </row>
        <row r="1228">
          <cell r="A1228">
            <v>20230531</v>
          </cell>
          <cell r="B1228">
            <v>20231019</v>
          </cell>
          <cell r="F1228" t="str">
            <v>HK327918</v>
          </cell>
          <cell r="G1228" t="str">
            <v>106151018357600</v>
          </cell>
          <cell r="H1228" t="str">
            <v>HRW21CA2UUC1E+580L</v>
          </cell>
          <cell r="I1228">
            <v>65</v>
          </cell>
          <cell r="J1228">
            <v>37700</v>
          </cell>
          <cell r="K1228">
            <v>130</v>
          </cell>
          <cell r="L1228" t="str">
            <v>MOTION SOLUTIONS</v>
          </cell>
          <cell r="M1228" t="str">
            <v>061</v>
          </cell>
          <cell r="N1228" t="str">
            <v>HRW</v>
          </cell>
          <cell r="O1228" t="str">
            <v>21</v>
          </cell>
          <cell r="P1228" t="str">
            <v>CA</v>
          </cell>
          <cell r="Q1228" t="str">
            <v/>
          </cell>
          <cell r="R1228" t="str">
            <v>C1</v>
          </cell>
          <cell r="S1228">
            <v>165.54</v>
          </cell>
          <cell r="T1228">
            <v>10760.1</v>
          </cell>
          <cell r="U1228" t="str">
            <v>11</v>
          </cell>
          <cell r="V1228" t="str">
            <v>SF SALES</v>
          </cell>
          <cell r="W1228">
            <v>20231019</v>
          </cell>
          <cell r="X1228" t="str">
            <v>15</v>
          </cell>
          <cell r="Y1228" t="str">
            <v>50</v>
          </cell>
          <cell r="Z1228" t="str">
            <v/>
          </cell>
          <cell r="AA1228" t="str">
            <v/>
          </cell>
          <cell r="AB1228" t="str">
            <v>0010</v>
          </cell>
          <cell r="AC1228" t="str">
            <v/>
          </cell>
          <cell r="AD1228" t="str">
            <v/>
          </cell>
          <cell r="AE1228" t="str">
            <v/>
          </cell>
          <cell r="AF1228">
            <v>20231019</v>
          </cell>
          <cell r="AG1228">
            <v>20231019</v>
          </cell>
          <cell r="AH1228">
            <v>20231019</v>
          </cell>
        </row>
        <row r="1229">
          <cell r="A1229">
            <v>20230602</v>
          </cell>
          <cell r="B1229">
            <v>20231019</v>
          </cell>
          <cell r="F1229" t="str">
            <v>HK328205</v>
          </cell>
          <cell r="G1229" t="str">
            <v>203020200914800</v>
          </cell>
          <cell r="H1229" t="str">
            <v>SHS20-1480LM(GK) RAIL</v>
          </cell>
          <cell r="I1229">
            <v>20</v>
          </cell>
          <cell r="J1229">
            <v>29600</v>
          </cell>
          <cell r="K1229">
            <v>0</v>
          </cell>
          <cell r="L1229" t="str">
            <v/>
          </cell>
          <cell r="M1229" t="str">
            <v>030</v>
          </cell>
          <cell r="N1229" t="str">
            <v>SHS</v>
          </cell>
          <cell r="O1229" t="str">
            <v>20</v>
          </cell>
          <cell r="P1229" t="str">
            <v/>
          </cell>
          <cell r="Q1229" t="str">
            <v>GK</v>
          </cell>
          <cell r="R1229" t="str">
            <v/>
          </cell>
          <cell r="S1229">
            <v>132.07</v>
          </cell>
          <cell r="T1229">
            <v>2641.4</v>
          </cell>
          <cell r="U1229" t="str">
            <v>21</v>
          </cell>
          <cell r="V1229" t="str">
            <v>SALES CTRL</v>
          </cell>
          <cell r="W1229">
            <v>20231019</v>
          </cell>
          <cell r="X1229" t="str">
            <v>20</v>
          </cell>
          <cell r="Y1229" t="str">
            <v>60</v>
          </cell>
          <cell r="Z1229" t="str">
            <v/>
          </cell>
          <cell r="AA1229" t="str">
            <v/>
          </cell>
          <cell r="AB1229" t="str">
            <v/>
          </cell>
          <cell r="AC1229" t="str">
            <v/>
          </cell>
          <cell r="AD1229" t="str">
            <v/>
          </cell>
          <cell r="AE1229" t="str">
            <v>M100</v>
          </cell>
          <cell r="AF1229">
            <v>20231019</v>
          </cell>
          <cell r="AG1229">
            <v>20231019</v>
          </cell>
          <cell r="AH1229">
            <v>20231019</v>
          </cell>
        </row>
        <row r="1230">
          <cell r="A1230">
            <v>20230602</v>
          </cell>
          <cell r="B1230">
            <v>20231019</v>
          </cell>
          <cell r="F1230" t="str">
            <v>HK328206</v>
          </cell>
          <cell r="G1230" t="str">
            <v>203025200920200</v>
          </cell>
          <cell r="H1230" t="str">
            <v>SHS25-2020LM(GK) RAIL</v>
          </cell>
          <cell r="I1230">
            <v>10</v>
          </cell>
          <cell r="J1230">
            <v>20200</v>
          </cell>
          <cell r="K1230">
            <v>0</v>
          </cell>
          <cell r="L1230" t="str">
            <v/>
          </cell>
          <cell r="M1230" t="str">
            <v>030</v>
          </cell>
          <cell r="N1230" t="str">
            <v>SHS</v>
          </cell>
          <cell r="O1230" t="str">
            <v>25</v>
          </cell>
          <cell r="P1230" t="str">
            <v/>
          </cell>
          <cell r="Q1230" t="str">
            <v>GK</v>
          </cell>
          <cell r="R1230" t="str">
            <v/>
          </cell>
          <cell r="S1230">
            <v>251.37</v>
          </cell>
          <cell r="T1230">
            <v>2513.6999999999998</v>
          </cell>
          <cell r="U1230" t="str">
            <v>21</v>
          </cell>
          <cell r="V1230" t="str">
            <v>SALES CTRL</v>
          </cell>
          <cell r="W1230">
            <v>20231019</v>
          </cell>
          <cell r="X1230" t="str">
            <v>20</v>
          </cell>
          <cell r="Y1230" t="str">
            <v>60</v>
          </cell>
          <cell r="Z1230" t="str">
            <v/>
          </cell>
          <cell r="AA1230" t="str">
            <v/>
          </cell>
          <cell r="AB1230" t="str">
            <v/>
          </cell>
          <cell r="AC1230" t="str">
            <v/>
          </cell>
          <cell r="AD1230" t="str">
            <v/>
          </cell>
          <cell r="AE1230" t="str">
            <v>M100</v>
          </cell>
          <cell r="AF1230">
            <v>20231019</v>
          </cell>
          <cell r="AG1230">
            <v>20231019</v>
          </cell>
          <cell r="AH1230">
            <v>20231019</v>
          </cell>
        </row>
        <row r="1231">
          <cell r="A1231">
            <v>20230626</v>
          </cell>
          <cell r="B1231">
            <v>20231019</v>
          </cell>
          <cell r="F1231" t="str">
            <v>HK332055</v>
          </cell>
          <cell r="G1231" t="str">
            <v>303051023234500</v>
          </cell>
          <cell r="H1231" t="str">
            <v>SHS15-1240LM(GK) RAIL-SM</v>
          </cell>
          <cell r="I1231">
            <v>20</v>
          </cell>
          <cell r="J1231">
            <v>24800</v>
          </cell>
          <cell r="K1231">
            <v>0</v>
          </cell>
          <cell r="L1231" t="str">
            <v/>
          </cell>
          <cell r="M1231" t="str">
            <v>030</v>
          </cell>
          <cell r="N1231" t="str">
            <v>SHS</v>
          </cell>
          <cell r="O1231" t="str">
            <v>15</v>
          </cell>
          <cell r="P1231" t="str">
            <v/>
          </cell>
          <cell r="Q1231" t="str">
            <v>GK</v>
          </cell>
          <cell r="R1231" t="str">
            <v/>
          </cell>
          <cell r="S1231">
            <v>216.3</v>
          </cell>
          <cell r="T1231">
            <v>4326</v>
          </cell>
          <cell r="U1231" t="str">
            <v>21</v>
          </cell>
          <cell r="V1231" t="str">
            <v>SALES CTRL</v>
          </cell>
          <cell r="W1231">
            <v>20231019</v>
          </cell>
          <cell r="X1231" t="str">
            <v>20</v>
          </cell>
          <cell r="Y1231" t="str">
            <v>60</v>
          </cell>
          <cell r="Z1231" t="str">
            <v/>
          </cell>
          <cell r="AA1231" t="str">
            <v/>
          </cell>
          <cell r="AB1231" t="str">
            <v/>
          </cell>
          <cell r="AC1231" t="str">
            <v/>
          </cell>
          <cell r="AD1231" t="str">
            <v>0005</v>
          </cell>
          <cell r="AE1231" t="str">
            <v>M100</v>
          </cell>
          <cell r="AF1231">
            <v>20231019</v>
          </cell>
          <cell r="AG1231">
            <v>20231019</v>
          </cell>
          <cell r="AH1231">
            <v>20231019</v>
          </cell>
        </row>
        <row r="1232">
          <cell r="A1232">
            <v>20230626</v>
          </cell>
          <cell r="B1232">
            <v>20231019</v>
          </cell>
          <cell r="F1232" t="str">
            <v>HK332056</v>
          </cell>
          <cell r="G1232" t="str">
            <v>303051023234600</v>
          </cell>
          <cell r="H1232" t="str">
            <v>SHS20-1480LM(GK) RAIL-SM</v>
          </cell>
          <cell r="I1232">
            <v>20</v>
          </cell>
          <cell r="J1232">
            <v>29600</v>
          </cell>
          <cell r="K1232">
            <v>0</v>
          </cell>
          <cell r="L1232" t="str">
            <v/>
          </cell>
          <cell r="M1232" t="str">
            <v>030</v>
          </cell>
          <cell r="N1232" t="str">
            <v>SHS</v>
          </cell>
          <cell r="O1232" t="str">
            <v>20</v>
          </cell>
          <cell r="P1232" t="str">
            <v/>
          </cell>
          <cell r="Q1232" t="str">
            <v>GK</v>
          </cell>
          <cell r="R1232" t="str">
            <v/>
          </cell>
          <cell r="S1232">
            <v>224.54</v>
          </cell>
          <cell r="T1232">
            <v>4490.8</v>
          </cell>
          <cell r="U1232" t="str">
            <v>21</v>
          </cell>
          <cell r="V1232" t="str">
            <v>SALES CTRL</v>
          </cell>
          <cell r="W1232">
            <v>20231019</v>
          </cell>
          <cell r="X1232" t="str">
            <v>20</v>
          </cell>
          <cell r="Y1232" t="str">
            <v>60</v>
          </cell>
          <cell r="Z1232" t="str">
            <v/>
          </cell>
          <cell r="AA1232" t="str">
            <v/>
          </cell>
          <cell r="AB1232" t="str">
            <v/>
          </cell>
          <cell r="AC1232" t="str">
            <v/>
          </cell>
          <cell r="AD1232" t="str">
            <v>0005</v>
          </cell>
          <cell r="AE1232" t="str">
            <v>M100</v>
          </cell>
          <cell r="AF1232">
            <v>20231019</v>
          </cell>
          <cell r="AG1232">
            <v>20231019</v>
          </cell>
          <cell r="AH1232">
            <v>20231019</v>
          </cell>
        </row>
        <row r="1233">
          <cell r="A1233">
            <v>20230626</v>
          </cell>
          <cell r="B1233">
            <v>20231019</v>
          </cell>
          <cell r="F1233" t="str">
            <v>HK332057</v>
          </cell>
          <cell r="G1233" t="str">
            <v>303051023234700</v>
          </cell>
          <cell r="H1233" t="str">
            <v>SHS25-2020LM(GK) RAIL-SM</v>
          </cell>
          <cell r="I1233">
            <v>10</v>
          </cell>
          <cell r="J1233">
            <v>20200</v>
          </cell>
          <cell r="K1233">
            <v>0</v>
          </cell>
          <cell r="L1233" t="str">
            <v/>
          </cell>
          <cell r="M1233" t="str">
            <v>030</v>
          </cell>
          <cell r="N1233" t="str">
            <v>SHS</v>
          </cell>
          <cell r="O1233" t="str">
            <v>25</v>
          </cell>
          <cell r="P1233" t="str">
            <v/>
          </cell>
          <cell r="Q1233" t="str">
            <v>GK</v>
          </cell>
          <cell r="R1233" t="str">
            <v/>
          </cell>
          <cell r="S1233">
            <v>311.06</v>
          </cell>
          <cell r="T1233">
            <v>3110.6</v>
          </cell>
          <cell r="U1233" t="str">
            <v>21</v>
          </cell>
          <cell r="V1233" t="str">
            <v>SALES CTRL</v>
          </cell>
          <cell r="W1233">
            <v>20231019</v>
          </cell>
          <cell r="X1233" t="str">
            <v>20</v>
          </cell>
          <cell r="Y1233" t="str">
            <v>60</v>
          </cell>
          <cell r="Z1233" t="str">
            <v/>
          </cell>
          <cell r="AA1233" t="str">
            <v/>
          </cell>
          <cell r="AB1233" t="str">
            <v/>
          </cell>
          <cell r="AC1233" t="str">
            <v/>
          </cell>
          <cell r="AD1233" t="str">
            <v>0005</v>
          </cell>
          <cell r="AE1233" t="str">
            <v>M100</v>
          </cell>
          <cell r="AF1233">
            <v>20231019</v>
          </cell>
          <cell r="AG1233">
            <v>20231019</v>
          </cell>
          <cell r="AH1233">
            <v>20231019</v>
          </cell>
        </row>
        <row r="1234">
          <cell r="A1234">
            <v>20230705</v>
          </cell>
          <cell r="B1234">
            <v>20231019</v>
          </cell>
          <cell r="F1234" t="str">
            <v>HK333287</v>
          </cell>
          <cell r="G1234" t="str">
            <v>113951018765100</v>
          </cell>
          <cell r="H1234" t="str">
            <v>2SRS9XMUU+240LM</v>
          </cell>
          <cell r="I1234">
            <v>30</v>
          </cell>
          <cell r="J1234">
            <v>7200</v>
          </cell>
          <cell r="K1234">
            <v>60</v>
          </cell>
          <cell r="L1234" t="str">
            <v>COGMEDIX</v>
          </cell>
          <cell r="M1234" t="str">
            <v>139</v>
          </cell>
          <cell r="N1234" t="str">
            <v>SRS</v>
          </cell>
          <cell r="O1234" t="str">
            <v>9X</v>
          </cell>
          <cell r="P1234" t="str">
            <v/>
          </cell>
          <cell r="Q1234" t="str">
            <v/>
          </cell>
          <cell r="R1234" t="str">
            <v/>
          </cell>
          <cell r="S1234">
            <v>54</v>
          </cell>
          <cell r="T1234">
            <v>1620</v>
          </cell>
          <cell r="U1234" t="str">
            <v>11</v>
          </cell>
          <cell r="V1234" t="str">
            <v>NE SALES</v>
          </cell>
          <cell r="W1234">
            <v>20231019</v>
          </cell>
          <cell r="X1234" t="str">
            <v>10</v>
          </cell>
          <cell r="Y1234" t="str">
            <v>20</v>
          </cell>
          <cell r="Z1234" t="str">
            <v/>
          </cell>
          <cell r="AA1234" t="str">
            <v/>
          </cell>
          <cell r="AB1234" t="str">
            <v/>
          </cell>
          <cell r="AC1234" t="str">
            <v>M200</v>
          </cell>
          <cell r="AD1234" t="str">
            <v/>
          </cell>
          <cell r="AE1234" t="str">
            <v>M100</v>
          </cell>
          <cell r="AF1234">
            <v>20231019</v>
          </cell>
          <cell r="AG1234">
            <v>20231019</v>
          </cell>
          <cell r="AH1234">
            <v>20231019</v>
          </cell>
        </row>
        <row r="1235">
          <cell r="A1235">
            <v>20230705</v>
          </cell>
          <cell r="B1235">
            <v>20231019</v>
          </cell>
          <cell r="F1235" t="str">
            <v>HK333346</v>
          </cell>
          <cell r="G1235" t="str">
            <v>102351018660400</v>
          </cell>
          <cell r="H1235" t="str">
            <v>SHS15LV1C1M+555LF</v>
          </cell>
          <cell r="I1235">
            <v>25</v>
          </cell>
          <cell r="J1235">
            <v>13875</v>
          </cell>
          <cell r="K1235">
            <v>25</v>
          </cell>
          <cell r="L1235" t="str">
            <v>TELEDYNE CETAC TECHNOLOGIES</v>
          </cell>
          <cell r="M1235" t="str">
            <v>023</v>
          </cell>
          <cell r="N1235" t="str">
            <v>SHS</v>
          </cell>
          <cell r="O1235" t="str">
            <v>15</v>
          </cell>
          <cell r="P1235" t="str">
            <v>LV</v>
          </cell>
          <cell r="Q1235" t="str">
            <v/>
          </cell>
          <cell r="R1235" t="str">
            <v>C1</v>
          </cell>
          <cell r="S1235">
            <v>131.84</v>
          </cell>
          <cell r="T1235">
            <v>3296</v>
          </cell>
          <cell r="U1235" t="str">
            <v>11</v>
          </cell>
          <cell r="V1235" t="str">
            <v>CHI SALES</v>
          </cell>
          <cell r="W1235">
            <v>20231019</v>
          </cell>
          <cell r="X1235" t="str">
            <v>37.5</v>
          </cell>
          <cell r="Y1235" t="str">
            <v>60</v>
          </cell>
          <cell r="Z1235" t="str">
            <v/>
          </cell>
          <cell r="AA1235" t="str">
            <v/>
          </cell>
          <cell r="AB1235" t="str">
            <v/>
          </cell>
          <cell r="AC1235" t="str">
            <v>M300</v>
          </cell>
          <cell r="AD1235" t="str">
            <v/>
          </cell>
          <cell r="AE1235" t="str">
            <v>F900</v>
          </cell>
          <cell r="AF1235">
            <v>20231019</v>
          </cell>
          <cell r="AG1235">
            <v>20231019</v>
          </cell>
          <cell r="AH1235">
            <v>20231019</v>
          </cell>
        </row>
        <row r="1236">
          <cell r="A1236">
            <v>20230721</v>
          </cell>
          <cell r="B1236">
            <v>20231019</v>
          </cell>
          <cell r="F1236" t="str">
            <v>HK335582</v>
          </cell>
          <cell r="G1236" t="str">
            <v>202365155009000</v>
          </cell>
          <cell r="H1236" t="str">
            <v>SHS65C1KK(GK) BLOCK</v>
          </cell>
          <cell r="I1236">
            <v>4</v>
          </cell>
          <cell r="J1236">
            <v>0</v>
          </cell>
          <cell r="K1236">
            <v>4</v>
          </cell>
          <cell r="L1236" t="str">
            <v>BDI</v>
          </cell>
          <cell r="M1236" t="str">
            <v>023</v>
          </cell>
          <cell r="N1236" t="str">
            <v>SHS</v>
          </cell>
          <cell r="O1236" t="str">
            <v>65</v>
          </cell>
          <cell r="P1236" t="str">
            <v>C</v>
          </cell>
          <cell r="Q1236" t="str">
            <v>GK</v>
          </cell>
          <cell r="R1236" t="str">
            <v/>
          </cell>
          <cell r="S1236">
            <v>167.58</v>
          </cell>
          <cell r="T1236">
            <v>670.32</v>
          </cell>
          <cell r="U1236" t="str">
            <v>11</v>
          </cell>
          <cell r="V1236" t="str">
            <v>SF SALES</v>
          </cell>
          <cell r="W1236">
            <v>20230727</v>
          </cell>
          <cell r="X1236" t="str">
            <v/>
          </cell>
          <cell r="Y1236" t="str">
            <v/>
          </cell>
          <cell r="Z1236" t="str">
            <v/>
          </cell>
          <cell r="AA1236" t="str">
            <v/>
          </cell>
          <cell r="AB1236" t="str">
            <v/>
          </cell>
          <cell r="AC1236" t="str">
            <v/>
          </cell>
          <cell r="AD1236" t="str">
            <v/>
          </cell>
          <cell r="AE1236" t="str">
            <v/>
          </cell>
          <cell r="AF1236">
            <v>20231019</v>
          </cell>
          <cell r="AG1236">
            <v>20231019</v>
          </cell>
          <cell r="AH1236">
            <v>20231019</v>
          </cell>
        </row>
        <row r="1237">
          <cell r="A1237">
            <v>20230802</v>
          </cell>
          <cell r="B1237">
            <v>20231019</v>
          </cell>
          <cell r="F1237" t="str">
            <v>HK337220</v>
          </cell>
          <cell r="G1237" t="str">
            <v>300151001257800</v>
          </cell>
          <cell r="H1237" t="str">
            <v>SR35SB1SSFM BLOCK</v>
          </cell>
          <cell r="I1237">
            <v>4</v>
          </cell>
          <cell r="J1237">
            <v>0</v>
          </cell>
          <cell r="K1237">
            <v>4</v>
          </cell>
          <cell r="L1237" t="str">
            <v>OHIO TRANSMISSION &amp; PUMP</v>
          </cell>
          <cell r="M1237" t="str">
            <v>001</v>
          </cell>
          <cell r="N1237" t="str">
            <v>SR</v>
          </cell>
          <cell r="O1237" t="str">
            <v>35</v>
          </cell>
          <cell r="P1237" t="str">
            <v>SB</v>
          </cell>
          <cell r="Q1237" t="str">
            <v/>
          </cell>
          <cell r="R1237" t="str">
            <v/>
          </cell>
          <cell r="S1237">
            <v>95</v>
          </cell>
          <cell r="T1237">
            <v>380</v>
          </cell>
          <cell r="U1237" t="str">
            <v>11</v>
          </cell>
          <cell r="V1237" t="str">
            <v>DET SALES</v>
          </cell>
          <cell r="W1237">
            <v>20230808</v>
          </cell>
          <cell r="X1237" t="str">
            <v/>
          </cell>
          <cell r="Y1237" t="str">
            <v/>
          </cell>
          <cell r="Z1237" t="str">
            <v/>
          </cell>
          <cell r="AA1237" t="str">
            <v/>
          </cell>
          <cell r="AB1237" t="str">
            <v/>
          </cell>
          <cell r="AC1237" t="str">
            <v>Y900</v>
          </cell>
          <cell r="AD1237" t="str">
            <v/>
          </cell>
          <cell r="AE1237" t="str">
            <v/>
          </cell>
          <cell r="AF1237">
            <v>20231019</v>
          </cell>
          <cell r="AG1237">
            <v>20231019</v>
          </cell>
          <cell r="AH1237">
            <v>20231019</v>
          </cell>
        </row>
        <row r="1238">
          <cell r="A1238">
            <v>20230807</v>
          </cell>
          <cell r="B1238">
            <v>20231019</v>
          </cell>
          <cell r="F1238" t="str">
            <v>HK337781</v>
          </cell>
          <cell r="G1238" t="str">
            <v>302351010573200</v>
          </cell>
          <cell r="H1238" t="str">
            <v>SHS25LC1QZDD BLOCK</v>
          </cell>
          <cell r="I1238">
            <v>50</v>
          </cell>
          <cell r="J1238">
            <v>0</v>
          </cell>
          <cell r="K1238">
            <v>50</v>
          </cell>
          <cell r="L1238" t="str">
            <v>JOSEPH MACHINE COMPANY</v>
          </cell>
          <cell r="M1238" t="str">
            <v>023</v>
          </cell>
          <cell r="N1238" t="str">
            <v>SHS</v>
          </cell>
          <cell r="O1238" t="str">
            <v>25</v>
          </cell>
          <cell r="P1238" t="str">
            <v>LC</v>
          </cell>
          <cell r="Q1238" t="str">
            <v/>
          </cell>
          <cell r="R1238" t="str">
            <v/>
          </cell>
          <cell r="S1238">
            <v>50</v>
          </cell>
          <cell r="T1238">
            <v>2500</v>
          </cell>
          <cell r="U1238" t="str">
            <v>11</v>
          </cell>
          <cell r="V1238" t="str">
            <v>NE SALES</v>
          </cell>
          <cell r="W1238">
            <v>20230921</v>
          </cell>
          <cell r="X1238" t="str">
            <v/>
          </cell>
          <cell r="Y1238" t="str">
            <v/>
          </cell>
          <cell r="Z1238" t="str">
            <v/>
          </cell>
          <cell r="AA1238" t="str">
            <v/>
          </cell>
          <cell r="AB1238" t="str">
            <v/>
          </cell>
          <cell r="AC1238" t="str">
            <v/>
          </cell>
          <cell r="AD1238" t="str">
            <v/>
          </cell>
          <cell r="AE1238" t="str">
            <v/>
          </cell>
          <cell r="AF1238">
            <v>20231019</v>
          </cell>
          <cell r="AG1238">
            <v>20231019</v>
          </cell>
          <cell r="AH1238">
            <v>20231019</v>
          </cell>
        </row>
        <row r="1239">
          <cell r="A1239">
            <v>20230815</v>
          </cell>
          <cell r="B1239">
            <v>20231019</v>
          </cell>
          <cell r="F1239" t="str">
            <v>HK338782</v>
          </cell>
          <cell r="G1239" t="str">
            <v>101E51023365900</v>
          </cell>
          <cell r="H1239" t="str">
            <v>HSR25C2SSFME+2500LFE</v>
          </cell>
          <cell r="I1239">
            <v>3</v>
          </cell>
          <cell r="J1239">
            <v>7500</v>
          </cell>
          <cell r="K1239">
            <v>6</v>
          </cell>
          <cell r="L1239" t="str">
            <v>MOOG</v>
          </cell>
          <cell r="M1239" t="str">
            <v>01E</v>
          </cell>
          <cell r="N1239" t="str">
            <v>HSR</v>
          </cell>
          <cell r="O1239" t="str">
            <v>25</v>
          </cell>
          <cell r="P1239" t="str">
            <v>C</v>
          </cell>
          <cell r="Q1239" t="str">
            <v/>
          </cell>
          <cell r="R1239" t="str">
            <v/>
          </cell>
          <cell r="S1239">
            <v>654.04999999999995</v>
          </cell>
          <cell r="T1239">
            <v>1962.15</v>
          </cell>
          <cell r="U1239" t="str">
            <v>11</v>
          </cell>
          <cell r="V1239" t="str">
            <v>TOS SALES</v>
          </cell>
          <cell r="W1239">
            <v>20230821</v>
          </cell>
          <cell r="X1239" t="str">
            <v>20</v>
          </cell>
          <cell r="Y1239" t="str">
            <v>60</v>
          </cell>
          <cell r="Z1239" t="str">
            <v/>
          </cell>
          <cell r="AA1239" t="str">
            <v/>
          </cell>
          <cell r="AB1239" t="str">
            <v>0100</v>
          </cell>
          <cell r="AC1239" t="str">
            <v>Y900</v>
          </cell>
          <cell r="AD1239" t="str">
            <v>0200</v>
          </cell>
          <cell r="AE1239" t="str">
            <v>F900</v>
          </cell>
          <cell r="AF1239">
            <v>20231019</v>
          </cell>
          <cell r="AG1239">
            <v>20231019</v>
          </cell>
          <cell r="AH1239">
            <v>20231019</v>
          </cell>
        </row>
        <row r="1240">
          <cell r="A1240">
            <v>20230815</v>
          </cell>
          <cell r="B1240">
            <v>20231019</v>
          </cell>
          <cell r="F1240" t="str">
            <v>HK338783</v>
          </cell>
          <cell r="G1240" t="str">
            <v>101E51023365900</v>
          </cell>
          <cell r="H1240" t="str">
            <v>HSR25C2SSFME+2500LFE</v>
          </cell>
          <cell r="I1240">
            <v>2</v>
          </cell>
          <cell r="J1240">
            <v>5000</v>
          </cell>
          <cell r="K1240">
            <v>4</v>
          </cell>
          <cell r="L1240" t="str">
            <v>MOOG</v>
          </cell>
          <cell r="M1240" t="str">
            <v>01E</v>
          </cell>
          <cell r="N1240" t="str">
            <v>HSR</v>
          </cell>
          <cell r="O1240" t="str">
            <v>25</v>
          </cell>
          <cell r="P1240" t="str">
            <v>C</v>
          </cell>
          <cell r="Q1240" t="str">
            <v/>
          </cell>
          <cell r="R1240" t="str">
            <v/>
          </cell>
          <cell r="S1240">
            <v>654.04999999999995</v>
          </cell>
          <cell r="T1240">
            <v>1308.0999999999999</v>
          </cell>
          <cell r="U1240" t="str">
            <v>11</v>
          </cell>
          <cell r="V1240" t="str">
            <v>TOS SALES</v>
          </cell>
          <cell r="W1240">
            <v>20230821</v>
          </cell>
          <cell r="X1240" t="str">
            <v>20</v>
          </cell>
          <cell r="Y1240" t="str">
            <v>60</v>
          </cell>
          <cell r="Z1240" t="str">
            <v/>
          </cell>
          <cell r="AA1240" t="str">
            <v/>
          </cell>
          <cell r="AB1240" t="str">
            <v>0100</v>
          </cell>
          <cell r="AC1240" t="str">
            <v>Y900</v>
          </cell>
          <cell r="AD1240" t="str">
            <v>0200</v>
          </cell>
          <cell r="AE1240" t="str">
            <v>F900</v>
          </cell>
          <cell r="AF1240">
            <v>20231019</v>
          </cell>
          <cell r="AG1240">
            <v>20231019</v>
          </cell>
          <cell r="AH1240">
            <v>20231019</v>
          </cell>
        </row>
        <row r="1241">
          <cell r="A1241">
            <v>20230215</v>
          </cell>
          <cell r="B1241">
            <v>20231020</v>
          </cell>
          <cell r="F1241" t="str">
            <v>HK307682</v>
          </cell>
          <cell r="G1241" t="str">
            <v>184951008761301</v>
          </cell>
          <cell r="H1241" t="str">
            <v>MS08022-A-0087613</v>
          </cell>
          <cell r="I1241">
            <v>6</v>
          </cell>
          <cell r="J1241">
            <v>0</v>
          </cell>
          <cell r="K1241">
            <v>0</v>
          </cell>
          <cell r="L1241" t="str">
            <v>APPLIED MATERIALS INC</v>
          </cell>
          <cell r="M1241" t="str">
            <v>849</v>
          </cell>
          <cell r="N1241" t="str">
            <v>S-UNIT</v>
          </cell>
          <cell r="O1241" t="str">
            <v/>
          </cell>
          <cell r="P1241" t="str">
            <v/>
          </cell>
          <cell r="Q1241" t="str">
            <v/>
          </cell>
          <cell r="R1241" t="str">
            <v/>
          </cell>
          <cell r="S1241">
            <v>5710</v>
          </cell>
          <cell r="T1241">
            <v>34260</v>
          </cell>
          <cell r="U1241" t="str">
            <v>11</v>
          </cell>
          <cell r="V1241" t="str">
            <v>SF SALES</v>
          </cell>
          <cell r="W1241">
            <v>20231020</v>
          </cell>
          <cell r="X1241" t="str">
            <v/>
          </cell>
          <cell r="Y1241" t="str">
            <v/>
          </cell>
          <cell r="Z1241" t="str">
            <v/>
          </cell>
          <cell r="AA1241" t="str">
            <v/>
          </cell>
          <cell r="AB1241" t="str">
            <v/>
          </cell>
          <cell r="AC1241" t="str">
            <v/>
          </cell>
          <cell r="AD1241" t="str">
            <v/>
          </cell>
          <cell r="AE1241" t="str">
            <v/>
          </cell>
          <cell r="AF1241">
            <v>20231020</v>
          </cell>
          <cell r="AG1241">
            <v>20231020</v>
          </cell>
          <cell r="AH1241">
            <v>20231020</v>
          </cell>
        </row>
        <row r="1242">
          <cell r="A1242">
            <v>20230215</v>
          </cell>
          <cell r="B1242">
            <v>20231020</v>
          </cell>
          <cell r="F1242" t="str">
            <v>HK307683</v>
          </cell>
          <cell r="G1242" t="str">
            <v>184951008761402</v>
          </cell>
          <cell r="H1242" t="str">
            <v>MS08021-A-0087614</v>
          </cell>
          <cell r="I1242">
            <v>6</v>
          </cell>
          <cell r="J1242">
            <v>0</v>
          </cell>
          <cell r="K1242">
            <v>0</v>
          </cell>
          <cell r="L1242" t="str">
            <v>APPLIED MATERIALS INC</v>
          </cell>
          <cell r="M1242" t="str">
            <v>849</v>
          </cell>
          <cell r="N1242" t="str">
            <v>S-UNIT</v>
          </cell>
          <cell r="O1242" t="str">
            <v/>
          </cell>
          <cell r="P1242" t="str">
            <v/>
          </cell>
          <cell r="Q1242" t="str">
            <v/>
          </cell>
          <cell r="R1242" t="str">
            <v/>
          </cell>
          <cell r="S1242">
            <v>8347</v>
          </cell>
          <cell r="T1242">
            <v>50082</v>
          </cell>
          <cell r="U1242" t="str">
            <v>11</v>
          </cell>
          <cell r="V1242" t="str">
            <v>SF SALES</v>
          </cell>
          <cell r="W1242">
            <v>20231020</v>
          </cell>
          <cell r="X1242" t="str">
            <v/>
          </cell>
          <cell r="Y1242" t="str">
            <v/>
          </cell>
          <cell r="Z1242" t="str">
            <v/>
          </cell>
          <cell r="AA1242" t="str">
            <v/>
          </cell>
          <cell r="AB1242" t="str">
            <v/>
          </cell>
          <cell r="AC1242" t="str">
            <v/>
          </cell>
          <cell r="AD1242" t="str">
            <v/>
          </cell>
          <cell r="AE1242" t="str">
            <v/>
          </cell>
          <cell r="AF1242">
            <v>20231020</v>
          </cell>
          <cell r="AG1242">
            <v>20231020</v>
          </cell>
          <cell r="AH1242">
            <v>20231020</v>
          </cell>
        </row>
        <row r="1243">
          <cell r="A1243">
            <v>20230519</v>
          </cell>
          <cell r="B1243">
            <v>20231020</v>
          </cell>
          <cell r="F1243" t="str">
            <v>HK326672</v>
          </cell>
          <cell r="G1243" t="str">
            <v>102351018052200</v>
          </cell>
          <cell r="H1243" t="str">
            <v>SHS65LC2SS+915LP</v>
          </cell>
          <cell r="I1243">
            <v>3</v>
          </cell>
          <cell r="J1243">
            <v>2745</v>
          </cell>
          <cell r="K1243">
            <v>6</v>
          </cell>
          <cell r="L1243" t="str">
            <v>MOTION IND - BIRMINGHAM (AL09)</v>
          </cell>
          <cell r="M1243" t="str">
            <v>023</v>
          </cell>
          <cell r="N1243" t="str">
            <v>SHS</v>
          </cell>
          <cell r="O1243" t="str">
            <v>65</v>
          </cell>
          <cell r="P1243" t="str">
            <v>LC</v>
          </cell>
          <cell r="Q1243" t="str">
            <v>P</v>
          </cell>
          <cell r="R1243" t="str">
            <v/>
          </cell>
          <cell r="S1243">
            <v>848.57</v>
          </cell>
          <cell r="T1243">
            <v>2545.71</v>
          </cell>
          <cell r="U1243" t="str">
            <v>11</v>
          </cell>
          <cell r="V1243" t="str">
            <v>ATL SALES</v>
          </cell>
          <cell r="W1243">
            <v>20231020</v>
          </cell>
          <cell r="X1243" t="str">
            <v>7.5</v>
          </cell>
          <cell r="Y1243" t="str">
            <v>150</v>
          </cell>
          <cell r="Z1243" t="str">
            <v/>
          </cell>
          <cell r="AA1243" t="str">
            <v/>
          </cell>
          <cell r="AB1243" t="str">
            <v/>
          </cell>
          <cell r="AC1243" t="str">
            <v/>
          </cell>
          <cell r="AD1243" t="str">
            <v/>
          </cell>
          <cell r="AE1243" t="str">
            <v/>
          </cell>
          <cell r="AF1243">
            <v>20231020</v>
          </cell>
          <cell r="AG1243">
            <v>20231020</v>
          </cell>
          <cell r="AH1243">
            <v>20231020</v>
          </cell>
        </row>
        <row r="1244">
          <cell r="A1244">
            <v>20230601</v>
          </cell>
          <cell r="B1244">
            <v>20231020</v>
          </cell>
          <cell r="F1244" t="str">
            <v>HK328134</v>
          </cell>
          <cell r="G1244" t="str">
            <v>184951010882801</v>
          </cell>
          <cell r="H1244" t="str">
            <v>MS11005-0108828</v>
          </cell>
          <cell r="I1244">
            <v>4</v>
          </cell>
          <cell r="J1244">
            <v>0</v>
          </cell>
          <cell r="K1244">
            <v>0</v>
          </cell>
          <cell r="L1244" t="str">
            <v>APPLIED MATERIALS INC</v>
          </cell>
          <cell r="M1244" t="str">
            <v>849</v>
          </cell>
          <cell r="N1244" t="str">
            <v>S-UNIT</v>
          </cell>
          <cell r="O1244" t="str">
            <v/>
          </cell>
          <cell r="P1244" t="str">
            <v/>
          </cell>
          <cell r="Q1244" t="str">
            <v/>
          </cell>
          <cell r="R1244" t="str">
            <v/>
          </cell>
          <cell r="S1244">
            <v>13095</v>
          </cell>
          <cell r="T1244">
            <v>52380</v>
          </cell>
          <cell r="U1244" t="str">
            <v>11</v>
          </cell>
          <cell r="V1244" t="str">
            <v>SF SALES</v>
          </cell>
          <cell r="W1244">
            <v>20231005</v>
          </cell>
          <cell r="X1244" t="str">
            <v/>
          </cell>
          <cell r="Y1244" t="str">
            <v/>
          </cell>
          <cell r="Z1244" t="str">
            <v/>
          </cell>
          <cell r="AA1244" t="str">
            <v/>
          </cell>
          <cell r="AB1244" t="str">
            <v/>
          </cell>
          <cell r="AC1244" t="str">
            <v/>
          </cell>
          <cell r="AD1244" t="str">
            <v/>
          </cell>
          <cell r="AE1244" t="str">
            <v/>
          </cell>
          <cell r="AF1244">
            <v>20231020</v>
          </cell>
          <cell r="AG1244">
            <v>20231020</v>
          </cell>
          <cell r="AH1244">
            <v>20231020</v>
          </cell>
        </row>
        <row r="1245">
          <cell r="A1245">
            <v>20230622</v>
          </cell>
          <cell r="B1245">
            <v>20231020</v>
          </cell>
          <cell r="F1245" t="str">
            <v>HK331899</v>
          </cell>
          <cell r="G1245" t="str">
            <v>102302269502900</v>
          </cell>
          <cell r="H1245" t="str">
            <v>SHS30V1SSC0+140LP</v>
          </cell>
          <cell r="I1245">
            <v>1</v>
          </cell>
          <cell r="J1245">
            <v>140</v>
          </cell>
          <cell r="K1245">
            <v>1</v>
          </cell>
          <cell r="L1245" t="str">
            <v>MOTION IND - CHICAGO (IL30)</v>
          </cell>
          <cell r="M1245" t="str">
            <v>023</v>
          </cell>
          <cell r="N1245" t="str">
            <v>SHS</v>
          </cell>
          <cell r="O1245" t="str">
            <v>30</v>
          </cell>
          <cell r="P1245" t="str">
            <v>V</v>
          </cell>
          <cell r="Q1245" t="str">
            <v>P</v>
          </cell>
          <cell r="R1245" t="str">
            <v>C0</v>
          </cell>
          <cell r="S1245">
            <v>96.83</v>
          </cell>
          <cell r="T1245">
            <v>96.83</v>
          </cell>
          <cell r="U1245" t="str">
            <v>11</v>
          </cell>
          <cell r="V1245" t="str">
            <v>CHI SALES</v>
          </cell>
          <cell r="W1245">
            <v>20230628</v>
          </cell>
          <cell r="X1245" t="str">
            <v>30</v>
          </cell>
          <cell r="Y1245" t="str">
            <v>80</v>
          </cell>
          <cell r="Z1245" t="str">
            <v/>
          </cell>
          <cell r="AA1245" t="str">
            <v/>
          </cell>
          <cell r="AB1245" t="str">
            <v/>
          </cell>
          <cell r="AC1245" t="str">
            <v/>
          </cell>
          <cell r="AD1245" t="str">
            <v/>
          </cell>
          <cell r="AE1245" t="str">
            <v/>
          </cell>
          <cell r="AF1245">
            <v>20231020</v>
          </cell>
          <cell r="AG1245">
            <v>20231020</v>
          </cell>
          <cell r="AH1245">
            <v>20231020</v>
          </cell>
        </row>
        <row r="1246">
          <cell r="A1246">
            <v>20230622</v>
          </cell>
          <cell r="B1246">
            <v>20231020</v>
          </cell>
          <cell r="F1246" t="str">
            <v>HK331895</v>
          </cell>
          <cell r="G1246" t="str">
            <v>102302340085500</v>
          </cell>
          <cell r="H1246" t="str">
            <v>SHS30LV1SSC0+400LP</v>
          </cell>
          <cell r="I1246">
            <v>1</v>
          </cell>
          <cell r="J1246">
            <v>400</v>
          </cell>
          <cell r="K1246">
            <v>1</v>
          </cell>
          <cell r="L1246" t="str">
            <v>MOTION IND - CHICAGO (IL30)</v>
          </cell>
          <cell r="M1246" t="str">
            <v>023</v>
          </cell>
          <cell r="N1246" t="str">
            <v>SHS</v>
          </cell>
          <cell r="O1246" t="str">
            <v>30</v>
          </cell>
          <cell r="P1246" t="str">
            <v>LV</v>
          </cell>
          <cell r="Q1246" t="str">
            <v>P</v>
          </cell>
          <cell r="R1246" t="str">
            <v>C0</v>
          </cell>
          <cell r="S1246">
            <v>160.66</v>
          </cell>
          <cell r="T1246">
            <v>160.66</v>
          </cell>
          <cell r="U1246" t="str">
            <v>11</v>
          </cell>
          <cell r="V1246" t="str">
            <v>CHI SALES</v>
          </cell>
          <cell r="W1246">
            <v>20230628</v>
          </cell>
          <cell r="X1246" t="str">
            <v>40</v>
          </cell>
          <cell r="Y1246" t="str">
            <v>80</v>
          </cell>
          <cell r="Z1246" t="str">
            <v/>
          </cell>
          <cell r="AA1246" t="str">
            <v/>
          </cell>
          <cell r="AB1246" t="str">
            <v/>
          </cell>
          <cell r="AC1246" t="str">
            <v/>
          </cell>
          <cell r="AD1246" t="str">
            <v/>
          </cell>
          <cell r="AE1246" t="str">
            <v/>
          </cell>
          <cell r="AF1246">
            <v>20231020</v>
          </cell>
          <cell r="AG1246">
            <v>20231020</v>
          </cell>
          <cell r="AH1246">
            <v>20231020</v>
          </cell>
        </row>
        <row r="1247">
          <cell r="A1247">
            <v>20230622</v>
          </cell>
          <cell r="B1247">
            <v>20231020</v>
          </cell>
          <cell r="F1247" t="str">
            <v>HK331922</v>
          </cell>
          <cell r="G1247" t="str">
            <v>102302340085500</v>
          </cell>
          <cell r="H1247" t="str">
            <v>SHS30LV1SSC0+400LP</v>
          </cell>
          <cell r="I1247">
            <v>2</v>
          </cell>
          <cell r="J1247">
            <v>800</v>
          </cell>
          <cell r="K1247">
            <v>2</v>
          </cell>
          <cell r="L1247" t="str">
            <v>MOTION IND - TRACY (CA78)</v>
          </cell>
          <cell r="M1247" t="str">
            <v>023</v>
          </cell>
          <cell r="N1247" t="str">
            <v>SHS</v>
          </cell>
          <cell r="O1247" t="str">
            <v>30</v>
          </cell>
          <cell r="P1247" t="str">
            <v>LV</v>
          </cell>
          <cell r="Q1247" t="str">
            <v>P</v>
          </cell>
          <cell r="R1247" t="str">
            <v>C0</v>
          </cell>
          <cell r="S1247">
            <v>160.66</v>
          </cell>
          <cell r="T1247">
            <v>321.32</v>
          </cell>
          <cell r="U1247" t="str">
            <v>11</v>
          </cell>
          <cell r="V1247" t="str">
            <v>LA SALES</v>
          </cell>
          <cell r="W1247">
            <v>20230724</v>
          </cell>
          <cell r="X1247" t="str">
            <v>40</v>
          </cell>
          <cell r="Y1247" t="str">
            <v>80</v>
          </cell>
          <cell r="Z1247" t="str">
            <v/>
          </cell>
          <cell r="AA1247" t="str">
            <v/>
          </cell>
          <cell r="AB1247" t="str">
            <v/>
          </cell>
          <cell r="AC1247" t="str">
            <v/>
          </cell>
          <cell r="AD1247" t="str">
            <v/>
          </cell>
          <cell r="AE1247" t="str">
            <v/>
          </cell>
          <cell r="AF1247">
            <v>20231020</v>
          </cell>
          <cell r="AG1247">
            <v>20231020</v>
          </cell>
          <cell r="AH1247">
            <v>20231020</v>
          </cell>
        </row>
        <row r="1248">
          <cell r="A1248">
            <v>20230623</v>
          </cell>
          <cell r="B1248">
            <v>20231020</v>
          </cell>
          <cell r="F1248" t="str">
            <v>HK331960</v>
          </cell>
          <cell r="G1248" t="str">
            <v>102302345649900</v>
          </cell>
          <cell r="H1248" t="str">
            <v>SHS30LV1SSC0+400L</v>
          </cell>
          <cell r="I1248">
            <v>1</v>
          </cell>
          <cell r="J1248">
            <v>400</v>
          </cell>
          <cell r="K1248">
            <v>1</v>
          </cell>
          <cell r="L1248" t="str">
            <v>MOTION IND - CHICAGO (IL30)</v>
          </cell>
          <cell r="M1248" t="str">
            <v>023</v>
          </cell>
          <cell r="N1248" t="str">
            <v>SHS</v>
          </cell>
          <cell r="O1248" t="str">
            <v>30</v>
          </cell>
          <cell r="P1248" t="str">
            <v>LV</v>
          </cell>
          <cell r="Q1248" t="str">
            <v/>
          </cell>
          <cell r="R1248" t="str">
            <v>C0</v>
          </cell>
          <cell r="S1248">
            <v>126.22</v>
          </cell>
          <cell r="T1248">
            <v>126.22</v>
          </cell>
          <cell r="U1248" t="str">
            <v>11</v>
          </cell>
          <cell r="V1248" t="str">
            <v>CHI SALES</v>
          </cell>
          <cell r="W1248">
            <v>20230629</v>
          </cell>
          <cell r="X1248" t="str">
            <v>40</v>
          </cell>
          <cell r="Y1248" t="str">
            <v>80</v>
          </cell>
          <cell r="Z1248" t="str">
            <v/>
          </cell>
          <cell r="AA1248" t="str">
            <v/>
          </cell>
          <cell r="AB1248" t="str">
            <v/>
          </cell>
          <cell r="AC1248" t="str">
            <v/>
          </cell>
          <cell r="AD1248" t="str">
            <v/>
          </cell>
          <cell r="AE1248" t="str">
            <v/>
          </cell>
          <cell r="AF1248">
            <v>20231020</v>
          </cell>
          <cell r="AG1248">
            <v>20231020</v>
          </cell>
          <cell r="AH1248">
            <v>20231020</v>
          </cell>
        </row>
        <row r="1249">
          <cell r="A1249">
            <v>20230623</v>
          </cell>
          <cell r="B1249">
            <v>20231020</v>
          </cell>
          <cell r="F1249" t="str">
            <v>HK332078</v>
          </cell>
          <cell r="G1249" t="str">
            <v>302451011661100</v>
          </cell>
          <cell r="H1249" t="str">
            <v>SHS55-1500LE(GK) RAIL</v>
          </cell>
          <cell r="I1249">
            <v>52</v>
          </cell>
          <cell r="J1249">
            <v>78000</v>
          </cell>
          <cell r="K1249">
            <v>0</v>
          </cell>
          <cell r="L1249" t="str">
            <v>FANUC AMERICA CORPORATION</v>
          </cell>
          <cell r="M1249" t="str">
            <v>024</v>
          </cell>
          <cell r="N1249" t="str">
            <v>SHS</v>
          </cell>
          <cell r="O1249" t="str">
            <v>55</v>
          </cell>
          <cell r="P1249" t="str">
            <v/>
          </cell>
          <cell r="Q1249" t="str">
            <v>GK</v>
          </cell>
          <cell r="R1249" t="str">
            <v/>
          </cell>
          <cell r="S1249">
            <v>231</v>
          </cell>
          <cell r="T1249">
            <v>12012</v>
          </cell>
          <cell r="U1249" t="str">
            <v>11</v>
          </cell>
          <cell r="V1249" t="str">
            <v>DET SALES</v>
          </cell>
          <cell r="W1249">
            <v>20231020</v>
          </cell>
          <cell r="X1249" t="str">
            <v>30</v>
          </cell>
          <cell r="Y1249" t="str">
            <v>120</v>
          </cell>
          <cell r="Z1249" t="str">
            <v/>
          </cell>
          <cell r="AA1249" t="str">
            <v/>
          </cell>
          <cell r="AB1249" t="str">
            <v/>
          </cell>
          <cell r="AC1249" t="str">
            <v/>
          </cell>
          <cell r="AD1249" t="str">
            <v>T000</v>
          </cell>
          <cell r="AE1249" t="str">
            <v/>
          </cell>
          <cell r="AF1249">
            <v>20231020</v>
          </cell>
          <cell r="AG1249">
            <v>20231020</v>
          </cell>
          <cell r="AH1249">
            <v>20231020</v>
          </cell>
        </row>
        <row r="1250">
          <cell r="A1250">
            <v>20230630</v>
          </cell>
          <cell r="B1250">
            <v>20231020</v>
          </cell>
          <cell r="F1250" t="str">
            <v>HK332915</v>
          </cell>
          <cell r="G1250" t="str">
            <v>302351020237100</v>
          </cell>
          <cell r="H1250" t="str">
            <v>SHS35LV1SSHHE BLOCK</v>
          </cell>
          <cell r="I1250">
            <v>100</v>
          </cell>
          <cell r="J1250">
            <v>0</v>
          </cell>
          <cell r="K1250">
            <v>100</v>
          </cell>
          <cell r="L1250" t="str">
            <v>APPLIED IND TECH - CLEVELAND</v>
          </cell>
          <cell r="M1250" t="str">
            <v>023</v>
          </cell>
          <cell r="N1250" t="str">
            <v>SHS</v>
          </cell>
          <cell r="O1250" t="str">
            <v>35</v>
          </cell>
          <cell r="P1250" t="str">
            <v>LV</v>
          </cell>
          <cell r="Q1250" t="str">
            <v/>
          </cell>
          <cell r="R1250" t="str">
            <v/>
          </cell>
          <cell r="S1250">
            <v>51</v>
          </cell>
          <cell r="T1250">
            <v>5100</v>
          </cell>
          <cell r="U1250" t="str">
            <v>11</v>
          </cell>
          <cell r="V1250" t="str">
            <v>CHI SALES</v>
          </cell>
          <cell r="W1250">
            <v>20231024</v>
          </cell>
          <cell r="X1250" t="str">
            <v/>
          </cell>
          <cell r="Y1250" t="str">
            <v/>
          </cell>
          <cell r="Z1250" t="str">
            <v/>
          </cell>
          <cell r="AA1250" t="str">
            <v/>
          </cell>
          <cell r="AB1250" t="str">
            <v>004Z</v>
          </cell>
          <cell r="AC1250" t="str">
            <v/>
          </cell>
          <cell r="AD1250" t="str">
            <v/>
          </cell>
          <cell r="AE1250" t="str">
            <v/>
          </cell>
          <cell r="AF1250">
            <v>20231020</v>
          </cell>
          <cell r="AG1250">
            <v>20231020</v>
          </cell>
          <cell r="AH1250">
            <v>20231020</v>
          </cell>
        </row>
        <row r="1251">
          <cell r="A1251">
            <v>20230706</v>
          </cell>
          <cell r="B1251">
            <v>20231020</v>
          </cell>
          <cell r="F1251" t="str">
            <v>HK333420</v>
          </cell>
          <cell r="G1251" t="str">
            <v>302402117232400</v>
          </cell>
          <cell r="H1251" t="str">
            <v>SHS15-220LK RAIL</v>
          </cell>
          <cell r="I1251">
            <v>20</v>
          </cell>
          <cell r="J1251">
            <v>4400</v>
          </cell>
          <cell r="K1251">
            <v>0</v>
          </cell>
          <cell r="L1251" t="str">
            <v>KORBER MEDIPAK SYSTEMS NA INC</v>
          </cell>
          <cell r="M1251" t="str">
            <v>024</v>
          </cell>
          <cell r="N1251" t="str">
            <v>SHS</v>
          </cell>
          <cell r="O1251" t="str">
            <v>15</v>
          </cell>
          <cell r="P1251" t="str">
            <v/>
          </cell>
          <cell r="Q1251" t="str">
            <v>GK</v>
          </cell>
          <cell r="R1251" t="str">
            <v/>
          </cell>
          <cell r="S1251">
            <v>24.03</v>
          </cell>
          <cell r="T1251">
            <v>480.6</v>
          </cell>
          <cell r="U1251" t="str">
            <v>11</v>
          </cell>
          <cell r="V1251" t="str">
            <v>CHI SALES</v>
          </cell>
          <cell r="W1251">
            <v>20231020</v>
          </cell>
          <cell r="X1251" t="str">
            <v>20</v>
          </cell>
          <cell r="Y1251" t="str">
            <v>60</v>
          </cell>
          <cell r="Z1251" t="str">
            <v/>
          </cell>
          <cell r="AA1251" t="str">
            <v/>
          </cell>
          <cell r="AB1251" t="str">
            <v/>
          </cell>
          <cell r="AC1251" t="str">
            <v/>
          </cell>
          <cell r="AD1251" t="str">
            <v/>
          </cell>
          <cell r="AE1251" t="str">
            <v/>
          </cell>
          <cell r="AF1251">
            <v>20231020</v>
          </cell>
          <cell r="AG1251">
            <v>20231020</v>
          </cell>
          <cell r="AH1251">
            <v>20231020</v>
          </cell>
        </row>
        <row r="1252">
          <cell r="A1252">
            <v>20230706</v>
          </cell>
          <cell r="B1252">
            <v>20231020</v>
          </cell>
          <cell r="F1252" t="str">
            <v>HK333419</v>
          </cell>
          <cell r="G1252" t="str">
            <v>302461001521700</v>
          </cell>
          <cell r="H1252" t="str">
            <v>SHS15-160LK(GK) RAIL</v>
          </cell>
          <cell r="I1252">
            <v>8</v>
          </cell>
          <cell r="J1252">
            <v>1280</v>
          </cell>
          <cell r="K1252">
            <v>0</v>
          </cell>
          <cell r="L1252" t="str">
            <v>KORBER MEDIPAK SYSTEMS NA INC</v>
          </cell>
          <cell r="M1252" t="str">
            <v>024</v>
          </cell>
          <cell r="N1252" t="str">
            <v>SHS</v>
          </cell>
          <cell r="O1252" t="str">
            <v>15</v>
          </cell>
          <cell r="P1252" t="str">
            <v/>
          </cell>
          <cell r="Q1252" t="str">
            <v>GK</v>
          </cell>
          <cell r="R1252" t="str">
            <v/>
          </cell>
          <cell r="S1252">
            <v>14</v>
          </cell>
          <cell r="T1252">
            <v>112</v>
          </cell>
          <cell r="U1252" t="str">
            <v>11</v>
          </cell>
          <cell r="V1252" t="str">
            <v>CHI SALES</v>
          </cell>
          <cell r="W1252">
            <v>20231020</v>
          </cell>
          <cell r="X1252" t="str">
            <v>20</v>
          </cell>
          <cell r="Y1252" t="str">
            <v>60</v>
          </cell>
          <cell r="Z1252" t="str">
            <v/>
          </cell>
          <cell r="AA1252" t="str">
            <v/>
          </cell>
          <cell r="AB1252" t="str">
            <v/>
          </cell>
          <cell r="AC1252" t="str">
            <v/>
          </cell>
          <cell r="AD1252" t="str">
            <v/>
          </cell>
          <cell r="AE1252" t="str">
            <v/>
          </cell>
          <cell r="AF1252">
            <v>20231020</v>
          </cell>
          <cell r="AG1252">
            <v>20231020</v>
          </cell>
          <cell r="AH1252">
            <v>20231020</v>
          </cell>
        </row>
        <row r="1253">
          <cell r="A1253">
            <v>20230714</v>
          </cell>
          <cell r="B1253">
            <v>20231020</v>
          </cell>
          <cell r="F1253" t="str">
            <v>HK334614</v>
          </cell>
          <cell r="G1253" t="str">
            <v>113951015586600</v>
          </cell>
          <cell r="H1253" t="str">
            <v>2SRS12MUUC1+590LM</v>
          </cell>
          <cell r="I1253">
            <v>20</v>
          </cell>
          <cell r="J1253">
            <v>11800</v>
          </cell>
          <cell r="K1253">
            <v>40</v>
          </cell>
          <cell r="L1253" t="str">
            <v>TECHNICO (COMP)</v>
          </cell>
          <cell r="M1253" t="str">
            <v>139</v>
          </cell>
          <cell r="N1253" t="str">
            <v>SRS</v>
          </cell>
          <cell r="O1253" t="str">
            <v>12</v>
          </cell>
          <cell r="P1253" t="str">
            <v/>
          </cell>
          <cell r="Q1253" t="str">
            <v/>
          </cell>
          <cell r="R1253" t="str">
            <v>C1</v>
          </cell>
          <cell r="S1253">
            <v>62</v>
          </cell>
          <cell r="T1253">
            <v>1240</v>
          </cell>
          <cell r="U1253" t="str">
            <v>11</v>
          </cell>
          <cell r="V1253" t="str">
            <v>DET SALES</v>
          </cell>
          <cell r="W1253">
            <v>20231020</v>
          </cell>
          <cell r="X1253" t="str">
            <v>7.5</v>
          </cell>
          <cell r="Y1253" t="str">
            <v>25</v>
          </cell>
          <cell r="Z1253" t="str">
            <v/>
          </cell>
          <cell r="AA1253" t="str">
            <v/>
          </cell>
          <cell r="AB1253" t="str">
            <v/>
          </cell>
          <cell r="AC1253" t="str">
            <v>M200</v>
          </cell>
          <cell r="AD1253" t="str">
            <v/>
          </cell>
          <cell r="AE1253" t="str">
            <v>M100</v>
          </cell>
          <cell r="AF1253">
            <v>20231020</v>
          </cell>
          <cell r="AG1253">
            <v>20231020</v>
          </cell>
          <cell r="AH1253">
            <v>20231020</v>
          </cell>
        </row>
        <row r="1254">
          <cell r="A1254">
            <v>20230718</v>
          </cell>
          <cell r="B1254">
            <v>20231020</v>
          </cell>
          <cell r="F1254" t="str">
            <v>HK335018</v>
          </cell>
          <cell r="G1254" t="str">
            <v>002315513107000</v>
          </cell>
          <cell r="H1254" t="str">
            <v>SHS15R1UU+700L-II</v>
          </cell>
          <cell r="I1254">
            <v>20</v>
          </cell>
          <cell r="J1254">
            <v>14000</v>
          </cell>
          <cell r="K1254">
            <v>20</v>
          </cell>
          <cell r="L1254" t="str">
            <v/>
          </cell>
          <cell r="M1254" t="str">
            <v>023</v>
          </cell>
          <cell r="N1254" t="str">
            <v>SHS</v>
          </cell>
          <cell r="O1254" t="str">
            <v>15</v>
          </cell>
          <cell r="P1254" t="str">
            <v>R</v>
          </cell>
          <cell r="Q1254" t="str">
            <v/>
          </cell>
          <cell r="R1254" t="str">
            <v/>
          </cell>
          <cell r="S1254">
            <v>71</v>
          </cell>
          <cell r="T1254">
            <v>1420</v>
          </cell>
          <cell r="U1254" t="str">
            <v>21</v>
          </cell>
          <cell r="V1254" t="str">
            <v>SALES CTRL</v>
          </cell>
          <cell r="W1254">
            <v>20231020</v>
          </cell>
          <cell r="X1254" t="str">
            <v>20</v>
          </cell>
          <cell r="Y1254" t="str">
            <v>60</v>
          </cell>
          <cell r="Z1254" t="str">
            <v/>
          </cell>
          <cell r="AA1254" t="str">
            <v>2</v>
          </cell>
          <cell r="AB1254" t="str">
            <v/>
          </cell>
          <cell r="AC1254" t="str">
            <v/>
          </cell>
          <cell r="AD1254" t="str">
            <v/>
          </cell>
          <cell r="AE1254" t="str">
            <v/>
          </cell>
          <cell r="AF1254">
            <v>20231020</v>
          </cell>
          <cell r="AG1254">
            <v>20231020</v>
          </cell>
          <cell r="AH1254">
            <v>20231020</v>
          </cell>
        </row>
        <row r="1255">
          <cell r="A1255">
            <v>20230718</v>
          </cell>
          <cell r="B1255">
            <v>20231020</v>
          </cell>
          <cell r="F1255" t="str">
            <v>HK335019</v>
          </cell>
          <cell r="G1255" t="str">
            <v>002315513107000</v>
          </cell>
          <cell r="H1255" t="str">
            <v>SHS15R1UU+700L-II</v>
          </cell>
          <cell r="I1255">
            <v>20</v>
          </cell>
          <cell r="J1255">
            <v>14000</v>
          </cell>
          <cell r="K1255">
            <v>20</v>
          </cell>
          <cell r="L1255" t="str">
            <v/>
          </cell>
          <cell r="M1255" t="str">
            <v>023</v>
          </cell>
          <cell r="N1255" t="str">
            <v>SHS</v>
          </cell>
          <cell r="O1255" t="str">
            <v>15</v>
          </cell>
          <cell r="P1255" t="str">
            <v>R</v>
          </cell>
          <cell r="Q1255" t="str">
            <v/>
          </cell>
          <cell r="R1255" t="str">
            <v/>
          </cell>
          <cell r="S1255">
            <v>71</v>
          </cell>
          <cell r="T1255">
            <v>1420</v>
          </cell>
          <cell r="U1255" t="str">
            <v>21</v>
          </cell>
          <cell r="V1255" t="str">
            <v>SALES CTRL</v>
          </cell>
          <cell r="W1255">
            <v>20231020</v>
          </cell>
          <cell r="X1255" t="str">
            <v>20</v>
          </cell>
          <cell r="Y1255" t="str">
            <v>60</v>
          </cell>
          <cell r="Z1255" t="str">
            <v/>
          </cell>
          <cell r="AA1255" t="str">
            <v>2</v>
          </cell>
          <cell r="AB1255" t="str">
            <v/>
          </cell>
          <cell r="AC1255" t="str">
            <v/>
          </cell>
          <cell r="AD1255" t="str">
            <v/>
          </cell>
          <cell r="AE1255" t="str">
            <v/>
          </cell>
          <cell r="AF1255">
            <v>20231020</v>
          </cell>
          <cell r="AG1255">
            <v>20231020</v>
          </cell>
          <cell r="AH1255">
            <v>20231020</v>
          </cell>
        </row>
        <row r="1256">
          <cell r="A1256">
            <v>20230718</v>
          </cell>
          <cell r="B1256">
            <v>20231020</v>
          </cell>
          <cell r="F1256" t="str">
            <v>HK335020</v>
          </cell>
          <cell r="G1256" t="str">
            <v>002315513107000</v>
          </cell>
          <cell r="H1256" t="str">
            <v>SHS15R1UU+700L-II</v>
          </cell>
          <cell r="I1256">
            <v>20</v>
          </cell>
          <cell r="J1256">
            <v>14000</v>
          </cell>
          <cell r="K1256">
            <v>20</v>
          </cell>
          <cell r="L1256" t="str">
            <v/>
          </cell>
          <cell r="M1256" t="str">
            <v>023</v>
          </cell>
          <cell r="N1256" t="str">
            <v>SHS</v>
          </cell>
          <cell r="O1256" t="str">
            <v>15</v>
          </cell>
          <cell r="P1256" t="str">
            <v>R</v>
          </cell>
          <cell r="Q1256" t="str">
            <v/>
          </cell>
          <cell r="R1256" t="str">
            <v/>
          </cell>
          <cell r="S1256">
            <v>71</v>
          </cell>
          <cell r="T1256">
            <v>1420</v>
          </cell>
          <cell r="U1256" t="str">
            <v>21</v>
          </cell>
          <cell r="V1256" t="str">
            <v>SALES CTRL</v>
          </cell>
          <cell r="W1256">
            <v>20231020</v>
          </cell>
          <cell r="X1256" t="str">
            <v>20</v>
          </cell>
          <cell r="Y1256" t="str">
            <v>60</v>
          </cell>
          <cell r="Z1256" t="str">
            <v/>
          </cell>
          <cell r="AA1256" t="str">
            <v>2</v>
          </cell>
          <cell r="AB1256" t="str">
            <v/>
          </cell>
          <cell r="AC1256" t="str">
            <v/>
          </cell>
          <cell r="AD1256" t="str">
            <v/>
          </cell>
          <cell r="AE1256" t="str">
            <v/>
          </cell>
          <cell r="AF1256">
            <v>20231020</v>
          </cell>
          <cell r="AG1256">
            <v>20231020</v>
          </cell>
          <cell r="AH1256">
            <v>20231020</v>
          </cell>
        </row>
        <row r="1257">
          <cell r="A1257">
            <v>20230718</v>
          </cell>
          <cell r="B1257">
            <v>20231020</v>
          </cell>
          <cell r="F1257" t="str">
            <v>HK335021</v>
          </cell>
          <cell r="G1257" t="str">
            <v>002315513107000</v>
          </cell>
          <cell r="H1257" t="str">
            <v>SHS15R1UU+700L-II</v>
          </cell>
          <cell r="I1257">
            <v>20</v>
          </cell>
          <cell r="J1257">
            <v>14000</v>
          </cell>
          <cell r="K1257">
            <v>20</v>
          </cell>
          <cell r="L1257" t="str">
            <v/>
          </cell>
          <cell r="M1257" t="str">
            <v>023</v>
          </cell>
          <cell r="N1257" t="str">
            <v>SHS</v>
          </cell>
          <cell r="O1257" t="str">
            <v>15</v>
          </cell>
          <cell r="P1257" t="str">
            <v>R</v>
          </cell>
          <cell r="Q1257" t="str">
            <v/>
          </cell>
          <cell r="R1257" t="str">
            <v/>
          </cell>
          <cell r="S1257">
            <v>71</v>
          </cell>
          <cell r="T1257">
            <v>1420</v>
          </cell>
          <cell r="U1257" t="str">
            <v>21</v>
          </cell>
          <cell r="V1257" t="str">
            <v>SALES CTRL</v>
          </cell>
          <cell r="W1257">
            <v>20231020</v>
          </cell>
          <cell r="X1257" t="str">
            <v>20</v>
          </cell>
          <cell r="Y1257" t="str">
            <v>60</v>
          </cell>
          <cell r="Z1257" t="str">
            <v/>
          </cell>
          <cell r="AA1257" t="str">
            <v>2</v>
          </cell>
          <cell r="AB1257" t="str">
            <v/>
          </cell>
          <cell r="AC1257" t="str">
            <v/>
          </cell>
          <cell r="AD1257" t="str">
            <v/>
          </cell>
          <cell r="AE1257" t="str">
            <v/>
          </cell>
          <cell r="AF1257">
            <v>20231020</v>
          </cell>
          <cell r="AG1257">
            <v>20231020</v>
          </cell>
          <cell r="AH1257">
            <v>20231020</v>
          </cell>
        </row>
        <row r="1258">
          <cell r="A1258">
            <v>20230718</v>
          </cell>
          <cell r="B1258">
            <v>20231020</v>
          </cell>
          <cell r="F1258" t="str">
            <v>HK335026</v>
          </cell>
          <cell r="G1258" t="str">
            <v>113751014289200</v>
          </cell>
          <cell r="H1258" t="str">
            <v>SRS12WGMUUC1+150LM</v>
          </cell>
          <cell r="I1258">
            <v>5</v>
          </cell>
          <cell r="J1258">
            <v>750</v>
          </cell>
          <cell r="K1258">
            <v>5</v>
          </cell>
          <cell r="L1258" t="str">
            <v/>
          </cell>
          <cell r="M1258" t="str">
            <v>137</v>
          </cell>
          <cell r="N1258" t="str">
            <v>SRS-W</v>
          </cell>
          <cell r="O1258" t="str">
            <v>12</v>
          </cell>
          <cell r="P1258" t="str">
            <v>G</v>
          </cell>
          <cell r="Q1258" t="str">
            <v/>
          </cell>
          <cell r="R1258" t="str">
            <v>C1</v>
          </cell>
          <cell r="S1258">
            <v>39.35</v>
          </cell>
          <cell r="T1258">
            <v>196.75</v>
          </cell>
          <cell r="U1258" t="str">
            <v>21</v>
          </cell>
          <cell r="V1258" t="str">
            <v>SALES CTRL</v>
          </cell>
          <cell r="W1258">
            <v>20231020</v>
          </cell>
          <cell r="X1258" t="str">
            <v>35</v>
          </cell>
          <cell r="Y1258" t="str">
            <v>40</v>
          </cell>
          <cell r="Z1258" t="str">
            <v/>
          </cell>
          <cell r="AA1258" t="str">
            <v/>
          </cell>
          <cell r="AB1258" t="str">
            <v/>
          </cell>
          <cell r="AC1258" t="str">
            <v>M200</v>
          </cell>
          <cell r="AD1258" t="str">
            <v/>
          </cell>
          <cell r="AE1258" t="str">
            <v>M100</v>
          </cell>
          <cell r="AF1258">
            <v>20231020</v>
          </cell>
          <cell r="AG1258">
            <v>20231020</v>
          </cell>
          <cell r="AH1258">
            <v>20231020</v>
          </cell>
        </row>
        <row r="1259">
          <cell r="A1259">
            <v>20230718</v>
          </cell>
          <cell r="B1259">
            <v>20231020</v>
          </cell>
          <cell r="F1259" t="str">
            <v>HK335012</v>
          </cell>
          <cell r="G1259" t="str">
            <v>113951016441500</v>
          </cell>
          <cell r="H1259" t="str">
            <v>2SRS9XMUU+375LM</v>
          </cell>
          <cell r="I1259">
            <v>20</v>
          </cell>
          <cell r="J1259">
            <v>7500</v>
          </cell>
          <cell r="K1259">
            <v>40</v>
          </cell>
          <cell r="L1259" t="str">
            <v/>
          </cell>
          <cell r="M1259" t="str">
            <v>139</v>
          </cell>
          <cell r="N1259" t="str">
            <v>SRS</v>
          </cell>
          <cell r="O1259" t="str">
            <v>9X</v>
          </cell>
          <cell r="P1259" t="str">
            <v/>
          </cell>
          <cell r="Q1259" t="str">
            <v/>
          </cell>
          <cell r="R1259" t="str">
            <v/>
          </cell>
          <cell r="S1259">
            <v>64.3</v>
          </cell>
          <cell r="T1259">
            <v>1286</v>
          </cell>
          <cell r="U1259" t="str">
            <v>21</v>
          </cell>
          <cell r="V1259" t="str">
            <v>SALES CTRL</v>
          </cell>
          <cell r="W1259">
            <v>20231020</v>
          </cell>
          <cell r="X1259" t="str">
            <v>10</v>
          </cell>
          <cell r="Y1259" t="str">
            <v>20</v>
          </cell>
          <cell r="Z1259" t="str">
            <v/>
          </cell>
          <cell r="AA1259" t="str">
            <v/>
          </cell>
          <cell r="AB1259" t="str">
            <v/>
          </cell>
          <cell r="AC1259" t="str">
            <v>M200</v>
          </cell>
          <cell r="AD1259" t="str">
            <v/>
          </cell>
          <cell r="AE1259" t="str">
            <v>M100</v>
          </cell>
          <cell r="AF1259">
            <v>20231020</v>
          </cell>
          <cell r="AG1259">
            <v>20231020</v>
          </cell>
          <cell r="AH1259">
            <v>20231020</v>
          </cell>
        </row>
        <row r="1260">
          <cell r="A1260">
            <v>20230718</v>
          </cell>
          <cell r="B1260">
            <v>20231020</v>
          </cell>
          <cell r="F1260" t="str">
            <v>HK335013</v>
          </cell>
          <cell r="G1260" t="str">
            <v>113951016441500</v>
          </cell>
          <cell r="H1260" t="str">
            <v>2SRS9XMUU+375LM</v>
          </cell>
          <cell r="I1260">
            <v>20</v>
          </cell>
          <cell r="J1260">
            <v>7500</v>
          </cell>
          <cell r="K1260">
            <v>40</v>
          </cell>
          <cell r="L1260" t="str">
            <v/>
          </cell>
          <cell r="M1260" t="str">
            <v>139</v>
          </cell>
          <cell r="N1260" t="str">
            <v>SRS</v>
          </cell>
          <cell r="O1260" t="str">
            <v>9X</v>
          </cell>
          <cell r="P1260" t="str">
            <v/>
          </cell>
          <cell r="Q1260" t="str">
            <v/>
          </cell>
          <cell r="R1260" t="str">
            <v/>
          </cell>
          <cell r="S1260">
            <v>64.3</v>
          </cell>
          <cell r="T1260">
            <v>1286</v>
          </cell>
          <cell r="U1260" t="str">
            <v>21</v>
          </cell>
          <cell r="V1260" t="str">
            <v>SALES CTRL</v>
          </cell>
          <cell r="W1260">
            <v>20231020</v>
          </cell>
          <cell r="X1260" t="str">
            <v>10</v>
          </cell>
          <cell r="Y1260" t="str">
            <v>20</v>
          </cell>
          <cell r="Z1260" t="str">
            <v/>
          </cell>
          <cell r="AA1260" t="str">
            <v/>
          </cell>
          <cell r="AB1260" t="str">
            <v/>
          </cell>
          <cell r="AC1260" t="str">
            <v>M200</v>
          </cell>
          <cell r="AD1260" t="str">
            <v/>
          </cell>
          <cell r="AE1260" t="str">
            <v>M100</v>
          </cell>
          <cell r="AF1260">
            <v>20231020</v>
          </cell>
          <cell r="AG1260">
            <v>20231020</v>
          </cell>
          <cell r="AH1260">
            <v>20231020</v>
          </cell>
        </row>
        <row r="1261">
          <cell r="A1261">
            <v>20230718</v>
          </cell>
          <cell r="B1261">
            <v>20231020</v>
          </cell>
          <cell r="F1261" t="str">
            <v>HK335014</v>
          </cell>
          <cell r="G1261" t="str">
            <v>113951016441500</v>
          </cell>
          <cell r="H1261" t="str">
            <v>2SRS9XMUU+375LM</v>
          </cell>
          <cell r="I1261">
            <v>20</v>
          </cell>
          <cell r="J1261">
            <v>7500</v>
          </cell>
          <cell r="K1261">
            <v>40</v>
          </cell>
          <cell r="L1261" t="str">
            <v/>
          </cell>
          <cell r="M1261" t="str">
            <v>139</v>
          </cell>
          <cell r="N1261" t="str">
            <v>SRS</v>
          </cell>
          <cell r="O1261" t="str">
            <v>9X</v>
          </cell>
          <cell r="P1261" t="str">
            <v/>
          </cell>
          <cell r="Q1261" t="str">
            <v/>
          </cell>
          <cell r="R1261" t="str">
            <v/>
          </cell>
          <cell r="S1261">
            <v>64.3</v>
          </cell>
          <cell r="T1261">
            <v>1286</v>
          </cell>
          <cell r="U1261" t="str">
            <v>21</v>
          </cell>
          <cell r="V1261" t="str">
            <v>SALES CTRL</v>
          </cell>
          <cell r="W1261">
            <v>20231020</v>
          </cell>
          <cell r="X1261" t="str">
            <v>10</v>
          </cell>
          <cell r="Y1261" t="str">
            <v>20</v>
          </cell>
          <cell r="Z1261" t="str">
            <v/>
          </cell>
          <cell r="AA1261" t="str">
            <v/>
          </cell>
          <cell r="AB1261" t="str">
            <v/>
          </cell>
          <cell r="AC1261" t="str">
            <v>M200</v>
          </cell>
          <cell r="AD1261" t="str">
            <v/>
          </cell>
          <cell r="AE1261" t="str">
            <v>M100</v>
          </cell>
          <cell r="AF1261">
            <v>20231020</v>
          </cell>
          <cell r="AG1261">
            <v>20231020</v>
          </cell>
          <cell r="AH1261">
            <v>20231020</v>
          </cell>
        </row>
        <row r="1262">
          <cell r="A1262">
            <v>20230718</v>
          </cell>
          <cell r="B1262">
            <v>20231020</v>
          </cell>
          <cell r="F1262" t="str">
            <v>HK335015</v>
          </cell>
          <cell r="G1262" t="str">
            <v>113951016441500</v>
          </cell>
          <cell r="H1262" t="str">
            <v>2SRS9XMUU+375LM</v>
          </cell>
          <cell r="I1262">
            <v>20</v>
          </cell>
          <cell r="J1262">
            <v>7500</v>
          </cell>
          <cell r="K1262">
            <v>40</v>
          </cell>
          <cell r="L1262" t="str">
            <v/>
          </cell>
          <cell r="M1262" t="str">
            <v>139</v>
          </cell>
          <cell r="N1262" t="str">
            <v>SRS</v>
          </cell>
          <cell r="O1262" t="str">
            <v>9X</v>
          </cell>
          <cell r="P1262" t="str">
            <v/>
          </cell>
          <cell r="Q1262" t="str">
            <v/>
          </cell>
          <cell r="R1262" t="str">
            <v/>
          </cell>
          <cell r="S1262">
            <v>64.3</v>
          </cell>
          <cell r="T1262">
            <v>1286</v>
          </cell>
          <cell r="U1262" t="str">
            <v>21</v>
          </cell>
          <cell r="V1262" t="str">
            <v>SALES CTRL</v>
          </cell>
          <cell r="W1262">
            <v>20231020</v>
          </cell>
          <cell r="X1262" t="str">
            <v>10</v>
          </cell>
          <cell r="Y1262" t="str">
            <v>20</v>
          </cell>
          <cell r="Z1262" t="str">
            <v/>
          </cell>
          <cell r="AA1262" t="str">
            <v/>
          </cell>
          <cell r="AB1262" t="str">
            <v/>
          </cell>
          <cell r="AC1262" t="str">
            <v>M200</v>
          </cell>
          <cell r="AD1262" t="str">
            <v/>
          </cell>
          <cell r="AE1262" t="str">
            <v>M100</v>
          </cell>
          <cell r="AF1262">
            <v>20231020</v>
          </cell>
          <cell r="AG1262">
            <v>20231020</v>
          </cell>
          <cell r="AH1262">
            <v>20231020</v>
          </cell>
        </row>
        <row r="1263">
          <cell r="A1263">
            <v>20230718</v>
          </cell>
          <cell r="B1263">
            <v>20231020</v>
          </cell>
          <cell r="F1263" t="str">
            <v>HK335016</v>
          </cell>
          <cell r="G1263" t="str">
            <v>113951016441500</v>
          </cell>
          <cell r="H1263" t="str">
            <v>2SRS9XMUU+375LM</v>
          </cell>
          <cell r="I1263">
            <v>20</v>
          </cell>
          <cell r="J1263">
            <v>7500</v>
          </cell>
          <cell r="K1263">
            <v>40</v>
          </cell>
          <cell r="L1263" t="str">
            <v/>
          </cell>
          <cell r="M1263" t="str">
            <v>139</v>
          </cell>
          <cell r="N1263" t="str">
            <v>SRS</v>
          </cell>
          <cell r="O1263" t="str">
            <v>9X</v>
          </cell>
          <cell r="P1263" t="str">
            <v/>
          </cell>
          <cell r="Q1263" t="str">
            <v/>
          </cell>
          <cell r="R1263" t="str">
            <v/>
          </cell>
          <cell r="S1263">
            <v>64.3</v>
          </cell>
          <cell r="T1263">
            <v>1286</v>
          </cell>
          <cell r="U1263" t="str">
            <v>21</v>
          </cell>
          <cell r="V1263" t="str">
            <v>SALES CTRL</v>
          </cell>
          <cell r="W1263">
            <v>20231020</v>
          </cell>
          <cell r="X1263" t="str">
            <v>10</v>
          </cell>
          <cell r="Y1263" t="str">
            <v>20</v>
          </cell>
          <cell r="Z1263" t="str">
            <v/>
          </cell>
          <cell r="AA1263" t="str">
            <v/>
          </cell>
          <cell r="AB1263" t="str">
            <v/>
          </cell>
          <cell r="AC1263" t="str">
            <v>M200</v>
          </cell>
          <cell r="AD1263" t="str">
            <v/>
          </cell>
          <cell r="AE1263" t="str">
            <v>M100</v>
          </cell>
          <cell r="AF1263">
            <v>20231020</v>
          </cell>
          <cell r="AG1263">
            <v>20231020</v>
          </cell>
          <cell r="AH1263">
            <v>20231020</v>
          </cell>
        </row>
        <row r="1264">
          <cell r="A1264">
            <v>20230718</v>
          </cell>
          <cell r="B1264">
            <v>20231020</v>
          </cell>
          <cell r="F1264" t="str">
            <v>HK335017</v>
          </cell>
          <cell r="G1264" t="str">
            <v>113951016441500</v>
          </cell>
          <cell r="H1264" t="str">
            <v>2SRS9XMUU+375LM</v>
          </cell>
          <cell r="I1264">
            <v>20</v>
          </cell>
          <cell r="J1264">
            <v>7500</v>
          </cell>
          <cell r="K1264">
            <v>40</v>
          </cell>
          <cell r="L1264" t="str">
            <v/>
          </cell>
          <cell r="M1264" t="str">
            <v>139</v>
          </cell>
          <cell r="N1264" t="str">
            <v>SRS</v>
          </cell>
          <cell r="O1264" t="str">
            <v>9X</v>
          </cell>
          <cell r="P1264" t="str">
            <v/>
          </cell>
          <cell r="Q1264" t="str">
            <v/>
          </cell>
          <cell r="R1264" t="str">
            <v/>
          </cell>
          <cell r="S1264">
            <v>64.3</v>
          </cell>
          <cell r="T1264">
            <v>1286</v>
          </cell>
          <cell r="U1264" t="str">
            <v>21</v>
          </cell>
          <cell r="V1264" t="str">
            <v>SALES CTRL</v>
          </cell>
          <cell r="W1264">
            <v>20231020</v>
          </cell>
          <cell r="X1264" t="str">
            <v>10</v>
          </cell>
          <cell r="Y1264" t="str">
            <v>20</v>
          </cell>
          <cell r="Z1264" t="str">
            <v/>
          </cell>
          <cell r="AA1264" t="str">
            <v/>
          </cell>
          <cell r="AB1264" t="str">
            <v/>
          </cell>
          <cell r="AC1264" t="str">
            <v>M200</v>
          </cell>
          <cell r="AD1264" t="str">
            <v/>
          </cell>
          <cell r="AE1264" t="str">
            <v>M100</v>
          </cell>
          <cell r="AF1264">
            <v>20231020</v>
          </cell>
          <cell r="AG1264">
            <v>20231020</v>
          </cell>
          <cell r="AH1264">
            <v>20231020</v>
          </cell>
        </row>
        <row r="1265">
          <cell r="A1265">
            <v>20230725</v>
          </cell>
          <cell r="B1265">
            <v>20231020</v>
          </cell>
          <cell r="F1265" t="str">
            <v>HK335781</v>
          </cell>
          <cell r="G1265" t="str">
            <v>113975042089700</v>
          </cell>
          <cell r="H1265" t="str">
            <v>SRS9XMUU+42LM</v>
          </cell>
          <cell r="I1265">
            <v>1</v>
          </cell>
          <cell r="J1265">
            <v>42</v>
          </cell>
          <cell r="K1265">
            <v>1</v>
          </cell>
          <cell r="L1265" t="str">
            <v>MOTION IND - BIRMINGHAM</v>
          </cell>
          <cell r="M1265" t="str">
            <v>139</v>
          </cell>
          <cell r="N1265" t="str">
            <v>SRS</v>
          </cell>
          <cell r="O1265" t="str">
            <v>9X</v>
          </cell>
          <cell r="P1265" t="str">
            <v/>
          </cell>
          <cell r="Q1265" t="str">
            <v/>
          </cell>
          <cell r="R1265" t="str">
            <v/>
          </cell>
          <cell r="S1265">
            <v>20.27</v>
          </cell>
          <cell r="T1265">
            <v>20.27</v>
          </cell>
          <cell r="U1265" t="str">
            <v>11</v>
          </cell>
          <cell r="V1265" t="str">
            <v>NE SALES</v>
          </cell>
          <cell r="W1265">
            <v>20231020</v>
          </cell>
          <cell r="X1265" t="str">
            <v>11</v>
          </cell>
          <cell r="Y1265" t="str">
            <v>20</v>
          </cell>
          <cell r="Z1265" t="str">
            <v/>
          </cell>
          <cell r="AA1265" t="str">
            <v/>
          </cell>
          <cell r="AB1265" t="str">
            <v/>
          </cell>
          <cell r="AC1265" t="str">
            <v>M200</v>
          </cell>
          <cell r="AD1265" t="str">
            <v/>
          </cell>
          <cell r="AE1265" t="str">
            <v>M100</v>
          </cell>
          <cell r="AF1265">
            <v>20231020</v>
          </cell>
          <cell r="AG1265">
            <v>20231020</v>
          </cell>
          <cell r="AH1265">
            <v>20231020</v>
          </cell>
        </row>
        <row r="1266">
          <cell r="A1266">
            <v>20230726</v>
          </cell>
          <cell r="B1266">
            <v>20231020</v>
          </cell>
          <cell r="F1266" t="str">
            <v>HK335963</v>
          </cell>
          <cell r="G1266" t="str">
            <v>113951015586600</v>
          </cell>
          <cell r="H1266" t="str">
            <v>2SRS12MUUC1+590LM</v>
          </cell>
          <cell r="I1266">
            <v>18</v>
          </cell>
          <cell r="J1266">
            <v>10620</v>
          </cell>
          <cell r="K1266">
            <v>36</v>
          </cell>
          <cell r="L1266" t="str">
            <v>TECHNICO (COMP)</v>
          </cell>
          <cell r="M1266" t="str">
            <v>139</v>
          </cell>
          <cell r="N1266" t="str">
            <v>SRS</v>
          </cell>
          <cell r="O1266" t="str">
            <v>12</v>
          </cell>
          <cell r="P1266" t="str">
            <v/>
          </cell>
          <cell r="Q1266" t="str">
            <v/>
          </cell>
          <cell r="R1266" t="str">
            <v>C1</v>
          </cell>
          <cell r="S1266">
            <v>62</v>
          </cell>
          <cell r="T1266">
            <v>1116</v>
          </cell>
          <cell r="U1266" t="str">
            <v>11</v>
          </cell>
          <cell r="V1266" t="str">
            <v>DET SALES</v>
          </cell>
          <cell r="W1266">
            <v>20231020</v>
          </cell>
          <cell r="X1266" t="str">
            <v>7.5</v>
          </cell>
          <cell r="Y1266" t="str">
            <v>25</v>
          </cell>
          <cell r="Z1266" t="str">
            <v/>
          </cell>
          <cell r="AA1266" t="str">
            <v/>
          </cell>
          <cell r="AB1266" t="str">
            <v/>
          </cell>
          <cell r="AC1266" t="str">
            <v>M200</v>
          </cell>
          <cell r="AD1266" t="str">
            <v/>
          </cell>
          <cell r="AE1266" t="str">
            <v>M100</v>
          </cell>
          <cell r="AF1266">
            <v>20231020</v>
          </cell>
          <cell r="AG1266">
            <v>20231020</v>
          </cell>
          <cell r="AH1266">
            <v>20231020</v>
          </cell>
        </row>
        <row r="1267">
          <cell r="A1267">
            <v>20230728</v>
          </cell>
          <cell r="B1267">
            <v>20231020</v>
          </cell>
          <cell r="F1267" t="str">
            <v>HK336812</v>
          </cell>
          <cell r="G1267" t="str">
            <v>202325144009000</v>
          </cell>
          <cell r="H1267" t="str">
            <v>SHS25C1ZZ(GK) BLOCK</v>
          </cell>
          <cell r="I1267">
            <v>40</v>
          </cell>
          <cell r="J1267">
            <v>0</v>
          </cell>
          <cell r="K1267">
            <v>40</v>
          </cell>
          <cell r="L1267" t="str">
            <v/>
          </cell>
          <cell r="M1267" t="str">
            <v>023</v>
          </cell>
          <cell r="N1267" t="str">
            <v>SHS</v>
          </cell>
          <cell r="O1267" t="str">
            <v>25</v>
          </cell>
          <cell r="P1267" t="str">
            <v>C</v>
          </cell>
          <cell r="Q1267" t="str">
            <v>GK</v>
          </cell>
          <cell r="R1267" t="str">
            <v/>
          </cell>
          <cell r="S1267">
            <v>46.94</v>
          </cell>
          <cell r="T1267">
            <v>1877.6</v>
          </cell>
          <cell r="U1267" t="str">
            <v>21</v>
          </cell>
          <cell r="V1267" t="str">
            <v>SALES CTRL</v>
          </cell>
          <cell r="W1267">
            <v>20230926</v>
          </cell>
          <cell r="X1267" t="str">
            <v/>
          </cell>
          <cell r="Y1267" t="str">
            <v/>
          </cell>
          <cell r="Z1267" t="str">
            <v/>
          </cell>
          <cell r="AA1267" t="str">
            <v/>
          </cell>
          <cell r="AB1267" t="str">
            <v/>
          </cell>
          <cell r="AC1267" t="str">
            <v/>
          </cell>
          <cell r="AD1267" t="str">
            <v/>
          </cell>
          <cell r="AE1267" t="str">
            <v/>
          </cell>
          <cell r="AF1267">
            <v>20231020</v>
          </cell>
          <cell r="AG1267">
            <v>20231020</v>
          </cell>
          <cell r="AH1267">
            <v>20231020</v>
          </cell>
        </row>
        <row r="1268">
          <cell r="A1268">
            <v>20230728</v>
          </cell>
          <cell r="B1268">
            <v>20231020</v>
          </cell>
          <cell r="F1268" t="str">
            <v>HK336872</v>
          </cell>
          <cell r="G1268" t="str">
            <v>102351023319900</v>
          </cell>
          <cell r="H1268" t="str">
            <v>SHS55C3ZZ+8490LT</v>
          </cell>
          <cell r="I1268">
            <v>32</v>
          </cell>
          <cell r="J1268">
            <v>271680</v>
          </cell>
          <cell r="K1268">
            <v>96</v>
          </cell>
          <cell r="L1268" t="str">
            <v>MOTION IND - CHICAGO (IL30)</v>
          </cell>
          <cell r="M1268" t="str">
            <v>023</v>
          </cell>
          <cell r="N1268" t="str">
            <v>SHS</v>
          </cell>
          <cell r="O1268" t="str">
            <v>55</v>
          </cell>
          <cell r="P1268" t="str">
            <v>C</v>
          </cell>
          <cell r="Q1268" t="str">
            <v/>
          </cell>
          <cell r="R1268" t="str">
            <v/>
          </cell>
          <cell r="S1268">
            <v>1825.38</v>
          </cell>
          <cell r="T1268">
            <v>58412.160000000003</v>
          </cell>
          <cell r="U1268" t="str">
            <v>11</v>
          </cell>
          <cell r="V1268" t="str">
            <v>CHI SALES</v>
          </cell>
          <cell r="W1268">
            <v>20230804</v>
          </cell>
          <cell r="X1268" t="str">
            <v>60</v>
          </cell>
          <cell r="Y1268" t="str">
            <v>120</v>
          </cell>
          <cell r="Z1268" t="str">
            <v>4</v>
          </cell>
          <cell r="AA1268" t="str">
            <v/>
          </cell>
          <cell r="AB1268" t="str">
            <v/>
          </cell>
          <cell r="AC1268" t="str">
            <v/>
          </cell>
          <cell r="AD1268" t="str">
            <v/>
          </cell>
          <cell r="AE1268" t="str">
            <v/>
          </cell>
          <cell r="AF1268">
            <v>20231020</v>
          </cell>
          <cell r="AG1268">
            <v>20231020</v>
          </cell>
          <cell r="AH1268">
            <v>20231020</v>
          </cell>
        </row>
        <row r="1269">
          <cell r="A1269">
            <v>20230804</v>
          </cell>
          <cell r="B1269">
            <v>20231020</v>
          </cell>
          <cell r="F1269" t="str">
            <v>HK337621</v>
          </cell>
          <cell r="G1269" t="str">
            <v>113951013490500</v>
          </cell>
          <cell r="H1269" t="str">
            <v>SRS9XMQZSS+630LM</v>
          </cell>
          <cell r="I1269">
            <v>100</v>
          </cell>
          <cell r="J1269">
            <v>63000</v>
          </cell>
          <cell r="K1269">
            <v>100</v>
          </cell>
          <cell r="L1269" t="str">
            <v>MOTION SOLUTIONS</v>
          </cell>
          <cell r="M1269" t="str">
            <v>139</v>
          </cell>
          <cell r="N1269" t="str">
            <v>SRS</v>
          </cell>
          <cell r="O1269" t="str">
            <v>9X</v>
          </cell>
          <cell r="P1269" t="str">
            <v/>
          </cell>
          <cell r="Q1269" t="str">
            <v/>
          </cell>
          <cell r="R1269" t="str">
            <v/>
          </cell>
          <cell r="S1269">
            <v>79.77</v>
          </cell>
          <cell r="T1269">
            <v>7977</v>
          </cell>
          <cell r="U1269" t="str">
            <v>11</v>
          </cell>
          <cell r="V1269" t="str">
            <v>SF SALES</v>
          </cell>
          <cell r="W1269">
            <v>20231027</v>
          </cell>
          <cell r="X1269" t="str">
            <v>5</v>
          </cell>
          <cell r="Y1269" t="str">
            <v>20</v>
          </cell>
          <cell r="Z1269" t="str">
            <v/>
          </cell>
          <cell r="AA1269" t="str">
            <v/>
          </cell>
          <cell r="AB1269" t="str">
            <v/>
          </cell>
          <cell r="AC1269" t="str">
            <v>M200</v>
          </cell>
          <cell r="AD1269" t="str">
            <v/>
          </cell>
          <cell r="AE1269" t="str">
            <v>M100</v>
          </cell>
          <cell r="AF1269">
            <v>20231020</v>
          </cell>
          <cell r="AG1269">
            <v>20231020</v>
          </cell>
          <cell r="AH1269">
            <v>20231020</v>
          </cell>
        </row>
        <row r="1270">
          <cell r="A1270">
            <v>20230808</v>
          </cell>
          <cell r="B1270">
            <v>20231020</v>
          </cell>
          <cell r="F1270" t="str">
            <v>HK338073</v>
          </cell>
          <cell r="G1270" t="str">
            <v>200125111009000</v>
          </cell>
          <cell r="H1270" t="str">
            <v>SR25W1UU(GK) BLOCK</v>
          </cell>
          <cell r="I1270">
            <v>1</v>
          </cell>
          <cell r="J1270">
            <v>0</v>
          </cell>
          <cell r="K1270">
            <v>1</v>
          </cell>
          <cell r="L1270" t="str">
            <v>MOTION IND - BIRMINGHAM (AL09)</v>
          </cell>
          <cell r="M1270" t="str">
            <v>001</v>
          </cell>
          <cell r="N1270" t="str">
            <v>SR</v>
          </cell>
          <cell r="O1270" t="str">
            <v>25</v>
          </cell>
          <cell r="P1270" t="str">
            <v>W</v>
          </cell>
          <cell r="Q1270" t="str">
            <v>GK</v>
          </cell>
          <cell r="R1270" t="str">
            <v/>
          </cell>
          <cell r="S1270">
            <v>38.67</v>
          </cell>
          <cell r="T1270">
            <v>38.67</v>
          </cell>
          <cell r="U1270" t="str">
            <v>11</v>
          </cell>
          <cell r="V1270" t="str">
            <v>ATL SALES</v>
          </cell>
          <cell r="W1270">
            <v>20231020</v>
          </cell>
          <cell r="X1270" t="str">
            <v/>
          </cell>
          <cell r="Y1270" t="str">
            <v/>
          </cell>
          <cell r="Z1270" t="str">
            <v/>
          </cell>
          <cell r="AA1270" t="str">
            <v/>
          </cell>
          <cell r="AB1270" t="str">
            <v/>
          </cell>
          <cell r="AC1270" t="str">
            <v/>
          </cell>
          <cell r="AD1270" t="str">
            <v/>
          </cell>
          <cell r="AE1270" t="str">
            <v/>
          </cell>
          <cell r="AF1270">
            <v>20231020</v>
          </cell>
          <cell r="AG1270">
            <v>20231020</v>
          </cell>
          <cell r="AH1270">
            <v>20231020</v>
          </cell>
        </row>
        <row r="1271">
          <cell r="A1271">
            <v>20230809</v>
          </cell>
          <cell r="B1271">
            <v>20231020</v>
          </cell>
          <cell r="F1271" t="str">
            <v>HK337904</v>
          </cell>
          <cell r="G1271" t="str">
            <v>102302400823100</v>
          </cell>
          <cell r="H1271" t="str">
            <v>SHS55LR2DDC1+7260LT-II</v>
          </cell>
          <cell r="I1271">
            <v>2</v>
          </cell>
          <cell r="J1271">
            <v>14520</v>
          </cell>
          <cell r="K1271">
            <v>4</v>
          </cell>
          <cell r="L1271" t="str">
            <v>OHIO TRANSMISSION CORPORATION</v>
          </cell>
          <cell r="M1271" t="str">
            <v>023</v>
          </cell>
          <cell r="N1271" t="str">
            <v>SHS</v>
          </cell>
          <cell r="O1271" t="str">
            <v>55</v>
          </cell>
          <cell r="P1271" t="str">
            <v>LR</v>
          </cell>
          <cell r="Q1271" t="str">
            <v/>
          </cell>
          <cell r="R1271" t="str">
            <v>C1</v>
          </cell>
          <cell r="S1271">
            <v>1680.28</v>
          </cell>
          <cell r="T1271">
            <v>3360.56</v>
          </cell>
          <cell r="U1271" t="str">
            <v>11</v>
          </cell>
          <cell r="V1271" t="str">
            <v>ATL SALES</v>
          </cell>
          <cell r="W1271">
            <v>20230929</v>
          </cell>
          <cell r="X1271" t="str">
            <v>30</v>
          </cell>
          <cell r="Y1271" t="str">
            <v>120</v>
          </cell>
          <cell r="Z1271" t="str">
            <v>3</v>
          </cell>
          <cell r="AA1271" t="str">
            <v>2</v>
          </cell>
          <cell r="AB1271" t="str">
            <v/>
          </cell>
          <cell r="AC1271" t="str">
            <v/>
          </cell>
          <cell r="AD1271" t="str">
            <v/>
          </cell>
          <cell r="AE1271" t="str">
            <v/>
          </cell>
          <cell r="AF1271">
            <v>20231020</v>
          </cell>
          <cell r="AG1271">
            <v>20231020</v>
          </cell>
          <cell r="AH1271">
            <v>20231020</v>
          </cell>
        </row>
        <row r="1272">
          <cell r="A1272">
            <v>20230809</v>
          </cell>
          <cell r="B1272">
            <v>20231020</v>
          </cell>
          <cell r="F1272" t="str">
            <v>HK338105</v>
          </cell>
          <cell r="G1272" t="str">
            <v>105851022112500</v>
          </cell>
          <cell r="H1272" t="str">
            <v>HDR35C2ZZC0E+1170LPZ(50-0139)(A)</v>
          </cell>
          <cell r="I1272">
            <v>50</v>
          </cell>
          <cell r="J1272">
            <v>58500</v>
          </cell>
          <cell r="K1272">
            <v>100</v>
          </cell>
          <cell r="L1272" t="str">
            <v>HAAS AUTOMATION</v>
          </cell>
          <cell r="M1272" t="str">
            <v>058</v>
          </cell>
          <cell r="N1272" t="str">
            <v>HDR</v>
          </cell>
          <cell r="O1272" t="str">
            <v>35</v>
          </cell>
          <cell r="P1272" t="str">
            <v>C</v>
          </cell>
          <cell r="Q1272" t="str">
            <v>P</v>
          </cell>
          <cell r="R1272" t="str">
            <v>C0</v>
          </cell>
          <cell r="S1272">
            <v>170</v>
          </cell>
          <cell r="T1272">
            <v>8500</v>
          </cell>
          <cell r="U1272" t="str">
            <v>11</v>
          </cell>
          <cell r="V1272" t="str">
            <v>LA SALES</v>
          </cell>
          <cell r="W1272">
            <v>20231020</v>
          </cell>
          <cell r="X1272" t="str">
            <v>25</v>
          </cell>
          <cell r="Y1272" t="str">
            <v>80</v>
          </cell>
          <cell r="Z1272" t="str">
            <v/>
          </cell>
          <cell r="AA1272" t="str">
            <v/>
          </cell>
          <cell r="AB1272" t="str">
            <v>00NK</v>
          </cell>
          <cell r="AC1272" t="str">
            <v/>
          </cell>
          <cell r="AD1272" t="str">
            <v>Y000</v>
          </cell>
          <cell r="AE1272" t="str">
            <v/>
          </cell>
          <cell r="AF1272">
            <v>20231020</v>
          </cell>
          <cell r="AG1272">
            <v>20231020</v>
          </cell>
          <cell r="AH1272">
            <v>20231020</v>
          </cell>
        </row>
        <row r="1273">
          <cell r="A1273">
            <v>20230816</v>
          </cell>
          <cell r="B1273">
            <v>20231020</v>
          </cell>
          <cell r="F1273" t="str">
            <v>HK338883</v>
          </cell>
          <cell r="G1273" t="str">
            <v>202E45222000000</v>
          </cell>
          <cell r="H1273" t="str">
            <v>SHS45V1SS(GK) BLOCK</v>
          </cell>
          <cell r="I1273">
            <v>20</v>
          </cell>
          <cell r="J1273">
            <v>0</v>
          </cell>
          <cell r="K1273">
            <v>20</v>
          </cell>
          <cell r="L1273" t="str">
            <v/>
          </cell>
          <cell r="M1273" t="str">
            <v>02E</v>
          </cell>
          <cell r="N1273" t="str">
            <v>SHS</v>
          </cell>
          <cell r="O1273" t="str">
            <v>45</v>
          </cell>
          <cell r="P1273" t="str">
            <v>V</v>
          </cell>
          <cell r="Q1273" t="str">
            <v>GK</v>
          </cell>
          <cell r="R1273" t="str">
            <v/>
          </cell>
          <cell r="S1273">
            <v>54.99</v>
          </cell>
          <cell r="T1273">
            <v>1099.8</v>
          </cell>
          <cell r="U1273" t="str">
            <v>21</v>
          </cell>
          <cell r="V1273" t="str">
            <v>SALES CTRL</v>
          </cell>
          <cell r="W1273">
            <v>20231020</v>
          </cell>
          <cell r="X1273" t="str">
            <v/>
          </cell>
          <cell r="Y1273" t="str">
            <v/>
          </cell>
          <cell r="Z1273" t="str">
            <v/>
          </cell>
          <cell r="AA1273" t="str">
            <v/>
          </cell>
          <cell r="AB1273" t="str">
            <v/>
          </cell>
          <cell r="AC1273" t="str">
            <v/>
          </cell>
          <cell r="AD1273" t="str">
            <v/>
          </cell>
          <cell r="AE1273" t="str">
            <v/>
          </cell>
          <cell r="AF1273">
            <v>20231020</v>
          </cell>
          <cell r="AG1273">
            <v>20231020</v>
          </cell>
          <cell r="AH1273">
            <v>20231020</v>
          </cell>
        </row>
        <row r="1274">
          <cell r="A1274">
            <v>20221207</v>
          </cell>
          <cell r="B1274">
            <v>20231023</v>
          </cell>
          <cell r="F1274" t="str">
            <v>HK296348</v>
          </cell>
          <cell r="G1274" t="str">
            <v>100151015371100</v>
          </cell>
          <cell r="H1274" t="str">
            <v>SR30W4SS+760L-III</v>
          </cell>
          <cell r="I1274">
            <v>6</v>
          </cell>
          <cell r="J1274">
            <v>4560</v>
          </cell>
          <cell r="K1274">
            <v>24</v>
          </cell>
          <cell r="L1274" t="str">
            <v>GED INTEGRATED SOLUTIONS</v>
          </cell>
          <cell r="M1274" t="str">
            <v>001</v>
          </cell>
          <cell r="N1274" t="str">
            <v>SR</v>
          </cell>
          <cell r="O1274" t="str">
            <v>30</v>
          </cell>
          <cell r="P1274" t="str">
            <v>W</v>
          </cell>
          <cell r="Q1274" t="str">
            <v/>
          </cell>
          <cell r="R1274" t="str">
            <v/>
          </cell>
          <cell r="S1274">
            <v>302.56</v>
          </cell>
          <cell r="T1274">
            <v>1815.36</v>
          </cell>
          <cell r="U1274" t="str">
            <v>11</v>
          </cell>
          <cell r="V1274" t="str">
            <v>DET SALES</v>
          </cell>
          <cell r="W1274">
            <v>20231110</v>
          </cell>
          <cell r="X1274" t="str">
            <v>20</v>
          </cell>
          <cell r="Y1274" t="str">
            <v>80</v>
          </cell>
          <cell r="Z1274" t="str">
            <v/>
          </cell>
          <cell r="AA1274" t="str">
            <v>3</v>
          </cell>
          <cell r="AB1274" t="str">
            <v/>
          </cell>
          <cell r="AC1274" t="str">
            <v/>
          </cell>
          <cell r="AD1274" t="str">
            <v/>
          </cell>
          <cell r="AE1274" t="str">
            <v/>
          </cell>
          <cell r="AF1274">
            <v>20231023</v>
          </cell>
          <cell r="AG1274">
            <v>20231110</v>
          </cell>
          <cell r="AH1274">
            <v>20231110</v>
          </cell>
        </row>
        <row r="1275">
          <cell r="A1275">
            <v>20230110</v>
          </cell>
          <cell r="B1275">
            <v>20231023</v>
          </cell>
          <cell r="F1275" t="str">
            <v>HK301041</v>
          </cell>
          <cell r="G1275" t="str">
            <v>100551011082300</v>
          </cell>
          <cell r="H1275" t="str">
            <v>SSR15XW2C1M+760LSPM-III</v>
          </cell>
          <cell r="I1275">
            <v>15</v>
          </cell>
          <cell r="J1275">
            <v>11400</v>
          </cell>
          <cell r="K1275">
            <v>30</v>
          </cell>
          <cell r="L1275" t="str">
            <v>RELIANT SYSTEMS INC</v>
          </cell>
          <cell r="M1275" t="str">
            <v>005</v>
          </cell>
          <cell r="N1275" t="str">
            <v>SSR</v>
          </cell>
          <cell r="O1275" t="str">
            <v>15X</v>
          </cell>
          <cell r="P1275" t="str">
            <v>W</v>
          </cell>
          <cell r="Q1275" t="str">
            <v>SP</v>
          </cell>
          <cell r="R1275" t="str">
            <v>C1</v>
          </cell>
          <cell r="S1275">
            <v>217.78</v>
          </cell>
          <cell r="T1275">
            <v>3266.7</v>
          </cell>
          <cell r="U1275" t="str">
            <v>11</v>
          </cell>
          <cell r="V1275" t="str">
            <v>CHI SALES</v>
          </cell>
          <cell r="W1275">
            <v>20231023</v>
          </cell>
          <cell r="X1275" t="str">
            <v>20</v>
          </cell>
          <cell r="Y1275" t="str">
            <v>60</v>
          </cell>
          <cell r="Z1275" t="str">
            <v/>
          </cell>
          <cell r="AA1275" t="str">
            <v>3</v>
          </cell>
          <cell r="AB1275" t="str">
            <v/>
          </cell>
          <cell r="AC1275" t="str">
            <v>M300</v>
          </cell>
          <cell r="AD1275" t="str">
            <v/>
          </cell>
          <cell r="AE1275" t="str">
            <v>M100</v>
          </cell>
          <cell r="AF1275">
            <v>20231023</v>
          </cell>
          <cell r="AG1275">
            <v>20231023</v>
          </cell>
          <cell r="AH1275">
            <v>20231023</v>
          </cell>
        </row>
        <row r="1276">
          <cell r="A1276">
            <v>20230110</v>
          </cell>
          <cell r="B1276">
            <v>20231023</v>
          </cell>
          <cell r="F1276" t="str">
            <v>HK301061</v>
          </cell>
          <cell r="G1276" t="str">
            <v>102351006755400</v>
          </cell>
          <cell r="H1276" t="str">
            <v>SHS15R2C1+194LP-II</v>
          </cell>
          <cell r="I1276">
            <v>6</v>
          </cell>
          <cell r="J1276">
            <v>1164</v>
          </cell>
          <cell r="K1276">
            <v>12</v>
          </cell>
          <cell r="L1276" t="str">
            <v>RELIANT SYSTEMS INC</v>
          </cell>
          <cell r="M1276" t="str">
            <v>023</v>
          </cell>
          <cell r="N1276" t="str">
            <v>SHS</v>
          </cell>
          <cell r="O1276" t="str">
            <v>15</v>
          </cell>
          <cell r="P1276" t="str">
            <v>R</v>
          </cell>
          <cell r="Q1276" t="str">
            <v>P</v>
          </cell>
          <cell r="R1276" t="str">
            <v>C1</v>
          </cell>
          <cell r="S1276">
            <v>93.3</v>
          </cell>
          <cell r="T1276">
            <v>559.79999999999995</v>
          </cell>
          <cell r="U1276" t="str">
            <v>11</v>
          </cell>
          <cell r="V1276" t="str">
            <v>CHI SALES</v>
          </cell>
          <cell r="W1276">
            <v>20231023</v>
          </cell>
          <cell r="X1276" t="str">
            <v>7</v>
          </cell>
          <cell r="Y1276" t="str">
            <v>60</v>
          </cell>
          <cell r="Z1276" t="str">
            <v/>
          </cell>
          <cell r="AA1276" t="str">
            <v>2</v>
          </cell>
          <cell r="AB1276" t="str">
            <v/>
          </cell>
          <cell r="AC1276" t="str">
            <v/>
          </cell>
          <cell r="AD1276" t="str">
            <v/>
          </cell>
          <cell r="AE1276" t="str">
            <v/>
          </cell>
          <cell r="AF1276">
            <v>20231023</v>
          </cell>
          <cell r="AG1276">
            <v>20231023</v>
          </cell>
          <cell r="AH1276">
            <v>20231023</v>
          </cell>
        </row>
        <row r="1277">
          <cell r="A1277">
            <v>20230118</v>
          </cell>
          <cell r="B1277">
            <v>20231023</v>
          </cell>
          <cell r="F1277" t="str">
            <v>HK301979</v>
          </cell>
          <cell r="G1277" t="str">
            <v>102351005908100</v>
          </cell>
          <cell r="H1277" t="str">
            <v>SHS30V2SSC1E+1216LTS-II</v>
          </cell>
          <cell r="I1277">
            <v>24</v>
          </cell>
          <cell r="J1277">
            <v>29184</v>
          </cell>
          <cell r="K1277">
            <v>48</v>
          </cell>
          <cell r="L1277" t="str">
            <v>ORBIT MACHINING COMPANY</v>
          </cell>
          <cell r="M1277" t="str">
            <v>023</v>
          </cell>
          <cell r="N1277" t="str">
            <v>SHS</v>
          </cell>
          <cell r="O1277" t="str">
            <v>30</v>
          </cell>
          <cell r="P1277" t="str">
            <v>V</v>
          </cell>
          <cell r="Q1277" t="str">
            <v/>
          </cell>
          <cell r="R1277" t="str">
            <v>C1</v>
          </cell>
          <cell r="S1277">
            <v>282.52</v>
          </cell>
          <cell r="T1277">
            <v>6780.48</v>
          </cell>
          <cell r="U1277" t="str">
            <v>11</v>
          </cell>
          <cell r="V1277" t="str">
            <v>CHI SALES</v>
          </cell>
          <cell r="W1277">
            <v>20231109</v>
          </cell>
          <cell r="X1277" t="str">
            <v>37</v>
          </cell>
          <cell r="Y1277" t="str">
            <v>80</v>
          </cell>
          <cell r="Z1277" t="str">
            <v>2</v>
          </cell>
          <cell r="AA1277" t="str">
            <v>2</v>
          </cell>
          <cell r="AB1277" t="str">
            <v/>
          </cell>
          <cell r="AC1277" t="str">
            <v/>
          </cell>
          <cell r="AD1277" t="str">
            <v>Z000</v>
          </cell>
          <cell r="AE1277" t="str">
            <v/>
          </cell>
          <cell r="AF1277">
            <v>20231023</v>
          </cell>
          <cell r="AG1277">
            <v>20231109</v>
          </cell>
          <cell r="AH1277">
            <v>20231109</v>
          </cell>
        </row>
        <row r="1278">
          <cell r="A1278">
            <v>20230405</v>
          </cell>
          <cell r="B1278">
            <v>20231023</v>
          </cell>
          <cell r="F1278" t="str">
            <v>HK318486</v>
          </cell>
          <cell r="G1278" t="str">
            <v>202465600910200</v>
          </cell>
          <cell r="H1278" t="str">
            <v>SHS65-1020L(GK) RAIL</v>
          </cell>
          <cell r="I1278">
            <v>12</v>
          </cell>
          <cell r="J1278">
            <v>12240</v>
          </cell>
          <cell r="K1278">
            <v>0</v>
          </cell>
          <cell r="L1278" t="str">
            <v>HUSKY INJECTION MOLDING SYSTEMS LTD</v>
          </cell>
          <cell r="M1278" t="str">
            <v>024</v>
          </cell>
          <cell r="N1278" t="str">
            <v>SHS</v>
          </cell>
          <cell r="O1278" t="str">
            <v>65</v>
          </cell>
          <cell r="P1278" t="str">
            <v/>
          </cell>
          <cell r="Q1278" t="str">
            <v>GK</v>
          </cell>
          <cell r="R1278" t="str">
            <v/>
          </cell>
          <cell r="S1278">
            <v>177</v>
          </cell>
          <cell r="T1278">
            <v>2124</v>
          </cell>
          <cell r="U1278" t="str">
            <v>11</v>
          </cell>
          <cell r="V1278" t="str">
            <v>CAN SALES</v>
          </cell>
          <cell r="W1278">
            <v>20230721</v>
          </cell>
          <cell r="X1278" t="str">
            <v>60</v>
          </cell>
          <cell r="Y1278" t="str">
            <v>150</v>
          </cell>
          <cell r="Z1278" t="str">
            <v/>
          </cell>
          <cell r="AA1278" t="str">
            <v/>
          </cell>
          <cell r="AB1278" t="str">
            <v/>
          </cell>
          <cell r="AC1278" t="str">
            <v/>
          </cell>
          <cell r="AD1278" t="str">
            <v/>
          </cell>
          <cell r="AE1278" t="str">
            <v/>
          </cell>
          <cell r="AF1278">
            <v>20231023</v>
          </cell>
          <cell r="AG1278">
            <v>20231023</v>
          </cell>
          <cell r="AH1278">
            <v>20231023</v>
          </cell>
        </row>
        <row r="1279">
          <cell r="A1279">
            <v>20230503</v>
          </cell>
          <cell r="B1279">
            <v>20231023</v>
          </cell>
          <cell r="F1279" t="str">
            <v>HK323021</v>
          </cell>
          <cell r="G1279" t="str">
            <v>301751011357300</v>
          </cell>
          <cell r="H1279" t="str">
            <v>HSR55-1440LE(GK) RAIL</v>
          </cell>
          <cell r="I1279">
            <v>30</v>
          </cell>
          <cell r="J1279">
            <v>43200</v>
          </cell>
          <cell r="K1279">
            <v>0</v>
          </cell>
          <cell r="L1279" t="str">
            <v>FANUC AMERICA CORPORATION</v>
          </cell>
          <cell r="M1279" t="str">
            <v>017</v>
          </cell>
          <cell r="N1279" t="str">
            <v>HSR</v>
          </cell>
          <cell r="O1279" t="str">
            <v>55</v>
          </cell>
          <cell r="P1279" t="str">
            <v/>
          </cell>
          <cell r="Q1279" t="str">
            <v>GK</v>
          </cell>
          <cell r="R1279" t="str">
            <v/>
          </cell>
          <cell r="S1279">
            <v>215</v>
          </cell>
          <cell r="T1279">
            <v>6450</v>
          </cell>
          <cell r="U1279" t="str">
            <v>11</v>
          </cell>
          <cell r="V1279" t="str">
            <v>DET SALES</v>
          </cell>
          <cell r="W1279">
            <v>20231023</v>
          </cell>
          <cell r="X1279" t="str">
            <v>60</v>
          </cell>
          <cell r="Y1279" t="str">
            <v>120</v>
          </cell>
          <cell r="Z1279" t="str">
            <v/>
          </cell>
          <cell r="AA1279" t="str">
            <v/>
          </cell>
          <cell r="AB1279" t="str">
            <v/>
          </cell>
          <cell r="AC1279" t="str">
            <v/>
          </cell>
          <cell r="AD1279" t="str">
            <v>T000</v>
          </cell>
          <cell r="AE1279" t="str">
            <v/>
          </cell>
          <cell r="AF1279">
            <v>20231023</v>
          </cell>
          <cell r="AG1279">
            <v>20231023</v>
          </cell>
          <cell r="AH1279">
            <v>20231023</v>
          </cell>
        </row>
        <row r="1280">
          <cell r="A1280">
            <v>20230623</v>
          </cell>
          <cell r="B1280">
            <v>20231023</v>
          </cell>
          <cell r="F1280" t="str">
            <v>HK331940</v>
          </cell>
          <cell r="G1280" t="str">
            <v>102302174979800</v>
          </cell>
          <cell r="H1280" t="str">
            <v>SHS30LC2QZSS+440L</v>
          </cell>
          <cell r="I1280">
            <v>2</v>
          </cell>
          <cell r="J1280">
            <v>880</v>
          </cell>
          <cell r="K1280">
            <v>4</v>
          </cell>
          <cell r="L1280" t="str">
            <v>MOTION IND - BIRMINGHAM (AL09)</v>
          </cell>
          <cell r="M1280" t="str">
            <v>023</v>
          </cell>
          <cell r="N1280" t="str">
            <v>SHS</v>
          </cell>
          <cell r="O1280" t="str">
            <v>30</v>
          </cell>
          <cell r="P1280" t="str">
            <v>LC</v>
          </cell>
          <cell r="Q1280" t="str">
            <v/>
          </cell>
          <cell r="R1280" t="str">
            <v/>
          </cell>
          <cell r="S1280">
            <v>222.19</v>
          </cell>
          <cell r="T1280">
            <v>444.38</v>
          </cell>
          <cell r="U1280" t="str">
            <v>11</v>
          </cell>
          <cell r="V1280" t="str">
            <v>ATL SALES</v>
          </cell>
          <cell r="W1280">
            <v>20231012</v>
          </cell>
          <cell r="X1280" t="str">
            <v>20</v>
          </cell>
          <cell r="Y1280" t="str">
            <v>80</v>
          </cell>
          <cell r="Z1280" t="str">
            <v/>
          </cell>
          <cell r="AA1280" t="str">
            <v/>
          </cell>
          <cell r="AB1280" t="str">
            <v/>
          </cell>
          <cell r="AC1280" t="str">
            <v/>
          </cell>
          <cell r="AD1280" t="str">
            <v/>
          </cell>
          <cell r="AE1280" t="str">
            <v/>
          </cell>
          <cell r="AF1280">
            <v>20231023</v>
          </cell>
          <cell r="AG1280">
            <v>20231023</v>
          </cell>
          <cell r="AH1280">
            <v>20231023</v>
          </cell>
        </row>
        <row r="1281">
          <cell r="A1281">
            <v>20230706</v>
          </cell>
          <cell r="B1281">
            <v>20231023</v>
          </cell>
          <cell r="F1281" t="str">
            <v>HK333373</v>
          </cell>
          <cell r="G1281" t="str">
            <v>10230069094C000</v>
          </cell>
          <cell r="H1281" t="str">
            <v>SHS55LV2ZZCSMS+2480L(D)</v>
          </cell>
          <cell r="I1281">
            <v>5</v>
          </cell>
          <cell r="J1281">
            <v>12400</v>
          </cell>
          <cell r="K1281">
            <v>10</v>
          </cell>
          <cell r="L1281" t="str">
            <v>HUSKY INJECTION MOLDING SYSTEMS LTD</v>
          </cell>
          <cell r="M1281" t="str">
            <v>023</v>
          </cell>
          <cell r="N1281" t="str">
            <v>SHS</v>
          </cell>
          <cell r="O1281" t="str">
            <v>55</v>
          </cell>
          <cell r="P1281" t="str">
            <v>LV</v>
          </cell>
          <cell r="Q1281" t="str">
            <v/>
          </cell>
          <cell r="R1281" t="str">
            <v>CS</v>
          </cell>
          <cell r="S1281">
            <v>1207</v>
          </cell>
          <cell r="T1281">
            <v>6035</v>
          </cell>
          <cell r="U1281" t="str">
            <v>11</v>
          </cell>
          <cell r="V1281" t="str">
            <v>CAN SALES</v>
          </cell>
          <cell r="W1281">
            <v>20231023</v>
          </cell>
          <cell r="X1281" t="str">
            <v>40</v>
          </cell>
          <cell r="Y1281" t="str">
            <v>120</v>
          </cell>
          <cell r="Z1281" t="str">
            <v/>
          </cell>
          <cell r="AA1281" t="str">
            <v/>
          </cell>
          <cell r="AB1281" t="str">
            <v>Z040</v>
          </cell>
          <cell r="AC1281" t="str">
            <v>M900</v>
          </cell>
          <cell r="AD1281" t="str">
            <v/>
          </cell>
          <cell r="AE1281" t="str">
            <v/>
          </cell>
          <cell r="AF1281">
            <v>20231023</v>
          </cell>
          <cell r="AG1281">
            <v>20231023</v>
          </cell>
          <cell r="AH1281">
            <v>20231023</v>
          </cell>
        </row>
        <row r="1282">
          <cell r="A1282">
            <v>20230712</v>
          </cell>
          <cell r="B1282">
            <v>20231023</v>
          </cell>
          <cell r="F1282" t="str">
            <v>HK334333</v>
          </cell>
          <cell r="G1282" t="str">
            <v>10230069094C000</v>
          </cell>
          <cell r="H1282" t="str">
            <v>SHS55LV2ZZCSMS+2480L(D)</v>
          </cell>
          <cell r="I1282">
            <v>5</v>
          </cell>
          <cell r="J1282">
            <v>12400</v>
          </cell>
          <cell r="K1282">
            <v>10</v>
          </cell>
          <cell r="L1282" t="str">
            <v>HUSKY INJECTION MOLDING SYSTEMS LTD</v>
          </cell>
          <cell r="M1282" t="str">
            <v>023</v>
          </cell>
          <cell r="N1282" t="str">
            <v>SHS</v>
          </cell>
          <cell r="O1282" t="str">
            <v>55</v>
          </cell>
          <cell r="P1282" t="str">
            <v>LV</v>
          </cell>
          <cell r="Q1282" t="str">
            <v/>
          </cell>
          <cell r="R1282" t="str">
            <v>CS</v>
          </cell>
          <cell r="S1282">
            <v>1207</v>
          </cell>
          <cell r="T1282">
            <v>6035</v>
          </cell>
          <cell r="U1282" t="str">
            <v>11</v>
          </cell>
          <cell r="V1282" t="str">
            <v>CAN SALES</v>
          </cell>
          <cell r="W1282">
            <v>20231023</v>
          </cell>
          <cell r="X1282" t="str">
            <v>40</v>
          </cell>
          <cell r="Y1282" t="str">
            <v>120</v>
          </cell>
          <cell r="Z1282" t="str">
            <v/>
          </cell>
          <cell r="AA1282" t="str">
            <v/>
          </cell>
          <cell r="AB1282" t="str">
            <v>Z040</v>
          </cell>
          <cell r="AC1282" t="str">
            <v>M900</v>
          </cell>
          <cell r="AD1282" t="str">
            <v/>
          </cell>
          <cell r="AE1282" t="str">
            <v/>
          </cell>
          <cell r="AF1282">
            <v>20231023</v>
          </cell>
          <cell r="AG1282">
            <v>20231023</v>
          </cell>
          <cell r="AH1282">
            <v>20231023</v>
          </cell>
        </row>
        <row r="1283">
          <cell r="A1283">
            <v>20230712</v>
          </cell>
          <cell r="B1283">
            <v>20231023</v>
          </cell>
          <cell r="F1283" t="str">
            <v>HK334327</v>
          </cell>
          <cell r="G1283" t="str">
            <v>000130228005200</v>
          </cell>
          <cell r="H1283" t="str">
            <v>SR30V2SSC1+520L</v>
          </cell>
          <cell r="I1283">
            <v>6</v>
          </cell>
          <cell r="J1283">
            <v>3120</v>
          </cell>
          <cell r="K1283">
            <v>12</v>
          </cell>
          <cell r="L1283" t="str">
            <v>TELESIS TECHNOLOGIES INC.</v>
          </cell>
          <cell r="M1283" t="str">
            <v>001</v>
          </cell>
          <cell r="N1283" t="str">
            <v>SR</v>
          </cell>
          <cell r="O1283" t="str">
            <v>30</v>
          </cell>
          <cell r="P1283" t="str">
            <v>V</v>
          </cell>
          <cell r="Q1283" t="str">
            <v/>
          </cell>
          <cell r="R1283" t="str">
            <v>C1</v>
          </cell>
          <cell r="S1283">
            <v>151.4</v>
          </cell>
          <cell r="T1283">
            <v>908.4</v>
          </cell>
          <cell r="U1283" t="str">
            <v>11</v>
          </cell>
          <cell r="V1283" t="str">
            <v>DET SALES</v>
          </cell>
          <cell r="W1283">
            <v>20231024</v>
          </cell>
          <cell r="X1283" t="str">
            <v>20</v>
          </cell>
          <cell r="Y1283" t="str">
            <v>80</v>
          </cell>
          <cell r="Z1283" t="str">
            <v/>
          </cell>
          <cell r="AA1283" t="str">
            <v/>
          </cell>
          <cell r="AB1283" t="str">
            <v/>
          </cell>
          <cell r="AC1283" t="str">
            <v/>
          </cell>
          <cell r="AD1283" t="str">
            <v/>
          </cell>
          <cell r="AE1283" t="str">
            <v/>
          </cell>
          <cell r="AF1283">
            <v>20231023</v>
          </cell>
          <cell r="AG1283">
            <v>20231023</v>
          </cell>
          <cell r="AH1283">
            <v>20231023</v>
          </cell>
        </row>
        <row r="1284">
          <cell r="A1284">
            <v>20230809</v>
          </cell>
          <cell r="B1284">
            <v>20231023</v>
          </cell>
          <cell r="F1284" t="str">
            <v>HK338183</v>
          </cell>
          <cell r="G1284" t="str">
            <v>086122130002100</v>
          </cell>
          <cell r="H1284" t="str">
            <v>KR2602A-0210-0-00A0</v>
          </cell>
          <cell r="I1284">
            <v>5</v>
          </cell>
          <cell r="J1284">
            <v>1500</v>
          </cell>
          <cell r="K1284">
            <v>5</v>
          </cell>
          <cell r="L1284" t="str">
            <v>MOTION IND - BIRMINGHAM</v>
          </cell>
          <cell r="M1284" t="str">
            <v>861</v>
          </cell>
          <cell r="N1284" t="str">
            <v>KR</v>
          </cell>
          <cell r="O1284" t="str">
            <v>2602</v>
          </cell>
          <cell r="P1284" t="str">
            <v>A</v>
          </cell>
          <cell r="Q1284" t="str">
            <v/>
          </cell>
          <cell r="R1284" t="str">
            <v>GS</v>
          </cell>
          <cell r="S1284">
            <v>307.83999999999997</v>
          </cell>
          <cell r="T1284">
            <v>1539.2</v>
          </cell>
          <cell r="U1284" t="str">
            <v>11</v>
          </cell>
          <cell r="V1284" t="str">
            <v>NE SALES</v>
          </cell>
          <cell r="W1284">
            <v>20231023</v>
          </cell>
          <cell r="X1284" t="str">
            <v>30</v>
          </cell>
          <cell r="Y1284" t="str">
            <v>0</v>
          </cell>
          <cell r="Z1284" t="str">
            <v/>
          </cell>
          <cell r="AA1284" t="str">
            <v/>
          </cell>
          <cell r="AB1284" t="str">
            <v/>
          </cell>
          <cell r="AC1284" t="str">
            <v/>
          </cell>
          <cell r="AD1284" t="str">
            <v/>
          </cell>
          <cell r="AE1284" t="str">
            <v/>
          </cell>
          <cell r="AF1284">
            <v>20231023</v>
          </cell>
          <cell r="AG1284">
            <v>20231023</v>
          </cell>
          <cell r="AH1284">
            <v>20231023</v>
          </cell>
        </row>
        <row r="1285">
          <cell r="A1285">
            <v>20230816</v>
          </cell>
          <cell r="B1285">
            <v>20231023</v>
          </cell>
          <cell r="F1285" t="str">
            <v>HK338854</v>
          </cell>
          <cell r="G1285" t="str">
            <v>100151011625100</v>
          </cell>
          <cell r="H1285" t="str">
            <v>SR35TB2SSC1/SB2SSC1+1470L-II</v>
          </cell>
          <cell r="I1285">
            <v>2</v>
          </cell>
          <cell r="J1285">
            <v>2940</v>
          </cell>
          <cell r="K1285">
            <v>8</v>
          </cell>
          <cell r="L1285" t="str">
            <v>MILACRON INC.</v>
          </cell>
          <cell r="M1285" t="str">
            <v>001</v>
          </cell>
          <cell r="N1285" t="str">
            <v>SR</v>
          </cell>
          <cell r="O1285" t="str">
            <v>35</v>
          </cell>
          <cell r="P1285" t="str">
            <v>SB</v>
          </cell>
          <cell r="Q1285" t="str">
            <v/>
          </cell>
          <cell r="R1285" t="str">
            <v>C1</v>
          </cell>
          <cell r="S1285">
            <v>387.59</v>
          </cell>
          <cell r="T1285">
            <v>775.18</v>
          </cell>
          <cell r="U1285" t="str">
            <v>11</v>
          </cell>
          <cell r="V1285" t="str">
            <v>DET SALES</v>
          </cell>
          <cell r="W1285">
            <v>20231023</v>
          </cell>
          <cell r="X1285" t="str">
            <v>55</v>
          </cell>
          <cell r="Y1285" t="str">
            <v>80</v>
          </cell>
          <cell r="Z1285" t="str">
            <v/>
          </cell>
          <cell r="AA1285" t="str">
            <v>2</v>
          </cell>
          <cell r="AB1285" t="str">
            <v/>
          </cell>
          <cell r="AC1285" t="str">
            <v/>
          </cell>
          <cell r="AD1285" t="str">
            <v/>
          </cell>
          <cell r="AE1285" t="str">
            <v/>
          </cell>
          <cell r="AF1285">
            <v>20231023</v>
          </cell>
          <cell r="AG1285">
            <v>20231023</v>
          </cell>
          <cell r="AH1285">
            <v>20231023</v>
          </cell>
        </row>
        <row r="1286">
          <cell r="A1286">
            <v>20230816</v>
          </cell>
          <cell r="B1286">
            <v>20231023</v>
          </cell>
          <cell r="F1286" t="str">
            <v>HK338919</v>
          </cell>
          <cell r="G1286" t="str">
            <v>201735200908400</v>
          </cell>
          <cell r="H1286" t="str">
            <v>HSR35-840L(GK) RAIL</v>
          </cell>
          <cell r="I1286">
            <v>246</v>
          </cell>
          <cell r="J1286">
            <v>206640</v>
          </cell>
          <cell r="K1286">
            <v>0</v>
          </cell>
          <cell r="L1286" t="str">
            <v>MOTION IND - BIRMINGHAM (AL09)</v>
          </cell>
          <cell r="M1286" t="str">
            <v>017</v>
          </cell>
          <cell r="N1286" t="str">
            <v>HSR</v>
          </cell>
          <cell r="O1286" t="str">
            <v>35</v>
          </cell>
          <cell r="P1286" t="str">
            <v/>
          </cell>
          <cell r="Q1286" t="str">
            <v>GK</v>
          </cell>
          <cell r="R1286" t="str">
            <v/>
          </cell>
          <cell r="S1286">
            <v>76.58</v>
          </cell>
          <cell r="T1286">
            <v>18838.68</v>
          </cell>
          <cell r="U1286" t="str">
            <v>11</v>
          </cell>
          <cell r="V1286" t="str">
            <v>ATL SALES</v>
          </cell>
          <cell r="W1286">
            <v>20231023</v>
          </cell>
          <cell r="X1286" t="str">
            <v>20</v>
          </cell>
          <cell r="Y1286" t="str">
            <v>80</v>
          </cell>
          <cell r="Z1286" t="str">
            <v/>
          </cell>
          <cell r="AA1286" t="str">
            <v/>
          </cell>
          <cell r="AB1286" t="str">
            <v/>
          </cell>
          <cell r="AC1286" t="str">
            <v/>
          </cell>
          <cell r="AD1286" t="str">
            <v/>
          </cell>
          <cell r="AE1286" t="str">
            <v/>
          </cell>
          <cell r="AF1286">
            <v>20231023</v>
          </cell>
          <cell r="AG1286">
            <v>20231023</v>
          </cell>
          <cell r="AH1286">
            <v>20231023</v>
          </cell>
        </row>
        <row r="1287">
          <cell r="A1287">
            <v>20230222</v>
          </cell>
          <cell r="B1287">
            <v>20231024</v>
          </cell>
          <cell r="F1287" t="str">
            <v>HK308724</v>
          </cell>
          <cell r="G1287" t="str">
            <v>113951019246800</v>
          </cell>
          <cell r="H1287" t="str">
            <v>SRS9XGMUUCS+320LM</v>
          </cell>
          <cell r="I1287">
            <v>60</v>
          </cell>
          <cell r="J1287">
            <v>19200</v>
          </cell>
          <cell r="K1287">
            <v>60</v>
          </cell>
          <cell r="L1287" t="str">
            <v>MICRO VU</v>
          </cell>
          <cell r="M1287" t="str">
            <v>139</v>
          </cell>
          <cell r="N1287" t="str">
            <v>SRS</v>
          </cell>
          <cell r="O1287" t="str">
            <v>9X</v>
          </cell>
          <cell r="P1287" t="str">
            <v>G</v>
          </cell>
          <cell r="Q1287" t="str">
            <v/>
          </cell>
          <cell r="R1287" t="str">
            <v>CS</v>
          </cell>
          <cell r="S1287">
            <v>44.34</v>
          </cell>
          <cell r="T1287">
            <v>2660.4</v>
          </cell>
          <cell r="U1287" t="str">
            <v>11</v>
          </cell>
          <cell r="V1287" t="str">
            <v>SF SALES</v>
          </cell>
          <cell r="W1287">
            <v>20231024</v>
          </cell>
          <cell r="X1287" t="str">
            <v>10</v>
          </cell>
          <cell r="Y1287" t="str">
            <v>20</v>
          </cell>
          <cell r="Z1287" t="str">
            <v/>
          </cell>
          <cell r="AA1287" t="str">
            <v/>
          </cell>
          <cell r="AB1287" t="str">
            <v/>
          </cell>
          <cell r="AC1287" t="str">
            <v>M200</v>
          </cell>
          <cell r="AD1287" t="str">
            <v/>
          </cell>
          <cell r="AE1287" t="str">
            <v>M100</v>
          </cell>
          <cell r="AF1287">
            <v>20231024</v>
          </cell>
          <cell r="AG1287">
            <v>20231024</v>
          </cell>
          <cell r="AH1287">
            <v>20231024</v>
          </cell>
        </row>
        <row r="1288">
          <cell r="A1288">
            <v>20230223</v>
          </cell>
          <cell r="B1288">
            <v>20231024</v>
          </cell>
          <cell r="F1288" t="str">
            <v>HK308874</v>
          </cell>
          <cell r="G1288" t="str">
            <v>113751021753700</v>
          </cell>
          <cell r="H1288" t="str">
            <v>2SRS9WGMUUCS+320LHM</v>
          </cell>
          <cell r="I1288">
            <v>50</v>
          </cell>
          <cell r="J1288">
            <v>16000</v>
          </cell>
          <cell r="K1288">
            <v>100</v>
          </cell>
          <cell r="L1288" t="str">
            <v>MICRO VU</v>
          </cell>
          <cell r="M1288" t="str">
            <v>137</v>
          </cell>
          <cell r="N1288" t="str">
            <v>SRS-W</v>
          </cell>
          <cell r="O1288" t="str">
            <v>9</v>
          </cell>
          <cell r="P1288" t="str">
            <v>G</v>
          </cell>
          <cell r="Q1288" t="str">
            <v>H</v>
          </cell>
          <cell r="R1288" t="str">
            <v>CS</v>
          </cell>
          <cell r="S1288">
            <v>81.66</v>
          </cell>
          <cell r="T1288">
            <v>4083</v>
          </cell>
          <cell r="U1288" t="str">
            <v>11</v>
          </cell>
          <cell r="V1288" t="str">
            <v>SF SALES</v>
          </cell>
          <cell r="W1288">
            <v>20231024</v>
          </cell>
          <cell r="X1288" t="str">
            <v>10</v>
          </cell>
          <cell r="Y1288" t="str">
            <v>30</v>
          </cell>
          <cell r="Z1288" t="str">
            <v/>
          </cell>
          <cell r="AA1288" t="str">
            <v/>
          </cell>
          <cell r="AB1288" t="str">
            <v/>
          </cell>
          <cell r="AC1288" t="str">
            <v>M200</v>
          </cell>
          <cell r="AD1288" t="str">
            <v/>
          </cell>
          <cell r="AE1288" t="str">
            <v>M100</v>
          </cell>
          <cell r="AF1288">
            <v>20231024</v>
          </cell>
          <cell r="AG1288">
            <v>20231024</v>
          </cell>
          <cell r="AH1288">
            <v>20231024</v>
          </cell>
        </row>
        <row r="1289">
          <cell r="A1289">
            <v>20230223</v>
          </cell>
          <cell r="B1289">
            <v>20231024</v>
          </cell>
          <cell r="F1289" t="str">
            <v>HK308908</v>
          </cell>
          <cell r="G1289" t="str">
            <v>113951019247500</v>
          </cell>
          <cell r="H1289" t="str">
            <v>SRS9XMCS+740LM</v>
          </cell>
          <cell r="I1289">
            <v>75</v>
          </cell>
          <cell r="J1289">
            <v>55500</v>
          </cell>
          <cell r="K1289">
            <v>75</v>
          </cell>
          <cell r="L1289" t="str">
            <v>MICRO VU</v>
          </cell>
          <cell r="M1289" t="str">
            <v>139</v>
          </cell>
          <cell r="N1289" t="str">
            <v>SRS</v>
          </cell>
          <cell r="O1289" t="str">
            <v>9X</v>
          </cell>
          <cell r="P1289" t="str">
            <v/>
          </cell>
          <cell r="Q1289" t="str">
            <v/>
          </cell>
          <cell r="R1289" t="str">
            <v>CS</v>
          </cell>
          <cell r="S1289">
            <v>93.37</v>
          </cell>
          <cell r="T1289">
            <v>7002.75</v>
          </cell>
          <cell r="U1289" t="str">
            <v>11</v>
          </cell>
          <cell r="V1289" t="str">
            <v>SF SALES</v>
          </cell>
          <cell r="W1289">
            <v>20231024</v>
          </cell>
          <cell r="X1289" t="str">
            <v>10</v>
          </cell>
          <cell r="Y1289" t="str">
            <v>20</v>
          </cell>
          <cell r="Z1289" t="str">
            <v/>
          </cell>
          <cell r="AA1289" t="str">
            <v/>
          </cell>
          <cell r="AB1289" t="str">
            <v/>
          </cell>
          <cell r="AC1289" t="str">
            <v>M200</v>
          </cell>
          <cell r="AD1289" t="str">
            <v/>
          </cell>
          <cell r="AE1289" t="str">
            <v>M100</v>
          </cell>
          <cell r="AF1289">
            <v>20231024</v>
          </cell>
          <cell r="AG1289">
            <v>20231024</v>
          </cell>
          <cell r="AH1289">
            <v>20231024</v>
          </cell>
        </row>
        <row r="1290">
          <cell r="A1290">
            <v>20230413</v>
          </cell>
          <cell r="B1290">
            <v>20231024</v>
          </cell>
          <cell r="F1290" t="str">
            <v>HK319345</v>
          </cell>
          <cell r="G1290" t="str">
            <v>102351015893800</v>
          </cell>
          <cell r="H1290" t="str">
            <v>SHS35C2SS+1454L</v>
          </cell>
          <cell r="I1290">
            <v>4</v>
          </cell>
          <cell r="J1290">
            <v>5816</v>
          </cell>
          <cell r="K1290">
            <v>8</v>
          </cell>
          <cell r="L1290" t="str">
            <v>AMADA AMERICA INC</v>
          </cell>
          <cell r="M1290" t="str">
            <v>023</v>
          </cell>
          <cell r="N1290" t="str">
            <v>SHS</v>
          </cell>
          <cell r="O1290" t="str">
            <v>35</v>
          </cell>
          <cell r="P1290" t="str">
            <v>C</v>
          </cell>
          <cell r="Q1290" t="str">
            <v/>
          </cell>
          <cell r="R1290" t="str">
            <v/>
          </cell>
          <cell r="S1290">
            <v>216</v>
          </cell>
          <cell r="T1290">
            <v>864</v>
          </cell>
          <cell r="U1290" t="str">
            <v>11</v>
          </cell>
          <cell r="V1290" t="str">
            <v>LA SALES</v>
          </cell>
          <cell r="W1290">
            <v>20231024</v>
          </cell>
          <cell r="X1290" t="str">
            <v>47</v>
          </cell>
          <cell r="Y1290" t="str">
            <v>80</v>
          </cell>
          <cell r="Z1290" t="str">
            <v/>
          </cell>
          <cell r="AA1290" t="str">
            <v/>
          </cell>
          <cell r="AB1290" t="str">
            <v/>
          </cell>
          <cell r="AC1290" t="str">
            <v/>
          </cell>
          <cell r="AD1290" t="str">
            <v/>
          </cell>
          <cell r="AE1290" t="str">
            <v/>
          </cell>
          <cell r="AF1290">
            <v>20231024</v>
          </cell>
          <cell r="AG1290">
            <v>20231024</v>
          </cell>
          <cell r="AH1290">
            <v>20231024</v>
          </cell>
        </row>
        <row r="1291">
          <cell r="A1291">
            <v>20230508</v>
          </cell>
          <cell r="B1291">
            <v>20231024</v>
          </cell>
          <cell r="F1291" t="str">
            <v>HK323872</v>
          </cell>
          <cell r="G1291" t="str">
            <v>169951011780706</v>
          </cell>
          <cell r="H1291" t="str">
            <v>MPG151-0117807</v>
          </cell>
          <cell r="I1291">
            <v>24</v>
          </cell>
          <cell r="J1291">
            <v>0</v>
          </cell>
          <cell r="K1291">
            <v>0</v>
          </cell>
          <cell r="L1291" t="str">
            <v>MILLENNIUM CONCEPTS</v>
          </cell>
          <cell r="M1291" t="str">
            <v>699</v>
          </cell>
          <cell r="N1291" t="str">
            <v>MPG</v>
          </cell>
          <cell r="O1291" t="str">
            <v>151</v>
          </cell>
          <cell r="P1291" t="str">
            <v/>
          </cell>
          <cell r="Q1291" t="str">
            <v/>
          </cell>
          <cell r="R1291" t="str">
            <v/>
          </cell>
          <cell r="S1291">
            <v>518.46</v>
          </cell>
          <cell r="T1291">
            <v>12443.04</v>
          </cell>
          <cell r="U1291" t="str">
            <v>11</v>
          </cell>
          <cell r="V1291" t="str">
            <v>CHI SALES</v>
          </cell>
          <cell r="W1291">
            <v>20231024</v>
          </cell>
          <cell r="X1291" t="str">
            <v/>
          </cell>
          <cell r="Y1291" t="str">
            <v/>
          </cell>
          <cell r="Z1291" t="str">
            <v/>
          </cell>
          <cell r="AA1291" t="str">
            <v/>
          </cell>
          <cell r="AB1291" t="str">
            <v/>
          </cell>
          <cell r="AC1291" t="str">
            <v/>
          </cell>
          <cell r="AD1291" t="str">
            <v/>
          </cell>
          <cell r="AE1291" t="str">
            <v/>
          </cell>
          <cell r="AF1291">
            <v>20231024</v>
          </cell>
          <cell r="AG1291">
            <v>20231024</v>
          </cell>
          <cell r="AH1291">
            <v>20231024</v>
          </cell>
        </row>
        <row r="1292">
          <cell r="A1292">
            <v>20230516</v>
          </cell>
          <cell r="B1292">
            <v>20231024</v>
          </cell>
          <cell r="F1292" t="str">
            <v>HK326264</v>
          </cell>
          <cell r="G1292" t="str">
            <v>113902362436700</v>
          </cell>
          <cell r="H1292" t="str">
            <v>SRS12NUU+800LM</v>
          </cell>
          <cell r="I1292">
            <v>400</v>
          </cell>
          <cell r="J1292">
            <v>320000</v>
          </cell>
          <cell r="K1292">
            <v>400</v>
          </cell>
          <cell r="L1292" t="str">
            <v>EPILOG LASER CORPORATION</v>
          </cell>
          <cell r="M1292" t="str">
            <v>139</v>
          </cell>
          <cell r="N1292" t="str">
            <v>SRS</v>
          </cell>
          <cell r="O1292" t="str">
            <v>12</v>
          </cell>
          <cell r="P1292" t="str">
            <v>N</v>
          </cell>
          <cell r="Q1292" t="str">
            <v/>
          </cell>
          <cell r="R1292" t="str">
            <v/>
          </cell>
          <cell r="S1292">
            <v>55</v>
          </cell>
          <cell r="T1292">
            <v>22000</v>
          </cell>
          <cell r="U1292" t="str">
            <v>11</v>
          </cell>
          <cell r="V1292" t="str">
            <v>LA SALES</v>
          </cell>
          <cell r="W1292">
            <v>20231024</v>
          </cell>
          <cell r="X1292" t="str">
            <v>12.5</v>
          </cell>
          <cell r="Y1292" t="str">
            <v>25</v>
          </cell>
          <cell r="Z1292" t="str">
            <v/>
          </cell>
          <cell r="AA1292" t="str">
            <v/>
          </cell>
          <cell r="AB1292" t="str">
            <v/>
          </cell>
          <cell r="AC1292" t="str">
            <v>M200</v>
          </cell>
          <cell r="AD1292" t="str">
            <v/>
          </cell>
          <cell r="AE1292" t="str">
            <v>M100</v>
          </cell>
          <cell r="AF1292">
            <v>20231024</v>
          </cell>
          <cell r="AG1292">
            <v>20231024</v>
          </cell>
          <cell r="AH1292">
            <v>20231024</v>
          </cell>
        </row>
        <row r="1293">
          <cell r="A1293">
            <v>20230614</v>
          </cell>
          <cell r="B1293">
            <v>20231024</v>
          </cell>
          <cell r="F1293" t="str">
            <v>HK330851</v>
          </cell>
          <cell r="G1293" t="str">
            <v>302302170375900</v>
          </cell>
          <cell r="H1293" t="str">
            <v>SHS25LC1QZZZ BLOCK</v>
          </cell>
          <cell r="I1293">
            <v>100</v>
          </cell>
          <cell r="J1293">
            <v>0</v>
          </cell>
          <cell r="K1293">
            <v>100</v>
          </cell>
          <cell r="L1293" t="str">
            <v>PASLIN COMPANY</v>
          </cell>
          <cell r="M1293" t="str">
            <v>023</v>
          </cell>
          <cell r="N1293" t="str">
            <v>SHS</v>
          </cell>
          <cell r="O1293" t="str">
            <v>25</v>
          </cell>
          <cell r="P1293" t="str">
            <v>LC</v>
          </cell>
          <cell r="Q1293" t="str">
            <v/>
          </cell>
          <cell r="R1293" t="str">
            <v/>
          </cell>
          <cell r="S1293">
            <v>74.14</v>
          </cell>
          <cell r="T1293">
            <v>7414</v>
          </cell>
          <cell r="U1293" t="str">
            <v>11</v>
          </cell>
          <cell r="V1293" t="str">
            <v>DET SALES</v>
          </cell>
          <cell r="W1293">
            <v>20231024</v>
          </cell>
          <cell r="X1293" t="str">
            <v/>
          </cell>
          <cell r="Y1293" t="str">
            <v/>
          </cell>
          <cell r="Z1293" t="str">
            <v/>
          </cell>
          <cell r="AA1293" t="str">
            <v/>
          </cell>
          <cell r="AB1293" t="str">
            <v/>
          </cell>
          <cell r="AC1293" t="str">
            <v/>
          </cell>
          <cell r="AD1293" t="str">
            <v/>
          </cell>
          <cell r="AE1293" t="str">
            <v/>
          </cell>
          <cell r="AF1293">
            <v>20231024</v>
          </cell>
          <cell r="AG1293">
            <v>20231024</v>
          </cell>
          <cell r="AH1293">
            <v>20231024</v>
          </cell>
        </row>
        <row r="1294">
          <cell r="A1294">
            <v>20230614</v>
          </cell>
          <cell r="B1294">
            <v>20231024</v>
          </cell>
          <cell r="F1294" t="str">
            <v>HK330852</v>
          </cell>
          <cell r="G1294" t="str">
            <v>302302170375900</v>
          </cell>
          <cell r="H1294" t="str">
            <v>SHS25LC1QZZZ BLOCK</v>
          </cell>
          <cell r="I1294">
            <v>44</v>
          </cell>
          <cell r="J1294">
            <v>0</v>
          </cell>
          <cell r="K1294">
            <v>44</v>
          </cell>
          <cell r="L1294" t="str">
            <v>PASLIN COMPANY</v>
          </cell>
          <cell r="M1294" t="str">
            <v>023</v>
          </cell>
          <cell r="N1294" t="str">
            <v>SHS</v>
          </cell>
          <cell r="O1294" t="str">
            <v>25</v>
          </cell>
          <cell r="P1294" t="str">
            <v>LC</v>
          </cell>
          <cell r="Q1294" t="str">
            <v/>
          </cell>
          <cell r="R1294" t="str">
            <v/>
          </cell>
          <cell r="S1294">
            <v>74.14</v>
          </cell>
          <cell r="T1294">
            <v>3262.16</v>
          </cell>
          <cell r="U1294" t="str">
            <v>11</v>
          </cell>
          <cell r="V1294" t="str">
            <v>DET SALES</v>
          </cell>
          <cell r="W1294">
            <v>20231024</v>
          </cell>
          <cell r="X1294" t="str">
            <v/>
          </cell>
          <cell r="Y1294" t="str">
            <v/>
          </cell>
          <cell r="Z1294" t="str">
            <v/>
          </cell>
          <cell r="AA1294" t="str">
            <v/>
          </cell>
          <cell r="AB1294" t="str">
            <v/>
          </cell>
          <cell r="AC1294" t="str">
            <v/>
          </cell>
          <cell r="AD1294" t="str">
            <v/>
          </cell>
          <cell r="AE1294" t="str">
            <v/>
          </cell>
          <cell r="AF1294">
            <v>20231024</v>
          </cell>
          <cell r="AG1294">
            <v>20231024</v>
          </cell>
          <cell r="AH1294">
            <v>20231024</v>
          </cell>
        </row>
        <row r="1295">
          <cell r="A1295">
            <v>20230614</v>
          </cell>
          <cell r="B1295">
            <v>20231024</v>
          </cell>
          <cell r="F1295" t="str">
            <v>HK330871</v>
          </cell>
          <cell r="G1295" t="str">
            <v>302302086995200</v>
          </cell>
          <cell r="H1295" t="str">
            <v>SHS25C1QZZZ BLOCK</v>
          </cell>
          <cell r="I1295">
            <v>428</v>
          </cell>
          <cell r="J1295">
            <v>0</v>
          </cell>
          <cell r="K1295">
            <v>428</v>
          </cell>
          <cell r="L1295" t="str">
            <v>PASLIN COMPANY</v>
          </cell>
          <cell r="M1295" t="str">
            <v>023</v>
          </cell>
          <cell r="N1295" t="str">
            <v>SHS</v>
          </cell>
          <cell r="O1295" t="str">
            <v>25</v>
          </cell>
          <cell r="P1295" t="str">
            <v>C</v>
          </cell>
          <cell r="Q1295" t="str">
            <v/>
          </cell>
          <cell r="R1295" t="str">
            <v/>
          </cell>
          <cell r="S1295">
            <v>56.4</v>
          </cell>
          <cell r="T1295">
            <v>24139.200000000001</v>
          </cell>
          <cell r="U1295" t="str">
            <v>11</v>
          </cell>
          <cell r="V1295" t="str">
            <v>DET SALES</v>
          </cell>
          <cell r="W1295">
            <v>20231024</v>
          </cell>
          <cell r="X1295" t="str">
            <v/>
          </cell>
          <cell r="Y1295" t="str">
            <v/>
          </cell>
          <cell r="Z1295" t="str">
            <v/>
          </cell>
          <cell r="AA1295" t="str">
            <v/>
          </cell>
          <cell r="AB1295" t="str">
            <v/>
          </cell>
          <cell r="AC1295" t="str">
            <v/>
          </cell>
          <cell r="AD1295" t="str">
            <v/>
          </cell>
          <cell r="AE1295" t="str">
            <v/>
          </cell>
          <cell r="AF1295">
            <v>20231024</v>
          </cell>
          <cell r="AG1295">
            <v>20231024</v>
          </cell>
          <cell r="AH1295">
            <v>20231024</v>
          </cell>
        </row>
        <row r="1296">
          <cell r="A1296">
            <v>20230630</v>
          </cell>
          <cell r="B1296">
            <v>20231024</v>
          </cell>
          <cell r="F1296" t="str">
            <v>HK332916</v>
          </cell>
          <cell r="G1296" t="str">
            <v>302351020237100</v>
          </cell>
          <cell r="H1296" t="str">
            <v>SHS35LV1SSHHE BLOCK</v>
          </cell>
          <cell r="I1296">
            <v>100</v>
          </cell>
          <cell r="J1296">
            <v>0</v>
          </cell>
          <cell r="K1296">
            <v>100</v>
          </cell>
          <cell r="L1296" t="str">
            <v>APPLIED IND TECH - CLEVELAND</v>
          </cell>
          <cell r="M1296" t="str">
            <v>023</v>
          </cell>
          <cell r="N1296" t="str">
            <v>SHS</v>
          </cell>
          <cell r="O1296" t="str">
            <v>35</v>
          </cell>
          <cell r="P1296" t="str">
            <v>LV</v>
          </cell>
          <cell r="Q1296" t="str">
            <v/>
          </cell>
          <cell r="R1296" t="str">
            <v/>
          </cell>
          <cell r="S1296">
            <v>51</v>
          </cell>
          <cell r="T1296">
            <v>5100</v>
          </cell>
          <cell r="U1296" t="str">
            <v>11</v>
          </cell>
          <cell r="V1296" t="str">
            <v>CHI SALES</v>
          </cell>
          <cell r="W1296">
            <v>20231024</v>
          </cell>
          <cell r="X1296" t="str">
            <v/>
          </cell>
          <cell r="Y1296" t="str">
            <v/>
          </cell>
          <cell r="Z1296" t="str">
            <v/>
          </cell>
          <cell r="AA1296" t="str">
            <v/>
          </cell>
          <cell r="AB1296" t="str">
            <v>004Z</v>
          </cell>
          <cell r="AC1296" t="str">
            <v/>
          </cell>
          <cell r="AD1296" t="str">
            <v/>
          </cell>
          <cell r="AE1296" t="str">
            <v/>
          </cell>
          <cell r="AF1296">
            <v>20231024</v>
          </cell>
          <cell r="AG1296">
            <v>20231024</v>
          </cell>
          <cell r="AH1296">
            <v>20231024</v>
          </cell>
        </row>
        <row r="1297">
          <cell r="A1297">
            <v>20230630</v>
          </cell>
          <cell r="B1297">
            <v>20231024</v>
          </cell>
          <cell r="F1297" t="str">
            <v>HK332910</v>
          </cell>
          <cell r="G1297" t="str">
            <v>302461008143200</v>
          </cell>
          <cell r="H1297" t="str">
            <v>SHS35-5600LT(GK) RAIL</v>
          </cell>
          <cell r="I1297">
            <v>48</v>
          </cell>
          <cell r="J1297">
            <v>268800</v>
          </cell>
          <cell r="K1297">
            <v>0</v>
          </cell>
          <cell r="L1297" t="str">
            <v>APPLIED IND TECH - CLEVELAND</v>
          </cell>
          <cell r="M1297" t="str">
            <v>024</v>
          </cell>
          <cell r="N1297" t="str">
            <v>SHS</v>
          </cell>
          <cell r="O1297" t="str">
            <v>35</v>
          </cell>
          <cell r="P1297" t="str">
            <v/>
          </cell>
          <cell r="Q1297" t="str">
            <v>GK</v>
          </cell>
          <cell r="R1297" t="str">
            <v/>
          </cell>
          <cell r="S1297">
            <v>324</v>
          </cell>
          <cell r="T1297">
            <v>15552</v>
          </cell>
          <cell r="U1297" t="str">
            <v>11</v>
          </cell>
          <cell r="V1297" t="str">
            <v>CHI SALES</v>
          </cell>
          <cell r="W1297">
            <v>20231024</v>
          </cell>
          <cell r="X1297" t="str">
            <v>40</v>
          </cell>
          <cell r="Y1297" t="str">
            <v>80</v>
          </cell>
          <cell r="Z1297" t="str">
            <v>2</v>
          </cell>
          <cell r="AA1297" t="str">
            <v/>
          </cell>
          <cell r="AB1297" t="str">
            <v/>
          </cell>
          <cell r="AC1297" t="str">
            <v/>
          </cell>
          <cell r="AD1297" t="str">
            <v/>
          </cell>
          <cell r="AE1297" t="str">
            <v/>
          </cell>
          <cell r="AF1297">
            <v>20231024</v>
          </cell>
          <cell r="AG1297">
            <v>20231024</v>
          </cell>
          <cell r="AH1297">
            <v>20231024</v>
          </cell>
        </row>
        <row r="1298">
          <cell r="A1298">
            <v>20230706</v>
          </cell>
          <cell r="B1298">
            <v>20231024</v>
          </cell>
          <cell r="F1298" t="str">
            <v>HK333464</v>
          </cell>
          <cell r="G1298" t="str">
            <v>302351020009600</v>
          </cell>
          <cell r="H1298" t="str">
            <v>SHS15V1E(GK) BLOCK</v>
          </cell>
          <cell r="I1298">
            <v>100</v>
          </cell>
          <cell r="J1298">
            <v>0</v>
          </cell>
          <cell r="K1298">
            <v>100</v>
          </cell>
          <cell r="L1298" t="str">
            <v>DOVER MOTION</v>
          </cell>
          <cell r="M1298" t="str">
            <v>023</v>
          </cell>
          <cell r="N1298" t="str">
            <v>SHS</v>
          </cell>
          <cell r="O1298" t="str">
            <v>15</v>
          </cell>
          <cell r="P1298" t="str">
            <v>V</v>
          </cell>
          <cell r="Q1298" t="str">
            <v>GK</v>
          </cell>
          <cell r="R1298" t="str">
            <v/>
          </cell>
          <cell r="S1298">
            <v>27.77</v>
          </cell>
          <cell r="T1298">
            <v>2777</v>
          </cell>
          <cell r="U1298" t="str">
            <v>11</v>
          </cell>
          <cell r="V1298" t="str">
            <v>NE SALES</v>
          </cell>
          <cell r="W1298">
            <v>20231221</v>
          </cell>
          <cell r="X1298" t="str">
            <v/>
          </cell>
          <cell r="Y1298" t="str">
            <v/>
          </cell>
          <cell r="Z1298" t="str">
            <v/>
          </cell>
          <cell r="AA1298" t="str">
            <v/>
          </cell>
          <cell r="AB1298" t="str">
            <v>0010</v>
          </cell>
          <cell r="AC1298" t="str">
            <v/>
          </cell>
          <cell r="AD1298" t="str">
            <v/>
          </cell>
          <cell r="AE1298" t="str">
            <v/>
          </cell>
          <cell r="AF1298">
            <v>20231024</v>
          </cell>
          <cell r="AG1298">
            <v>20231220</v>
          </cell>
          <cell r="AH1298">
            <v>20231220</v>
          </cell>
        </row>
        <row r="1299">
          <cell r="A1299">
            <v>20230707</v>
          </cell>
          <cell r="B1299">
            <v>20231024</v>
          </cell>
          <cell r="F1299" t="str">
            <v>HK333644</v>
          </cell>
          <cell r="G1299" t="str">
            <v>113902218053500</v>
          </cell>
          <cell r="H1299" t="str">
            <v>2SRS12MUU+370LM</v>
          </cell>
          <cell r="I1299">
            <v>46</v>
          </cell>
          <cell r="J1299">
            <v>17020</v>
          </cell>
          <cell r="K1299">
            <v>92</v>
          </cell>
          <cell r="L1299" t="str">
            <v>B.E. AEROSPACE (UKNI)</v>
          </cell>
          <cell r="M1299" t="str">
            <v>139</v>
          </cell>
          <cell r="N1299" t="str">
            <v>SRS</v>
          </cell>
          <cell r="O1299" t="str">
            <v>12</v>
          </cell>
          <cell r="P1299" t="str">
            <v/>
          </cell>
          <cell r="Q1299" t="str">
            <v/>
          </cell>
          <cell r="R1299" t="str">
            <v/>
          </cell>
          <cell r="S1299">
            <v>61.89</v>
          </cell>
          <cell r="T1299">
            <v>2846.94</v>
          </cell>
          <cell r="U1299" t="str">
            <v>11</v>
          </cell>
          <cell r="V1299" t="str">
            <v>ATL SALES</v>
          </cell>
          <cell r="W1299">
            <v>20231024</v>
          </cell>
          <cell r="X1299" t="str">
            <v>10</v>
          </cell>
          <cell r="Y1299" t="str">
            <v>25</v>
          </cell>
          <cell r="Z1299" t="str">
            <v/>
          </cell>
          <cell r="AA1299" t="str">
            <v/>
          </cell>
          <cell r="AB1299" t="str">
            <v/>
          </cell>
          <cell r="AC1299" t="str">
            <v>M200</v>
          </cell>
          <cell r="AD1299" t="str">
            <v/>
          </cell>
          <cell r="AE1299" t="str">
            <v>M100</v>
          </cell>
          <cell r="AF1299">
            <v>20231024</v>
          </cell>
          <cell r="AG1299">
            <v>20231024</v>
          </cell>
          <cell r="AH1299">
            <v>20231024</v>
          </cell>
        </row>
        <row r="1300">
          <cell r="A1300">
            <v>20230728</v>
          </cell>
          <cell r="B1300">
            <v>20231024</v>
          </cell>
          <cell r="F1300" t="str">
            <v>HK336813</v>
          </cell>
          <cell r="G1300" t="str">
            <v>202325144009000</v>
          </cell>
          <cell r="H1300" t="str">
            <v>SHS25C1ZZ(GK) BLOCK</v>
          </cell>
          <cell r="I1300">
            <v>40</v>
          </cell>
          <cell r="J1300">
            <v>0</v>
          </cell>
          <cell r="K1300">
            <v>40</v>
          </cell>
          <cell r="L1300" t="str">
            <v/>
          </cell>
          <cell r="M1300" t="str">
            <v>023</v>
          </cell>
          <cell r="N1300" t="str">
            <v>SHS</v>
          </cell>
          <cell r="O1300" t="str">
            <v>25</v>
          </cell>
          <cell r="P1300" t="str">
            <v>C</v>
          </cell>
          <cell r="Q1300" t="str">
            <v>GK</v>
          </cell>
          <cell r="R1300" t="str">
            <v/>
          </cell>
          <cell r="S1300">
            <v>46.94</v>
          </cell>
          <cell r="T1300">
            <v>1877.6</v>
          </cell>
          <cell r="U1300" t="str">
            <v>21</v>
          </cell>
          <cell r="V1300" t="str">
            <v>SALES CTRL</v>
          </cell>
          <cell r="W1300">
            <v>20230926</v>
          </cell>
          <cell r="X1300" t="str">
            <v/>
          </cell>
          <cell r="Y1300" t="str">
            <v/>
          </cell>
          <cell r="Z1300" t="str">
            <v/>
          </cell>
          <cell r="AA1300" t="str">
            <v/>
          </cell>
          <cell r="AB1300" t="str">
            <v/>
          </cell>
          <cell r="AC1300" t="str">
            <v/>
          </cell>
          <cell r="AD1300" t="str">
            <v/>
          </cell>
          <cell r="AE1300" t="str">
            <v/>
          </cell>
          <cell r="AF1300">
            <v>20231024</v>
          </cell>
          <cell r="AG1300">
            <v>20231024</v>
          </cell>
          <cell r="AH1300">
            <v>20231024</v>
          </cell>
        </row>
        <row r="1301">
          <cell r="A1301">
            <v>20230728</v>
          </cell>
          <cell r="B1301">
            <v>20231024</v>
          </cell>
          <cell r="F1301" t="str">
            <v>HK336875</v>
          </cell>
          <cell r="G1301" t="str">
            <v>302451007838100</v>
          </cell>
          <cell r="H1301" t="str">
            <v>SHS35-1000LFE RAIL</v>
          </cell>
          <cell r="I1301">
            <v>1</v>
          </cell>
          <cell r="J1301">
            <v>1000</v>
          </cell>
          <cell r="K1301">
            <v>0</v>
          </cell>
          <cell r="L1301" t="str">
            <v>MOTION IND - CHICAGO (IL30)</v>
          </cell>
          <cell r="M1301" t="str">
            <v>024</v>
          </cell>
          <cell r="N1301" t="str">
            <v>SHS</v>
          </cell>
          <cell r="O1301" t="str">
            <v>35</v>
          </cell>
          <cell r="P1301" t="str">
            <v/>
          </cell>
          <cell r="Q1301" t="str">
            <v/>
          </cell>
          <cell r="R1301" t="str">
            <v/>
          </cell>
          <cell r="S1301">
            <v>234.84</v>
          </cell>
          <cell r="T1301">
            <v>234.84</v>
          </cell>
          <cell r="U1301" t="str">
            <v>11</v>
          </cell>
          <cell r="V1301" t="str">
            <v>CHI SALES</v>
          </cell>
          <cell r="W1301">
            <v>20230804</v>
          </cell>
          <cell r="X1301" t="str">
            <v>20</v>
          </cell>
          <cell r="Y1301" t="str">
            <v>80</v>
          </cell>
          <cell r="Z1301" t="str">
            <v/>
          </cell>
          <cell r="AA1301" t="str">
            <v/>
          </cell>
          <cell r="AB1301" t="str">
            <v/>
          </cell>
          <cell r="AC1301" t="str">
            <v/>
          </cell>
          <cell r="AD1301" t="str">
            <v>0200</v>
          </cell>
          <cell r="AE1301" t="str">
            <v>F900</v>
          </cell>
          <cell r="AF1301">
            <v>20231024</v>
          </cell>
          <cell r="AG1301">
            <v>20231024</v>
          </cell>
          <cell r="AH1301">
            <v>20231024</v>
          </cell>
        </row>
        <row r="1302">
          <cell r="A1302">
            <v>20230807</v>
          </cell>
          <cell r="B1302">
            <v>20231024</v>
          </cell>
          <cell r="F1302" t="str">
            <v>HK337819</v>
          </cell>
          <cell r="G1302" t="str">
            <v>202425100950000</v>
          </cell>
          <cell r="H1302" t="str">
            <v>SHS25-5000L(GK) RAIL</v>
          </cell>
          <cell r="I1302">
            <v>10</v>
          </cell>
          <cell r="J1302">
            <v>50000</v>
          </cell>
          <cell r="K1302">
            <v>0</v>
          </cell>
          <cell r="L1302" t="str">
            <v>JOSEPH MACHINE COMPANY</v>
          </cell>
          <cell r="M1302" t="str">
            <v>024</v>
          </cell>
          <cell r="N1302" t="str">
            <v>SHS</v>
          </cell>
          <cell r="O1302" t="str">
            <v>25</v>
          </cell>
          <cell r="P1302" t="str">
            <v/>
          </cell>
          <cell r="Q1302" t="str">
            <v>GK</v>
          </cell>
          <cell r="R1302" t="str">
            <v/>
          </cell>
          <cell r="S1302">
            <v>472</v>
          </cell>
          <cell r="T1302">
            <v>4720</v>
          </cell>
          <cell r="U1302" t="str">
            <v>11</v>
          </cell>
          <cell r="V1302" t="str">
            <v>NE SALES</v>
          </cell>
          <cell r="W1302">
            <v>20231024</v>
          </cell>
          <cell r="X1302" t="str">
            <v>10</v>
          </cell>
          <cell r="Y1302" t="str">
            <v>60</v>
          </cell>
          <cell r="Z1302" t="str">
            <v/>
          </cell>
          <cell r="AA1302" t="str">
            <v/>
          </cell>
          <cell r="AB1302" t="str">
            <v/>
          </cell>
          <cell r="AC1302" t="str">
            <v/>
          </cell>
          <cell r="AD1302" t="str">
            <v/>
          </cell>
          <cell r="AE1302" t="str">
            <v/>
          </cell>
          <cell r="AF1302">
            <v>20231024</v>
          </cell>
          <cell r="AG1302">
            <v>20231024</v>
          </cell>
          <cell r="AH1302">
            <v>20231024</v>
          </cell>
        </row>
        <row r="1303">
          <cell r="A1303">
            <v>20230807</v>
          </cell>
          <cell r="B1303">
            <v>20231024</v>
          </cell>
          <cell r="F1303" t="str">
            <v>HK337820</v>
          </cell>
          <cell r="G1303" t="str">
            <v>202425100950000</v>
          </cell>
          <cell r="H1303" t="str">
            <v>SHS25-5000L(GK) RAIL</v>
          </cell>
          <cell r="I1303">
            <v>10</v>
          </cell>
          <cell r="J1303">
            <v>50000</v>
          </cell>
          <cell r="K1303">
            <v>0</v>
          </cell>
          <cell r="L1303" t="str">
            <v>JOSEPH MACHINE COMPANY</v>
          </cell>
          <cell r="M1303" t="str">
            <v>024</v>
          </cell>
          <cell r="N1303" t="str">
            <v>SHS</v>
          </cell>
          <cell r="O1303" t="str">
            <v>25</v>
          </cell>
          <cell r="P1303" t="str">
            <v/>
          </cell>
          <cell r="Q1303" t="str">
            <v>GK</v>
          </cell>
          <cell r="R1303" t="str">
            <v/>
          </cell>
          <cell r="S1303">
            <v>472</v>
          </cell>
          <cell r="T1303">
            <v>4720</v>
          </cell>
          <cell r="U1303" t="str">
            <v>11</v>
          </cell>
          <cell r="V1303" t="str">
            <v>NE SALES</v>
          </cell>
          <cell r="W1303">
            <v>20231024</v>
          </cell>
          <cell r="X1303" t="str">
            <v>10</v>
          </cell>
          <cell r="Y1303" t="str">
            <v>60</v>
          </cell>
          <cell r="Z1303" t="str">
            <v/>
          </cell>
          <cell r="AA1303" t="str">
            <v/>
          </cell>
          <cell r="AB1303" t="str">
            <v/>
          </cell>
          <cell r="AC1303" t="str">
            <v/>
          </cell>
          <cell r="AD1303" t="str">
            <v/>
          </cell>
          <cell r="AE1303" t="str">
            <v/>
          </cell>
          <cell r="AF1303">
            <v>20231024</v>
          </cell>
          <cell r="AG1303">
            <v>20231024</v>
          </cell>
          <cell r="AH1303">
            <v>20231024</v>
          </cell>
        </row>
        <row r="1304">
          <cell r="A1304">
            <v>20230807</v>
          </cell>
          <cell r="B1304">
            <v>20231024</v>
          </cell>
          <cell r="F1304" t="str">
            <v>HK337882</v>
          </cell>
          <cell r="G1304" t="str">
            <v>200120111009000</v>
          </cell>
          <cell r="H1304" t="str">
            <v>SR20W1UU(GK) BLOCK</v>
          </cell>
          <cell r="I1304">
            <v>40</v>
          </cell>
          <cell r="J1304">
            <v>0</v>
          </cell>
          <cell r="K1304">
            <v>40</v>
          </cell>
          <cell r="L1304" t="str">
            <v>AUTOMATIZACION MECANICA LINEAL</v>
          </cell>
          <cell r="M1304" t="str">
            <v>001</v>
          </cell>
          <cell r="N1304" t="str">
            <v>SR</v>
          </cell>
          <cell r="O1304" t="str">
            <v>20</v>
          </cell>
          <cell r="P1304" t="str">
            <v>W</v>
          </cell>
          <cell r="Q1304" t="str">
            <v>GK</v>
          </cell>
          <cell r="R1304" t="str">
            <v/>
          </cell>
          <cell r="S1304">
            <v>39.590000000000003</v>
          </cell>
          <cell r="T1304">
            <v>1583.6</v>
          </cell>
          <cell r="U1304" t="str">
            <v>11</v>
          </cell>
          <cell r="V1304" t="str">
            <v>LA SALES</v>
          </cell>
          <cell r="W1304">
            <v>20231024</v>
          </cell>
          <cell r="X1304" t="str">
            <v/>
          </cell>
          <cell r="Y1304" t="str">
            <v/>
          </cell>
          <cell r="Z1304" t="str">
            <v/>
          </cell>
          <cell r="AA1304" t="str">
            <v/>
          </cell>
          <cell r="AB1304" t="str">
            <v/>
          </cell>
          <cell r="AC1304" t="str">
            <v/>
          </cell>
          <cell r="AD1304" t="str">
            <v/>
          </cell>
          <cell r="AE1304" t="str">
            <v/>
          </cell>
          <cell r="AF1304">
            <v>20231024</v>
          </cell>
          <cell r="AG1304">
            <v>20231024</v>
          </cell>
          <cell r="AH1304">
            <v>20231024</v>
          </cell>
        </row>
        <row r="1305">
          <cell r="A1305">
            <v>20230808</v>
          </cell>
          <cell r="B1305">
            <v>20231024</v>
          </cell>
          <cell r="F1305" t="str">
            <v>HK337927</v>
          </cell>
          <cell r="G1305" t="str">
            <v>302302111621800</v>
          </cell>
          <cell r="H1305" t="str">
            <v>SHS25C1QZUU BLOCK</v>
          </cell>
          <cell r="I1305">
            <v>30</v>
          </cell>
          <cell r="J1305">
            <v>0</v>
          </cell>
          <cell r="K1305">
            <v>30</v>
          </cell>
          <cell r="L1305" t="str">
            <v>AUTOMATIZACION MECANICA LINEAL</v>
          </cell>
          <cell r="M1305" t="str">
            <v>023</v>
          </cell>
          <cell r="N1305" t="str">
            <v>SHS</v>
          </cell>
          <cell r="O1305" t="str">
            <v>25</v>
          </cell>
          <cell r="P1305" t="str">
            <v>C</v>
          </cell>
          <cell r="Q1305" t="str">
            <v/>
          </cell>
          <cell r="R1305" t="str">
            <v/>
          </cell>
          <cell r="S1305">
            <v>55.56</v>
          </cell>
          <cell r="T1305">
            <v>1666.8</v>
          </cell>
          <cell r="U1305" t="str">
            <v>11</v>
          </cell>
          <cell r="V1305" t="str">
            <v>LA SALES</v>
          </cell>
          <cell r="W1305">
            <v>20230919</v>
          </cell>
          <cell r="X1305" t="str">
            <v/>
          </cell>
          <cell r="Y1305" t="str">
            <v/>
          </cell>
          <cell r="Z1305" t="str">
            <v/>
          </cell>
          <cell r="AA1305" t="str">
            <v/>
          </cell>
          <cell r="AB1305" t="str">
            <v/>
          </cell>
          <cell r="AC1305" t="str">
            <v/>
          </cell>
          <cell r="AD1305" t="str">
            <v/>
          </cell>
          <cell r="AE1305" t="str">
            <v/>
          </cell>
          <cell r="AF1305">
            <v>20231024</v>
          </cell>
          <cell r="AG1305">
            <v>20231024</v>
          </cell>
          <cell r="AH1305">
            <v>20231024</v>
          </cell>
        </row>
        <row r="1306">
          <cell r="A1306">
            <v>20230814</v>
          </cell>
          <cell r="B1306">
            <v>20231024</v>
          </cell>
          <cell r="F1306" t="str">
            <v>HK338533</v>
          </cell>
          <cell r="G1306" t="str">
            <v>102351001545300</v>
          </cell>
          <cell r="H1306" t="str">
            <v>SHS20C2SS+350LKF</v>
          </cell>
          <cell r="I1306">
            <v>18</v>
          </cell>
          <cell r="J1306">
            <v>6300</v>
          </cell>
          <cell r="K1306">
            <v>36</v>
          </cell>
          <cell r="L1306" t="str">
            <v>WEILER ENGINEERING</v>
          </cell>
          <cell r="M1306" t="str">
            <v>023</v>
          </cell>
          <cell r="N1306" t="str">
            <v>SHS</v>
          </cell>
          <cell r="O1306" t="str">
            <v>20</v>
          </cell>
          <cell r="P1306" t="str">
            <v>C</v>
          </cell>
          <cell r="Q1306" t="str">
            <v/>
          </cell>
          <cell r="R1306" t="str">
            <v/>
          </cell>
          <cell r="S1306">
            <v>143.16999999999999</v>
          </cell>
          <cell r="T1306">
            <v>2577.06</v>
          </cell>
          <cell r="U1306" t="str">
            <v>11</v>
          </cell>
          <cell r="V1306" t="str">
            <v>CHI SALES</v>
          </cell>
          <cell r="W1306">
            <v>20231013</v>
          </cell>
          <cell r="X1306" t="str">
            <v>25</v>
          </cell>
          <cell r="Y1306" t="str">
            <v>60</v>
          </cell>
          <cell r="Z1306" t="str">
            <v/>
          </cell>
          <cell r="AA1306" t="str">
            <v/>
          </cell>
          <cell r="AB1306" t="str">
            <v/>
          </cell>
          <cell r="AC1306" t="str">
            <v/>
          </cell>
          <cell r="AD1306" t="str">
            <v/>
          </cell>
          <cell r="AE1306" t="str">
            <v>F900</v>
          </cell>
          <cell r="AF1306">
            <v>20231024</v>
          </cell>
          <cell r="AG1306">
            <v>20231024</v>
          </cell>
          <cell r="AH1306">
            <v>20231024</v>
          </cell>
        </row>
        <row r="1307">
          <cell r="A1307">
            <v>20230123</v>
          </cell>
          <cell r="B1307">
            <v>20231025</v>
          </cell>
          <cell r="F1307" t="str">
            <v>HK302623</v>
          </cell>
          <cell r="G1307" t="str">
            <v>202465350921700</v>
          </cell>
          <cell r="H1307" t="str">
            <v>SHS65-2170L(GK) RAIL</v>
          </cell>
          <cell r="I1307">
            <v>2</v>
          </cell>
          <cell r="J1307">
            <v>4340</v>
          </cell>
          <cell r="K1307">
            <v>0</v>
          </cell>
          <cell r="L1307" t="str">
            <v>HUSKY INJECTION MOLDING SYSTEMS LTD</v>
          </cell>
          <cell r="M1307" t="str">
            <v>024</v>
          </cell>
          <cell r="N1307" t="str">
            <v>SHS</v>
          </cell>
          <cell r="O1307" t="str">
            <v>65</v>
          </cell>
          <cell r="P1307" t="str">
            <v/>
          </cell>
          <cell r="Q1307" t="str">
            <v>GK</v>
          </cell>
          <cell r="R1307" t="str">
            <v/>
          </cell>
          <cell r="S1307">
            <v>376</v>
          </cell>
          <cell r="T1307">
            <v>752</v>
          </cell>
          <cell r="U1307" t="str">
            <v>11</v>
          </cell>
          <cell r="V1307" t="str">
            <v>CAN SALES</v>
          </cell>
          <cell r="W1307">
            <v>20230517</v>
          </cell>
          <cell r="X1307" t="str">
            <v>35</v>
          </cell>
          <cell r="Y1307" t="str">
            <v>150</v>
          </cell>
          <cell r="Z1307" t="str">
            <v/>
          </cell>
          <cell r="AA1307" t="str">
            <v/>
          </cell>
          <cell r="AB1307" t="str">
            <v/>
          </cell>
          <cell r="AC1307" t="str">
            <v/>
          </cell>
          <cell r="AD1307" t="str">
            <v/>
          </cell>
          <cell r="AE1307" t="str">
            <v/>
          </cell>
          <cell r="AF1307">
            <v>20231025</v>
          </cell>
          <cell r="AG1307">
            <v>20231025</v>
          </cell>
          <cell r="AH1307">
            <v>20231025</v>
          </cell>
        </row>
        <row r="1308">
          <cell r="A1308">
            <v>20230602</v>
          </cell>
          <cell r="B1308">
            <v>20231025</v>
          </cell>
          <cell r="F1308" t="str">
            <v>HK328189</v>
          </cell>
          <cell r="G1308" t="str">
            <v>202915122009000</v>
          </cell>
          <cell r="H1308" t="str">
            <v>SHS15C1SSM(GK) BLOCK</v>
          </cell>
          <cell r="I1308">
            <v>30</v>
          </cell>
          <cell r="J1308">
            <v>0</v>
          </cell>
          <cell r="K1308">
            <v>30</v>
          </cell>
          <cell r="L1308" t="str">
            <v/>
          </cell>
          <cell r="M1308" t="str">
            <v>029</v>
          </cell>
          <cell r="N1308" t="str">
            <v>SHS</v>
          </cell>
          <cell r="O1308" t="str">
            <v>15</v>
          </cell>
          <cell r="P1308" t="str">
            <v>C</v>
          </cell>
          <cell r="Q1308" t="str">
            <v>GK</v>
          </cell>
          <cell r="R1308" t="str">
            <v/>
          </cell>
          <cell r="S1308">
            <v>55.79</v>
          </cell>
          <cell r="T1308">
            <v>1673.7</v>
          </cell>
          <cell r="U1308" t="str">
            <v>21</v>
          </cell>
          <cell r="V1308" t="str">
            <v>SALES CTRL</v>
          </cell>
          <cell r="W1308">
            <v>20231027</v>
          </cell>
          <cell r="X1308" t="str">
            <v/>
          </cell>
          <cell r="Y1308" t="str">
            <v/>
          </cell>
          <cell r="Z1308" t="str">
            <v/>
          </cell>
          <cell r="AA1308" t="str">
            <v/>
          </cell>
          <cell r="AB1308" t="str">
            <v/>
          </cell>
          <cell r="AC1308" t="str">
            <v>M200</v>
          </cell>
          <cell r="AD1308" t="str">
            <v/>
          </cell>
          <cell r="AE1308" t="str">
            <v/>
          </cell>
          <cell r="AF1308">
            <v>20231025</v>
          </cell>
          <cell r="AG1308">
            <v>20231025</v>
          </cell>
          <cell r="AH1308">
            <v>20231025</v>
          </cell>
        </row>
        <row r="1309">
          <cell r="A1309">
            <v>20230602</v>
          </cell>
          <cell r="B1309">
            <v>20231025</v>
          </cell>
          <cell r="F1309" t="str">
            <v>HK328191</v>
          </cell>
          <cell r="G1309" t="str">
            <v>202915322009000</v>
          </cell>
          <cell r="H1309" t="str">
            <v>SHS15V1SSM(GK) BLOCK</v>
          </cell>
          <cell r="I1309">
            <v>15</v>
          </cell>
          <cell r="J1309">
            <v>0</v>
          </cell>
          <cell r="K1309">
            <v>15</v>
          </cell>
          <cell r="L1309" t="str">
            <v/>
          </cell>
          <cell r="M1309" t="str">
            <v>029</v>
          </cell>
          <cell r="N1309" t="str">
            <v>SHS</v>
          </cell>
          <cell r="O1309" t="str">
            <v>15</v>
          </cell>
          <cell r="P1309" t="str">
            <v>V</v>
          </cell>
          <cell r="Q1309" t="str">
            <v>GK</v>
          </cell>
          <cell r="R1309" t="str">
            <v/>
          </cell>
          <cell r="S1309">
            <v>48.38</v>
          </cell>
          <cell r="T1309">
            <v>725.7</v>
          </cell>
          <cell r="U1309" t="str">
            <v>21</v>
          </cell>
          <cell r="V1309" t="str">
            <v>SALES CTRL</v>
          </cell>
          <cell r="W1309">
            <v>20231027</v>
          </cell>
          <cell r="X1309" t="str">
            <v/>
          </cell>
          <cell r="Y1309" t="str">
            <v/>
          </cell>
          <cell r="Z1309" t="str">
            <v/>
          </cell>
          <cell r="AA1309" t="str">
            <v/>
          </cell>
          <cell r="AB1309" t="str">
            <v/>
          </cell>
          <cell r="AC1309" t="str">
            <v>M200</v>
          </cell>
          <cell r="AD1309" t="str">
            <v/>
          </cell>
          <cell r="AE1309" t="str">
            <v/>
          </cell>
          <cell r="AF1309">
            <v>20231025</v>
          </cell>
          <cell r="AG1309">
            <v>20231025</v>
          </cell>
          <cell r="AH1309">
            <v>20231025</v>
          </cell>
        </row>
        <row r="1310">
          <cell r="A1310">
            <v>20230602</v>
          </cell>
          <cell r="B1310">
            <v>20231025</v>
          </cell>
          <cell r="F1310" t="str">
            <v>HK328190</v>
          </cell>
          <cell r="G1310" t="str">
            <v>202915522009000</v>
          </cell>
          <cell r="H1310" t="str">
            <v>SHS15R1SSM(GK) BLOCK</v>
          </cell>
          <cell r="I1310">
            <v>15</v>
          </cell>
          <cell r="J1310">
            <v>0</v>
          </cell>
          <cell r="K1310">
            <v>15</v>
          </cell>
          <cell r="L1310" t="str">
            <v/>
          </cell>
          <cell r="M1310" t="str">
            <v>029</v>
          </cell>
          <cell r="N1310" t="str">
            <v>SHS</v>
          </cell>
          <cell r="O1310" t="str">
            <v>15</v>
          </cell>
          <cell r="P1310" t="str">
            <v>R</v>
          </cell>
          <cell r="Q1310" t="str">
            <v>GK</v>
          </cell>
          <cell r="R1310" t="str">
            <v/>
          </cell>
          <cell r="S1310">
            <v>55.57</v>
          </cell>
          <cell r="T1310">
            <v>833.55</v>
          </cell>
          <cell r="U1310" t="str">
            <v>21</v>
          </cell>
          <cell r="V1310" t="str">
            <v>SALES CTRL</v>
          </cell>
          <cell r="W1310">
            <v>20231027</v>
          </cell>
          <cell r="X1310" t="str">
            <v/>
          </cell>
          <cell r="Y1310" t="str">
            <v/>
          </cell>
          <cell r="Z1310" t="str">
            <v/>
          </cell>
          <cell r="AA1310" t="str">
            <v/>
          </cell>
          <cell r="AB1310" t="str">
            <v/>
          </cell>
          <cell r="AC1310" t="str">
            <v>M200</v>
          </cell>
          <cell r="AD1310" t="str">
            <v/>
          </cell>
          <cell r="AE1310" t="str">
            <v/>
          </cell>
          <cell r="AF1310">
            <v>20231025</v>
          </cell>
          <cell r="AG1310">
            <v>20231025</v>
          </cell>
          <cell r="AH1310">
            <v>20231025</v>
          </cell>
        </row>
        <row r="1311">
          <cell r="A1311">
            <v>20230713</v>
          </cell>
          <cell r="B1311">
            <v>20231025</v>
          </cell>
          <cell r="F1311" t="str">
            <v>HK334311</v>
          </cell>
          <cell r="G1311" t="str">
            <v>102351004600800</v>
          </cell>
          <cell r="H1311" t="str">
            <v>SHS30C2QZZZ+1240L</v>
          </cell>
          <cell r="I1311">
            <v>1</v>
          </cell>
          <cell r="J1311">
            <v>1240</v>
          </cell>
          <cell r="K1311">
            <v>2</v>
          </cell>
          <cell r="L1311" t="str">
            <v>BDI CANADA INC</v>
          </cell>
          <cell r="M1311" t="str">
            <v>023</v>
          </cell>
          <cell r="N1311" t="str">
            <v>SHS</v>
          </cell>
          <cell r="O1311" t="str">
            <v>30</v>
          </cell>
          <cell r="P1311" t="str">
            <v>C</v>
          </cell>
          <cell r="Q1311" t="str">
            <v/>
          </cell>
          <cell r="R1311" t="str">
            <v/>
          </cell>
          <cell r="S1311">
            <v>258.39</v>
          </cell>
          <cell r="T1311">
            <v>258.39</v>
          </cell>
          <cell r="U1311" t="str">
            <v>11</v>
          </cell>
          <cell r="V1311" t="str">
            <v>CAN SALES</v>
          </cell>
          <cell r="W1311">
            <v>20231025</v>
          </cell>
          <cell r="X1311" t="str">
            <v>20</v>
          </cell>
          <cell r="Y1311" t="str">
            <v>80</v>
          </cell>
          <cell r="Z1311" t="str">
            <v/>
          </cell>
          <cell r="AA1311" t="str">
            <v/>
          </cell>
          <cell r="AB1311" t="str">
            <v/>
          </cell>
          <cell r="AC1311" t="str">
            <v/>
          </cell>
          <cell r="AD1311" t="str">
            <v/>
          </cell>
          <cell r="AE1311" t="str">
            <v/>
          </cell>
          <cell r="AF1311">
            <v>20231025</v>
          </cell>
          <cell r="AG1311">
            <v>20231025</v>
          </cell>
          <cell r="AH1311">
            <v>20231025</v>
          </cell>
        </row>
        <row r="1312">
          <cell r="A1312">
            <v>20230728</v>
          </cell>
          <cell r="B1312">
            <v>20231025</v>
          </cell>
          <cell r="F1312" t="str">
            <v>HK336607</v>
          </cell>
          <cell r="G1312" t="str">
            <v>002325126005200</v>
          </cell>
          <cell r="H1312" t="str">
            <v>SHS25C2SS+520L</v>
          </cell>
          <cell r="I1312">
            <v>2</v>
          </cell>
          <cell r="J1312">
            <v>1040</v>
          </cell>
          <cell r="K1312">
            <v>4</v>
          </cell>
          <cell r="L1312" t="str">
            <v>BEARING SERVICE - DECATUR</v>
          </cell>
          <cell r="M1312" t="str">
            <v>023</v>
          </cell>
          <cell r="N1312" t="str">
            <v>SHS</v>
          </cell>
          <cell r="O1312" t="str">
            <v>25</v>
          </cell>
          <cell r="P1312" t="str">
            <v>C</v>
          </cell>
          <cell r="Q1312" t="str">
            <v/>
          </cell>
          <cell r="R1312" t="str">
            <v/>
          </cell>
          <cell r="S1312">
            <v>146.91</v>
          </cell>
          <cell r="T1312">
            <v>293.82</v>
          </cell>
          <cell r="U1312" t="str">
            <v>11</v>
          </cell>
          <cell r="V1312" t="str">
            <v>ATL SALES</v>
          </cell>
          <cell r="W1312">
            <v>20231025</v>
          </cell>
          <cell r="X1312" t="str">
            <v>20</v>
          </cell>
          <cell r="Y1312" t="str">
            <v>60</v>
          </cell>
          <cell r="Z1312" t="str">
            <v/>
          </cell>
          <cell r="AA1312" t="str">
            <v/>
          </cell>
          <cell r="AB1312" t="str">
            <v/>
          </cell>
          <cell r="AC1312" t="str">
            <v/>
          </cell>
          <cell r="AD1312" t="str">
            <v/>
          </cell>
          <cell r="AE1312" t="str">
            <v/>
          </cell>
          <cell r="AF1312">
            <v>20231025</v>
          </cell>
          <cell r="AG1312">
            <v>20231025</v>
          </cell>
          <cell r="AH1312">
            <v>20231025</v>
          </cell>
        </row>
        <row r="1313">
          <cell r="A1313">
            <v>20230801</v>
          </cell>
          <cell r="B1313">
            <v>20231025</v>
          </cell>
          <cell r="F1313" t="str">
            <v>HK337058</v>
          </cell>
          <cell r="G1313" t="str">
            <v>305951022383601</v>
          </cell>
          <cell r="H1313" t="str">
            <v>HDR35-4798LZT(GK) RAIL</v>
          </cell>
          <cell r="I1313">
            <v>4</v>
          </cell>
          <cell r="J1313">
            <v>19192</v>
          </cell>
          <cell r="K1313">
            <v>0</v>
          </cell>
          <cell r="L1313" t="str">
            <v>THK AMERICA, INC.</v>
          </cell>
          <cell r="M1313" t="str">
            <v>059</v>
          </cell>
          <cell r="N1313" t="str">
            <v>HDR</v>
          </cell>
          <cell r="O1313" t="str">
            <v>35</v>
          </cell>
          <cell r="P1313" t="str">
            <v/>
          </cell>
          <cell r="Q1313" t="str">
            <v>GK</v>
          </cell>
          <cell r="R1313" t="str">
            <v/>
          </cell>
          <cell r="S1313">
            <v>534</v>
          </cell>
          <cell r="T1313">
            <v>2136</v>
          </cell>
          <cell r="U1313" t="str">
            <v>11</v>
          </cell>
          <cell r="V1313" t="str">
            <v>SALES CTRL</v>
          </cell>
          <cell r="W1313">
            <v>20231025</v>
          </cell>
          <cell r="X1313" t="str">
            <v>20</v>
          </cell>
          <cell r="Y1313" t="str">
            <v>80</v>
          </cell>
          <cell r="Z1313" t="str">
            <v>2</v>
          </cell>
          <cell r="AA1313" t="str">
            <v/>
          </cell>
          <cell r="AB1313" t="str">
            <v/>
          </cell>
          <cell r="AC1313" t="str">
            <v/>
          </cell>
          <cell r="AD1313" t="str">
            <v/>
          </cell>
          <cell r="AE1313" t="str">
            <v/>
          </cell>
          <cell r="AF1313">
            <v>20231025</v>
          </cell>
          <cell r="AG1313">
            <v>20231025</v>
          </cell>
          <cell r="AH1313">
            <v>0</v>
          </cell>
        </row>
        <row r="1314">
          <cell r="A1314">
            <v>20230804</v>
          </cell>
          <cell r="B1314">
            <v>20231025</v>
          </cell>
          <cell r="F1314" t="str">
            <v>HK337701</v>
          </cell>
          <cell r="G1314" t="str">
            <v>202415200916000</v>
          </cell>
          <cell r="H1314" t="str">
            <v>SHS15-1600L(GK) RAIL</v>
          </cell>
          <cell r="I1314">
            <v>40</v>
          </cell>
          <cell r="J1314">
            <v>64000</v>
          </cell>
          <cell r="K1314">
            <v>0</v>
          </cell>
          <cell r="L1314" t="str">
            <v/>
          </cell>
          <cell r="M1314" t="str">
            <v>024</v>
          </cell>
          <cell r="N1314" t="str">
            <v>SHS</v>
          </cell>
          <cell r="O1314" t="str">
            <v>15</v>
          </cell>
          <cell r="P1314" t="str">
            <v/>
          </cell>
          <cell r="Q1314" t="str">
            <v>GK</v>
          </cell>
          <cell r="R1314" t="str">
            <v/>
          </cell>
          <cell r="S1314">
            <v>151.41</v>
          </cell>
          <cell r="T1314">
            <v>6056.4</v>
          </cell>
          <cell r="U1314" t="str">
            <v>21</v>
          </cell>
          <cell r="V1314" t="str">
            <v>SALES CTRL</v>
          </cell>
          <cell r="W1314">
            <v>20231025</v>
          </cell>
          <cell r="X1314" t="str">
            <v>20</v>
          </cell>
          <cell r="Y1314" t="str">
            <v>60</v>
          </cell>
          <cell r="Z1314" t="str">
            <v/>
          </cell>
          <cell r="AA1314" t="str">
            <v/>
          </cell>
          <cell r="AB1314" t="str">
            <v/>
          </cell>
          <cell r="AC1314" t="str">
            <v/>
          </cell>
          <cell r="AD1314" t="str">
            <v/>
          </cell>
          <cell r="AE1314" t="str">
            <v/>
          </cell>
          <cell r="AF1314">
            <v>20231025</v>
          </cell>
          <cell r="AG1314">
            <v>20231025</v>
          </cell>
          <cell r="AH1314">
            <v>20231025</v>
          </cell>
        </row>
        <row r="1315">
          <cell r="A1315">
            <v>20230807</v>
          </cell>
          <cell r="B1315">
            <v>20231025</v>
          </cell>
          <cell r="F1315" t="str">
            <v>HK337776</v>
          </cell>
          <cell r="G1315" t="str">
            <v>302302148143300</v>
          </cell>
          <cell r="H1315" t="str">
            <v>SHS25V1QZDD BLOCK</v>
          </cell>
          <cell r="I1315">
            <v>60</v>
          </cell>
          <cell r="J1315">
            <v>0</v>
          </cell>
          <cell r="K1315">
            <v>60</v>
          </cell>
          <cell r="L1315" t="str">
            <v>JOSEPH MACHINE COMPANY</v>
          </cell>
          <cell r="M1315" t="str">
            <v>023</v>
          </cell>
          <cell r="N1315" t="str">
            <v>SHS</v>
          </cell>
          <cell r="O1315" t="str">
            <v>25</v>
          </cell>
          <cell r="P1315" t="str">
            <v>V</v>
          </cell>
          <cell r="Q1315" t="str">
            <v>GK</v>
          </cell>
          <cell r="R1315" t="str">
            <v/>
          </cell>
          <cell r="S1315">
            <v>42</v>
          </cell>
          <cell r="T1315">
            <v>2520</v>
          </cell>
          <cell r="U1315" t="str">
            <v>11</v>
          </cell>
          <cell r="V1315" t="str">
            <v>NE SALES</v>
          </cell>
          <cell r="W1315">
            <v>20230921</v>
          </cell>
          <cell r="X1315" t="str">
            <v/>
          </cell>
          <cell r="Y1315" t="str">
            <v/>
          </cell>
          <cell r="Z1315" t="str">
            <v/>
          </cell>
          <cell r="AA1315" t="str">
            <v/>
          </cell>
          <cell r="AB1315" t="str">
            <v/>
          </cell>
          <cell r="AC1315" t="str">
            <v/>
          </cell>
          <cell r="AD1315" t="str">
            <v/>
          </cell>
          <cell r="AE1315" t="str">
            <v/>
          </cell>
          <cell r="AF1315">
            <v>20231025</v>
          </cell>
          <cell r="AG1315">
            <v>20231025</v>
          </cell>
          <cell r="AH1315">
            <v>20231025</v>
          </cell>
        </row>
        <row r="1316">
          <cell r="A1316">
            <v>20230809</v>
          </cell>
          <cell r="B1316">
            <v>20231025</v>
          </cell>
          <cell r="F1316" t="str">
            <v>HK338234</v>
          </cell>
          <cell r="G1316" t="str">
            <v>75210001639A010</v>
          </cell>
          <cell r="H1316" t="str">
            <v>KR45/46/SKR46 INT-FLNG F46-TA001</v>
          </cell>
          <cell r="I1316">
            <v>10</v>
          </cell>
          <cell r="J1316">
            <v>0</v>
          </cell>
          <cell r="K1316">
            <v>10</v>
          </cell>
          <cell r="L1316" t="str">
            <v/>
          </cell>
          <cell r="M1316" t="str">
            <v>521</v>
          </cell>
          <cell r="N1316" t="str">
            <v>KR</v>
          </cell>
          <cell r="O1316" t="str">
            <v>45</v>
          </cell>
          <cell r="P1316" t="str">
            <v/>
          </cell>
          <cell r="Q1316" t="str">
            <v/>
          </cell>
          <cell r="R1316" t="str">
            <v/>
          </cell>
          <cell r="S1316">
            <v>53.84</v>
          </cell>
          <cell r="T1316">
            <v>538.4</v>
          </cell>
          <cell r="U1316" t="str">
            <v>21</v>
          </cell>
          <cell r="V1316" t="str">
            <v>SALES CTRL</v>
          </cell>
          <cell r="W1316">
            <v>20230906</v>
          </cell>
          <cell r="X1316" t="str">
            <v/>
          </cell>
          <cell r="Y1316" t="str">
            <v/>
          </cell>
          <cell r="Z1316" t="str">
            <v/>
          </cell>
          <cell r="AA1316" t="str">
            <v/>
          </cell>
          <cell r="AB1316" t="str">
            <v/>
          </cell>
          <cell r="AC1316" t="str">
            <v/>
          </cell>
          <cell r="AD1316" t="str">
            <v/>
          </cell>
          <cell r="AE1316" t="str">
            <v/>
          </cell>
          <cell r="AF1316">
            <v>20231025</v>
          </cell>
          <cell r="AG1316">
            <v>20231025</v>
          </cell>
          <cell r="AH1316">
            <v>20231025</v>
          </cell>
        </row>
        <row r="1317">
          <cell r="A1317">
            <v>20230814</v>
          </cell>
          <cell r="B1317">
            <v>20231025</v>
          </cell>
          <cell r="F1317" t="str">
            <v>HK338557</v>
          </cell>
          <cell r="G1317" t="str">
            <v>302302133854400</v>
          </cell>
          <cell r="H1317" t="str">
            <v>SHS20C1QZSS BLOCK</v>
          </cell>
          <cell r="I1317">
            <v>30</v>
          </cell>
          <cell r="J1317">
            <v>0</v>
          </cell>
          <cell r="K1317">
            <v>30</v>
          </cell>
          <cell r="L1317" t="str">
            <v/>
          </cell>
          <cell r="M1317" t="str">
            <v>023</v>
          </cell>
          <cell r="N1317" t="str">
            <v>SHS</v>
          </cell>
          <cell r="O1317" t="str">
            <v>20</v>
          </cell>
          <cell r="P1317" t="str">
            <v>C</v>
          </cell>
          <cell r="Q1317" t="str">
            <v/>
          </cell>
          <cell r="R1317" t="str">
            <v/>
          </cell>
          <cell r="S1317">
            <v>46.61</v>
          </cell>
          <cell r="T1317">
            <v>1398.3</v>
          </cell>
          <cell r="U1317" t="str">
            <v>21</v>
          </cell>
          <cell r="V1317" t="str">
            <v>SALES CTRL</v>
          </cell>
          <cell r="W1317">
            <v>20231025</v>
          </cell>
          <cell r="X1317" t="str">
            <v/>
          </cell>
          <cell r="Y1317" t="str">
            <v/>
          </cell>
          <cell r="Z1317" t="str">
            <v/>
          </cell>
          <cell r="AA1317" t="str">
            <v/>
          </cell>
          <cell r="AB1317" t="str">
            <v/>
          </cell>
          <cell r="AC1317" t="str">
            <v/>
          </cell>
          <cell r="AD1317" t="str">
            <v/>
          </cell>
          <cell r="AE1317" t="str">
            <v/>
          </cell>
          <cell r="AF1317">
            <v>20231025</v>
          </cell>
          <cell r="AG1317">
            <v>20231025</v>
          </cell>
          <cell r="AH1317">
            <v>20231025</v>
          </cell>
        </row>
        <row r="1318">
          <cell r="A1318">
            <v>20221110</v>
          </cell>
          <cell r="B1318">
            <v>20231026</v>
          </cell>
          <cell r="F1318" t="str">
            <v>HK292122</v>
          </cell>
          <cell r="G1318" t="str">
            <v>302451007834800</v>
          </cell>
          <cell r="H1318" t="str">
            <v>SHS65-2000LE(GK) RAIL</v>
          </cell>
          <cell r="I1318">
            <v>15</v>
          </cell>
          <cell r="J1318">
            <v>30000</v>
          </cell>
          <cell r="K1318">
            <v>0</v>
          </cell>
          <cell r="L1318" t="str">
            <v>FANUC AMERICA CORPORATION</v>
          </cell>
          <cell r="M1318" t="str">
            <v>024</v>
          </cell>
          <cell r="N1318" t="str">
            <v>SHS</v>
          </cell>
          <cell r="O1318" t="str">
            <v>65</v>
          </cell>
          <cell r="P1318" t="str">
            <v/>
          </cell>
          <cell r="Q1318" t="str">
            <v>GK</v>
          </cell>
          <cell r="R1318" t="str">
            <v/>
          </cell>
          <cell r="S1318">
            <v>383</v>
          </cell>
          <cell r="T1318">
            <v>5745</v>
          </cell>
          <cell r="U1318" t="str">
            <v>11</v>
          </cell>
          <cell r="V1318" t="str">
            <v>DET SALES</v>
          </cell>
          <cell r="W1318">
            <v>20231026</v>
          </cell>
          <cell r="X1318" t="str">
            <v>125</v>
          </cell>
          <cell r="Y1318" t="str">
            <v>150</v>
          </cell>
          <cell r="Z1318" t="str">
            <v/>
          </cell>
          <cell r="AA1318" t="str">
            <v/>
          </cell>
          <cell r="AB1318" t="str">
            <v/>
          </cell>
          <cell r="AC1318" t="str">
            <v/>
          </cell>
          <cell r="AD1318" t="str">
            <v>T000</v>
          </cell>
          <cell r="AE1318" t="str">
            <v/>
          </cell>
          <cell r="AF1318">
            <v>20231026</v>
          </cell>
          <cell r="AG1318">
            <v>20231026</v>
          </cell>
          <cell r="AH1318">
            <v>20231026</v>
          </cell>
        </row>
        <row r="1319">
          <cell r="A1319">
            <v>20230216</v>
          </cell>
          <cell r="B1319">
            <v>20231026</v>
          </cell>
          <cell r="F1319" t="str">
            <v>HK307745</v>
          </cell>
          <cell r="G1319" t="str">
            <v>113902116914400</v>
          </cell>
          <cell r="H1319" t="str">
            <v>SRS12MUU+75LM</v>
          </cell>
          <cell r="I1319">
            <v>200</v>
          </cell>
          <cell r="J1319">
            <v>15000</v>
          </cell>
          <cell r="K1319">
            <v>200</v>
          </cell>
          <cell r="L1319" t="str">
            <v>NYPRO HEALTHCARE BAJA INC</v>
          </cell>
          <cell r="M1319" t="str">
            <v>139</v>
          </cell>
          <cell r="N1319" t="str">
            <v>SRS</v>
          </cell>
          <cell r="O1319" t="str">
            <v>12</v>
          </cell>
          <cell r="P1319" t="str">
            <v/>
          </cell>
          <cell r="Q1319" t="str">
            <v/>
          </cell>
          <cell r="R1319" t="str">
            <v/>
          </cell>
          <cell r="S1319">
            <v>21</v>
          </cell>
          <cell r="T1319">
            <v>4200</v>
          </cell>
          <cell r="U1319" t="str">
            <v>11</v>
          </cell>
          <cell r="V1319" t="str">
            <v>LA SALES</v>
          </cell>
          <cell r="W1319">
            <v>20231026</v>
          </cell>
          <cell r="X1319" t="str">
            <v>12.5</v>
          </cell>
          <cell r="Y1319" t="str">
            <v>25</v>
          </cell>
          <cell r="Z1319" t="str">
            <v/>
          </cell>
          <cell r="AA1319" t="str">
            <v/>
          </cell>
          <cell r="AB1319" t="str">
            <v/>
          </cell>
          <cell r="AC1319" t="str">
            <v>M200</v>
          </cell>
          <cell r="AD1319" t="str">
            <v/>
          </cell>
          <cell r="AE1319" t="str">
            <v>M100</v>
          </cell>
          <cell r="AF1319">
            <v>20231026</v>
          </cell>
          <cell r="AG1319">
            <v>20231026</v>
          </cell>
          <cell r="AH1319">
            <v>20231026</v>
          </cell>
        </row>
        <row r="1320">
          <cell r="A1320">
            <v>20230323</v>
          </cell>
          <cell r="B1320">
            <v>20231026</v>
          </cell>
          <cell r="F1320" t="str">
            <v>HK315378</v>
          </cell>
          <cell r="G1320" t="str">
            <v>102351018357700</v>
          </cell>
          <cell r="H1320" t="str">
            <v>SHS15C2SSC1E+400LF</v>
          </cell>
          <cell r="I1320">
            <v>10</v>
          </cell>
          <cell r="J1320">
            <v>4000</v>
          </cell>
          <cell r="K1320">
            <v>20</v>
          </cell>
          <cell r="L1320" t="str">
            <v>MOTION SOLUTIONS</v>
          </cell>
          <cell r="M1320" t="str">
            <v>023</v>
          </cell>
          <cell r="N1320" t="str">
            <v>SHS</v>
          </cell>
          <cell r="O1320" t="str">
            <v>15</v>
          </cell>
          <cell r="P1320" t="str">
            <v>C</v>
          </cell>
          <cell r="Q1320" t="str">
            <v/>
          </cell>
          <cell r="R1320" t="str">
            <v>C1</v>
          </cell>
          <cell r="S1320">
            <v>131</v>
          </cell>
          <cell r="T1320">
            <v>1310</v>
          </cell>
          <cell r="U1320" t="str">
            <v>11</v>
          </cell>
          <cell r="V1320" t="str">
            <v>SF SALES</v>
          </cell>
          <cell r="W1320">
            <v>20231102</v>
          </cell>
          <cell r="X1320" t="str">
            <v>20</v>
          </cell>
          <cell r="Y1320" t="str">
            <v>60</v>
          </cell>
          <cell r="Z1320" t="str">
            <v/>
          </cell>
          <cell r="AA1320" t="str">
            <v/>
          </cell>
          <cell r="AB1320" t="str">
            <v>0010</v>
          </cell>
          <cell r="AC1320" t="str">
            <v/>
          </cell>
          <cell r="AD1320" t="str">
            <v/>
          </cell>
          <cell r="AE1320" t="str">
            <v>F900</v>
          </cell>
          <cell r="AF1320">
            <v>20230914</v>
          </cell>
          <cell r="AG1320">
            <v>20231026</v>
          </cell>
          <cell r="AH1320">
            <v>20231026</v>
          </cell>
        </row>
        <row r="1321">
          <cell r="A1321">
            <v>20230323</v>
          </cell>
          <cell r="B1321">
            <v>20231026</v>
          </cell>
          <cell r="F1321" t="str">
            <v>HK315379</v>
          </cell>
          <cell r="G1321" t="str">
            <v>102351018357700</v>
          </cell>
          <cell r="H1321" t="str">
            <v>SHS15C2SSC1E+400LF</v>
          </cell>
          <cell r="I1321">
            <v>20</v>
          </cell>
          <cell r="J1321">
            <v>8000</v>
          </cell>
          <cell r="K1321">
            <v>40</v>
          </cell>
          <cell r="L1321" t="str">
            <v>MOTION SOLUTIONS</v>
          </cell>
          <cell r="M1321" t="str">
            <v>023</v>
          </cell>
          <cell r="N1321" t="str">
            <v>SHS</v>
          </cell>
          <cell r="O1321" t="str">
            <v>15</v>
          </cell>
          <cell r="P1321" t="str">
            <v>C</v>
          </cell>
          <cell r="Q1321" t="str">
            <v/>
          </cell>
          <cell r="R1321" t="str">
            <v>C1</v>
          </cell>
          <cell r="S1321">
            <v>131</v>
          </cell>
          <cell r="T1321">
            <v>2620</v>
          </cell>
          <cell r="U1321" t="str">
            <v>11</v>
          </cell>
          <cell r="V1321" t="str">
            <v>SF SALES</v>
          </cell>
          <cell r="W1321">
            <v>20231102</v>
          </cell>
          <cell r="X1321" t="str">
            <v>20</v>
          </cell>
          <cell r="Y1321" t="str">
            <v>60</v>
          </cell>
          <cell r="Z1321" t="str">
            <v/>
          </cell>
          <cell r="AA1321" t="str">
            <v/>
          </cell>
          <cell r="AB1321" t="str">
            <v>0010</v>
          </cell>
          <cell r="AC1321" t="str">
            <v/>
          </cell>
          <cell r="AD1321" t="str">
            <v/>
          </cell>
          <cell r="AE1321" t="str">
            <v>F900</v>
          </cell>
          <cell r="AF1321">
            <v>20231026</v>
          </cell>
          <cell r="AG1321">
            <v>20231026</v>
          </cell>
          <cell r="AH1321">
            <v>20231026</v>
          </cell>
        </row>
        <row r="1322">
          <cell r="A1322">
            <v>20230628</v>
          </cell>
          <cell r="B1322">
            <v>20231026</v>
          </cell>
          <cell r="F1322" t="str">
            <v>HK332438</v>
          </cell>
          <cell r="G1322" t="str">
            <v>102351023204600</v>
          </cell>
          <cell r="H1322" t="str">
            <v>SHS30C2ZZHH+1400L-II</v>
          </cell>
          <cell r="I1322">
            <v>2</v>
          </cell>
          <cell r="J1322">
            <v>2800</v>
          </cell>
          <cell r="K1322">
            <v>4</v>
          </cell>
          <cell r="L1322" t="str">
            <v>MOTION IND - CHICAGO (IL30)</v>
          </cell>
          <cell r="M1322" t="str">
            <v>023</v>
          </cell>
          <cell r="N1322" t="str">
            <v>SHS</v>
          </cell>
          <cell r="O1322" t="str">
            <v>30</v>
          </cell>
          <cell r="P1322" t="str">
            <v>C</v>
          </cell>
          <cell r="Q1322" t="str">
            <v/>
          </cell>
          <cell r="R1322" t="str">
            <v/>
          </cell>
          <cell r="S1322">
            <v>276.2</v>
          </cell>
          <cell r="T1322">
            <v>552.4</v>
          </cell>
          <cell r="U1322" t="str">
            <v>11</v>
          </cell>
          <cell r="V1322" t="str">
            <v>CHI SALES</v>
          </cell>
          <cell r="W1322">
            <v>20230704</v>
          </cell>
          <cell r="X1322" t="str">
            <v>20</v>
          </cell>
          <cell r="Y1322" t="str">
            <v>80</v>
          </cell>
          <cell r="Z1322" t="str">
            <v/>
          </cell>
          <cell r="AA1322" t="str">
            <v>2</v>
          </cell>
          <cell r="AB1322" t="str">
            <v/>
          </cell>
          <cell r="AC1322" t="str">
            <v/>
          </cell>
          <cell r="AD1322" t="str">
            <v/>
          </cell>
          <cell r="AE1322" t="str">
            <v/>
          </cell>
          <cell r="AF1322">
            <v>20231026</v>
          </cell>
          <cell r="AG1322">
            <v>20231026</v>
          </cell>
          <cell r="AH1322">
            <v>20231026</v>
          </cell>
        </row>
        <row r="1323">
          <cell r="A1323">
            <v>20230705</v>
          </cell>
          <cell r="B1323">
            <v>20231026</v>
          </cell>
          <cell r="F1323" t="str">
            <v>HK333218</v>
          </cell>
          <cell r="G1323" t="str">
            <v>202465750930000</v>
          </cell>
          <cell r="H1323" t="str">
            <v>SHS65-3000L(GK) RAIL</v>
          </cell>
          <cell r="I1323">
            <v>8</v>
          </cell>
          <cell r="J1323">
            <v>24000</v>
          </cell>
          <cell r="K1323">
            <v>0</v>
          </cell>
          <cell r="L1323" t="str">
            <v/>
          </cell>
          <cell r="M1323" t="str">
            <v>024</v>
          </cell>
          <cell r="N1323" t="str">
            <v>SHS</v>
          </cell>
          <cell r="O1323" t="str">
            <v>65</v>
          </cell>
          <cell r="P1323" t="str">
            <v/>
          </cell>
          <cell r="Q1323" t="str">
            <v>GK</v>
          </cell>
          <cell r="R1323" t="str">
            <v/>
          </cell>
          <cell r="S1323">
            <v>727.18</v>
          </cell>
          <cell r="T1323">
            <v>5817.44</v>
          </cell>
          <cell r="U1323" t="str">
            <v>21</v>
          </cell>
          <cell r="V1323" t="str">
            <v>SALES CTRL</v>
          </cell>
          <cell r="W1323">
            <v>20231026</v>
          </cell>
          <cell r="X1323" t="str">
            <v>75</v>
          </cell>
          <cell r="Y1323" t="str">
            <v>150</v>
          </cell>
          <cell r="Z1323" t="str">
            <v/>
          </cell>
          <cell r="AA1323" t="str">
            <v/>
          </cell>
          <cell r="AB1323" t="str">
            <v/>
          </cell>
          <cell r="AC1323" t="str">
            <v/>
          </cell>
          <cell r="AD1323" t="str">
            <v/>
          </cell>
          <cell r="AE1323" t="str">
            <v/>
          </cell>
          <cell r="AF1323">
            <v>20231026</v>
          </cell>
          <cell r="AG1323">
            <v>20231026</v>
          </cell>
          <cell r="AH1323">
            <v>20231026</v>
          </cell>
        </row>
        <row r="1324">
          <cell r="A1324">
            <v>20230707</v>
          </cell>
          <cell r="B1324">
            <v>20231026</v>
          </cell>
          <cell r="F1324" t="str">
            <v>HK333650</v>
          </cell>
          <cell r="G1324" t="str">
            <v>113751016201900</v>
          </cell>
          <cell r="H1324" t="str">
            <v>2SRS15WGMUU+310LM</v>
          </cell>
          <cell r="I1324">
            <v>5</v>
          </cell>
          <cell r="J1324">
            <v>1550</v>
          </cell>
          <cell r="K1324">
            <v>10</v>
          </cell>
          <cell r="L1324" t="str">
            <v>MOTION SOLUTIONS</v>
          </cell>
          <cell r="M1324" t="str">
            <v>137</v>
          </cell>
          <cell r="N1324" t="str">
            <v>SRS-W</v>
          </cell>
          <cell r="O1324" t="str">
            <v>15</v>
          </cell>
          <cell r="P1324" t="str">
            <v>G</v>
          </cell>
          <cell r="Q1324" t="str">
            <v/>
          </cell>
          <cell r="R1324" t="str">
            <v/>
          </cell>
          <cell r="S1324">
            <v>105</v>
          </cell>
          <cell r="T1324">
            <v>525</v>
          </cell>
          <cell r="U1324" t="str">
            <v>11</v>
          </cell>
          <cell r="V1324" t="str">
            <v>SF SALES</v>
          </cell>
          <cell r="W1324">
            <v>20231026</v>
          </cell>
          <cell r="X1324" t="str">
            <v>15</v>
          </cell>
          <cell r="Y1324" t="str">
            <v>40</v>
          </cell>
          <cell r="Z1324" t="str">
            <v/>
          </cell>
          <cell r="AA1324" t="str">
            <v/>
          </cell>
          <cell r="AB1324" t="str">
            <v/>
          </cell>
          <cell r="AC1324" t="str">
            <v>M200</v>
          </cell>
          <cell r="AD1324" t="str">
            <v/>
          </cell>
          <cell r="AE1324" t="str">
            <v>M100</v>
          </cell>
          <cell r="AF1324">
            <v>20231026</v>
          </cell>
          <cell r="AG1324">
            <v>20231026</v>
          </cell>
          <cell r="AH1324">
            <v>20231026</v>
          </cell>
        </row>
        <row r="1325">
          <cell r="A1325">
            <v>20230728</v>
          </cell>
          <cell r="B1325">
            <v>20231026</v>
          </cell>
          <cell r="F1325" t="str">
            <v>HK336762</v>
          </cell>
          <cell r="G1325" t="str">
            <v>201565A22009000</v>
          </cell>
          <cell r="H1325" t="str">
            <v>HSR65XR1SS(GK) BLOCK</v>
          </cell>
          <cell r="I1325">
            <v>8</v>
          </cell>
          <cell r="J1325">
            <v>0</v>
          </cell>
          <cell r="K1325">
            <v>8</v>
          </cell>
          <cell r="L1325" t="str">
            <v/>
          </cell>
          <cell r="M1325" t="str">
            <v>015</v>
          </cell>
          <cell r="N1325" t="str">
            <v>HSR</v>
          </cell>
          <cell r="O1325" t="str">
            <v>65</v>
          </cell>
          <cell r="P1325" t="str">
            <v>XR</v>
          </cell>
          <cell r="Q1325" t="str">
            <v>GK</v>
          </cell>
          <cell r="R1325" t="str">
            <v/>
          </cell>
          <cell r="S1325">
            <v>131.47999999999999</v>
          </cell>
          <cell r="T1325">
            <v>1051.8399999999999</v>
          </cell>
          <cell r="U1325" t="str">
            <v>21</v>
          </cell>
          <cell r="V1325" t="str">
            <v>SALES CTRL</v>
          </cell>
          <cell r="W1325">
            <v>20230825</v>
          </cell>
          <cell r="X1325" t="str">
            <v/>
          </cell>
          <cell r="Y1325" t="str">
            <v/>
          </cell>
          <cell r="Z1325" t="str">
            <v/>
          </cell>
          <cell r="AA1325" t="str">
            <v/>
          </cell>
          <cell r="AB1325" t="str">
            <v/>
          </cell>
          <cell r="AC1325" t="str">
            <v/>
          </cell>
          <cell r="AD1325" t="str">
            <v/>
          </cell>
          <cell r="AE1325" t="str">
            <v/>
          </cell>
          <cell r="AF1325">
            <v>20231026</v>
          </cell>
          <cell r="AG1325">
            <v>20231026</v>
          </cell>
          <cell r="AH1325">
            <v>20231026</v>
          </cell>
        </row>
        <row r="1326">
          <cell r="A1326">
            <v>20230728</v>
          </cell>
          <cell r="B1326">
            <v>20231026</v>
          </cell>
          <cell r="F1326" t="str">
            <v>HK336851</v>
          </cell>
          <cell r="G1326" t="str">
            <v>202355144009000</v>
          </cell>
          <cell r="H1326" t="str">
            <v>SHS55C1ZZ(GK) BLOCK</v>
          </cell>
          <cell r="I1326">
            <v>10</v>
          </cell>
          <cell r="J1326">
            <v>0</v>
          </cell>
          <cell r="K1326">
            <v>10</v>
          </cell>
          <cell r="L1326" t="str">
            <v/>
          </cell>
          <cell r="M1326" t="str">
            <v>023</v>
          </cell>
          <cell r="N1326" t="str">
            <v>SHS</v>
          </cell>
          <cell r="O1326" t="str">
            <v>55</v>
          </cell>
          <cell r="P1326" t="str">
            <v>C</v>
          </cell>
          <cell r="Q1326" t="str">
            <v>GK</v>
          </cell>
          <cell r="R1326" t="str">
            <v/>
          </cell>
          <cell r="S1326">
            <v>118.05</v>
          </cell>
          <cell r="T1326">
            <v>1180.5</v>
          </cell>
          <cell r="U1326" t="str">
            <v>21</v>
          </cell>
          <cell r="V1326" t="str">
            <v>SALES CTRL</v>
          </cell>
          <cell r="W1326">
            <v>20231026</v>
          </cell>
          <cell r="X1326" t="str">
            <v/>
          </cell>
          <cell r="Y1326" t="str">
            <v/>
          </cell>
          <cell r="Z1326" t="str">
            <v/>
          </cell>
          <cell r="AA1326" t="str">
            <v/>
          </cell>
          <cell r="AB1326" t="str">
            <v/>
          </cell>
          <cell r="AC1326" t="str">
            <v/>
          </cell>
          <cell r="AD1326" t="str">
            <v/>
          </cell>
          <cell r="AE1326" t="str">
            <v/>
          </cell>
          <cell r="AF1326">
            <v>20231026</v>
          </cell>
          <cell r="AG1326">
            <v>20231026</v>
          </cell>
          <cell r="AH1326">
            <v>20231026</v>
          </cell>
        </row>
        <row r="1327">
          <cell r="A1327">
            <v>20230728</v>
          </cell>
          <cell r="B1327">
            <v>20231026</v>
          </cell>
          <cell r="F1327" t="str">
            <v>HK336852</v>
          </cell>
          <cell r="G1327" t="str">
            <v>202355144009000</v>
          </cell>
          <cell r="H1327" t="str">
            <v>SHS55C1ZZ(GK) BLOCK</v>
          </cell>
          <cell r="I1327">
            <v>10</v>
          </cell>
          <cell r="J1327">
            <v>0</v>
          </cell>
          <cell r="K1327">
            <v>10</v>
          </cell>
          <cell r="L1327" t="str">
            <v/>
          </cell>
          <cell r="M1327" t="str">
            <v>023</v>
          </cell>
          <cell r="N1327" t="str">
            <v>SHS</v>
          </cell>
          <cell r="O1327" t="str">
            <v>55</v>
          </cell>
          <cell r="P1327" t="str">
            <v>C</v>
          </cell>
          <cell r="Q1327" t="str">
            <v>GK</v>
          </cell>
          <cell r="R1327" t="str">
            <v/>
          </cell>
          <cell r="S1327">
            <v>118.05</v>
          </cell>
          <cell r="T1327">
            <v>1180.5</v>
          </cell>
          <cell r="U1327" t="str">
            <v>21</v>
          </cell>
          <cell r="V1327" t="str">
            <v>SALES CTRL</v>
          </cell>
          <cell r="W1327">
            <v>20231026</v>
          </cell>
          <cell r="X1327" t="str">
            <v/>
          </cell>
          <cell r="Y1327" t="str">
            <v/>
          </cell>
          <cell r="Z1327" t="str">
            <v/>
          </cell>
          <cell r="AA1327" t="str">
            <v/>
          </cell>
          <cell r="AB1327" t="str">
            <v/>
          </cell>
          <cell r="AC1327" t="str">
            <v/>
          </cell>
          <cell r="AD1327" t="str">
            <v/>
          </cell>
          <cell r="AE1327" t="str">
            <v/>
          </cell>
          <cell r="AF1327">
            <v>20231026</v>
          </cell>
          <cell r="AG1327">
            <v>20231026</v>
          </cell>
          <cell r="AH1327">
            <v>20231026</v>
          </cell>
        </row>
        <row r="1328">
          <cell r="A1328">
            <v>20230728</v>
          </cell>
          <cell r="B1328">
            <v>20231026</v>
          </cell>
          <cell r="F1328" t="str">
            <v>HK336854</v>
          </cell>
          <cell r="G1328" t="str">
            <v>202365322009000</v>
          </cell>
          <cell r="H1328" t="str">
            <v>SHS65V1SS(GK) BLOCK</v>
          </cell>
          <cell r="I1328">
            <v>2</v>
          </cell>
          <cell r="J1328">
            <v>0</v>
          </cell>
          <cell r="K1328">
            <v>2</v>
          </cell>
          <cell r="L1328" t="str">
            <v/>
          </cell>
          <cell r="M1328" t="str">
            <v>023</v>
          </cell>
          <cell r="N1328" t="str">
            <v>SHS</v>
          </cell>
          <cell r="O1328" t="str">
            <v>65</v>
          </cell>
          <cell r="P1328" t="str">
            <v>V</v>
          </cell>
          <cell r="Q1328" t="str">
            <v>GK</v>
          </cell>
          <cell r="R1328" t="str">
            <v/>
          </cell>
          <cell r="S1328">
            <v>177.16</v>
          </cell>
          <cell r="T1328">
            <v>354.32</v>
          </cell>
          <cell r="U1328" t="str">
            <v>21</v>
          </cell>
          <cell r="V1328" t="str">
            <v>SALES CTRL</v>
          </cell>
          <cell r="W1328">
            <v>20231026</v>
          </cell>
          <cell r="X1328" t="str">
            <v/>
          </cell>
          <cell r="Y1328" t="str">
            <v/>
          </cell>
          <cell r="Z1328" t="str">
            <v/>
          </cell>
          <cell r="AA1328" t="str">
            <v/>
          </cell>
          <cell r="AB1328" t="str">
            <v/>
          </cell>
          <cell r="AC1328" t="str">
            <v/>
          </cell>
          <cell r="AD1328" t="str">
            <v/>
          </cell>
          <cell r="AE1328" t="str">
            <v/>
          </cell>
          <cell r="AF1328">
            <v>20231026</v>
          </cell>
          <cell r="AG1328">
            <v>20231026</v>
          </cell>
          <cell r="AH1328">
            <v>20231026</v>
          </cell>
        </row>
        <row r="1329">
          <cell r="A1329">
            <v>20230728</v>
          </cell>
          <cell r="B1329">
            <v>20231026</v>
          </cell>
          <cell r="F1329" t="str">
            <v>HK336855</v>
          </cell>
          <cell r="G1329" t="str">
            <v>202365322209000</v>
          </cell>
          <cell r="H1329" t="str">
            <v>SHS65V1SSC1(GK) BLOCK</v>
          </cell>
          <cell r="I1329">
            <v>10</v>
          </cell>
          <cell r="J1329">
            <v>0</v>
          </cell>
          <cell r="K1329">
            <v>10</v>
          </cell>
          <cell r="L1329" t="str">
            <v/>
          </cell>
          <cell r="M1329" t="str">
            <v>023</v>
          </cell>
          <cell r="N1329" t="str">
            <v>SHS</v>
          </cell>
          <cell r="O1329" t="str">
            <v>65</v>
          </cell>
          <cell r="P1329" t="str">
            <v>V</v>
          </cell>
          <cell r="Q1329" t="str">
            <v>GK</v>
          </cell>
          <cell r="R1329" t="str">
            <v>C1</v>
          </cell>
          <cell r="S1329">
            <v>185.4</v>
          </cell>
          <cell r="T1329">
            <v>1854</v>
          </cell>
          <cell r="U1329" t="str">
            <v>21</v>
          </cell>
          <cell r="V1329" t="str">
            <v>SALES CTRL</v>
          </cell>
          <cell r="W1329">
            <v>20231026</v>
          </cell>
          <cell r="X1329" t="str">
            <v/>
          </cell>
          <cell r="Y1329" t="str">
            <v/>
          </cell>
          <cell r="Z1329" t="str">
            <v/>
          </cell>
          <cell r="AA1329" t="str">
            <v/>
          </cell>
          <cell r="AB1329" t="str">
            <v/>
          </cell>
          <cell r="AC1329" t="str">
            <v/>
          </cell>
          <cell r="AD1329" t="str">
            <v/>
          </cell>
          <cell r="AE1329" t="str">
            <v/>
          </cell>
          <cell r="AF1329">
            <v>20231026</v>
          </cell>
          <cell r="AG1329">
            <v>20231026</v>
          </cell>
          <cell r="AH1329">
            <v>20231026</v>
          </cell>
        </row>
        <row r="1330">
          <cell r="A1330">
            <v>20230728</v>
          </cell>
          <cell r="B1330">
            <v>20231026</v>
          </cell>
          <cell r="F1330" t="str">
            <v>HK336856</v>
          </cell>
          <cell r="G1330" t="str">
            <v>202365322209000</v>
          </cell>
          <cell r="H1330" t="str">
            <v>SHS65V1SSC1(GK) BLOCK</v>
          </cell>
          <cell r="I1330">
            <v>10</v>
          </cell>
          <cell r="J1330">
            <v>0</v>
          </cell>
          <cell r="K1330">
            <v>10</v>
          </cell>
          <cell r="L1330" t="str">
            <v/>
          </cell>
          <cell r="M1330" t="str">
            <v>023</v>
          </cell>
          <cell r="N1330" t="str">
            <v>SHS</v>
          </cell>
          <cell r="O1330" t="str">
            <v>65</v>
          </cell>
          <cell r="P1330" t="str">
            <v>V</v>
          </cell>
          <cell r="Q1330" t="str">
            <v>GK</v>
          </cell>
          <cell r="R1330" t="str">
            <v>C1</v>
          </cell>
          <cell r="S1330">
            <v>185.4</v>
          </cell>
          <cell r="T1330">
            <v>1854</v>
          </cell>
          <cell r="U1330" t="str">
            <v>21</v>
          </cell>
          <cell r="V1330" t="str">
            <v>SALES CTRL</v>
          </cell>
          <cell r="W1330">
            <v>20231026</v>
          </cell>
          <cell r="X1330" t="str">
            <v/>
          </cell>
          <cell r="Y1330" t="str">
            <v/>
          </cell>
          <cell r="Z1330" t="str">
            <v/>
          </cell>
          <cell r="AA1330" t="str">
            <v/>
          </cell>
          <cell r="AB1330" t="str">
            <v/>
          </cell>
          <cell r="AC1330" t="str">
            <v/>
          </cell>
          <cell r="AD1330" t="str">
            <v/>
          </cell>
          <cell r="AE1330" t="str">
            <v/>
          </cell>
          <cell r="AF1330">
            <v>20231026</v>
          </cell>
          <cell r="AG1330">
            <v>20231026</v>
          </cell>
          <cell r="AH1330">
            <v>20231026</v>
          </cell>
        </row>
        <row r="1331">
          <cell r="A1331">
            <v>20230728</v>
          </cell>
          <cell r="B1331">
            <v>20231026</v>
          </cell>
          <cell r="F1331" t="str">
            <v>HK336857</v>
          </cell>
          <cell r="G1331" t="str">
            <v>202365322209000</v>
          </cell>
          <cell r="H1331" t="str">
            <v>SHS65V1SSC1(GK) BLOCK</v>
          </cell>
          <cell r="I1331">
            <v>4</v>
          </cell>
          <cell r="J1331">
            <v>0</v>
          </cell>
          <cell r="K1331">
            <v>4</v>
          </cell>
          <cell r="L1331" t="str">
            <v/>
          </cell>
          <cell r="M1331" t="str">
            <v>023</v>
          </cell>
          <cell r="N1331" t="str">
            <v>SHS</v>
          </cell>
          <cell r="O1331" t="str">
            <v>65</v>
          </cell>
          <cell r="P1331" t="str">
            <v>V</v>
          </cell>
          <cell r="Q1331" t="str">
            <v>GK</v>
          </cell>
          <cell r="R1331" t="str">
            <v>C1</v>
          </cell>
          <cell r="S1331">
            <v>185.4</v>
          </cell>
          <cell r="T1331">
            <v>741.6</v>
          </cell>
          <cell r="U1331" t="str">
            <v>21</v>
          </cell>
          <cell r="V1331" t="str">
            <v>SALES CTRL</v>
          </cell>
          <cell r="W1331">
            <v>20231026</v>
          </cell>
          <cell r="X1331" t="str">
            <v/>
          </cell>
          <cell r="Y1331" t="str">
            <v/>
          </cell>
          <cell r="Z1331" t="str">
            <v/>
          </cell>
          <cell r="AA1331" t="str">
            <v/>
          </cell>
          <cell r="AB1331" t="str">
            <v/>
          </cell>
          <cell r="AC1331" t="str">
            <v/>
          </cell>
          <cell r="AD1331" t="str">
            <v/>
          </cell>
          <cell r="AE1331" t="str">
            <v/>
          </cell>
          <cell r="AF1331">
            <v>20231026</v>
          </cell>
          <cell r="AG1331">
            <v>20231026</v>
          </cell>
          <cell r="AH1331">
            <v>20231026</v>
          </cell>
        </row>
        <row r="1332">
          <cell r="A1332">
            <v>20230728</v>
          </cell>
          <cell r="B1332">
            <v>20231026</v>
          </cell>
          <cell r="F1332" t="str">
            <v>HK336847</v>
          </cell>
          <cell r="G1332" t="str">
            <v>202455600930000</v>
          </cell>
          <cell r="H1332" t="str">
            <v>SHS55-3000L(GK) RAIL</v>
          </cell>
          <cell r="I1332">
            <v>10</v>
          </cell>
          <cell r="J1332">
            <v>30000</v>
          </cell>
          <cell r="K1332">
            <v>0</v>
          </cell>
          <cell r="L1332" t="str">
            <v/>
          </cell>
          <cell r="M1332" t="str">
            <v>024</v>
          </cell>
          <cell r="N1332" t="str">
            <v>SHS</v>
          </cell>
          <cell r="O1332" t="str">
            <v>55</v>
          </cell>
          <cell r="P1332" t="str">
            <v/>
          </cell>
          <cell r="Q1332" t="str">
            <v>GK</v>
          </cell>
          <cell r="R1332" t="str">
            <v/>
          </cell>
          <cell r="S1332">
            <v>565.47</v>
          </cell>
          <cell r="T1332">
            <v>5654.7</v>
          </cell>
          <cell r="U1332" t="str">
            <v>21</v>
          </cell>
          <cell r="V1332" t="str">
            <v>SALES CTRL</v>
          </cell>
          <cell r="W1332">
            <v>20231026</v>
          </cell>
          <cell r="X1332" t="str">
            <v>60</v>
          </cell>
          <cell r="Y1332" t="str">
            <v>120</v>
          </cell>
          <cell r="Z1332" t="str">
            <v/>
          </cell>
          <cell r="AA1332" t="str">
            <v/>
          </cell>
          <cell r="AB1332" t="str">
            <v/>
          </cell>
          <cell r="AC1332" t="str">
            <v/>
          </cell>
          <cell r="AD1332" t="str">
            <v/>
          </cell>
          <cell r="AE1332" t="str">
            <v/>
          </cell>
          <cell r="AF1332">
            <v>20231026</v>
          </cell>
          <cell r="AG1332">
            <v>20231026</v>
          </cell>
          <cell r="AH1332">
            <v>20231026</v>
          </cell>
        </row>
        <row r="1333">
          <cell r="A1333">
            <v>20230728</v>
          </cell>
          <cell r="B1333">
            <v>20231026</v>
          </cell>
          <cell r="F1333" t="str">
            <v>HK336845</v>
          </cell>
          <cell r="G1333" t="str">
            <v>202E35322200000</v>
          </cell>
          <cell r="H1333" t="str">
            <v>SHS35R1SSC1(GK) BLOCK</v>
          </cell>
          <cell r="I1333">
            <v>8</v>
          </cell>
          <cell r="J1333">
            <v>0</v>
          </cell>
          <cell r="K1333">
            <v>8</v>
          </cell>
          <cell r="L1333" t="str">
            <v/>
          </cell>
          <cell r="M1333" t="str">
            <v>02E</v>
          </cell>
          <cell r="N1333" t="str">
            <v>SHS</v>
          </cell>
          <cell r="O1333" t="str">
            <v>35</v>
          </cell>
          <cell r="P1333" t="str">
            <v>R</v>
          </cell>
          <cell r="Q1333" t="str">
            <v>GK</v>
          </cell>
          <cell r="R1333" t="str">
            <v>C1</v>
          </cell>
          <cell r="S1333">
            <v>53.29</v>
          </cell>
          <cell r="T1333">
            <v>426.32</v>
          </cell>
          <cell r="U1333" t="str">
            <v>21</v>
          </cell>
          <cell r="V1333" t="str">
            <v>SALES CTRL</v>
          </cell>
          <cell r="W1333">
            <v>20231026</v>
          </cell>
          <cell r="X1333" t="str">
            <v/>
          </cell>
          <cell r="Y1333" t="str">
            <v/>
          </cell>
          <cell r="Z1333" t="str">
            <v/>
          </cell>
          <cell r="AA1333" t="str">
            <v/>
          </cell>
          <cell r="AB1333" t="str">
            <v/>
          </cell>
          <cell r="AC1333" t="str">
            <v/>
          </cell>
          <cell r="AD1333" t="str">
            <v/>
          </cell>
          <cell r="AE1333" t="str">
            <v/>
          </cell>
          <cell r="AF1333">
            <v>20231026</v>
          </cell>
          <cell r="AG1333">
            <v>20231026</v>
          </cell>
          <cell r="AH1333">
            <v>20231026</v>
          </cell>
        </row>
        <row r="1334">
          <cell r="A1334">
            <v>20230728</v>
          </cell>
          <cell r="B1334">
            <v>20231026</v>
          </cell>
          <cell r="F1334" t="str">
            <v>HK336848</v>
          </cell>
          <cell r="G1334" t="str">
            <v>202355122009000</v>
          </cell>
          <cell r="H1334" t="str">
            <v>SHS55C1SS(GK) BLOCK</v>
          </cell>
          <cell r="I1334">
            <v>10</v>
          </cell>
          <cell r="J1334">
            <v>0</v>
          </cell>
          <cell r="K1334">
            <v>10</v>
          </cell>
          <cell r="L1334" t="str">
            <v/>
          </cell>
          <cell r="M1334" t="str">
            <v>023</v>
          </cell>
          <cell r="N1334" t="str">
            <v>SHS</v>
          </cell>
          <cell r="O1334" t="str">
            <v>55</v>
          </cell>
          <cell r="P1334" t="str">
            <v>C</v>
          </cell>
          <cell r="Q1334" t="str">
            <v>GK</v>
          </cell>
          <cell r="R1334" t="str">
            <v/>
          </cell>
          <cell r="S1334">
            <v>126.69</v>
          </cell>
          <cell r="T1334">
            <v>1266.9000000000001</v>
          </cell>
          <cell r="U1334" t="str">
            <v>21</v>
          </cell>
          <cell r="V1334" t="str">
            <v>SALES CTRL</v>
          </cell>
          <cell r="W1334">
            <v>20231026</v>
          </cell>
          <cell r="X1334" t="str">
            <v/>
          </cell>
          <cell r="Y1334" t="str">
            <v/>
          </cell>
          <cell r="Z1334" t="str">
            <v/>
          </cell>
          <cell r="AA1334" t="str">
            <v/>
          </cell>
          <cell r="AB1334" t="str">
            <v/>
          </cell>
          <cell r="AC1334" t="str">
            <v/>
          </cell>
          <cell r="AD1334" t="str">
            <v/>
          </cell>
          <cell r="AE1334" t="str">
            <v/>
          </cell>
          <cell r="AF1334">
            <v>20231026</v>
          </cell>
          <cell r="AG1334">
            <v>20231026</v>
          </cell>
          <cell r="AH1334">
            <v>20231026</v>
          </cell>
        </row>
        <row r="1335">
          <cell r="A1335">
            <v>20230728</v>
          </cell>
          <cell r="B1335">
            <v>20231026</v>
          </cell>
          <cell r="F1335" t="str">
            <v>HK336849</v>
          </cell>
          <cell r="G1335" t="str">
            <v>202355122009000</v>
          </cell>
          <cell r="H1335" t="str">
            <v>SHS55C1SS(GK) BLOCK</v>
          </cell>
          <cell r="I1335">
            <v>10</v>
          </cell>
          <cell r="J1335">
            <v>0</v>
          </cell>
          <cell r="K1335">
            <v>10</v>
          </cell>
          <cell r="L1335" t="str">
            <v/>
          </cell>
          <cell r="M1335" t="str">
            <v>023</v>
          </cell>
          <cell r="N1335" t="str">
            <v>SHS</v>
          </cell>
          <cell r="O1335" t="str">
            <v>55</v>
          </cell>
          <cell r="P1335" t="str">
            <v>C</v>
          </cell>
          <cell r="Q1335" t="str">
            <v>GK</v>
          </cell>
          <cell r="R1335" t="str">
            <v/>
          </cell>
          <cell r="S1335">
            <v>126.69</v>
          </cell>
          <cell r="T1335">
            <v>1266.9000000000001</v>
          </cell>
          <cell r="U1335" t="str">
            <v>21</v>
          </cell>
          <cell r="V1335" t="str">
            <v>SALES CTRL</v>
          </cell>
          <cell r="W1335">
            <v>20231026</v>
          </cell>
          <cell r="X1335" t="str">
            <v/>
          </cell>
          <cell r="Y1335" t="str">
            <v/>
          </cell>
          <cell r="Z1335" t="str">
            <v/>
          </cell>
          <cell r="AA1335" t="str">
            <v/>
          </cell>
          <cell r="AB1335" t="str">
            <v/>
          </cell>
          <cell r="AC1335" t="str">
            <v/>
          </cell>
          <cell r="AD1335" t="str">
            <v/>
          </cell>
          <cell r="AE1335" t="str">
            <v/>
          </cell>
          <cell r="AF1335">
            <v>20231026</v>
          </cell>
          <cell r="AG1335">
            <v>20231026</v>
          </cell>
          <cell r="AH1335">
            <v>20231026</v>
          </cell>
        </row>
        <row r="1336">
          <cell r="A1336">
            <v>20230728</v>
          </cell>
          <cell r="B1336">
            <v>20231026</v>
          </cell>
          <cell r="F1336" t="str">
            <v>HK336850</v>
          </cell>
          <cell r="G1336" t="str">
            <v>202355122009000</v>
          </cell>
          <cell r="H1336" t="str">
            <v>SHS55C1SS(GK) BLOCK</v>
          </cell>
          <cell r="I1336">
            <v>10</v>
          </cell>
          <cell r="J1336">
            <v>0</v>
          </cell>
          <cell r="K1336">
            <v>10</v>
          </cell>
          <cell r="L1336" t="str">
            <v/>
          </cell>
          <cell r="M1336" t="str">
            <v>023</v>
          </cell>
          <cell r="N1336" t="str">
            <v>SHS</v>
          </cell>
          <cell r="O1336" t="str">
            <v>55</v>
          </cell>
          <cell r="P1336" t="str">
            <v>C</v>
          </cell>
          <cell r="Q1336" t="str">
            <v>GK</v>
          </cell>
          <cell r="R1336" t="str">
            <v/>
          </cell>
          <cell r="S1336">
            <v>126.69</v>
          </cell>
          <cell r="T1336">
            <v>1266.9000000000001</v>
          </cell>
          <cell r="U1336" t="str">
            <v>21</v>
          </cell>
          <cell r="V1336" t="str">
            <v>SALES CTRL</v>
          </cell>
          <cell r="W1336">
            <v>20231026</v>
          </cell>
          <cell r="X1336" t="str">
            <v/>
          </cell>
          <cell r="Y1336" t="str">
            <v/>
          </cell>
          <cell r="Z1336" t="str">
            <v/>
          </cell>
          <cell r="AA1336" t="str">
            <v/>
          </cell>
          <cell r="AB1336" t="str">
            <v/>
          </cell>
          <cell r="AC1336" t="str">
            <v/>
          </cell>
          <cell r="AD1336" t="str">
            <v/>
          </cell>
          <cell r="AE1336" t="str">
            <v/>
          </cell>
          <cell r="AF1336">
            <v>20231026</v>
          </cell>
          <cell r="AG1336">
            <v>20231026</v>
          </cell>
          <cell r="AH1336">
            <v>20231026</v>
          </cell>
        </row>
        <row r="1337">
          <cell r="A1337">
            <v>20230728</v>
          </cell>
          <cell r="B1337">
            <v>20231026</v>
          </cell>
          <cell r="F1337" t="str">
            <v>HK336853</v>
          </cell>
          <cell r="G1337" t="str">
            <v>202355322209000</v>
          </cell>
          <cell r="H1337" t="str">
            <v>SHS55V1SSC1(GK) BLOCK</v>
          </cell>
          <cell r="I1337">
            <v>2</v>
          </cell>
          <cell r="J1337">
            <v>0</v>
          </cell>
          <cell r="K1337">
            <v>2</v>
          </cell>
          <cell r="L1337" t="str">
            <v/>
          </cell>
          <cell r="M1337" t="str">
            <v>023</v>
          </cell>
          <cell r="N1337" t="str">
            <v>SHS</v>
          </cell>
          <cell r="O1337" t="str">
            <v>55</v>
          </cell>
          <cell r="P1337" t="str">
            <v>V</v>
          </cell>
          <cell r="Q1337" t="str">
            <v>GK</v>
          </cell>
          <cell r="R1337" t="str">
            <v>C1</v>
          </cell>
          <cell r="S1337">
            <v>156.56</v>
          </cell>
          <cell r="T1337">
            <v>313.12</v>
          </cell>
          <cell r="U1337" t="str">
            <v>21</v>
          </cell>
          <cell r="V1337" t="str">
            <v>SALES CTRL</v>
          </cell>
          <cell r="W1337">
            <v>20231026</v>
          </cell>
          <cell r="X1337" t="str">
            <v/>
          </cell>
          <cell r="Y1337" t="str">
            <v/>
          </cell>
          <cell r="Z1337" t="str">
            <v/>
          </cell>
          <cell r="AA1337" t="str">
            <v/>
          </cell>
          <cell r="AB1337" t="str">
            <v/>
          </cell>
          <cell r="AC1337" t="str">
            <v/>
          </cell>
          <cell r="AD1337" t="str">
            <v/>
          </cell>
          <cell r="AE1337" t="str">
            <v/>
          </cell>
          <cell r="AF1337">
            <v>20231026</v>
          </cell>
          <cell r="AG1337">
            <v>20231026</v>
          </cell>
          <cell r="AH1337">
            <v>20231026</v>
          </cell>
        </row>
        <row r="1338">
          <cell r="A1338">
            <v>20230814</v>
          </cell>
          <cell r="B1338">
            <v>20231026</v>
          </cell>
          <cell r="F1338" t="str">
            <v>HK338662</v>
          </cell>
          <cell r="G1338" t="str">
            <v>086135131002000</v>
          </cell>
          <cell r="H1338" t="str">
            <v>KR3306A-0200-0-01A0</v>
          </cell>
          <cell r="I1338">
            <v>10</v>
          </cell>
          <cell r="J1338">
            <v>3000</v>
          </cell>
          <cell r="K1338">
            <v>10</v>
          </cell>
          <cell r="L1338" t="str">
            <v/>
          </cell>
          <cell r="M1338" t="str">
            <v>861</v>
          </cell>
          <cell r="N1338" t="str">
            <v>KR</v>
          </cell>
          <cell r="O1338" t="str">
            <v>3306</v>
          </cell>
          <cell r="P1338" t="str">
            <v>A</v>
          </cell>
          <cell r="Q1338" t="str">
            <v/>
          </cell>
          <cell r="R1338" t="str">
            <v>GS</v>
          </cell>
          <cell r="S1338">
            <v>442.27</v>
          </cell>
          <cell r="T1338">
            <v>4422.7</v>
          </cell>
          <cell r="U1338" t="str">
            <v>21</v>
          </cell>
          <cell r="V1338" t="str">
            <v>SALES CTRL</v>
          </cell>
          <cell r="W1338">
            <v>20230825</v>
          </cell>
          <cell r="X1338" t="str">
            <v>50</v>
          </cell>
          <cell r="Y1338" t="str">
            <v>0</v>
          </cell>
          <cell r="Z1338" t="str">
            <v/>
          </cell>
          <cell r="AA1338" t="str">
            <v/>
          </cell>
          <cell r="AB1338" t="str">
            <v/>
          </cell>
          <cell r="AC1338" t="str">
            <v/>
          </cell>
          <cell r="AD1338" t="str">
            <v/>
          </cell>
          <cell r="AE1338" t="str">
            <v/>
          </cell>
          <cell r="AF1338">
            <v>20231026</v>
          </cell>
          <cell r="AG1338">
            <v>20231026</v>
          </cell>
          <cell r="AH1338">
            <v>20231026</v>
          </cell>
        </row>
        <row r="1339">
          <cell r="A1339">
            <v>20230120</v>
          </cell>
          <cell r="B1339">
            <v>20231027</v>
          </cell>
          <cell r="F1339" t="str">
            <v>HK302397</v>
          </cell>
          <cell r="G1339" t="str">
            <v>100351005278700</v>
          </cell>
          <cell r="H1339" t="str">
            <v>SR25W3C1ME+830LYPM-II</v>
          </cell>
          <cell r="I1339">
            <v>10</v>
          </cell>
          <cell r="J1339">
            <v>8300</v>
          </cell>
          <cell r="K1339">
            <v>30</v>
          </cell>
          <cell r="L1339" t="str">
            <v>TECHNICO (COMP)</v>
          </cell>
          <cell r="M1339" t="str">
            <v>003</v>
          </cell>
          <cell r="N1339" t="str">
            <v>SR</v>
          </cell>
          <cell r="O1339" t="str">
            <v>25</v>
          </cell>
          <cell r="P1339" t="str">
            <v>W</v>
          </cell>
          <cell r="Q1339" t="str">
            <v>P</v>
          </cell>
          <cell r="R1339" t="str">
            <v>C1</v>
          </cell>
          <cell r="S1339">
            <v>440.58</v>
          </cell>
          <cell r="T1339">
            <v>4405.8</v>
          </cell>
          <cell r="U1339" t="str">
            <v>11</v>
          </cell>
          <cell r="V1339" t="str">
            <v>DET SALES</v>
          </cell>
          <cell r="W1339">
            <v>20231027</v>
          </cell>
          <cell r="X1339" t="str">
            <v>25</v>
          </cell>
          <cell r="Y1339" t="str">
            <v>60</v>
          </cell>
          <cell r="Z1339" t="str">
            <v/>
          </cell>
          <cell r="AA1339" t="str">
            <v>2</v>
          </cell>
          <cell r="AB1339" t="str">
            <v>0011</v>
          </cell>
          <cell r="AC1339" t="str">
            <v>M200</v>
          </cell>
          <cell r="AD1339" t="str">
            <v/>
          </cell>
          <cell r="AE1339" t="str">
            <v>M100</v>
          </cell>
          <cell r="AF1339">
            <v>20231027</v>
          </cell>
          <cell r="AG1339">
            <v>20231027</v>
          </cell>
          <cell r="AH1339">
            <v>20231027</v>
          </cell>
        </row>
        <row r="1340">
          <cell r="A1340">
            <v>20230202</v>
          </cell>
          <cell r="B1340">
            <v>20231027</v>
          </cell>
          <cell r="F1340" t="str">
            <v>HK305328</v>
          </cell>
          <cell r="G1340" t="str">
            <v>201725200940000</v>
          </cell>
          <cell r="H1340" t="str">
            <v>HSR25-4000L(GK) RAIL</v>
          </cell>
          <cell r="I1340">
            <v>20</v>
          </cell>
          <cell r="J1340">
            <v>80000</v>
          </cell>
          <cell r="K1340">
            <v>0</v>
          </cell>
          <cell r="L1340" t="str">
            <v>APPLIED IND TECH - CLEVELAND</v>
          </cell>
          <cell r="M1340" t="str">
            <v>017</v>
          </cell>
          <cell r="N1340" t="str">
            <v>HSR</v>
          </cell>
          <cell r="O1340" t="str">
            <v>25</v>
          </cell>
          <cell r="P1340" t="str">
            <v/>
          </cell>
          <cell r="Q1340" t="str">
            <v>GK</v>
          </cell>
          <cell r="R1340" t="str">
            <v/>
          </cell>
          <cell r="S1340">
            <v>328</v>
          </cell>
          <cell r="T1340">
            <v>6560</v>
          </cell>
          <cell r="U1340" t="str">
            <v>11</v>
          </cell>
          <cell r="V1340" t="str">
            <v>CHI SALES</v>
          </cell>
          <cell r="W1340">
            <v>20231027</v>
          </cell>
          <cell r="X1340" t="str">
            <v>20</v>
          </cell>
          <cell r="Y1340" t="str">
            <v>60</v>
          </cell>
          <cell r="Z1340" t="str">
            <v/>
          </cell>
          <cell r="AA1340" t="str">
            <v/>
          </cell>
          <cell r="AB1340" t="str">
            <v/>
          </cell>
          <cell r="AC1340" t="str">
            <v/>
          </cell>
          <cell r="AD1340" t="str">
            <v/>
          </cell>
          <cell r="AE1340" t="str">
            <v/>
          </cell>
          <cell r="AF1340">
            <v>20231027</v>
          </cell>
          <cell r="AG1340">
            <v>20231027</v>
          </cell>
          <cell r="AH1340">
            <v>20231027</v>
          </cell>
        </row>
        <row r="1341">
          <cell r="A1341">
            <v>20230215</v>
          </cell>
          <cell r="B1341">
            <v>20231027</v>
          </cell>
          <cell r="F1341" t="str">
            <v>HK307684</v>
          </cell>
          <cell r="G1341" t="str">
            <v>184951008761301</v>
          </cell>
          <cell r="H1341" t="str">
            <v>MS08022-A-0087613</v>
          </cell>
          <cell r="I1341">
            <v>8</v>
          </cell>
          <cell r="J1341">
            <v>0</v>
          </cell>
          <cell r="K1341">
            <v>0</v>
          </cell>
          <cell r="L1341" t="str">
            <v>APPLIED MATERIALS INC</v>
          </cell>
          <cell r="M1341" t="str">
            <v>849</v>
          </cell>
          <cell r="N1341" t="str">
            <v>S-UNIT</v>
          </cell>
          <cell r="O1341" t="str">
            <v/>
          </cell>
          <cell r="P1341" t="str">
            <v/>
          </cell>
          <cell r="Q1341" t="str">
            <v/>
          </cell>
          <cell r="R1341" t="str">
            <v/>
          </cell>
          <cell r="S1341">
            <v>5710</v>
          </cell>
          <cell r="T1341">
            <v>45680</v>
          </cell>
          <cell r="U1341" t="str">
            <v>11</v>
          </cell>
          <cell r="V1341" t="str">
            <v>SF SALES</v>
          </cell>
          <cell r="W1341">
            <v>20231027</v>
          </cell>
          <cell r="X1341" t="str">
            <v/>
          </cell>
          <cell r="Y1341" t="str">
            <v/>
          </cell>
          <cell r="Z1341" t="str">
            <v/>
          </cell>
          <cell r="AA1341" t="str">
            <v/>
          </cell>
          <cell r="AB1341" t="str">
            <v/>
          </cell>
          <cell r="AC1341" t="str">
            <v/>
          </cell>
          <cell r="AD1341" t="str">
            <v/>
          </cell>
          <cell r="AE1341" t="str">
            <v/>
          </cell>
          <cell r="AF1341">
            <v>20231027</v>
          </cell>
          <cell r="AG1341">
            <v>20231027</v>
          </cell>
          <cell r="AH1341">
            <v>20231027</v>
          </cell>
        </row>
        <row r="1342">
          <cell r="A1342">
            <v>20230215</v>
          </cell>
          <cell r="B1342">
            <v>20231027</v>
          </cell>
          <cell r="F1342" t="str">
            <v>HK307685</v>
          </cell>
          <cell r="G1342" t="str">
            <v>184951008761402</v>
          </cell>
          <cell r="H1342" t="str">
            <v>MS08021-A-0087614</v>
          </cell>
          <cell r="I1342">
            <v>8</v>
          </cell>
          <cell r="J1342">
            <v>0</v>
          </cell>
          <cell r="K1342">
            <v>0</v>
          </cell>
          <cell r="L1342" t="str">
            <v>APPLIED MATERIALS INC</v>
          </cell>
          <cell r="M1342" t="str">
            <v>849</v>
          </cell>
          <cell r="N1342" t="str">
            <v>S-UNIT</v>
          </cell>
          <cell r="O1342" t="str">
            <v/>
          </cell>
          <cell r="P1342" t="str">
            <v/>
          </cell>
          <cell r="Q1342" t="str">
            <v/>
          </cell>
          <cell r="R1342" t="str">
            <v/>
          </cell>
          <cell r="S1342">
            <v>8347</v>
          </cell>
          <cell r="T1342">
            <v>66776</v>
          </cell>
          <cell r="U1342" t="str">
            <v>11</v>
          </cell>
          <cell r="V1342" t="str">
            <v>SF SALES</v>
          </cell>
          <cell r="W1342">
            <v>20231027</v>
          </cell>
          <cell r="X1342" t="str">
            <v/>
          </cell>
          <cell r="Y1342" t="str">
            <v/>
          </cell>
          <cell r="Z1342" t="str">
            <v/>
          </cell>
          <cell r="AA1342" t="str">
            <v/>
          </cell>
          <cell r="AB1342" t="str">
            <v/>
          </cell>
          <cell r="AC1342" t="str">
            <v/>
          </cell>
          <cell r="AD1342" t="str">
            <v/>
          </cell>
          <cell r="AE1342" t="str">
            <v/>
          </cell>
          <cell r="AF1342">
            <v>20231027</v>
          </cell>
          <cell r="AG1342">
            <v>20231027</v>
          </cell>
          <cell r="AH1342">
            <v>20231027</v>
          </cell>
        </row>
        <row r="1343">
          <cell r="A1343">
            <v>20230501</v>
          </cell>
          <cell r="B1343">
            <v>20231027</v>
          </cell>
          <cell r="F1343" t="str">
            <v>HK322728</v>
          </cell>
          <cell r="G1343" t="str">
            <v>113951015300001</v>
          </cell>
          <cell r="H1343" t="str">
            <v>2SRS9XGMUUCS+325LM-II</v>
          </cell>
          <cell r="I1343">
            <v>40</v>
          </cell>
          <cell r="J1343">
            <v>13000</v>
          </cell>
          <cell r="K1343">
            <v>80</v>
          </cell>
          <cell r="L1343" t="str">
            <v>TECHNICO (COMP)</v>
          </cell>
          <cell r="M1343" t="str">
            <v>139</v>
          </cell>
          <cell r="N1343" t="str">
            <v>SRS</v>
          </cell>
          <cell r="O1343" t="str">
            <v>9X</v>
          </cell>
          <cell r="P1343" t="str">
            <v>G</v>
          </cell>
          <cell r="Q1343" t="str">
            <v/>
          </cell>
          <cell r="R1343" t="str">
            <v>CS</v>
          </cell>
          <cell r="S1343">
            <v>47</v>
          </cell>
          <cell r="T1343">
            <v>1880</v>
          </cell>
          <cell r="U1343" t="str">
            <v>11</v>
          </cell>
          <cell r="V1343" t="str">
            <v>DET SALES</v>
          </cell>
          <cell r="W1343">
            <v>20231027</v>
          </cell>
          <cell r="X1343" t="str">
            <v>12.5</v>
          </cell>
          <cell r="Y1343" t="str">
            <v>20</v>
          </cell>
          <cell r="Z1343" t="str">
            <v/>
          </cell>
          <cell r="AA1343" t="str">
            <v>2</v>
          </cell>
          <cell r="AB1343" t="str">
            <v/>
          </cell>
          <cell r="AC1343" t="str">
            <v>M200</v>
          </cell>
          <cell r="AD1343" t="str">
            <v/>
          </cell>
          <cell r="AE1343" t="str">
            <v>M100</v>
          </cell>
          <cell r="AF1343">
            <v>20231027</v>
          </cell>
          <cell r="AG1343">
            <v>20231027</v>
          </cell>
          <cell r="AH1343">
            <v>20231027</v>
          </cell>
        </row>
        <row r="1344">
          <cell r="A1344">
            <v>20230531</v>
          </cell>
          <cell r="B1344">
            <v>20231027</v>
          </cell>
          <cell r="F1344" t="str">
            <v>HK327812</v>
          </cell>
          <cell r="G1344" t="str">
            <v>202365344009000</v>
          </cell>
          <cell r="H1344" t="str">
            <v>SHS65V1ZZ(GK) BLOCK</v>
          </cell>
          <cell r="I1344">
            <v>8</v>
          </cell>
          <cell r="J1344">
            <v>0</v>
          </cell>
          <cell r="K1344">
            <v>8</v>
          </cell>
          <cell r="L1344" t="str">
            <v>WEIMER BEARING</v>
          </cell>
          <cell r="M1344" t="str">
            <v>023</v>
          </cell>
          <cell r="N1344" t="str">
            <v>SHS</v>
          </cell>
          <cell r="O1344" t="str">
            <v>65</v>
          </cell>
          <cell r="P1344" t="str">
            <v>V</v>
          </cell>
          <cell r="Q1344" t="str">
            <v>GK</v>
          </cell>
          <cell r="R1344" t="str">
            <v/>
          </cell>
          <cell r="S1344">
            <v>165.68</v>
          </cell>
          <cell r="T1344">
            <v>1325.44</v>
          </cell>
          <cell r="U1344" t="str">
            <v>11</v>
          </cell>
          <cell r="V1344" t="str">
            <v>CHI SALES</v>
          </cell>
          <cell r="W1344">
            <v>20230720</v>
          </cell>
          <cell r="X1344" t="str">
            <v/>
          </cell>
          <cell r="Y1344" t="str">
            <v/>
          </cell>
          <cell r="Z1344" t="str">
            <v/>
          </cell>
          <cell r="AA1344" t="str">
            <v/>
          </cell>
          <cell r="AB1344" t="str">
            <v/>
          </cell>
          <cell r="AC1344" t="str">
            <v/>
          </cell>
          <cell r="AD1344" t="str">
            <v/>
          </cell>
          <cell r="AE1344" t="str">
            <v/>
          </cell>
          <cell r="AF1344">
            <v>20231027</v>
          </cell>
          <cell r="AG1344">
            <v>20231027</v>
          </cell>
          <cell r="AH1344">
            <v>20231027</v>
          </cell>
        </row>
        <row r="1345">
          <cell r="A1345">
            <v>20230531</v>
          </cell>
          <cell r="B1345">
            <v>20231027</v>
          </cell>
          <cell r="F1345" t="str">
            <v>HK327932</v>
          </cell>
          <cell r="G1345" t="str">
            <v>302451001595800</v>
          </cell>
          <cell r="H1345" t="str">
            <v>SHS65-2000LE(GK) RAIL</v>
          </cell>
          <cell r="I1345">
            <v>2</v>
          </cell>
          <cell r="J1345">
            <v>4000</v>
          </cell>
          <cell r="K1345">
            <v>0</v>
          </cell>
          <cell r="L1345" t="str">
            <v>FANUC AMERICA CORPORATION</v>
          </cell>
          <cell r="M1345" t="str">
            <v>024</v>
          </cell>
          <cell r="N1345" t="str">
            <v>SHS</v>
          </cell>
          <cell r="O1345" t="str">
            <v>65</v>
          </cell>
          <cell r="P1345" t="str">
            <v/>
          </cell>
          <cell r="Q1345" t="str">
            <v>GK</v>
          </cell>
          <cell r="R1345" t="str">
            <v/>
          </cell>
          <cell r="S1345">
            <v>399</v>
          </cell>
          <cell r="T1345">
            <v>798</v>
          </cell>
          <cell r="U1345" t="str">
            <v>11</v>
          </cell>
          <cell r="V1345" t="str">
            <v>DET SALES</v>
          </cell>
          <cell r="W1345">
            <v>20230829</v>
          </cell>
          <cell r="X1345" t="str">
            <v>75</v>
          </cell>
          <cell r="Y1345" t="str">
            <v>150</v>
          </cell>
          <cell r="Z1345" t="str">
            <v/>
          </cell>
          <cell r="AA1345" t="str">
            <v/>
          </cell>
          <cell r="AB1345" t="str">
            <v/>
          </cell>
          <cell r="AC1345" t="str">
            <v/>
          </cell>
          <cell r="AD1345" t="str">
            <v>T000</v>
          </cell>
          <cell r="AE1345" t="str">
            <v/>
          </cell>
          <cell r="AF1345">
            <v>20231027</v>
          </cell>
          <cell r="AG1345">
            <v>20231027</v>
          </cell>
          <cell r="AH1345">
            <v>20231027</v>
          </cell>
        </row>
        <row r="1346">
          <cell r="A1346">
            <v>20230531</v>
          </cell>
          <cell r="B1346">
            <v>20231027</v>
          </cell>
          <cell r="F1346" t="str">
            <v>HK327977</v>
          </cell>
          <cell r="G1346" t="str">
            <v>202465750930000</v>
          </cell>
          <cell r="H1346" t="str">
            <v>SHS65-3000L(GK) RAIL</v>
          </cell>
          <cell r="I1346">
            <v>40</v>
          </cell>
          <cell r="J1346">
            <v>120000</v>
          </cell>
          <cell r="K1346">
            <v>0</v>
          </cell>
          <cell r="L1346" t="str">
            <v>LINCOLN ELECTRIC AUTOMATION, INC</v>
          </cell>
          <cell r="M1346" t="str">
            <v>024</v>
          </cell>
          <cell r="N1346" t="str">
            <v>SHS</v>
          </cell>
          <cell r="O1346" t="str">
            <v>65</v>
          </cell>
          <cell r="P1346" t="str">
            <v/>
          </cell>
          <cell r="Q1346" t="str">
            <v>GK</v>
          </cell>
          <cell r="R1346" t="str">
            <v/>
          </cell>
          <cell r="S1346">
            <v>736.81</v>
          </cell>
          <cell r="T1346">
            <v>29472.400000000001</v>
          </cell>
          <cell r="U1346" t="str">
            <v>11</v>
          </cell>
          <cell r="V1346" t="str">
            <v>CHI SALES</v>
          </cell>
          <cell r="W1346">
            <v>20230714</v>
          </cell>
          <cell r="X1346" t="str">
            <v>75</v>
          </cell>
          <cell r="Y1346" t="str">
            <v>150</v>
          </cell>
          <cell r="Z1346" t="str">
            <v/>
          </cell>
          <cell r="AA1346" t="str">
            <v/>
          </cell>
          <cell r="AB1346" t="str">
            <v/>
          </cell>
          <cell r="AC1346" t="str">
            <v/>
          </cell>
          <cell r="AD1346" t="str">
            <v/>
          </cell>
          <cell r="AE1346" t="str">
            <v/>
          </cell>
          <cell r="AF1346">
            <v>20230906</v>
          </cell>
          <cell r="AG1346">
            <v>20231027</v>
          </cell>
          <cell r="AH1346">
            <v>20231027</v>
          </cell>
        </row>
        <row r="1347">
          <cell r="A1347">
            <v>20230531</v>
          </cell>
          <cell r="B1347">
            <v>20231027</v>
          </cell>
          <cell r="F1347" t="str">
            <v>HK327976</v>
          </cell>
          <cell r="G1347" t="str">
            <v>202465750930000</v>
          </cell>
          <cell r="H1347" t="str">
            <v>SHS65-3000L(GK) RAIL</v>
          </cell>
          <cell r="I1347">
            <v>40</v>
          </cell>
          <cell r="J1347">
            <v>120000</v>
          </cell>
          <cell r="K1347">
            <v>0</v>
          </cell>
          <cell r="L1347" t="str">
            <v>LINCOLN ELECTRIC AUTOMATION, INC</v>
          </cell>
          <cell r="M1347" t="str">
            <v>024</v>
          </cell>
          <cell r="N1347" t="str">
            <v>SHS</v>
          </cell>
          <cell r="O1347" t="str">
            <v>65</v>
          </cell>
          <cell r="P1347" t="str">
            <v/>
          </cell>
          <cell r="Q1347" t="str">
            <v>GK</v>
          </cell>
          <cell r="R1347" t="str">
            <v/>
          </cell>
          <cell r="S1347">
            <v>736.81</v>
          </cell>
          <cell r="T1347">
            <v>29472.400000000001</v>
          </cell>
          <cell r="U1347" t="str">
            <v>11</v>
          </cell>
          <cell r="V1347" t="str">
            <v>CHI SALES</v>
          </cell>
          <cell r="W1347">
            <v>20230720</v>
          </cell>
          <cell r="X1347" t="str">
            <v>75</v>
          </cell>
          <cell r="Y1347" t="str">
            <v>150</v>
          </cell>
          <cell r="Z1347" t="str">
            <v/>
          </cell>
          <cell r="AA1347" t="str">
            <v/>
          </cell>
          <cell r="AB1347" t="str">
            <v/>
          </cell>
          <cell r="AC1347" t="str">
            <v/>
          </cell>
          <cell r="AD1347" t="str">
            <v/>
          </cell>
          <cell r="AE1347" t="str">
            <v/>
          </cell>
          <cell r="AF1347">
            <v>20230913</v>
          </cell>
          <cell r="AG1347">
            <v>20231027</v>
          </cell>
          <cell r="AH1347">
            <v>20231027</v>
          </cell>
        </row>
        <row r="1348">
          <cell r="A1348">
            <v>20230602</v>
          </cell>
          <cell r="B1348">
            <v>20231027</v>
          </cell>
          <cell r="F1348" t="str">
            <v>HK328192</v>
          </cell>
          <cell r="G1348" t="str">
            <v>202915222009000</v>
          </cell>
          <cell r="H1348" t="str">
            <v>SHS15LC1SSM(GK) BLOCK</v>
          </cell>
          <cell r="I1348">
            <v>10</v>
          </cell>
          <cell r="J1348">
            <v>0</v>
          </cell>
          <cell r="K1348">
            <v>10</v>
          </cell>
          <cell r="L1348" t="str">
            <v/>
          </cell>
          <cell r="M1348" t="str">
            <v>029</v>
          </cell>
          <cell r="N1348" t="str">
            <v>SHS</v>
          </cell>
          <cell r="O1348" t="str">
            <v>15</v>
          </cell>
          <cell r="P1348" t="str">
            <v>R</v>
          </cell>
          <cell r="Q1348" t="str">
            <v>GK</v>
          </cell>
          <cell r="R1348" t="str">
            <v/>
          </cell>
          <cell r="S1348">
            <v>75.3</v>
          </cell>
          <cell r="T1348">
            <v>753</v>
          </cell>
          <cell r="U1348" t="str">
            <v>21</v>
          </cell>
          <cell r="V1348" t="str">
            <v>SALES CTRL</v>
          </cell>
          <cell r="W1348">
            <v>20231027</v>
          </cell>
          <cell r="X1348" t="str">
            <v/>
          </cell>
          <cell r="Y1348" t="str">
            <v/>
          </cell>
          <cell r="Z1348" t="str">
            <v/>
          </cell>
          <cell r="AA1348" t="str">
            <v/>
          </cell>
          <cell r="AB1348" t="str">
            <v/>
          </cell>
          <cell r="AC1348" t="str">
            <v>M200</v>
          </cell>
          <cell r="AD1348" t="str">
            <v/>
          </cell>
          <cell r="AE1348" t="str">
            <v/>
          </cell>
          <cell r="AF1348">
            <v>20231027</v>
          </cell>
          <cell r="AG1348">
            <v>20231027</v>
          </cell>
          <cell r="AH1348">
            <v>20231027</v>
          </cell>
        </row>
        <row r="1349">
          <cell r="A1349">
            <v>20230602</v>
          </cell>
          <cell r="B1349">
            <v>20231027</v>
          </cell>
          <cell r="F1349" t="str">
            <v>HK328193</v>
          </cell>
          <cell r="G1349" t="str">
            <v>202915422009000</v>
          </cell>
          <cell r="H1349" t="str">
            <v>SHS15LV1SSM(GK) BLOCK</v>
          </cell>
          <cell r="I1349">
            <v>10</v>
          </cell>
          <cell r="J1349">
            <v>0</v>
          </cell>
          <cell r="K1349">
            <v>10</v>
          </cell>
          <cell r="L1349" t="str">
            <v/>
          </cell>
          <cell r="M1349" t="str">
            <v>029</v>
          </cell>
          <cell r="N1349" t="str">
            <v>SHS</v>
          </cell>
          <cell r="O1349" t="str">
            <v>15</v>
          </cell>
          <cell r="P1349" t="str">
            <v>LV</v>
          </cell>
          <cell r="Q1349" t="str">
            <v>GK</v>
          </cell>
          <cell r="R1349" t="str">
            <v/>
          </cell>
          <cell r="S1349">
            <v>59.22</v>
          </cell>
          <cell r="T1349">
            <v>592.20000000000005</v>
          </cell>
          <cell r="U1349" t="str">
            <v>21</v>
          </cell>
          <cell r="V1349" t="str">
            <v>SALES CTRL</v>
          </cell>
          <cell r="W1349">
            <v>20231027</v>
          </cell>
          <cell r="X1349" t="str">
            <v/>
          </cell>
          <cell r="Y1349" t="str">
            <v/>
          </cell>
          <cell r="Z1349" t="str">
            <v/>
          </cell>
          <cell r="AA1349" t="str">
            <v/>
          </cell>
          <cell r="AB1349" t="str">
            <v/>
          </cell>
          <cell r="AC1349" t="str">
            <v>M200</v>
          </cell>
          <cell r="AD1349" t="str">
            <v/>
          </cell>
          <cell r="AE1349" t="str">
            <v/>
          </cell>
          <cell r="AF1349">
            <v>20231027</v>
          </cell>
          <cell r="AG1349">
            <v>20231027</v>
          </cell>
          <cell r="AH1349">
            <v>20231027</v>
          </cell>
        </row>
        <row r="1350">
          <cell r="A1350">
            <v>20230602</v>
          </cell>
          <cell r="B1350">
            <v>20231027</v>
          </cell>
          <cell r="F1350" t="str">
            <v>HK328194</v>
          </cell>
          <cell r="G1350" t="str">
            <v>202920122009000</v>
          </cell>
          <cell r="H1350" t="str">
            <v>SHS20C1SSM(GK) BLOCK</v>
          </cell>
          <cell r="I1350">
            <v>20</v>
          </cell>
          <cell r="J1350">
            <v>0</v>
          </cell>
          <cell r="K1350">
            <v>20</v>
          </cell>
          <cell r="L1350" t="str">
            <v/>
          </cell>
          <cell r="M1350" t="str">
            <v>029</v>
          </cell>
          <cell r="N1350" t="str">
            <v>SHS</v>
          </cell>
          <cell r="O1350" t="str">
            <v>20</v>
          </cell>
          <cell r="P1350" t="str">
            <v>C</v>
          </cell>
          <cell r="Q1350" t="str">
            <v>GK</v>
          </cell>
          <cell r="R1350" t="str">
            <v/>
          </cell>
          <cell r="S1350">
            <v>76.78</v>
          </cell>
          <cell r="T1350">
            <v>1535.6</v>
          </cell>
          <cell r="U1350" t="str">
            <v>21</v>
          </cell>
          <cell r="V1350" t="str">
            <v>SALES CTRL</v>
          </cell>
          <cell r="W1350">
            <v>20231027</v>
          </cell>
          <cell r="X1350" t="str">
            <v/>
          </cell>
          <cell r="Y1350" t="str">
            <v/>
          </cell>
          <cell r="Z1350" t="str">
            <v/>
          </cell>
          <cell r="AA1350" t="str">
            <v/>
          </cell>
          <cell r="AB1350" t="str">
            <v/>
          </cell>
          <cell r="AC1350" t="str">
            <v>M200</v>
          </cell>
          <cell r="AD1350" t="str">
            <v/>
          </cell>
          <cell r="AE1350" t="str">
            <v/>
          </cell>
          <cell r="AF1350">
            <v>20231027</v>
          </cell>
          <cell r="AG1350">
            <v>20231027</v>
          </cell>
          <cell r="AH1350">
            <v>20231027</v>
          </cell>
        </row>
        <row r="1351">
          <cell r="A1351">
            <v>20230602</v>
          </cell>
          <cell r="B1351">
            <v>20231027</v>
          </cell>
          <cell r="F1351" t="str">
            <v>HK328207</v>
          </cell>
          <cell r="G1351" t="str">
            <v>200631222009000</v>
          </cell>
          <cell r="H1351" t="str">
            <v>SSR30XV1SSM(GK) BLOCK</v>
          </cell>
          <cell r="I1351">
            <v>10</v>
          </cell>
          <cell r="J1351">
            <v>0</v>
          </cell>
          <cell r="K1351">
            <v>10</v>
          </cell>
          <cell r="L1351" t="str">
            <v/>
          </cell>
          <cell r="M1351" t="str">
            <v>006</v>
          </cell>
          <cell r="N1351" t="str">
            <v>SSR</v>
          </cell>
          <cell r="O1351" t="str">
            <v>30X</v>
          </cell>
          <cell r="P1351" t="str">
            <v>V</v>
          </cell>
          <cell r="Q1351" t="str">
            <v>GK</v>
          </cell>
          <cell r="R1351" t="str">
            <v/>
          </cell>
          <cell r="S1351">
            <v>68.180000000000007</v>
          </cell>
          <cell r="T1351">
            <v>681.8</v>
          </cell>
          <cell r="U1351" t="str">
            <v>21</v>
          </cell>
          <cell r="V1351" t="str">
            <v>SALES CTRL</v>
          </cell>
          <cell r="W1351">
            <v>20231027</v>
          </cell>
          <cell r="X1351" t="str">
            <v/>
          </cell>
          <cell r="Y1351" t="str">
            <v/>
          </cell>
          <cell r="Z1351" t="str">
            <v/>
          </cell>
          <cell r="AA1351" t="str">
            <v/>
          </cell>
          <cell r="AB1351" t="str">
            <v/>
          </cell>
          <cell r="AC1351" t="str">
            <v>M200</v>
          </cell>
          <cell r="AD1351" t="str">
            <v/>
          </cell>
          <cell r="AE1351" t="str">
            <v/>
          </cell>
          <cell r="AF1351">
            <v>20231027</v>
          </cell>
          <cell r="AG1351">
            <v>20231027</v>
          </cell>
          <cell r="AH1351">
            <v>20231027</v>
          </cell>
        </row>
        <row r="1352">
          <cell r="A1352">
            <v>20230602</v>
          </cell>
          <cell r="B1352">
            <v>20231027</v>
          </cell>
          <cell r="F1352" t="str">
            <v>HK328196</v>
          </cell>
          <cell r="G1352" t="str">
            <v>202920222009000</v>
          </cell>
          <cell r="H1352" t="str">
            <v>SHS20LC1SSM(GK) BLOCK</v>
          </cell>
          <cell r="I1352">
            <v>10</v>
          </cell>
          <cell r="J1352">
            <v>0</v>
          </cell>
          <cell r="K1352">
            <v>10</v>
          </cell>
          <cell r="L1352" t="str">
            <v/>
          </cell>
          <cell r="M1352" t="str">
            <v>029</v>
          </cell>
          <cell r="N1352" t="str">
            <v>SHS</v>
          </cell>
          <cell r="O1352" t="str">
            <v>20</v>
          </cell>
          <cell r="P1352" t="str">
            <v>LC</v>
          </cell>
          <cell r="Q1352" t="str">
            <v>GK</v>
          </cell>
          <cell r="R1352" t="str">
            <v/>
          </cell>
          <cell r="S1352">
            <v>83.77</v>
          </cell>
          <cell r="T1352">
            <v>837.7</v>
          </cell>
          <cell r="U1352" t="str">
            <v>21</v>
          </cell>
          <cell r="V1352" t="str">
            <v>SALES CTRL</v>
          </cell>
          <cell r="W1352">
            <v>20231027</v>
          </cell>
          <cell r="X1352" t="str">
            <v/>
          </cell>
          <cell r="Y1352" t="str">
            <v/>
          </cell>
          <cell r="Z1352" t="str">
            <v/>
          </cell>
          <cell r="AA1352" t="str">
            <v/>
          </cell>
          <cell r="AB1352" t="str">
            <v/>
          </cell>
          <cell r="AC1352" t="str">
            <v>M200</v>
          </cell>
          <cell r="AD1352" t="str">
            <v/>
          </cell>
          <cell r="AE1352" t="str">
            <v/>
          </cell>
          <cell r="AF1352">
            <v>20231027</v>
          </cell>
          <cell r="AG1352">
            <v>20231027</v>
          </cell>
          <cell r="AH1352">
            <v>20231027</v>
          </cell>
        </row>
        <row r="1353">
          <cell r="A1353">
            <v>20230602</v>
          </cell>
          <cell r="B1353">
            <v>20231027</v>
          </cell>
          <cell r="F1353" t="str">
            <v>HK328195</v>
          </cell>
          <cell r="G1353" t="str">
            <v>202920322009000</v>
          </cell>
          <cell r="H1353" t="str">
            <v>SHS20V1SSM(GK) BLOCK</v>
          </cell>
          <cell r="I1353">
            <v>20</v>
          </cell>
          <cell r="J1353">
            <v>0</v>
          </cell>
          <cell r="K1353">
            <v>20</v>
          </cell>
          <cell r="L1353" t="str">
            <v/>
          </cell>
          <cell r="M1353" t="str">
            <v>029</v>
          </cell>
          <cell r="N1353" t="str">
            <v>SHS</v>
          </cell>
          <cell r="O1353" t="str">
            <v>20</v>
          </cell>
          <cell r="P1353" t="str">
            <v>V</v>
          </cell>
          <cell r="Q1353" t="str">
            <v>GK</v>
          </cell>
          <cell r="R1353" t="str">
            <v/>
          </cell>
          <cell r="S1353">
            <v>56.28</v>
          </cell>
          <cell r="T1353">
            <v>1125.5999999999999</v>
          </cell>
          <cell r="U1353" t="str">
            <v>21</v>
          </cell>
          <cell r="V1353" t="str">
            <v>SALES CTRL</v>
          </cell>
          <cell r="W1353">
            <v>20231027</v>
          </cell>
          <cell r="X1353" t="str">
            <v/>
          </cell>
          <cell r="Y1353" t="str">
            <v/>
          </cell>
          <cell r="Z1353" t="str">
            <v/>
          </cell>
          <cell r="AA1353" t="str">
            <v/>
          </cell>
          <cell r="AB1353" t="str">
            <v/>
          </cell>
          <cell r="AC1353" t="str">
            <v>M200</v>
          </cell>
          <cell r="AD1353" t="str">
            <v/>
          </cell>
          <cell r="AE1353" t="str">
            <v/>
          </cell>
          <cell r="AF1353">
            <v>20231027</v>
          </cell>
          <cell r="AG1353">
            <v>20231027</v>
          </cell>
          <cell r="AH1353">
            <v>20231027</v>
          </cell>
        </row>
        <row r="1354">
          <cell r="A1354">
            <v>20230602</v>
          </cell>
          <cell r="B1354">
            <v>20231027</v>
          </cell>
          <cell r="F1354" t="str">
            <v>HK328197</v>
          </cell>
          <cell r="G1354" t="str">
            <v>202920422009000</v>
          </cell>
          <cell r="H1354" t="str">
            <v>SHS20LV1SSM(GK) BLOCK</v>
          </cell>
          <cell r="I1354">
            <v>10</v>
          </cell>
          <cell r="J1354">
            <v>0</v>
          </cell>
          <cell r="K1354">
            <v>10</v>
          </cell>
          <cell r="L1354" t="str">
            <v/>
          </cell>
          <cell r="M1354" t="str">
            <v>029</v>
          </cell>
          <cell r="N1354" t="str">
            <v>SHS</v>
          </cell>
          <cell r="O1354" t="str">
            <v>20</v>
          </cell>
          <cell r="P1354" t="str">
            <v>LV</v>
          </cell>
          <cell r="Q1354" t="str">
            <v>GK</v>
          </cell>
          <cell r="R1354" t="str">
            <v/>
          </cell>
          <cell r="S1354">
            <v>78.42</v>
          </cell>
          <cell r="T1354">
            <v>784.2</v>
          </cell>
          <cell r="U1354" t="str">
            <v>21</v>
          </cell>
          <cell r="V1354" t="str">
            <v>SALES CTRL</v>
          </cell>
          <cell r="W1354">
            <v>20231027</v>
          </cell>
          <cell r="X1354" t="str">
            <v/>
          </cell>
          <cell r="Y1354" t="str">
            <v/>
          </cell>
          <cell r="Z1354" t="str">
            <v/>
          </cell>
          <cell r="AA1354" t="str">
            <v/>
          </cell>
          <cell r="AB1354" t="str">
            <v/>
          </cell>
          <cell r="AC1354" t="str">
            <v>M200</v>
          </cell>
          <cell r="AD1354" t="str">
            <v/>
          </cell>
          <cell r="AE1354" t="str">
            <v/>
          </cell>
          <cell r="AF1354">
            <v>20231027</v>
          </cell>
          <cell r="AG1354">
            <v>20231027</v>
          </cell>
          <cell r="AH1354">
            <v>20231027</v>
          </cell>
        </row>
        <row r="1355">
          <cell r="A1355">
            <v>20230605</v>
          </cell>
          <cell r="B1355">
            <v>20231027</v>
          </cell>
          <cell r="F1355" t="str">
            <v>HK328198</v>
          </cell>
          <cell r="G1355" t="str">
            <v>202925122009000</v>
          </cell>
          <cell r="H1355" t="str">
            <v>SHS25C1SSM(GK) BLOCK</v>
          </cell>
          <cell r="I1355">
            <v>25</v>
          </cell>
          <cell r="J1355">
            <v>0</v>
          </cell>
          <cell r="K1355">
            <v>25</v>
          </cell>
          <cell r="L1355" t="str">
            <v/>
          </cell>
          <cell r="M1355" t="str">
            <v>029</v>
          </cell>
          <cell r="N1355" t="str">
            <v>SHS</v>
          </cell>
          <cell r="O1355" t="str">
            <v>25</v>
          </cell>
          <cell r="P1355" t="str">
            <v>C</v>
          </cell>
          <cell r="Q1355" t="str">
            <v>GK</v>
          </cell>
          <cell r="R1355" t="str">
            <v/>
          </cell>
          <cell r="S1355">
            <v>96.27</v>
          </cell>
          <cell r="T1355">
            <v>2406.75</v>
          </cell>
          <cell r="U1355" t="str">
            <v>21</v>
          </cell>
          <cell r="V1355" t="str">
            <v>SALES CTRL</v>
          </cell>
          <cell r="W1355">
            <v>20231027</v>
          </cell>
          <cell r="X1355" t="str">
            <v/>
          </cell>
          <cell r="Y1355" t="str">
            <v/>
          </cell>
          <cell r="Z1355" t="str">
            <v/>
          </cell>
          <cell r="AA1355" t="str">
            <v/>
          </cell>
          <cell r="AB1355" t="str">
            <v/>
          </cell>
          <cell r="AC1355" t="str">
            <v>M200</v>
          </cell>
          <cell r="AD1355" t="str">
            <v/>
          </cell>
          <cell r="AE1355" t="str">
            <v/>
          </cell>
          <cell r="AF1355">
            <v>20231027</v>
          </cell>
          <cell r="AG1355">
            <v>20231027</v>
          </cell>
          <cell r="AH1355">
            <v>20231027</v>
          </cell>
        </row>
        <row r="1356">
          <cell r="A1356">
            <v>20230605</v>
          </cell>
          <cell r="B1356">
            <v>20231027</v>
          </cell>
          <cell r="F1356" t="str">
            <v>HK328200</v>
          </cell>
          <cell r="G1356" t="str">
            <v>202925322009000</v>
          </cell>
          <cell r="H1356" t="str">
            <v>SHS25V1SSM(GK) BLOCK</v>
          </cell>
          <cell r="I1356">
            <v>10</v>
          </cell>
          <cell r="J1356">
            <v>0</v>
          </cell>
          <cell r="K1356">
            <v>10</v>
          </cell>
          <cell r="L1356" t="str">
            <v/>
          </cell>
          <cell r="M1356" t="str">
            <v>029</v>
          </cell>
          <cell r="N1356" t="str">
            <v>SHS</v>
          </cell>
          <cell r="O1356" t="str">
            <v>25</v>
          </cell>
          <cell r="P1356" t="str">
            <v>V</v>
          </cell>
          <cell r="Q1356" t="str">
            <v>GK</v>
          </cell>
          <cell r="R1356" t="str">
            <v/>
          </cell>
          <cell r="S1356">
            <v>69.510000000000005</v>
          </cell>
          <cell r="T1356">
            <v>695.1</v>
          </cell>
          <cell r="U1356" t="str">
            <v>21</v>
          </cell>
          <cell r="V1356" t="str">
            <v>SALES CTRL</v>
          </cell>
          <cell r="W1356">
            <v>20231027</v>
          </cell>
          <cell r="X1356" t="str">
            <v>THK</v>
          </cell>
          <cell r="Y1356" t="str">
            <v>EX50</v>
          </cell>
          <cell r="Z1356" t="str">
            <v/>
          </cell>
          <cell r="AA1356" t="str">
            <v/>
          </cell>
          <cell r="AB1356" t="str">
            <v/>
          </cell>
          <cell r="AC1356" t="str">
            <v>M200</v>
          </cell>
          <cell r="AD1356" t="str">
            <v/>
          </cell>
          <cell r="AE1356" t="str">
            <v/>
          </cell>
          <cell r="AF1356">
            <v>20231027</v>
          </cell>
          <cell r="AG1356">
            <v>20231027</v>
          </cell>
          <cell r="AH1356">
            <v>20231027</v>
          </cell>
        </row>
        <row r="1357">
          <cell r="A1357">
            <v>20230605</v>
          </cell>
          <cell r="B1357">
            <v>20231027</v>
          </cell>
          <cell r="F1357" t="str">
            <v>HK328199</v>
          </cell>
          <cell r="G1357" t="str">
            <v>202925522009000</v>
          </cell>
          <cell r="H1357" t="str">
            <v>SHS25R1SSM(GK) BLOCK</v>
          </cell>
          <cell r="I1357">
            <v>10</v>
          </cell>
          <cell r="J1357">
            <v>0</v>
          </cell>
          <cell r="K1357">
            <v>10</v>
          </cell>
          <cell r="L1357" t="str">
            <v/>
          </cell>
          <cell r="M1357" t="str">
            <v>029</v>
          </cell>
          <cell r="N1357" t="str">
            <v>SHS</v>
          </cell>
          <cell r="O1357" t="str">
            <v>25</v>
          </cell>
          <cell r="P1357" t="str">
            <v>R</v>
          </cell>
          <cell r="Q1357" t="str">
            <v>GK</v>
          </cell>
          <cell r="R1357" t="str">
            <v/>
          </cell>
          <cell r="S1357">
            <v>88.11</v>
          </cell>
          <cell r="T1357">
            <v>881.1</v>
          </cell>
          <cell r="U1357" t="str">
            <v>21</v>
          </cell>
          <cell r="V1357" t="str">
            <v>SALES CTRL</v>
          </cell>
          <cell r="W1357">
            <v>20231027</v>
          </cell>
          <cell r="X1357" t="str">
            <v/>
          </cell>
          <cell r="Y1357" t="str">
            <v/>
          </cell>
          <cell r="Z1357" t="str">
            <v/>
          </cell>
          <cell r="AA1357" t="str">
            <v/>
          </cell>
          <cell r="AB1357" t="str">
            <v/>
          </cell>
          <cell r="AC1357" t="str">
            <v>M200</v>
          </cell>
          <cell r="AD1357" t="str">
            <v/>
          </cell>
          <cell r="AE1357" t="str">
            <v/>
          </cell>
          <cell r="AF1357">
            <v>20231027</v>
          </cell>
          <cell r="AG1357">
            <v>20231027</v>
          </cell>
          <cell r="AH1357">
            <v>20231027</v>
          </cell>
        </row>
        <row r="1358">
          <cell r="A1358">
            <v>20230605</v>
          </cell>
          <cell r="B1358">
            <v>20231027</v>
          </cell>
          <cell r="F1358" t="str">
            <v>HK328201</v>
          </cell>
          <cell r="G1358" t="str">
            <v>202925222009000</v>
          </cell>
          <cell r="H1358" t="str">
            <v>SHS25LC1SSM(GK) BLOCK</v>
          </cell>
          <cell r="I1358">
            <v>10</v>
          </cell>
          <cell r="J1358">
            <v>0</v>
          </cell>
          <cell r="K1358">
            <v>10</v>
          </cell>
          <cell r="L1358" t="str">
            <v/>
          </cell>
          <cell r="M1358" t="str">
            <v>029</v>
          </cell>
          <cell r="N1358" t="str">
            <v>SHS</v>
          </cell>
          <cell r="O1358" t="str">
            <v>25</v>
          </cell>
          <cell r="P1358" t="str">
            <v>LC</v>
          </cell>
          <cell r="Q1358" t="str">
            <v>GK</v>
          </cell>
          <cell r="R1358" t="str">
            <v/>
          </cell>
          <cell r="S1358">
            <v>116.55</v>
          </cell>
          <cell r="T1358">
            <v>1165.5</v>
          </cell>
          <cell r="U1358" t="str">
            <v>21</v>
          </cell>
          <cell r="V1358" t="str">
            <v>SALES CTRL</v>
          </cell>
          <cell r="W1358">
            <v>20231027</v>
          </cell>
          <cell r="X1358" t="str">
            <v/>
          </cell>
          <cell r="Y1358" t="str">
            <v/>
          </cell>
          <cell r="Z1358" t="str">
            <v/>
          </cell>
          <cell r="AA1358" t="str">
            <v/>
          </cell>
          <cell r="AB1358" t="str">
            <v/>
          </cell>
          <cell r="AC1358" t="str">
            <v>M200</v>
          </cell>
          <cell r="AD1358" t="str">
            <v/>
          </cell>
          <cell r="AE1358" t="str">
            <v/>
          </cell>
          <cell r="AF1358">
            <v>20231027</v>
          </cell>
          <cell r="AG1358">
            <v>20231027</v>
          </cell>
          <cell r="AH1358">
            <v>20231027</v>
          </cell>
        </row>
        <row r="1359">
          <cell r="A1359">
            <v>20230605</v>
          </cell>
          <cell r="B1359">
            <v>20231027</v>
          </cell>
          <cell r="F1359" t="str">
            <v>HK328202</v>
          </cell>
          <cell r="G1359" t="str">
            <v>202925422009000</v>
          </cell>
          <cell r="H1359" t="str">
            <v>SHS25LV1SSM(GK) BLOCK</v>
          </cell>
          <cell r="I1359">
            <v>10</v>
          </cell>
          <cell r="J1359">
            <v>0</v>
          </cell>
          <cell r="K1359">
            <v>10</v>
          </cell>
          <cell r="L1359" t="str">
            <v/>
          </cell>
          <cell r="M1359" t="str">
            <v>029</v>
          </cell>
          <cell r="N1359" t="str">
            <v>SHS</v>
          </cell>
          <cell r="O1359" t="str">
            <v>25</v>
          </cell>
          <cell r="P1359" t="str">
            <v>LV</v>
          </cell>
          <cell r="Q1359" t="str">
            <v>GK</v>
          </cell>
          <cell r="R1359" t="str">
            <v/>
          </cell>
          <cell r="S1359">
            <v>95.41</v>
          </cell>
          <cell r="T1359">
            <v>954.1</v>
          </cell>
          <cell r="U1359" t="str">
            <v>21</v>
          </cell>
          <cell r="V1359" t="str">
            <v>SALES CTRL</v>
          </cell>
          <cell r="W1359">
            <v>20231027</v>
          </cell>
          <cell r="X1359" t="str">
            <v/>
          </cell>
          <cell r="Y1359" t="str">
            <v/>
          </cell>
          <cell r="Z1359" t="str">
            <v/>
          </cell>
          <cell r="AA1359" t="str">
            <v/>
          </cell>
          <cell r="AB1359" t="str">
            <v/>
          </cell>
          <cell r="AC1359" t="str">
            <v>M200</v>
          </cell>
          <cell r="AD1359" t="str">
            <v/>
          </cell>
          <cell r="AE1359" t="str">
            <v/>
          </cell>
          <cell r="AF1359">
            <v>20231027</v>
          </cell>
          <cell r="AG1359">
            <v>20231027</v>
          </cell>
          <cell r="AH1359">
            <v>20231027</v>
          </cell>
        </row>
        <row r="1360">
          <cell r="A1360">
            <v>20230605</v>
          </cell>
          <cell r="B1360">
            <v>20231027</v>
          </cell>
          <cell r="F1360" t="str">
            <v>HK328203</v>
          </cell>
          <cell r="G1360" t="str">
            <v>202925622009000</v>
          </cell>
          <cell r="H1360" t="str">
            <v>SHS25LR1SSM(GK) BLOCK</v>
          </cell>
          <cell r="I1360">
            <v>10</v>
          </cell>
          <cell r="J1360">
            <v>0</v>
          </cell>
          <cell r="K1360">
            <v>10</v>
          </cell>
          <cell r="L1360" t="str">
            <v/>
          </cell>
          <cell r="M1360" t="str">
            <v>029</v>
          </cell>
          <cell r="N1360" t="str">
            <v>SHS</v>
          </cell>
          <cell r="O1360" t="str">
            <v>25</v>
          </cell>
          <cell r="P1360" t="str">
            <v>LR</v>
          </cell>
          <cell r="Q1360" t="str">
            <v>GK</v>
          </cell>
          <cell r="R1360" t="str">
            <v/>
          </cell>
          <cell r="S1360">
            <v>97.02</v>
          </cell>
          <cell r="T1360">
            <v>970.2</v>
          </cell>
          <cell r="U1360" t="str">
            <v>21</v>
          </cell>
          <cell r="V1360" t="str">
            <v>SALES CTRL</v>
          </cell>
          <cell r="W1360">
            <v>20231027</v>
          </cell>
          <cell r="X1360" t="str">
            <v/>
          </cell>
          <cell r="Y1360" t="str">
            <v/>
          </cell>
          <cell r="Z1360" t="str">
            <v/>
          </cell>
          <cell r="AA1360" t="str">
            <v/>
          </cell>
          <cell r="AB1360" t="str">
            <v/>
          </cell>
          <cell r="AC1360" t="str">
            <v>M200</v>
          </cell>
          <cell r="AD1360" t="str">
            <v/>
          </cell>
          <cell r="AE1360" t="str">
            <v/>
          </cell>
          <cell r="AF1360">
            <v>20231027</v>
          </cell>
          <cell r="AG1360">
            <v>20231027</v>
          </cell>
          <cell r="AH1360">
            <v>20231027</v>
          </cell>
        </row>
        <row r="1361">
          <cell r="A1361">
            <v>20230621</v>
          </cell>
          <cell r="B1361">
            <v>20231027</v>
          </cell>
          <cell r="F1361" t="str">
            <v>HK331688</v>
          </cell>
          <cell r="G1361" t="str">
            <v>184951011721501</v>
          </cell>
          <cell r="H1361" t="str">
            <v>KR3306A+150L0-000X(T)(B)</v>
          </cell>
          <cell r="I1361">
            <v>38</v>
          </cell>
          <cell r="J1361">
            <v>0</v>
          </cell>
          <cell r="K1361">
            <v>0</v>
          </cell>
          <cell r="L1361" t="str">
            <v>FOXSEMICON INTEGRATED TECHNOLOGY</v>
          </cell>
          <cell r="M1361" t="str">
            <v>849</v>
          </cell>
          <cell r="N1361" t="str">
            <v>S-UNIT</v>
          </cell>
          <cell r="O1361" t="str">
            <v/>
          </cell>
          <cell r="P1361" t="str">
            <v/>
          </cell>
          <cell r="Q1361" t="str">
            <v/>
          </cell>
          <cell r="R1361" t="str">
            <v/>
          </cell>
          <cell r="S1361">
            <v>479</v>
          </cell>
          <cell r="T1361">
            <v>18202</v>
          </cell>
          <cell r="U1361" t="str">
            <v>11</v>
          </cell>
          <cell r="V1361" t="str">
            <v>SF SALES</v>
          </cell>
          <cell r="W1361">
            <v>20231027</v>
          </cell>
          <cell r="X1361" t="str">
            <v/>
          </cell>
          <cell r="Y1361" t="str">
            <v/>
          </cell>
          <cell r="Z1361" t="str">
            <v/>
          </cell>
          <cell r="AA1361" t="str">
            <v/>
          </cell>
          <cell r="AB1361" t="str">
            <v/>
          </cell>
          <cell r="AC1361" t="str">
            <v/>
          </cell>
          <cell r="AD1361" t="str">
            <v/>
          </cell>
          <cell r="AE1361" t="str">
            <v/>
          </cell>
          <cell r="AF1361">
            <v>20231027</v>
          </cell>
          <cell r="AG1361">
            <v>20231027</v>
          </cell>
          <cell r="AH1361">
            <v>20231027</v>
          </cell>
        </row>
        <row r="1362">
          <cell r="A1362">
            <v>20230630</v>
          </cell>
          <cell r="B1362">
            <v>20231027</v>
          </cell>
          <cell r="F1362" t="str">
            <v>HK332749</v>
          </cell>
          <cell r="G1362" t="str">
            <v>113951021603400</v>
          </cell>
          <cell r="H1362" t="str">
            <v>2SRS9XGMUU+115LM (YASKAWA USP03134-1)</v>
          </cell>
          <cell r="I1362">
            <v>41</v>
          </cell>
          <cell r="J1362">
            <v>4715</v>
          </cell>
          <cell r="K1362">
            <v>82</v>
          </cell>
          <cell r="L1362" t="str">
            <v>YASKAWA ELECTRIC AMERICA INC</v>
          </cell>
          <cell r="M1362" t="str">
            <v>139</v>
          </cell>
          <cell r="N1362" t="str">
            <v>SRS</v>
          </cell>
          <cell r="O1362" t="str">
            <v>9X</v>
          </cell>
          <cell r="P1362" t="str">
            <v>G</v>
          </cell>
          <cell r="Q1362" t="str">
            <v/>
          </cell>
          <cell r="R1362" t="str">
            <v/>
          </cell>
          <cell r="S1362">
            <v>47</v>
          </cell>
          <cell r="T1362">
            <v>1927</v>
          </cell>
          <cell r="U1362" t="str">
            <v>11</v>
          </cell>
          <cell r="V1362" t="str">
            <v>CHI SALES</v>
          </cell>
          <cell r="W1362">
            <v>20231027</v>
          </cell>
          <cell r="X1362" t="str">
            <v>5</v>
          </cell>
          <cell r="Y1362" t="str">
            <v>20</v>
          </cell>
          <cell r="Z1362" t="str">
            <v/>
          </cell>
          <cell r="AA1362" t="str">
            <v/>
          </cell>
          <cell r="AB1362" t="str">
            <v/>
          </cell>
          <cell r="AC1362" t="str">
            <v>M200</v>
          </cell>
          <cell r="AD1362" t="str">
            <v/>
          </cell>
          <cell r="AE1362" t="str">
            <v>M100</v>
          </cell>
          <cell r="AF1362">
            <v>20231027</v>
          </cell>
          <cell r="AG1362">
            <v>20231027</v>
          </cell>
          <cell r="AH1362">
            <v>20231027</v>
          </cell>
        </row>
        <row r="1363">
          <cell r="A1363">
            <v>20230711</v>
          </cell>
          <cell r="B1363">
            <v>20231027</v>
          </cell>
          <cell r="F1363" t="str">
            <v>HK334078</v>
          </cell>
          <cell r="G1363" t="str">
            <v>113951015300301</v>
          </cell>
          <cell r="H1363" t="str">
            <v>2SRS9XGMUUCS+475LM-II</v>
          </cell>
          <cell r="I1363">
            <v>4</v>
          </cell>
          <cell r="J1363">
            <v>1900</v>
          </cell>
          <cell r="K1363">
            <v>8</v>
          </cell>
          <cell r="L1363" t="str">
            <v>TECHNICO (COMP)</v>
          </cell>
          <cell r="M1363" t="str">
            <v>139</v>
          </cell>
          <cell r="N1363" t="str">
            <v>SRS</v>
          </cell>
          <cell r="O1363" t="str">
            <v>9X</v>
          </cell>
          <cell r="P1363" t="str">
            <v>G</v>
          </cell>
          <cell r="Q1363" t="str">
            <v/>
          </cell>
          <cell r="R1363" t="str">
            <v>CS</v>
          </cell>
          <cell r="S1363">
            <v>57</v>
          </cell>
          <cell r="T1363">
            <v>228</v>
          </cell>
          <cell r="U1363" t="str">
            <v>11</v>
          </cell>
          <cell r="V1363" t="str">
            <v>DET SALES</v>
          </cell>
          <cell r="W1363">
            <v>20231027</v>
          </cell>
          <cell r="X1363" t="str">
            <v>7.5</v>
          </cell>
          <cell r="Y1363" t="str">
            <v>20</v>
          </cell>
          <cell r="Z1363" t="str">
            <v/>
          </cell>
          <cell r="AA1363" t="str">
            <v>2</v>
          </cell>
          <cell r="AB1363" t="str">
            <v/>
          </cell>
          <cell r="AC1363" t="str">
            <v>M200</v>
          </cell>
          <cell r="AD1363" t="str">
            <v/>
          </cell>
          <cell r="AE1363" t="str">
            <v>M100</v>
          </cell>
          <cell r="AF1363">
            <v>20231027</v>
          </cell>
          <cell r="AG1363">
            <v>20231027</v>
          </cell>
          <cell r="AH1363">
            <v>20231027</v>
          </cell>
        </row>
        <row r="1364">
          <cell r="A1364">
            <v>20230718</v>
          </cell>
          <cell r="B1364">
            <v>20231027</v>
          </cell>
          <cell r="F1364" t="str">
            <v>HK334902</v>
          </cell>
          <cell r="G1364" t="str">
            <v>302451004192500</v>
          </cell>
          <cell r="H1364" t="str">
            <v>SHS45-4851LT(GK) RAIL</v>
          </cell>
          <cell r="I1364">
            <v>1</v>
          </cell>
          <cell r="J1364">
            <v>4851</v>
          </cell>
          <cell r="K1364">
            <v>0</v>
          </cell>
          <cell r="L1364" t="str">
            <v>APPLIED IND TECH - CLEVELAND</v>
          </cell>
          <cell r="M1364" t="str">
            <v>024</v>
          </cell>
          <cell r="N1364" t="str">
            <v>SHS</v>
          </cell>
          <cell r="O1364" t="str">
            <v>45</v>
          </cell>
          <cell r="P1364" t="str">
            <v/>
          </cell>
          <cell r="Q1364" t="str">
            <v>GK</v>
          </cell>
          <cell r="R1364" t="str">
            <v/>
          </cell>
          <cell r="S1364">
            <v>630</v>
          </cell>
          <cell r="T1364">
            <v>630</v>
          </cell>
          <cell r="U1364" t="str">
            <v>11</v>
          </cell>
          <cell r="V1364" t="str">
            <v>CHI SALES</v>
          </cell>
          <cell r="W1364">
            <v>20231027</v>
          </cell>
          <cell r="X1364" t="str">
            <v>10.5</v>
          </cell>
          <cell r="Y1364" t="str">
            <v>105</v>
          </cell>
          <cell r="Z1364" t="str">
            <v>2</v>
          </cell>
          <cell r="AA1364" t="str">
            <v/>
          </cell>
          <cell r="AB1364" t="str">
            <v/>
          </cell>
          <cell r="AC1364" t="str">
            <v/>
          </cell>
          <cell r="AD1364" t="str">
            <v/>
          </cell>
          <cell r="AE1364" t="str">
            <v/>
          </cell>
          <cell r="AF1364">
            <v>20231027</v>
          </cell>
          <cell r="AG1364">
            <v>20231027</v>
          </cell>
          <cell r="AH1364">
            <v>20231027</v>
          </cell>
        </row>
        <row r="1365">
          <cell r="A1365">
            <v>20230719</v>
          </cell>
          <cell r="B1365">
            <v>20231027</v>
          </cell>
          <cell r="F1365" t="str">
            <v>HK335099</v>
          </cell>
          <cell r="G1365" t="str">
            <v>102302340085500</v>
          </cell>
          <cell r="H1365" t="str">
            <v>SHS30LV1SSC0+400LP</v>
          </cell>
          <cell r="I1365">
            <v>1</v>
          </cell>
          <cell r="J1365">
            <v>400</v>
          </cell>
          <cell r="K1365">
            <v>1</v>
          </cell>
          <cell r="L1365" t="str">
            <v>MOTION IND - CHICAGO (IL30)</v>
          </cell>
          <cell r="M1365" t="str">
            <v>023</v>
          </cell>
          <cell r="N1365" t="str">
            <v>SHS</v>
          </cell>
          <cell r="O1365" t="str">
            <v>30</v>
          </cell>
          <cell r="P1365" t="str">
            <v>LV</v>
          </cell>
          <cell r="Q1365" t="str">
            <v>P</v>
          </cell>
          <cell r="R1365" t="str">
            <v>C0</v>
          </cell>
          <cell r="S1365">
            <v>160.66</v>
          </cell>
          <cell r="T1365">
            <v>160.66</v>
          </cell>
          <cell r="U1365" t="str">
            <v>11</v>
          </cell>
          <cell r="V1365" t="str">
            <v>CHI SALES</v>
          </cell>
          <cell r="W1365">
            <v>20230725</v>
          </cell>
          <cell r="X1365" t="str">
            <v>40</v>
          </cell>
          <cell r="Y1365" t="str">
            <v>80</v>
          </cell>
          <cell r="Z1365" t="str">
            <v/>
          </cell>
          <cell r="AA1365" t="str">
            <v/>
          </cell>
          <cell r="AB1365" t="str">
            <v/>
          </cell>
          <cell r="AC1365" t="str">
            <v/>
          </cell>
          <cell r="AD1365" t="str">
            <v/>
          </cell>
          <cell r="AE1365" t="str">
            <v/>
          </cell>
          <cell r="AF1365">
            <v>20231027</v>
          </cell>
          <cell r="AG1365">
            <v>20231027</v>
          </cell>
          <cell r="AH1365">
            <v>20231027</v>
          </cell>
        </row>
        <row r="1366">
          <cell r="A1366">
            <v>20230719</v>
          </cell>
          <cell r="B1366">
            <v>20231027</v>
          </cell>
          <cell r="F1366" t="str">
            <v>HK335100</v>
          </cell>
          <cell r="G1366" t="str">
            <v>102302345649900</v>
          </cell>
          <cell r="H1366" t="str">
            <v>SHS30LV1SSC0+400L</v>
          </cell>
          <cell r="I1366">
            <v>1</v>
          </cell>
          <cell r="J1366">
            <v>400</v>
          </cell>
          <cell r="K1366">
            <v>1</v>
          </cell>
          <cell r="L1366" t="str">
            <v>MOTION IND - CHICAGO (IL30)</v>
          </cell>
          <cell r="M1366" t="str">
            <v>023</v>
          </cell>
          <cell r="N1366" t="str">
            <v>SHS</v>
          </cell>
          <cell r="O1366" t="str">
            <v>30</v>
          </cell>
          <cell r="P1366" t="str">
            <v>LV</v>
          </cell>
          <cell r="Q1366" t="str">
            <v/>
          </cell>
          <cell r="R1366" t="str">
            <v>C0</v>
          </cell>
          <cell r="S1366">
            <v>126.22</v>
          </cell>
          <cell r="T1366">
            <v>126.22</v>
          </cell>
          <cell r="U1366" t="str">
            <v>11</v>
          </cell>
          <cell r="V1366" t="str">
            <v>CHI SALES</v>
          </cell>
          <cell r="W1366">
            <v>20230725</v>
          </cell>
          <cell r="X1366" t="str">
            <v>40</v>
          </cell>
          <cell r="Y1366" t="str">
            <v>80</v>
          </cell>
          <cell r="Z1366" t="str">
            <v/>
          </cell>
          <cell r="AA1366" t="str">
            <v/>
          </cell>
          <cell r="AB1366" t="str">
            <v/>
          </cell>
          <cell r="AC1366" t="str">
            <v/>
          </cell>
          <cell r="AD1366" t="str">
            <v/>
          </cell>
          <cell r="AE1366" t="str">
            <v/>
          </cell>
          <cell r="AF1366">
            <v>20231027</v>
          </cell>
          <cell r="AG1366">
            <v>20231027</v>
          </cell>
          <cell r="AH1366">
            <v>20231027</v>
          </cell>
        </row>
        <row r="1367">
          <cell r="A1367">
            <v>20230719</v>
          </cell>
          <cell r="B1367">
            <v>20231027</v>
          </cell>
          <cell r="F1367" t="str">
            <v>HK335225</v>
          </cell>
          <cell r="G1367" t="str">
            <v>102302260580200</v>
          </cell>
          <cell r="H1367" t="str">
            <v>SHS30V2QZSSHH+760L-II</v>
          </cell>
          <cell r="I1367">
            <v>2</v>
          </cell>
          <cell r="J1367">
            <v>1520</v>
          </cell>
          <cell r="K1367">
            <v>4</v>
          </cell>
          <cell r="L1367" t="str">
            <v>APPLIED MEXICO, SA DE CV</v>
          </cell>
          <cell r="M1367" t="str">
            <v>023</v>
          </cell>
          <cell r="N1367" t="str">
            <v>SHS</v>
          </cell>
          <cell r="O1367" t="str">
            <v>30</v>
          </cell>
          <cell r="P1367" t="str">
            <v>V</v>
          </cell>
          <cell r="Q1367" t="str">
            <v/>
          </cell>
          <cell r="R1367" t="str">
            <v/>
          </cell>
          <cell r="S1367">
            <v>230.21</v>
          </cell>
          <cell r="T1367">
            <v>460.42</v>
          </cell>
          <cell r="U1367" t="str">
            <v>11</v>
          </cell>
          <cell r="V1367" t="str">
            <v>LA SALES</v>
          </cell>
          <cell r="W1367">
            <v>20230831</v>
          </cell>
          <cell r="X1367" t="str">
            <v>20</v>
          </cell>
          <cell r="Y1367" t="str">
            <v>80</v>
          </cell>
          <cell r="Z1367" t="str">
            <v/>
          </cell>
          <cell r="AA1367" t="str">
            <v>2</v>
          </cell>
          <cell r="AB1367" t="str">
            <v/>
          </cell>
          <cell r="AC1367" t="str">
            <v/>
          </cell>
          <cell r="AD1367" t="str">
            <v/>
          </cell>
          <cell r="AE1367" t="str">
            <v/>
          </cell>
          <cell r="AF1367">
            <v>20231027</v>
          </cell>
          <cell r="AG1367">
            <v>20231027</v>
          </cell>
          <cell r="AH1367">
            <v>20231027</v>
          </cell>
        </row>
        <row r="1368">
          <cell r="A1368">
            <v>20230719</v>
          </cell>
          <cell r="B1368">
            <v>20231027</v>
          </cell>
          <cell r="F1368" t="str">
            <v>HK335282</v>
          </cell>
          <cell r="G1368" t="str">
            <v>002330128006000</v>
          </cell>
          <cell r="H1368" t="str">
            <v>SHS30C2SSC1+600L</v>
          </cell>
          <cell r="I1368">
            <v>4</v>
          </cell>
          <cell r="J1368">
            <v>2400</v>
          </cell>
          <cell r="K1368">
            <v>8</v>
          </cell>
          <cell r="L1368" t="str">
            <v>NORTHEAST INDUSTRIAL TECH.</v>
          </cell>
          <cell r="M1368" t="str">
            <v>023</v>
          </cell>
          <cell r="N1368" t="str">
            <v>SHS</v>
          </cell>
          <cell r="O1368" t="str">
            <v>30</v>
          </cell>
          <cell r="P1368" t="str">
            <v>C</v>
          </cell>
          <cell r="Q1368" t="str">
            <v/>
          </cell>
          <cell r="R1368" t="str">
            <v>C1</v>
          </cell>
          <cell r="S1368">
            <v>184.68</v>
          </cell>
          <cell r="T1368">
            <v>738.72</v>
          </cell>
          <cell r="U1368" t="str">
            <v>11</v>
          </cell>
          <cell r="V1368" t="str">
            <v>NE SALES</v>
          </cell>
          <cell r="W1368">
            <v>20230828</v>
          </cell>
          <cell r="X1368" t="str">
            <v>20</v>
          </cell>
          <cell r="Y1368" t="str">
            <v>80</v>
          </cell>
          <cell r="Z1368" t="str">
            <v/>
          </cell>
          <cell r="AA1368" t="str">
            <v/>
          </cell>
          <cell r="AB1368" t="str">
            <v/>
          </cell>
          <cell r="AC1368" t="str">
            <v/>
          </cell>
          <cell r="AD1368" t="str">
            <v/>
          </cell>
          <cell r="AE1368" t="str">
            <v/>
          </cell>
          <cell r="AF1368">
            <v>20231027</v>
          </cell>
          <cell r="AG1368">
            <v>20231027</v>
          </cell>
          <cell r="AH1368">
            <v>20231027</v>
          </cell>
        </row>
        <row r="1369">
          <cell r="A1369">
            <v>20230719</v>
          </cell>
          <cell r="B1369">
            <v>20231027</v>
          </cell>
          <cell r="F1369" t="str">
            <v>HK335303</v>
          </cell>
          <cell r="G1369" t="str">
            <v>102361000463800</v>
          </cell>
          <cell r="H1369" t="str">
            <v>SHS30C2SSC1+560L</v>
          </cell>
          <cell r="I1369">
            <v>16</v>
          </cell>
          <cell r="J1369">
            <v>8960</v>
          </cell>
          <cell r="K1369">
            <v>32</v>
          </cell>
          <cell r="L1369" t="str">
            <v>NORTHEAST INDUSTRIAL TECH.</v>
          </cell>
          <cell r="M1369" t="str">
            <v>023</v>
          </cell>
          <cell r="N1369" t="str">
            <v>SHS</v>
          </cell>
          <cell r="O1369" t="str">
            <v>30</v>
          </cell>
          <cell r="P1369" t="str">
            <v>C</v>
          </cell>
          <cell r="Q1369" t="str">
            <v/>
          </cell>
          <cell r="R1369" t="str">
            <v>C1</v>
          </cell>
          <cell r="S1369">
            <v>181.13</v>
          </cell>
          <cell r="T1369">
            <v>2898.08</v>
          </cell>
          <cell r="U1369" t="str">
            <v>11</v>
          </cell>
          <cell r="V1369" t="str">
            <v>NE SALES</v>
          </cell>
          <cell r="W1369">
            <v>20231027</v>
          </cell>
          <cell r="X1369" t="str">
            <v>40</v>
          </cell>
          <cell r="Y1369" t="str">
            <v>80</v>
          </cell>
          <cell r="Z1369" t="str">
            <v/>
          </cell>
          <cell r="AA1369" t="str">
            <v/>
          </cell>
          <cell r="AB1369" t="str">
            <v/>
          </cell>
          <cell r="AC1369" t="str">
            <v/>
          </cell>
          <cell r="AD1369" t="str">
            <v/>
          </cell>
          <cell r="AE1369" t="str">
            <v/>
          </cell>
          <cell r="AF1369">
            <v>20231027</v>
          </cell>
          <cell r="AG1369">
            <v>20231027</v>
          </cell>
          <cell r="AH1369">
            <v>20231027</v>
          </cell>
        </row>
        <row r="1370">
          <cell r="A1370">
            <v>20230724</v>
          </cell>
          <cell r="B1370">
            <v>20231027</v>
          </cell>
          <cell r="F1370" t="str">
            <v>HK335665</v>
          </cell>
          <cell r="G1370" t="str">
            <v>102302100697200</v>
          </cell>
          <cell r="H1370" t="str">
            <v>SHS25V1ZZ+220L</v>
          </cell>
          <cell r="I1370">
            <v>2</v>
          </cell>
          <cell r="J1370">
            <v>440</v>
          </cell>
          <cell r="K1370">
            <v>2</v>
          </cell>
          <cell r="L1370" t="str">
            <v>MOTION MEXICO S DE RL DE CV</v>
          </cell>
          <cell r="M1370" t="str">
            <v>023</v>
          </cell>
          <cell r="N1370" t="str">
            <v>SHS</v>
          </cell>
          <cell r="O1370" t="str">
            <v>25</v>
          </cell>
          <cell r="P1370" t="str">
            <v>V</v>
          </cell>
          <cell r="Q1370" t="str">
            <v/>
          </cell>
          <cell r="R1370" t="str">
            <v/>
          </cell>
          <cell r="S1370">
            <v>72.45</v>
          </cell>
          <cell r="T1370">
            <v>144.9</v>
          </cell>
          <cell r="U1370" t="str">
            <v>11</v>
          </cell>
          <cell r="V1370" t="str">
            <v>LA SALES</v>
          </cell>
          <cell r="W1370">
            <v>20231027</v>
          </cell>
          <cell r="X1370" t="str">
            <v>20</v>
          </cell>
          <cell r="Y1370" t="str">
            <v>60</v>
          </cell>
          <cell r="Z1370" t="str">
            <v/>
          </cell>
          <cell r="AA1370" t="str">
            <v/>
          </cell>
          <cell r="AB1370" t="str">
            <v/>
          </cell>
          <cell r="AC1370" t="str">
            <v/>
          </cell>
          <cell r="AD1370" t="str">
            <v/>
          </cell>
          <cell r="AE1370" t="str">
            <v/>
          </cell>
          <cell r="AF1370">
            <v>20231027</v>
          </cell>
          <cell r="AG1370">
            <v>20231027</v>
          </cell>
          <cell r="AH1370">
            <v>20231027</v>
          </cell>
        </row>
        <row r="1371">
          <cell r="A1371">
            <v>20230724</v>
          </cell>
          <cell r="B1371">
            <v>20231027</v>
          </cell>
          <cell r="F1371" t="str">
            <v>HK335669</v>
          </cell>
          <cell r="G1371" t="str">
            <v>002325126104600</v>
          </cell>
          <cell r="H1371" t="str">
            <v>SHS25C2SS+460L-II</v>
          </cell>
          <cell r="I1371">
            <v>2</v>
          </cell>
          <cell r="J1371">
            <v>920</v>
          </cell>
          <cell r="K1371">
            <v>4</v>
          </cell>
          <cell r="L1371" t="str">
            <v>MOTION MEXICO S DE RL DE CV</v>
          </cell>
          <cell r="M1371" t="str">
            <v>023</v>
          </cell>
          <cell r="N1371" t="str">
            <v>SHS</v>
          </cell>
          <cell r="O1371" t="str">
            <v>25</v>
          </cell>
          <cell r="P1371" t="str">
            <v>C</v>
          </cell>
          <cell r="Q1371" t="str">
            <v/>
          </cell>
          <cell r="R1371" t="str">
            <v/>
          </cell>
          <cell r="S1371">
            <v>142.15</v>
          </cell>
          <cell r="T1371">
            <v>284.3</v>
          </cell>
          <cell r="U1371" t="str">
            <v>11</v>
          </cell>
          <cell r="V1371" t="str">
            <v>LA SALES</v>
          </cell>
          <cell r="W1371">
            <v>20231027</v>
          </cell>
          <cell r="X1371" t="str">
            <v>20</v>
          </cell>
          <cell r="Y1371" t="str">
            <v>60</v>
          </cell>
          <cell r="Z1371" t="str">
            <v/>
          </cell>
          <cell r="AA1371" t="str">
            <v>2</v>
          </cell>
          <cell r="AB1371" t="str">
            <v/>
          </cell>
          <cell r="AC1371" t="str">
            <v/>
          </cell>
          <cell r="AD1371" t="str">
            <v/>
          </cell>
          <cell r="AE1371" t="str">
            <v/>
          </cell>
          <cell r="AF1371">
            <v>20231027</v>
          </cell>
          <cell r="AG1371">
            <v>20231027</v>
          </cell>
          <cell r="AH1371">
            <v>20231027</v>
          </cell>
        </row>
        <row r="1372">
          <cell r="A1372">
            <v>20230724</v>
          </cell>
          <cell r="B1372">
            <v>20231027</v>
          </cell>
          <cell r="F1372" t="str">
            <v>HK335668</v>
          </cell>
          <cell r="G1372" t="str">
            <v>102302135584300</v>
          </cell>
          <cell r="H1372" t="str">
            <v>SHS25C1ZZ+180L-II</v>
          </cell>
          <cell r="I1372">
            <v>2</v>
          </cell>
          <cell r="J1372">
            <v>360</v>
          </cell>
          <cell r="K1372">
            <v>2</v>
          </cell>
          <cell r="L1372" t="str">
            <v>MOTION MEXICO S DE RL DE CV</v>
          </cell>
          <cell r="M1372" t="str">
            <v>023</v>
          </cell>
          <cell r="N1372" t="str">
            <v>SHS</v>
          </cell>
          <cell r="O1372" t="str">
            <v>25</v>
          </cell>
          <cell r="P1372" t="str">
            <v>C</v>
          </cell>
          <cell r="Q1372" t="str">
            <v/>
          </cell>
          <cell r="R1372" t="str">
            <v/>
          </cell>
          <cell r="S1372">
            <v>68.11</v>
          </cell>
          <cell r="T1372">
            <v>136.22</v>
          </cell>
          <cell r="U1372" t="str">
            <v>11</v>
          </cell>
          <cell r="V1372" t="str">
            <v>LA SALES</v>
          </cell>
          <cell r="W1372">
            <v>20231027</v>
          </cell>
          <cell r="X1372" t="str">
            <v>30</v>
          </cell>
          <cell r="Y1372" t="str">
            <v>60</v>
          </cell>
          <cell r="Z1372" t="str">
            <v/>
          </cell>
          <cell r="AA1372" t="str">
            <v>2</v>
          </cell>
          <cell r="AB1372" t="str">
            <v/>
          </cell>
          <cell r="AC1372" t="str">
            <v/>
          </cell>
          <cell r="AD1372" t="str">
            <v/>
          </cell>
          <cell r="AE1372" t="str">
            <v/>
          </cell>
          <cell r="AF1372">
            <v>20231027</v>
          </cell>
          <cell r="AG1372">
            <v>20231027</v>
          </cell>
          <cell r="AH1372">
            <v>20231027</v>
          </cell>
        </row>
        <row r="1373">
          <cell r="A1373">
            <v>20230724</v>
          </cell>
          <cell r="B1373">
            <v>20231027</v>
          </cell>
          <cell r="F1373" t="str">
            <v>HK335670</v>
          </cell>
          <cell r="G1373" t="str">
            <v>102302187510300</v>
          </cell>
          <cell r="H1373" t="str">
            <v>SHS30V2ZZ+600L</v>
          </cell>
          <cell r="I1373">
            <v>2</v>
          </cell>
          <cell r="J1373">
            <v>1200</v>
          </cell>
          <cell r="K1373">
            <v>4</v>
          </cell>
          <cell r="L1373" t="str">
            <v>MOTION MEXICO S DE RL DE CV</v>
          </cell>
          <cell r="M1373" t="str">
            <v>023</v>
          </cell>
          <cell r="N1373" t="str">
            <v>SHS</v>
          </cell>
          <cell r="O1373" t="str">
            <v>30</v>
          </cell>
          <cell r="P1373" t="str">
            <v>V</v>
          </cell>
          <cell r="Q1373" t="str">
            <v/>
          </cell>
          <cell r="R1373" t="str">
            <v/>
          </cell>
          <cell r="S1373">
            <v>167.27</v>
          </cell>
          <cell r="T1373">
            <v>334.54</v>
          </cell>
          <cell r="U1373" t="str">
            <v>11</v>
          </cell>
          <cell r="V1373" t="str">
            <v>LA SALES</v>
          </cell>
          <cell r="W1373">
            <v>20231027</v>
          </cell>
          <cell r="X1373" t="str">
            <v>20</v>
          </cell>
          <cell r="Y1373" t="str">
            <v>80</v>
          </cell>
          <cell r="Z1373" t="str">
            <v/>
          </cell>
          <cell r="AA1373" t="str">
            <v/>
          </cell>
          <cell r="AB1373" t="str">
            <v/>
          </cell>
          <cell r="AC1373" t="str">
            <v/>
          </cell>
          <cell r="AD1373" t="str">
            <v/>
          </cell>
          <cell r="AE1373" t="str">
            <v/>
          </cell>
          <cell r="AF1373">
            <v>20231027</v>
          </cell>
          <cell r="AG1373">
            <v>20231027</v>
          </cell>
          <cell r="AH1373">
            <v>20231027</v>
          </cell>
        </row>
        <row r="1374">
          <cell r="A1374">
            <v>20230724</v>
          </cell>
          <cell r="B1374">
            <v>20231027</v>
          </cell>
          <cell r="F1374" t="str">
            <v>HK335671</v>
          </cell>
          <cell r="G1374" t="str">
            <v>101502417008600</v>
          </cell>
          <cell r="H1374" t="str">
            <v>HSR30R1ZZ+260L-II</v>
          </cell>
          <cell r="I1374">
            <v>2</v>
          </cell>
          <cell r="J1374">
            <v>520</v>
          </cell>
          <cell r="K1374">
            <v>2</v>
          </cell>
          <cell r="L1374" t="str">
            <v>MOTION MEXICO S DE RL DE CV</v>
          </cell>
          <cell r="M1374" t="str">
            <v>015</v>
          </cell>
          <cell r="N1374" t="str">
            <v>HSR</v>
          </cell>
          <cell r="O1374" t="str">
            <v>30</v>
          </cell>
          <cell r="P1374" t="str">
            <v>R</v>
          </cell>
          <cell r="Q1374" t="str">
            <v/>
          </cell>
          <cell r="R1374" t="str">
            <v/>
          </cell>
          <cell r="S1374">
            <v>81.760000000000005</v>
          </cell>
          <cell r="T1374">
            <v>163.52000000000001</v>
          </cell>
          <cell r="U1374" t="str">
            <v>11</v>
          </cell>
          <cell r="V1374" t="str">
            <v>LA SALES</v>
          </cell>
          <cell r="W1374">
            <v>20231027</v>
          </cell>
          <cell r="X1374" t="str">
            <v>10</v>
          </cell>
          <cell r="Y1374" t="str">
            <v>80</v>
          </cell>
          <cell r="Z1374" t="str">
            <v/>
          </cell>
          <cell r="AA1374" t="str">
            <v>2</v>
          </cell>
          <cell r="AB1374" t="str">
            <v/>
          </cell>
          <cell r="AC1374" t="str">
            <v/>
          </cell>
          <cell r="AD1374" t="str">
            <v/>
          </cell>
          <cell r="AE1374" t="str">
            <v/>
          </cell>
          <cell r="AF1374">
            <v>20231027</v>
          </cell>
          <cell r="AG1374">
            <v>20231027</v>
          </cell>
          <cell r="AH1374">
            <v>20231027</v>
          </cell>
        </row>
        <row r="1375">
          <cell r="A1375">
            <v>20230728</v>
          </cell>
          <cell r="B1375">
            <v>20231027</v>
          </cell>
          <cell r="F1375" t="str">
            <v>HK336623</v>
          </cell>
          <cell r="G1375" t="str">
            <v>202C25122200000</v>
          </cell>
          <cell r="H1375" t="str">
            <v>SR25W1SSC1(GK) BLOCK</v>
          </cell>
          <cell r="I1375">
            <v>120</v>
          </cell>
          <cell r="J1375">
            <v>0</v>
          </cell>
          <cell r="K1375">
            <v>120</v>
          </cell>
          <cell r="L1375" t="str">
            <v>PRO-LINE AUTOMATION SYSTEMS</v>
          </cell>
          <cell r="M1375" t="str">
            <v>02C</v>
          </cell>
          <cell r="N1375" t="str">
            <v>SR</v>
          </cell>
          <cell r="O1375" t="str">
            <v>25</v>
          </cell>
          <cell r="P1375" t="str">
            <v>W</v>
          </cell>
          <cell r="Q1375" t="str">
            <v>GK</v>
          </cell>
          <cell r="R1375" t="str">
            <v>C1</v>
          </cell>
          <cell r="S1375">
            <v>24.6</v>
          </cell>
          <cell r="T1375">
            <v>2952</v>
          </cell>
          <cell r="U1375" t="str">
            <v>11</v>
          </cell>
          <cell r="V1375" t="str">
            <v>CAN SALES</v>
          </cell>
          <cell r="W1375">
            <v>20231009</v>
          </cell>
          <cell r="X1375" t="str">
            <v/>
          </cell>
          <cell r="Y1375" t="str">
            <v/>
          </cell>
          <cell r="Z1375" t="str">
            <v/>
          </cell>
          <cell r="AA1375" t="str">
            <v/>
          </cell>
          <cell r="AB1375" t="str">
            <v/>
          </cell>
          <cell r="AC1375" t="str">
            <v/>
          </cell>
          <cell r="AD1375" t="str">
            <v/>
          </cell>
          <cell r="AE1375" t="str">
            <v/>
          </cell>
          <cell r="AF1375">
            <v>20231027</v>
          </cell>
          <cell r="AG1375">
            <v>20231027</v>
          </cell>
          <cell r="AH1375">
            <v>20231027</v>
          </cell>
        </row>
        <row r="1376">
          <cell r="A1376">
            <v>20230728</v>
          </cell>
          <cell r="B1376">
            <v>20231027</v>
          </cell>
          <cell r="F1376" t="str">
            <v>HK336814</v>
          </cell>
          <cell r="G1376" t="str">
            <v>202325144009000</v>
          </cell>
          <cell r="H1376" t="str">
            <v>SHS25C1ZZ(GK) BLOCK</v>
          </cell>
          <cell r="I1376">
            <v>40</v>
          </cell>
          <cell r="J1376">
            <v>0</v>
          </cell>
          <cell r="K1376">
            <v>40</v>
          </cell>
          <cell r="L1376" t="str">
            <v/>
          </cell>
          <cell r="M1376" t="str">
            <v>023</v>
          </cell>
          <cell r="N1376" t="str">
            <v>SHS</v>
          </cell>
          <cell r="O1376" t="str">
            <v>25</v>
          </cell>
          <cell r="P1376" t="str">
            <v>C</v>
          </cell>
          <cell r="Q1376" t="str">
            <v>GK</v>
          </cell>
          <cell r="R1376" t="str">
            <v/>
          </cell>
          <cell r="S1376">
            <v>46.94</v>
          </cell>
          <cell r="T1376">
            <v>1877.6</v>
          </cell>
          <cell r="U1376" t="str">
            <v>21</v>
          </cell>
          <cell r="V1376" t="str">
            <v>SALES CTRL</v>
          </cell>
          <cell r="W1376">
            <v>20230926</v>
          </cell>
          <cell r="X1376" t="str">
            <v/>
          </cell>
          <cell r="Y1376" t="str">
            <v/>
          </cell>
          <cell r="Z1376" t="str">
            <v/>
          </cell>
          <cell r="AA1376" t="str">
            <v/>
          </cell>
          <cell r="AB1376" t="str">
            <v/>
          </cell>
          <cell r="AC1376" t="str">
            <v/>
          </cell>
          <cell r="AD1376" t="str">
            <v/>
          </cell>
          <cell r="AE1376" t="str">
            <v/>
          </cell>
          <cell r="AF1376">
            <v>20231027</v>
          </cell>
          <cell r="AG1376">
            <v>20231027</v>
          </cell>
          <cell r="AH1376">
            <v>20231027</v>
          </cell>
        </row>
        <row r="1377">
          <cell r="A1377">
            <v>20230728</v>
          </cell>
          <cell r="B1377">
            <v>20231027</v>
          </cell>
          <cell r="F1377" t="str">
            <v>HK336901</v>
          </cell>
          <cell r="G1377" t="str">
            <v>219A03011000000</v>
          </cell>
          <cell r="H1377" t="str">
            <v>SEAL KIT SHS30QZZ</v>
          </cell>
          <cell r="I1377">
            <v>50</v>
          </cell>
          <cell r="J1377">
            <v>0</v>
          </cell>
          <cell r="K1377">
            <v>0</v>
          </cell>
          <cell r="L1377" t="str">
            <v/>
          </cell>
          <cell r="M1377" t="str">
            <v>19A</v>
          </cell>
          <cell r="N1377" t="str">
            <v>SHS-SK</v>
          </cell>
          <cell r="O1377" t="str">
            <v>30</v>
          </cell>
          <cell r="P1377" t="str">
            <v/>
          </cell>
          <cell r="Q1377" t="str">
            <v/>
          </cell>
          <cell r="R1377" t="str">
            <v/>
          </cell>
          <cell r="S1377">
            <v>7.6</v>
          </cell>
          <cell r="T1377">
            <v>380</v>
          </cell>
          <cell r="U1377" t="str">
            <v>21</v>
          </cell>
          <cell r="V1377" t="str">
            <v>SALES CTRL</v>
          </cell>
          <cell r="W1377">
            <v>20231027</v>
          </cell>
          <cell r="X1377" t="str">
            <v/>
          </cell>
          <cell r="Y1377" t="str">
            <v/>
          </cell>
          <cell r="Z1377" t="str">
            <v/>
          </cell>
          <cell r="AA1377" t="str">
            <v/>
          </cell>
          <cell r="AB1377" t="str">
            <v/>
          </cell>
          <cell r="AC1377" t="str">
            <v/>
          </cell>
          <cell r="AD1377" t="str">
            <v/>
          </cell>
          <cell r="AE1377" t="str">
            <v/>
          </cell>
          <cell r="AF1377">
            <v>20231027</v>
          </cell>
          <cell r="AG1377">
            <v>20231027</v>
          </cell>
          <cell r="AH1377">
            <v>20231027</v>
          </cell>
        </row>
        <row r="1378">
          <cell r="A1378">
            <v>20230804</v>
          </cell>
          <cell r="B1378">
            <v>20231027</v>
          </cell>
          <cell r="F1378" t="str">
            <v>HK337584</v>
          </cell>
          <cell r="G1378" t="str">
            <v>301E51019912300</v>
          </cell>
          <cell r="H1378" t="str">
            <v>HSR35C1QZSS BLOCK</v>
          </cell>
          <cell r="I1378">
            <v>8</v>
          </cell>
          <cell r="J1378">
            <v>0</v>
          </cell>
          <cell r="K1378">
            <v>8</v>
          </cell>
          <cell r="L1378" t="str">
            <v>APPLIED MEXICO, SA DE CV</v>
          </cell>
          <cell r="M1378" t="str">
            <v>01E</v>
          </cell>
          <cell r="N1378" t="str">
            <v>HSR</v>
          </cell>
          <cell r="O1378" t="str">
            <v>35</v>
          </cell>
          <cell r="P1378" t="str">
            <v>C</v>
          </cell>
          <cell r="Q1378" t="str">
            <v/>
          </cell>
          <cell r="R1378" t="str">
            <v/>
          </cell>
          <cell r="S1378">
            <v>73.33</v>
          </cell>
          <cell r="T1378">
            <v>586.64</v>
          </cell>
          <cell r="U1378" t="str">
            <v>11</v>
          </cell>
          <cell r="V1378" t="str">
            <v>LA SALES</v>
          </cell>
          <cell r="W1378">
            <v>20231027</v>
          </cell>
          <cell r="X1378" t="str">
            <v/>
          </cell>
          <cell r="Y1378" t="str">
            <v/>
          </cell>
          <cell r="Z1378" t="str">
            <v/>
          </cell>
          <cell r="AA1378" t="str">
            <v/>
          </cell>
          <cell r="AB1378" t="str">
            <v/>
          </cell>
          <cell r="AC1378" t="str">
            <v/>
          </cell>
          <cell r="AD1378" t="str">
            <v/>
          </cell>
          <cell r="AE1378" t="str">
            <v/>
          </cell>
          <cell r="AF1378">
            <v>20231027</v>
          </cell>
          <cell r="AG1378">
            <v>20231027</v>
          </cell>
          <cell r="AH1378">
            <v>20231027</v>
          </cell>
        </row>
        <row r="1379">
          <cell r="A1379">
            <v>20230804</v>
          </cell>
          <cell r="B1379">
            <v>20231027</v>
          </cell>
          <cell r="F1379" t="str">
            <v>HK337622</v>
          </cell>
          <cell r="G1379" t="str">
            <v>113951013490500</v>
          </cell>
          <cell r="H1379" t="str">
            <v>SRS9XMQZSS+630LM</v>
          </cell>
          <cell r="I1379">
            <v>40</v>
          </cell>
          <cell r="J1379">
            <v>25200</v>
          </cell>
          <cell r="K1379">
            <v>40</v>
          </cell>
          <cell r="L1379" t="str">
            <v>MOTION SOLUTIONS</v>
          </cell>
          <cell r="M1379" t="str">
            <v>139</v>
          </cell>
          <cell r="N1379" t="str">
            <v>SRS</v>
          </cell>
          <cell r="O1379" t="str">
            <v>9X</v>
          </cell>
          <cell r="P1379" t="str">
            <v/>
          </cell>
          <cell r="Q1379" t="str">
            <v/>
          </cell>
          <cell r="R1379" t="str">
            <v/>
          </cell>
          <cell r="S1379">
            <v>79.77</v>
          </cell>
          <cell r="T1379">
            <v>3190.8</v>
          </cell>
          <cell r="U1379" t="str">
            <v>11</v>
          </cell>
          <cell r="V1379" t="str">
            <v>SF SALES</v>
          </cell>
          <cell r="W1379">
            <v>20231027</v>
          </cell>
          <cell r="X1379" t="str">
            <v>5</v>
          </cell>
          <cell r="Y1379" t="str">
            <v>20</v>
          </cell>
          <cell r="Z1379" t="str">
            <v/>
          </cell>
          <cell r="AA1379" t="str">
            <v/>
          </cell>
          <cell r="AB1379" t="str">
            <v/>
          </cell>
          <cell r="AC1379" t="str">
            <v>M200</v>
          </cell>
          <cell r="AD1379" t="str">
            <v/>
          </cell>
          <cell r="AE1379" t="str">
            <v>M100</v>
          </cell>
          <cell r="AF1379">
            <v>20231027</v>
          </cell>
          <cell r="AG1379">
            <v>20231027</v>
          </cell>
          <cell r="AH1379">
            <v>20231027</v>
          </cell>
        </row>
        <row r="1380">
          <cell r="A1380">
            <v>20230804</v>
          </cell>
          <cell r="B1380">
            <v>20231027</v>
          </cell>
          <cell r="F1380" t="str">
            <v>HK337582</v>
          </cell>
          <cell r="G1380" t="str">
            <v>001525116405200</v>
          </cell>
          <cell r="H1380" t="str">
            <v>HSR25R1SS+520LP</v>
          </cell>
          <cell r="I1380">
            <v>2</v>
          </cell>
          <cell r="J1380">
            <v>1040</v>
          </cell>
          <cell r="K1380">
            <v>2</v>
          </cell>
          <cell r="L1380" t="str">
            <v>APPLIED MEXICO, SA DE CV</v>
          </cell>
          <cell r="M1380" t="str">
            <v>015</v>
          </cell>
          <cell r="N1380" t="str">
            <v>HSR</v>
          </cell>
          <cell r="O1380" t="str">
            <v>25</v>
          </cell>
          <cell r="P1380" t="str">
            <v>R</v>
          </cell>
          <cell r="Q1380" t="str">
            <v>P</v>
          </cell>
          <cell r="R1380" t="str">
            <v/>
          </cell>
          <cell r="S1380">
            <v>123.55</v>
          </cell>
          <cell r="T1380">
            <v>247.1</v>
          </cell>
          <cell r="U1380" t="str">
            <v>11</v>
          </cell>
          <cell r="V1380" t="str">
            <v>LA SALES</v>
          </cell>
          <cell r="W1380">
            <v>20231027</v>
          </cell>
          <cell r="X1380" t="str">
            <v>20</v>
          </cell>
          <cell r="Y1380" t="str">
            <v>60</v>
          </cell>
          <cell r="Z1380" t="str">
            <v/>
          </cell>
          <cell r="AA1380" t="str">
            <v/>
          </cell>
          <cell r="AB1380" t="str">
            <v/>
          </cell>
          <cell r="AC1380" t="str">
            <v/>
          </cell>
          <cell r="AD1380" t="str">
            <v/>
          </cell>
          <cell r="AE1380" t="str">
            <v/>
          </cell>
          <cell r="AF1380">
            <v>20231027</v>
          </cell>
          <cell r="AG1380">
            <v>20231027</v>
          </cell>
          <cell r="AH1380">
            <v>20231027</v>
          </cell>
        </row>
        <row r="1381">
          <cell r="A1381">
            <v>20230808</v>
          </cell>
          <cell r="B1381">
            <v>20231027</v>
          </cell>
          <cell r="F1381" t="str">
            <v>HK338048</v>
          </cell>
          <cell r="G1381" t="str">
            <v>201720200901000</v>
          </cell>
          <cell r="H1381" t="str">
            <v>HSR20-100L(GK) RAIL</v>
          </cell>
          <cell r="I1381">
            <v>16</v>
          </cell>
          <cell r="J1381">
            <v>1600</v>
          </cell>
          <cell r="K1381">
            <v>0</v>
          </cell>
          <cell r="L1381" t="str">
            <v>GED INTEGRATED SOLUTIONS</v>
          </cell>
          <cell r="M1381" t="str">
            <v>017</v>
          </cell>
          <cell r="N1381" t="str">
            <v>HSR</v>
          </cell>
          <cell r="O1381" t="str">
            <v>20</v>
          </cell>
          <cell r="P1381" t="str">
            <v/>
          </cell>
          <cell r="Q1381" t="str">
            <v>GK</v>
          </cell>
          <cell r="R1381" t="str">
            <v/>
          </cell>
          <cell r="S1381">
            <v>9</v>
          </cell>
          <cell r="T1381">
            <v>144</v>
          </cell>
          <cell r="U1381" t="str">
            <v>11</v>
          </cell>
          <cell r="V1381" t="str">
            <v>DET SALES</v>
          </cell>
          <cell r="W1381">
            <v>20231027</v>
          </cell>
          <cell r="X1381" t="str">
            <v>20</v>
          </cell>
          <cell r="Y1381" t="str">
            <v>60</v>
          </cell>
          <cell r="Z1381" t="str">
            <v/>
          </cell>
          <cell r="AA1381" t="str">
            <v/>
          </cell>
          <cell r="AB1381" t="str">
            <v/>
          </cell>
          <cell r="AC1381" t="str">
            <v/>
          </cell>
          <cell r="AD1381" t="str">
            <v/>
          </cell>
          <cell r="AE1381" t="str">
            <v/>
          </cell>
          <cell r="AF1381">
            <v>20231027</v>
          </cell>
          <cell r="AG1381">
            <v>20231027</v>
          </cell>
          <cell r="AH1381">
            <v>20231027</v>
          </cell>
        </row>
        <row r="1382">
          <cell r="A1382">
            <v>20230816</v>
          </cell>
          <cell r="B1382">
            <v>20231027</v>
          </cell>
          <cell r="F1382" t="str">
            <v>HK338884</v>
          </cell>
          <cell r="G1382" t="str">
            <v>202E45222000000</v>
          </cell>
          <cell r="H1382" t="str">
            <v>SHS45V1SS(GK) BLOCK</v>
          </cell>
          <cell r="I1382">
            <v>20</v>
          </cell>
          <cell r="J1382">
            <v>0</v>
          </cell>
          <cell r="K1382">
            <v>20</v>
          </cell>
          <cell r="L1382" t="str">
            <v/>
          </cell>
          <cell r="M1382" t="str">
            <v>02E</v>
          </cell>
          <cell r="N1382" t="str">
            <v>SHS</v>
          </cell>
          <cell r="O1382" t="str">
            <v>45</v>
          </cell>
          <cell r="P1382" t="str">
            <v>V</v>
          </cell>
          <cell r="Q1382" t="str">
            <v>GK</v>
          </cell>
          <cell r="R1382" t="str">
            <v/>
          </cell>
          <cell r="S1382">
            <v>54.99</v>
          </cell>
          <cell r="T1382">
            <v>1099.8</v>
          </cell>
          <cell r="U1382" t="str">
            <v>21</v>
          </cell>
          <cell r="V1382" t="str">
            <v>SALES CTRL</v>
          </cell>
          <cell r="W1382">
            <v>20231027</v>
          </cell>
          <cell r="X1382" t="str">
            <v/>
          </cell>
          <cell r="Y1382" t="str">
            <v/>
          </cell>
          <cell r="Z1382" t="str">
            <v/>
          </cell>
          <cell r="AA1382" t="str">
            <v/>
          </cell>
          <cell r="AB1382" t="str">
            <v/>
          </cell>
          <cell r="AC1382" t="str">
            <v/>
          </cell>
          <cell r="AD1382" t="str">
            <v/>
          </cell>
          <cell r="AE1382" t="str">
            <v/>
          </cell>
          <cell r="AF1382">
            <v>20231027</v>
          </cell>
          <cell r="AG1382">
            <v>20231027</v>
          </cell>
          <cell r="AH1382">
            <v>20231027</v>
          </cell>
        </row>
        <row r="1383">
          <cell r="A1383">
            <v>20230418</v>
          </cell>
          <cell r="B1383">
            <v>20231030</v>
          </cell>
          <cell r="F1383" t="str">
            <v>HK320571</v>
          </cell>
          <cell r="G1383" t="str">
            <v>113951022215400</v>
          </cell>
          <cell r="H1383" t="str">
            <v>2SRS9XMUU+550LM</v>
          </cell>
          <cell r="I1383">
            <v>8</v>
          </cell>
          <cell r="J1383">
            <v>4400</v>
          </cell>
          <cell r="K1383">
            <v>16</v>
          </cell>
          <cell r="L1383" t="str">
            <v>B.E. AEROSPACE (UKNI)</v>
          </cell>
          <cell r="M1383" t="str">
            <v>139</v>
          </cell>
          <cell r="N1383" t="str">
            <v>SRS</v>
          </cell>
          <cell r="O1383" t="str">
            <v>9X</v>
          </cell>
          <cell r="P1383" t="str">
            <v/>
          </cell>
          <cell r="Q1383" t="str">
            <v/>
          </cell>
          <cell r="R1383" t="str">
            <v/>
          </cell>
          <cell r="S1383">
            <v>79.52</v>
          </cell>
          <cell r="T1383">
            <v>636.16</v>
          </cell>
          <cell r="U1383" t="str">
            <v>11</v>
          </cell>
          <cell r="V1383" t="str">
            <v>ATL SALES</v>
          </cell>
          <cell r="W1383">
            <v>20231030</v>
          </cell>
          <cell r="X1383" t="str">
            <v>5</v>
          </cell>
          <cell r="Y1383" t="str">
            <v>20</v>
          </cell>
          <cell r="Z1383" t="str">
            <v/>
          </cell>
          <cell r="AA1383" t="str">
            <v/>
          </cell>
          <cell r="AB1383" t="str">
            <v/>
          </cell>
          <cell r="AC1383" t="str">
            <v>M200</v>
          </cell>
          <cell r="AD1383" t="str">
            <v/>
          </cell>
          <cell r="AE1383" t="str">
            <v>M100</v>
          </cell>
          <cell r="AF1383">
            <v>20231030</v>
          </cell>
          <cell r="AG1383">
            <v>20231030</v>
          </cell>
          <cell r="AH1383">
            <v>20231030</v>
          </cell>
        </row>
        <row r="1384">
          <cell r="A1384">
            <v>20230510</v>
          </cell>
          <cell r="B1384">
            <v>20231030</v>
          </cell>
          <cell r="F1384" t="str">
            <v>HK324360</v>
          </cell>
          <cell r="G1384" t="str">
            <v>086136131004000</v>
          </cell>
          <cell r="H1384" t="str">
            <v>KR3310A-0400-0-01A0</v>
          </cell>
          <cell r="I1384">
            <v>28</v>
          </cell>
          <cell r="J1384">
            <v>14000</v>
          </cell>
          <cell r="K1384">
            <v>28</v>
          </cell>
          <cell r="L1384" t="str">
            <v>MOTION AI - AXIS</v>
          </cell>
          <cell r="M1384" t="str">
            <v>861</v>
          </cell>
          <cell r="N1384" t="str">
            <v>KR</v>
          </cell>
          <cell r="O1384" t="str">
            <v>3310</v>
          </cell>
          <cell r="P1384" t="str">
            <v>A</v>
          </cell>
          <cell r="Q1384" t="str">
            <v/>
          </cell>
          <cell r="R1384" t="str">
            <v>GS</v>
          </cell>
          <cell r="S1384">
            <v>525.14</v>
          </cell>
          <cell r="T1384">
            <v>14703.92</v>
          </cell>
          <cell r="U1384" t="str">
            <v>11</v>
          </cell>
          <cell r="V1384" t="str">
            <v>NE SALES</v>
          </cell>
          <cell r="W1384">
            <v>20231030</v>
          </cell>
          <cell r="X1384" t="str">
            <v>50</v>
          </cell>
          <cell r="Y1384" t="str">
            <v>0</v>
          </cell>
          <cell r="Z1384" t="str">
            <v/>
          </cell>
          <cell r="AA1384" t="str">
            <v/>
          </cell>
          <cell r="AB1384" t="str">
            <v/>
          </cell>
          <cell r="AC1384" t="str">
            <v/>
          </cell>
          <cell r="AD1384" t="str">
            <v/>
          </cell>
          <cell r="AE1384" t="str">
            <v/>
          </cell>
          <cell r="AF1384">
            <v>20231030</v>
          </cell>
          <cell r="AG1384">
            <v>20231030</v>
          </cell>
          <cell r="AH1384">
            <v>20231030</v>
          </cell>
        </row>
        <row r="1385">
          <cell r="A1385">
            <v>20230607</v>
          </cell>
          <cell r="B1385">
            <v>20231030</v>
          </cell>
          <cell r="F1385" t="str">
            <v>HK329040</v>
          </cell>
          <cell r="G1385" t="str">
            <v>184951022810201</v>
          </cell>
          <cell r="H1385" t="str">
            <v>ME22009-Q003-0228102</v>
          </cell>
          <cell r="I1385">
            <v>50</v>
          </cell>
          <cell r="J1385">
            <v>83500</v>
          </cell>
          <cell r="K1385">
            <v>0</v>
          </cell>
          <cell r="L1385" t="str">
            <v>CANFIELD SCIENTIFIC INC</v>
          </cell>
          <cell r="M1385" t="str">
            <v>849</v>
          </cell>
          <cell r="N1385" t="str">
            <v>S-UNIT</v>
          </cell>
          <cell r="O1385" t="str">
            <v/>
          </cell>
          <cell r="P1385" t="str">
            <v/>
          </cell>
          <cell r="Q1385" t="str">
            <v/>
          </cell>
          <cell r="R1385" t="str">
            <v/>
          </cell>
          <cell r="S1385">
            <v>890</v>
          </cell>
          <cell r="T1385">
            <v>44500</v>
          </cell>
          <cell r="U1385" t="str">
            <v>11</v>
          </cell>
          <cell r="V1385" t="str">
            <v>NE SALES</v>
          </cell>
          <cell r="W1385">
            <v>20230925</v>
          </cell>
          <cell r="X1385" t="str">
            <v/>
          </cell>
          <cell r="Y1385" t="str">
            <v/>
          </cell>
          <cell r="Z1385" t="str">
            <v/>
          </cell>
          <cell r="AA1385" t="str">
            <v/>
          </cell>
          <cell r="AB1385" t="str">
            <v/>
          </cell>
          <cell r="AC1385" t="str">
            <v/>
          </cell>
          <cell r="AD1385" t="str">
            <v/>
          </cell>
          <cell r="AE1385" t="str">
            <v/>
          </cell>
          <cell r="AF1385">
            <v>20231030</v>
          </cell>
          <cell r="AG1385">
            <v>20231030</v>
          </cell>
          <cell r="AH1385">
            <v>20231030</v>
          </cell>
        </row>
        <row r="1386">
          <cell r="A1386">
            <v>20230817</v>
          </cell>
          <cell r="B1386">
            <v>20231030</v>
          </cell>
          <cell r="F1386" t="str">
            <v>HK338922</v>
          </cell>
          <cell r="G1386" t="str">
            <v>101E51023384500</v>
          </cell>
          <cell r="H1386" t="str">
            <v>HSR55LC8KK+16500LT-II</v>
          </cell>
          <cell r="I1386">
            <v>8</v>
          </cell>
          <cell r="J1386">
            <v>132000</v>
          </cell>
          <cell r="K1386">
            <v>64</v>
          </cell>
          <cell r="L1386" t="str">
            <v>MOTION IND - BIRMINGHAM (AL09)</v>
          </cell>
          <cell r="M1386" t="str">
            <v>01E</v>
          </cell>
          <cell r="N1386" t="str">
            <v>HSR</v>
          </cell>
          <cell r="O1386" t="str">
            <v>55</v>
          </cell>
          <cell r="P1386" t="str">
            <v>LC</v>
          </cell>
          <cell r="Q1386" t="str">
            <v/>
          </cell>
          <cell r="R1386" t="str">
            <v/>
          </cell>
          <cell r="S1386">
            <v>3958.3</v>
          </cell>
          <cell r="T1386">
            <v>31666.400000000001</v>
          </cell>
          <cell r="U1386" t="str">
            <v>11</v>
          </cell>
          <cell r="V1386" t="str">
            <v>ATL SALES</v>
          </cell>
          <cell r="W1386">
            <v>20231030</v>
          </cell>
          <cell r="X1386" t="str">
            <v>30</v>
          </cell>
          <cell r="Y1386" t="str">
            <v>120</v>
          </cell>
          <cell r="Z1386" t="str">
            <v>6</v>
          </cell>
          <cell r="AA1386" t="str">
            <v>2</v>
          </cell>
          <cell r="AB1386" t="str">
            <v/>
          </cell>
          <cell r="AC1386" t="str">
            <v/>
          </cell>
          <cell r="AD1386" t="str">
            <v/>
          </cell>
          <cell r="AE1386" t="str">
            <v/>
          </cell>
          <cell r="AF1386">
            <v>20231030</v>
          </cell>
          <cell r="AG1386">
            <v>20231030</v>
          </cell>
          <cell r="AH1386">
            <v>20231030</v>
          </cell>
        </row>
        <row r="1387">
          <cell r="A1387">
            <v>20221215</v>
          </cell>
          <cell r="B1387">
            <v>20231031</v>
          </cell>
          <cell r="F1387" t="str">
            <v>HK297423</v>
          </cell>
          <cell r="G1387" t="str">
            <v>000115126016000</v>
          </cell>
          <cell r="H1387" t="str">
            <v>SR15W2SS+1600L</v>
          </cell>
          <cell r="I1387">
            <v>10</v>
          </cell>
          <cell r="J1387">
            <v>16000</v>
          </cell>
          <cell r="K1387">
            <v>20</v>
          </cell>
          <cell r="L1387" t="str">
            <v>FLEXTRONICS INTL EUROPE B.V.</v>
          </cell>
          <cell r="M1387" t="str">
            <v>001</v>
          </cell>
          <cell r="N1387" t="str">
            <v>SR</v>
          </cell>
          <cell r="O1387" t="str">
            <v>15</v>
          </cell>
          <cell r="P1387" t="str">
            <v>W</v>
          </cell>
          <cell r="Q1387" t="str">
            <v/>
          </cell>
          <cell r="R1387" t="str">
            <v/>
          </cell>
          <cell r="S1387">
            <v>73</v>
          </cell>
          <cell r="T1387">
            <v>730</v>
          </cell>
          <cell r="U1387" t="str">
            <v>11</v>
          </cell>
          <cell r="V1387" t="str">
            <v>LA SALES</v>
          </cell>
          <cell r="W1387">
            <v>20231020</v>
          </cell>
          <cell r="X1387" t="str">
            <v>20</v>
          </cell>
          <cell r="Y1387" t="str">
            <v>60</v>
          </cell>
          <cell r="Z1387" t="str">
            <v/>
          </cell>
          <cell r="AA1387" t="str">
            <v/>
          </cell>
          <cell r="AB1387" t="str">
            <v/>
          </cell>
          <cell r="AC1387" t="str">
            <v/>
          </cell>
          <cell r="AD1387" t="str">
            <v/>
          </cell>
          <cell r="AE1387" t="str">
            <v/>
          </cell>
          <cell r="AF1387">
            <v>20231031</v>
          </cell>
          <cell r="AG1387">
            <v>20231031</v>
          </cell>
          <cell r="AH1387">
            <v>20231031</v>
          </cell>
        </row>
        <row r="1388">
          <cell r="A1388">
            <v>20230118</v>
          </cell>
          <cell r="B1388">
            <v>20231031</v>
          </cell>
          <cell r="F1388" t="str">
            <v>HK301980</v>
          </cell>
          <cell r="G1388" t="str">
            <v>102351005908100</v>
          </cell>
          <cell r="H1388" t="str">
            <v>SHS30V2SSC1E+1216LTS-II</v>
          </cell>
          <cell r="I1388">
            <v>24</v>
          </cell>
          <cell r="J1388">
            <v>29184</v>
          </cell>
          <cell r="K1388">
            <v>48</v>
          </cell>
          <cell r="L1388" t="str">
            <v>ORBIT MACHINING COMPANY</v>
          </cell>
          <cell r="M1388" t="str">
            <v>023</v>
          </cell>
          <cell r="N1388" t="str">
            <v>SHS</v>
          </cell>
          <cell r="O1388" t="str">
            <v>30</v>
          </cell>
          <cell r="P1388" t="str">
            <v>V</v>
          </cell>
          <cell r="Q1388" t="str">
            <v/>
          </cell>
          <cell r="R1388" t="str">
            <v>C1</v>
          </cell>
          <cell r="S1388">
            <v>282.52</v>
          </cell>
          <cell r="T1388">
            <v>6780.48</v>
          </cell>
          <cell r="U1388" t="str">
            <v>11</v>
          </cell>
          <cell r="V1388" t="str">
            <v>CHI SALES</v>
          </cell>
          <cell r="W1388">
            <v>20231120</v>
          </cell>
          <cell r="X1388" t="str">
            <v>37</v>
          </cell>
          <cell r="Y1388" t="str">
            <v>80</v>
          </cell>
          <cell r="Z1388" t="str">
            <v>2</v>
          </cell>
          <cell r="AA1388" t="str">
            <v>2</v>
          </cell>
          <cell r="AB1388" t="str">
            <v/>
          </cell>
          <cell r="AC1388" t="str">
            <v/>
          </cell>
          <cell r="AD1388" t="str">
            <v>Z000</v>
          </cell>
          <cell r="AE1388" t="str">
            <v/>
          </cell>
          <cell r="AF1388">
            <v>20231031</v>
          </cell>
          <cell r="AG1388">
            <v>20231120</v>
          </cell>
          <cell r="AH1388">
            <v>20231120</v>
          </cell>
        </row>
        <row r="1389">
          <cell r="A1389">
            <v>20230224</v>
          </cell>
          <cell r="B1389">
            <v>20231031</v>
          </cell>
          <cell r="F1389" t="str">
            <v>HK309004</v>
          </cell>
          <cell r="G1389" t="str">
            <v>102351011110100</v>
          </cell>
          <cell r="H1389" t="str">
            <v>SHS15LV1SSHHE+400LK</v>
          </cell>
          <cell r="I1389">
            <v>100</v>
          </cell>
          <cell r="J1389">
            <v>40000</v>
          </cell>
          <cell r="K1389">
            <v>100</v>
          </cell>
          <cell r="L1389" t="str">
            <v>CURT JOA INC</v>
          </cell>
          <cell r="M1389" t="str">
            <v>023</v>
          </cell>
          <cell r="N1389" t="str">
            <v>SHS</v>
          </cell>
          <cell r="O1389" t="str">
            <v>15</v>
          </cell>
          <cell r="P1389" t="str">
            <v>LV</v>
          </cell>
          <cell r="Q1389" t="str">
            <v/>
          </cell>
          <cell r="R1389" t="str">
            <v/>
          </cell>
          <cell r="S1389">
            <v>125.62</v>
          </cell>
          <cell r="T1389">
            <v>12562</v>
          </cell>
          <cell r="U1389" t="str">
            <v>11</v>
          </cell>
          <cell r="V1389" t="str">
            <v>CHI SALES</v>
          </cell>
          <cell r="W1389">
            <v>20231031</v>
          </cell>
          <cell r="X1389" t="str">
            <v>20</v>
          </cell>
          <cell r="Y1389" t="str">
            <v>60</v>
          </cell>
          <cell r="Z1389" t="str">
            <v/>
          </cell>
          <cell r="AA1389" t="str">
            <v/>
          </cell>
          <cell r="AB1389" t="str">
            <v>003B</v>
          </cell>
          <cell r="AC1389" t="str">
            <v/>
          </cell>
          <cell r="AD1389" t="str">
            <v/>
          </cell>
          <cell r="AE1389" t="str">
            <v/>
          </cell>
          <cell r="AF1389">
            <v>20231031</v>
          </cell>
          <cell r="AG1389">
            <v>20231031</v>
          </cell>
          <cell r="AH1389">
            <v>20231031</v>
          </cell>
        </row>
        <row r="1390">
          <cell r="A1390">
            <v>20230224</v>
          </cell>
          <cell r="B1390">
            <v>20231031</v>
          </cell>
          <cell r="F1390" t="str">
            <v>HK309028</v>
          </cell>
          <cell r="G1390" t="str">
            <v>102351011110100</v>
          </cell>
          <cell r="H1390" t="str">
            <v>SHS15LV1SSHHE+400LK</v>
          </cell>
          <cell r="I1390">
            <v>200</v>
          </cell>
          <cell r="J1390">
            <v>80000</v>
          </cell>
          <cell r="K1390">
            <v>200</v>
          </cell>
          <cell r="L1390" t="str">
            <v>CURT JOA INC</v>
          </cell>
          <cell r="M1390" t="str">
            <v>023</v>
          </cell>
          <cell r="N1390" t="str">
            <v>SHS</v>
          </cell>
          <cell r="O1390" t="str">
            <v>15</v>
          </cell>
          <cell r="P1390" t="str">
            <v>LV</v>
          </cell>
          <cell r="Q1390" t="str">
            <v/>
          </cell>
          <cell r="R1390" t="str">
            <v/>
          </cell>
          <cell r="S1390">
            <v>125.62</v>
          </cell>
          <cell r="T1390">
            <v>25124</v>
          </cell>
          <cell r="U1390" t="str">
            <v>11</v>
          </cell>
          <cell r="V1390" t="str">
            <v>CHI SALES</v>
          </cell>
          <cell r="W1390">
            <v>20231031</v>
          </cell>
          <cell r="X1390" t="str">
            <v>20</v>
          </cell>
          <cell r="Y1390" t="str">
            <v>60</v>
          </cell>
          <cell r="Z1390" t="str">
            <v/>
          </cell>
          <cell r="AA1390" t="str">
            <v/>
          </cell>
          <cell r="AB1390" t="str">
            <v>003B</v>
          </cell>
          <cell r="AC1390" t="str">
            <v/>
          </cell>
          <cell r="AD1390" t="str">
            <v/>
          </cell>
          <cell r="AE1390" t="str">
            <v/>
          </cell>
          <cell r="AF1390">
            <v>20231031</v>
          </cell>
          <cell r="AG1390">
            <v>20231031</v>
          </cell>
          <cell r="AH1390">
            <v>20231031</v>
          </cell>
        </row>
        <row r="1391">
          <cell r="A1391">
            <v>20230405</v>
          </cell>
          <cell r="B1391">
            <v>20231031</v>
          </cell>
          <cell r="F1391" t="str">
            <v>HK318524</v>
          </cell>
          <cell r="G1391" t="str">
            <v>101651022810300</v>
          </cell>
          <cell r="H1391" t="str">
            <v>HSR20R2ME+450LM</v>
          </cell>
          <cell r="I1391">
            <v>96</v>
          </cell>
          <cell r="J1391">
            <v>43200</v>
          </cell>
          <cell r="K1391">
            <v>192</v>
          </cell>
          <cell r="L1391" t="str">
            <v>TESLA TORONTO AUTOMATION ULC</v>
          </cell>
          <cell r="M1391" t="str">
            <v>016</v>
          </cell>
          <cell r="N1391" t="str">
            <v>HSR</v>
          </cell>
          <cell r="O1391" t="str">
            <v>20</v>
          </cell>
          <cell r="P1391" t="str">
            <v>R</v>
          </cell>
          <cell r="Q1391" t="str">
            <v/>
          </cell>
          <cell r="R1391" t="str">
            <v/>
          </cell>
          <cell r="S1391">
            <v>170.37</v>
          </cell>
          <cell r="T1391">
            <v>16355.52</v>
          </cell>
          <cell r="U1391" t="str">
            <v>11</v>
          </cell>
          <cell r="V1391" t="str">
            <v>CAN SALES</v>
          </cell>
          <cell r="W1391">
            <v>20231018</v>
          </cell>
          <cell r="X1391" t="str">
            <v>15</v>
          </cell>
          <cell r="Y1391" t="str">
            <v>60</v>
          </cell>
          <cell r="Z1391" t="str">
            <v/>
          </cell>
          <cell r="AA1391" t="str">
            <v/>
          </cell>
          <cell r="AB1391" t="str">
            <v>0001</v>
          </cell>
          <cell r="AC1391" t="str">
            <v>M200</v>
          </cell>
          <cell r="AD1391" t="str">
            <v/>
          </cell>
          <cell r="AE1391" t="str">
            <v>M100</v>
          </cell>
          <cell r="AF1391">
            <v>20231031</v>
          </cell>
          <cell r="AG1391">
            <v>20231031</v>
          </cell>
          <cell r="AH1391">
            <v>20231031</v>
          </cell>
        </row>
        <row r="1392">
          <cell r="A1392">
            <v>20230427</v>
          </cell>
          <cell r="B1392">
            <v>20231031</v>
          </cell>
          <cell r="F1392" t="str">
            <v>HK321989</v>
          </cell>
          <cell r="G1392" t="str">
            <v>013912026001200</v>
          </cell>
          <cell r="H1392" t="str">
            <v>2SRS12MSS+120LM</v>
          </cell>
          <cell r="I1392">
            <v>8</v>
          </cell>
          <cell r="J1392">
            <v>960</v>
          </cell>
          <cell r="K1392">
            <v>16</v>
          </cell>
          <cell r="L1392" t="str">
            <v>ATS INDUSTRIAL AUTOMATION</v>
          </cell>
          <cell r="M1392" t="str">
            <v>139</v>
          </cell>
          <cell r="N1392" t="str">
            <v>SRS</v>
          </cell>
          <cell r="O1392" t="str">
            <v>12</v>
          </cell>
          <cell r="P1392" t="str">
            <v/>
          </cell>
          <cell r="Q1392" t="str">
            <v/>
          </cell>
          <cell r="R1392" t="str">
            <v/>
          </cell>
          <cell r="S1392">
            <v>46.04</v>
          </cell>
          <cell r="T1392">
            <v>368.32</v>
          </cell>
          <cell r="U1392" t="str">
            <v>11</v>
          </cell>
          <cell r="V1392" t="str">
            <v>CAN SALES</v>
          </cell>
          <cell r="W1392">
            <v>20231031</v>
          </cell>
          <cell r="X1392" t="str">
            <v>10</v>
          </cell>
          <cell r="Y1392" t="str">
            <v>25</v>
          </cell>
          <cell r="Z1392" t="str">
            <v/>
          </cell>
          <cell r="AA1392" t="str">
            <v/>
          </cell>
          <cell r="AB1392" t="str">
            <v/>
          </cell>
          <cell r="AC1392" t="str">
            <v>M200</v>
          </cell>
          <cell r="AD1392" t="str">
            <v/>
          </cell>
          <cell r="AE1392" t="str">
            <v>M100</v>
          </cell>
          <cell r="AF1392">
            <v>20231031</v>
          </cell>
          <cell r="AG1392">
            <v>20231031</v>
          </cell>
          <cell r="AH1392">
            <v>20231031</v>
          </cell>
        </row>
        <row r="1393">
          <cell r="A1393">
            <v>20230427</v>
          </cell>
          <cell r="B1393">
            <v>20231031</v>
          </cell>
          <cell r="F1393" t="str">
            <v>HK321997</v>
          </cell>
          <cell r="G1393" t="str">
            <v>102302154010900</v>
          </cell>
          <cell r="H1393" t="str">
            <v>SHS15V2QZSS+420L</v>
          </cell>
          <cell r="I1393">
            <v>4</v>
          </cell>
          <cell r="J1393">
            <v>1680</v>
          </cell>
          <cell r="K1393">
            <v>8</v>
          </cell>
          <cell r="L1393" t="str">
            <v>ATS INDUSTRIAL AUTOMATION</v>
          </cell>
          <cell r="M1393" t="str">
            <v>023</v>
          </cell>
          <cell r="N1393" t="str">
            <v>SHS</v>
          </cell>
          <cell r="O1393" t="str">
            <v>15</v>
          </cell>
          <cell r="P1393" t="str">
            <v>V</v>
          </cell>
          <cell r="Q1393" t="str">
            <v/>
          </cell>
          <cell r="R1393" t="str">
            <v/>
          </cell>
          <cell r="S1393">
            <v>126.73</v>
          </cell>
          <cell r="T1393">
            <v>506.92</v>
          </cell>
          <cell r="U1393" t="str">
            <v>11</v>
          </cell>
          <cell r="V1393" t="str">
            <v>CAN SALES</v>
          </cell>
          <cell r="W1393">
            <v>20231031</v>
          </cell>
          <cell r="X1393" t="str">
            <v>30</v>
          </cell>
          <cell r="Y1393" t="str">
            <v>60</v>
          </cell>
          <cell r="Z1393" t="str">
            <v/>
          </cell>
          <cell r="AA1393" t="str">
            <v/>
          </cell>
          <cell r="AB1393" t="str">
            <v/>
          </cell>
          <cell r="AC1393" t="str">
            <v/>
          </cell>
          <cell r="AD1393" t="str">
            <v/>
          </cell>
          <cell r="AE1393" t="str">
            <v/>
          </cell>
          <cell r="AF1393">
            <v>20231031</v>
          </cell>
          <cell r="AG1393">
            <v>20231031</v>
          </cell>
          <cell r="AH1393">
            <v>20231031</v>
          </cell>
        </row>
        <row r="1394">
          <cell r="A1394">
            <v>20230427</v>
          </cell>
          <cell r="B1394">
            <v>20231031</v>
          </cell>
          <cell r="F1394" t="str">
            <v>HK321998</v>
          </cell>
          <cell r="G1394" t="str">
            <v>102302154010900</v>
          </cell>
          <cell r="H1394" t="str">
            <v>SHS15V2QZSS+420L</v>
          </cell>
          <cell r="I1394">
            <v>4</v>
          </cell>
          <cell r="J1394">
            <v>1680</v>
          </cell>
          <cell r="K1394">
            <v>8</v>
          </cell>
          <cell r="L1394" t="str">
            <v>ATS INDUSTRIAL AUTOMATION</v>
          </cell>
          <cell r="M1394" t="str">
            <v>023</v>
          </cell>
          <cell r="N1394" t="str">
            <v>SHS</v>
          </cell>
          <cell r="O1394" t="str">
            <v>15</v>
          </cell>
          <cell r="P1394" t="str">
            <v>V</v>
          </cell>
          <cell r="Q1394" t="str">
            <v/>
          </cell>
          <cell r="R1394" t="str">
            <v/>
          </cell>
          <cell r="S1394">
            <v>126.73</v>
          </cell>
          <cell r="T1394">
            <v>506.92</v>
          </cell>
          <cell r="U1394" t="str">
            <v>11</v>
          </cell>
          <cell r="V1394" t="str">
            <v>CAN SALES</v>
          </cell>
          <cell r="W1394">
            <v>20231031</v>
          </cell>
          <cell r="X1394" t="str">
            <v>30</v>
          </cell>
          <cell r="Y1394" t="str">
            <v>60</v>
          </cell>
          <cell r="Z1394" t="str">
            <v/>
          </cell>
          <cell r="AA1394" t="str">
            <v/>
          </cell>
          <cell r="AB1394" t="str">
            <v/>
          </cell>
          <cell r="AC1394" t="str">
            <v/>
          </cell>
          <cell r="AD1394" t="str">
            <v/>
          </cell>
          <cell r="AE1394" t="str">
            <v/>
          </cell>
          <cell r="AF1394">
            <v>20231031</v>
          </cell>
          <cell r="AG1394">
            <v>20231031</v>
          </cell>
          <cell r="AH1394">
            <v>20231031</v>
          </cell>
        </row>
        <row r="1395">
          <cell r="A1395">
            <v>20230427</v>
          </cell>
          <cell r="B1395">
            <v>20231031</v>
          </cell>
          <cell r="F1395" t="str">
            <v>HK322045</v>
          </cell>
          <cell r="G1395" t="str">
            <v>002320126005200</v>
          </cell>
          <cell r="H1395" t="str">
            <v>SHS20C2SS+520L</v>
          </cell>
          <cell r="I1395">
            <v>8</v>
          </cell>
          <cell r="J1395">
            <v>4160</v>
          </cell>
          <cell r="K1395">
            <v>16</v>
          </cell>
          <cell r="L1395" t="str">
            <v>ATS INDUSTRIAL AUTOMATION</v>
          </cell>
          <cell r="M1395" t="str">
            <v>023</v>
          </cell>
          <cell r="N1395" t="str">
            <v>SHS</v>
          </cell>
          <cell r="O1395" t="str">
            <v>20</v>
          </cell>
          <cell r="P1395" t="str">
            <v>C</v>
          </cell>
          <cell r="Q1395" t="str">
            <v/>
          </cell>
          <cell r="R1395" t="str">
            <v/>
          </cell>
          <cell r="S1395">
            <v>85</v>
          </cell>
          <cell r="T1395">
            <v>680</v>
          </cell>
          <cell r="U1395" t="str">
            <v>11</v>
          </cell>
          <cell r="V1395" t="str">
            <v>CAN SALES</v>
          </cell>
          <cell r="W1395">
            <v>20231031</v>
          </cell>
          <cell r="X1395" t="str">
            <v>20</v>
          </cell>
          <cell r="Y1395" t="str">
            <v>60</v>
          </cell>
          <cell r="Z1395" t="str">
            <v/>
          </cell>
          <cell r="AA1395" t="str">
            <v/>
          </cell>
          <cell r="AB1395" t="str">
            <v/>
          </cell>
          <cell r="AC1395" t="str">
            <v/>
          </cell>
          <cell r="AD1395" t="str">
            <v/>
          </cell>
          <cell r="AE1395" t="str">
            <v/>
          </cell>
          <cell r="AF1395">
            <v>20231031</v>
          </cell>
          <cell r="AG1395">
            <v>20231031</v>
          </cell>
          <cell r="AH1395">
            <v>20231031</v>
          </cell>
        </row>
        <row r="1396">
          <cell r="A1396">
            <v>20230427</v>
          </cell>
          <cell r="B1396">
            <v>20231031</v>
          </cell>
          <cell r="F1396" t="str">
            <v>HK322060</v>
          </cell>
          <cell r="G1396" t="str">
            <v>002320126005200</v>
          </cell>
          <cell r="H1396" t="str">
            <v>SHS20C2SS+520L</v>
          </cell>
          <cell r="I1396">
            <v>8</v>
          </cell>
          <cell r="J1396">
            <v>4160</v>
          </cell>
          <cell r="K1396">
            <v>16</v>
          </cell>
          <cell r="L1396" t="str">
            <v>ATS INDUSTRIAL AUTOMATION</v>
          </cell>
          <cell r="M1396" t="str">
            <v>023</v>
          </cell>
          <cell r="N1396" t="str">
            <v>SHS</v>
          </cell>
          <cell r="O1396" t="str">
            <v>20</v>
          </cell>
          <cell r="P1396" t="str">
            <v>C</v>
          </cell>
          <cell r="Q1396" t="str">
            <v/>
          </cell>
          <cell r="R1396" t="str">
            <v/>
          </cell>
          <cell r="S1396">
            <v>85</v>
          </cell>
          <cell r="T1396">
            <v>680</v>
          </cell>
          <cell r="U1396" t="str">
            <v>11</v>
          </cell>
          <cell r="V1396" t="str">
            <v>CAN SALES</v>
          </cell>
          <cell r="W1396">
            <v>20231031</v>
          </cell>
          <cell r="X1396" t="str">
            <v>20</v>
          </cell>
          <cell r="Y1396" t="str">
            <v>60</v>
          </cell>
          <cell r="Z1396" t="str">
            <v/>
          </cell>
          <cell r="AA1396" t="str">
            <v/>
          </cell>
          <cell r="AB1396" t="str">
            <v/>
          </cell>
          <cell r="AC1396" t="str">
            <v/>
          </cell>
          <cell r="AD1396" t="str">
            <v/>
          </cell>
          <cell r="AE1396" t="str">
            <v/>
          </cell>
          <cell r="AF1396">
            <v>20231031</v>
          </cell>
          <cell r="AG1396">
            <v>20231031</v>
          </cell>
          <cell r="AH1396">
            <v>20231031</v>
          </cell>
        </row>
        <row r="1397">
          <cell r="A1397">
            <v>20230427</v>
          </cell>
          <cell r="B1397">
            <v>20231031</v>
          </cell>
          <cell r="F1397" t="str">
            <v>HK322047</v>
          </cell>
          <cell r="G1397" t="str">
            <v>002320126010000</v>
          </cell>
          <cell r="H1397" t="str">
            <v>SHS20C2SS+1000L</v>
          </cell>
          <cell r="I1397">
            <v>4</v>
          </cell>
          <cell r="J1397">
            <v>4000</v>
          </cell>
          <cell r="K1397">
            <v>8</v>
          </cell>
          <cell r="L1397" t="str">
            <v>ATS INDUSTRIAL AUTOMATION</v>
          </cell>
          <cell r="M1397" t="str">
            <v>023</v>
          </cell>
          <cell r="N1397" t="str">
            <v>SHS</v>
          </cell>
          <cell r="O1397" t="str">
            <v>20</v>
          </cell>
          <cell r="P1397" t="str">
            <v>C</v>
          </cell>
          <cell r="Q1397" t="str">
            <v/>
          </cell>
          <cell r="R1397" t="str">
            <v/>
          </cell>
          <cell r="S1397">
            <v>114</v>
          </cell>
          <cell r="T1397">
            <v>456</v>
          </cell>
          <cell r="U1397" t="str">
            <v>11</v>
          </cell>
          <cell r="V1397" t="str">
            <v>CAN SALES</v>
          </cell>
          <cell r="W1397">
            <v>20231031</v>
          </cell>
          <cell r="X1397" t="str">
            <v>20</v>
          </cell>
          <cell r="Y1397" t="str">
            <v>60</v>
          </cell>
          <cell r="Z1397" t="str">
            <v/>
          </cell>
          <cell r="AA1397" t="str">
            <v/>
          </cell>
          <cell r="AB1397" t="str">
            <v/>
          </cell>
          <cell r="AC1397" t="str">
            <v/>
          </cell>
          <cell r="AD1397" t="str">
            <v/>
          </cell>
          <cell r="AE1397" t="str">
            <v/>
          </cell>
          <cell r="AF1397">
            <v>20231031</v>
          </cell>
          <cell r="AG1397">
            <v>20231031</v>
          </cell>
          <cell r="AH1397">
            <v>20231031</v>
          </cell>
        </row>
        <row r="1398">
          <cell r="A1398">
            <v>20230427</v>
          </cell>
          <cell r="B1398">
            <v>20231031</v>
          </cell>
          <cell r="F1398" t="str">
            <v>HK322074</v>
          </cell>
          <cell r="G1398" t="str">
            <v>002320126010000</v>
          </cell>
          <cell r="H1398" t="str">
            <v>SHS20C2SS+1000L</v>
          </cell>
          <cell r="I1398">
            <v>4</v>
          </cell>
          <cell r="J1398">
            <v>4000</v>
          </cell>
          <cell r="K1398">
            <v>8</v>
          </cell>
          <cell r="L1398" t="str">
            <v>ATS INDUSTRIAL AUTOMATION</v>
          </cell>
          <cell r="M1398" t="str">
            <v>023</v>
          </cell>
          <cell r="N1398" t="str">
            <v>SHS</v>
          </cell>
          <cell r="O1398" t="str">
            <v>20</v>
          </cell>
          <cell r="P1398" t="str">
            <v>C</v>
          </cell>
          <cell r="Q1398" t="str">
            <v/>
          </cell>
          <cell r="R1398" t="str">
            <v/>
          </cell>
          <cell r="S1398">
            <v>114</v>
          </cell>
          <cell r="T1398">
            <v>456</v>
          </cell>
          <cell r="U1398" t="str">
            <v>11</v>
          </cell>
          <cell r="V1398" t="str">
            <v>CAN SALES</v>
          </cell>
          <cell r="W1398">
            <v>20231031</v>
          </cell>
          <cell r="X1398" t="str">
            <v>20</v>
          </cell>
          <cell r="Y1398" t="str">
            <v>60</v>
          </cell>
          <cell r="Z1398" t="str">
            <v/>
          </cell>
          <cell r="AA1398" t="str">
            <v/>
          </cell>
          <cell r="AB1398" t="str">
            <v/>
          </cell>
          <cell r="AC1398" t="str">
            <v/>
          </cell>
          <cell r="AD1398" t="str">
            <v/>
          </cell>
          <cell r="AE1398" t="str">
            <v/>
          </cell>
          <cell r="AF1398">
            <v>20231031</v>
          </cell>
          <cell r="AG1398">
            <v>20231031</v>
          </cell>
          <cell r="AH1398">
            <v>20231031</v>
          </cell>
        </row>
        <row r="1399">
          <cell r="A1399">
            <v>20230427</v>
          </cell>
          <cell r="B1399">
            <v>20231031</v>
          </cell>
          <cell r="F1399" t="str">
            <v>HK322048</v>
          </cell>
          <cell r="G1399" t="str">
            <v>102302116961400</v>
          </cell>
          <cell r="H1399" t="str">
            <v>SHS20C2SS+300L</v>
          </cell>
          <cell r="I1399">
            <v>8</v>
          </cell>
          <cell r="J1399">
            <v>2400</v>
          </cell>
          <cell r="K1399">
            <v>16</v>
          </cell>
          <cell r="L1399" t="str">
            <v>ATS INDUSTRIAL AUTOMATION</v>
          </cell>
          <cell r="M1399" t="str">
            <v>023</v>
          </cell>
          <cell r="N1399" t="str">
            <v>SHS</v>
          </cell>
          <cell r="O1399" t="str">
            <v>20</v>
          </cell>
          <cell r="P1399" t="str">
            <v>C</v>
          </cell>
          <cell r="Q1399" t="str">
            <v/>
          </cell>
          <cell r="R1399" t="str">
            <v/>
          </cell>
          <cell r="S1399">
            <v>72</v>
          </cell>
          <cell r="T1399">
            <v>576</v>
          </cell>
          <cell r="U1399" t="str">
            <v>11</v>
          </cell>
          <cell r="V1399" t="str">
            <v>CAN SALES</v>
          </cell>
          <cell r="W1399">
            <v>20231031</v>
          </cell>
          <cell r="X1399" t="str">
            <v>30</v>
          </cell>
          <cell r="Y1399" t="str">
            <v>60</v>
          </cell>
          <cell r="Z1399" t="str">
            <v/>
          </cell>
          <cell r="AA1399" t="str">
            <v/>
          </cell>
          <cell r="AB1399" t="str">
            <v/>
          </cell>
          <cell r="AC1399" t="str">
            <v/>
          </cell>
          <cell r="AD1399" t="str">
            <v/>
          </cell>
          <cell r="AE1399" t="str">
            <v/>
          </cell>
          <cell r="AF1399">
            <v>20231031</v>
          </cell>
          <cell r="AG1399">
            <v>20231031</v>
          </cell>
          <cell r="AH1399">
            <v>20231031</v>
          </cell>
        </row>
        <row r="1400">
          <cell r="A1400">
            <v>20230427</v>
          </cell>
          <cell r="B1400">
            <v>20231031</v>
          </cell>
          <cell r="F1400" t="str">
            <v>HK322049</v>
          </cell>
          <cell r="G1400" t="str">
            <v>102302116961400</v>
          </cell>
          <cell r="H1400" t="str">
            <v>SHS20C2SS+300L</v>
          </cell>
          <cell r="I1400">
            <v>8</v>
          </cell>
          <cell r="J1400">
            <v>2400</v>
          </cell>
          <cell r="K1400">
            <v>16</v>
          </cell>
          <cell r="L1400" t="str">
            <v>ATS INDUSTRIAL AUTOMATION</v>
          </cell>
          <cell r="M1400" t="str">
            <v>023</v>
          </cell>
          <cell r="N1400" t="str">
            <v>SHS</v>
          </cell>
          <cell r="O1400" t="str">
            <v>20</v>
          </cell>
          <cell r="P1400" t="str">
            <v>C</v>
          </cell>
          <cell r="Q1400" t="str">
            <v/>
          </cell>
          <cell r="R1400" t="str">
            <v/>
          </cell>
          <cell r="S1400">
            <v>72</v>
          </cell>
          <cell r="T1400">
            <v>576</v>
          </cell>
          <cell r="U1400" t="str">
            <v>11</v>
          </cell>
          <cell r="V1400" t="str">
            <v>CAN SALES</v>
          </cell>
          <cell r="W1400">
            <v>20231031</v>
          </cell>
          <cell r="X1400" t="str">
            <v>30</v>
          </cell>
          <cell r="Y1400" t="str">
            <v>60</v>
          </cell>
          <cell r="Z1400" t="str">
            <v/>
          </cell>
          <cell r="AA1400" t="str">
            <v/>
          </cell>
          <cell r="AB1400" t="str">
            <v/>
          </cell>
          <cell r="AC1400" t="str">
            <v/>
          </cell>
          <cell r="AD1400" t="str">
            <v/>
          </cell>
          <cell r="AE1400" t="str">
            <v/>
          </cell>
          <cell r="AF1400">
            <v>20231031</v>
          </cell>
          <cell r="AG1400">
            <v>20231031</v>
          </cell>
          <cell r="AH1400">
            <v>20231031</v>
          </cell>
        </row>
        <row r="1401">
          <cell r="A1401">
            <v>20230427</v>
          </cell>
          <cell r="B1401">
            <v>20231031</v>
          </cell>
          <cell r="F1401" t="str">
            <v>HK322076</v>
          </cell>
          <cell r="G1401" t="str">
            <v>102302116961400</v>
          </cell>
          <cell r="H1401" t="str">
            <v>SHS20C2SS+300L</v>
          </cell>
          <cell r="I1401">
            <v>8</v>
          </cell>
          <cell r="J1401">
            <v>2400</v>
          </cell>
          <cell r="K1401">
            <v>16</v>
          </cell>
          <cell r="L1401" t="str">
            <v>ATS INDUSTRIAL AUTOMATION</v>
          </cell>
          <cell r="M1401" t="str">
            <v>023</v>
          </cell>
          <cell r="N1401" t="str">
            <v>SHS</v>
          </cell>
          <cell r="O1401" t="str">
            <v>20</v>
          </cell>
          <cell r="P1401" t="str">
            <v>C</v>
          </cell>
          <cell r="Q1401" t="str">
            <v/>
          </cell>
          <cell r="R1401" t="str">
            <v/>
          </cell>
          <cell r="S1401">
            <v>72</v>
          </cell>
          <cell r="T1401">
            <v>576</v>
          </cell>
          <cell r="U1401" t="str">
            <v>11</v>
          </cell>
          <cell r="V1401" t="str">
            <v>CAN SALES</v>
          </cell>
          <cell r="W1401">
            <v>20231031</v>
          </cell>
          <cell r="X1401" t="str">
            <v>30</v>
          </cell>
          <cell r="Y1401" t="str">
            <v>60</v>
          </cell>
          <cell r="Z1401" t="str">
            <v/>
          </cell>
          <cell r="AA1401" t="str">
            <v/>
          </cell>
          <cell r="AB1401" t="str">
            <v/>
          </cell>
          <cell r="AC1401" t="str">
            <v/>
          </cell>
          <cell r="AD1401" t="str">
            <v/>
          </cell>
          <cell r="AE1401" t="str">
            <v/>
          </cell>
          <cell r="AF1401">
            <v>20231031</v>
          </cell>
          <cell r="AG1401">
            <v>20231031</v>
          </cell>
          <cell r="AH1401">
            <v>20231031</v>
          </cell>
        </row>
        <row r="1402">
          <cell r="A1402">
            <v>20230427</v>
          </cell>
          <cell r="B1402">
            <v>20231031</v>
          </cell>
          <cell r="F1402" t="str">
            <v>HK322079</v>
          </cell>
          <cell r="G1402" t="str">
            <v>102302116961400</v>
          </cell>
          <cell r="H1402" t="str">
            <v>SHS20C2SS+300L</v>
          </cell>
          <cell r="I1402">
            <v>8</v>
          </cell>
          <cell r="J1402">
            <v>2400</v>
          </cell>
          <cell r="K1402">
            <v>16</v>
          </cell>
          <cell r="L1402" t="str">
            <v>ATS INDUSTRIAL AUTOMATION</v>
          </cell>
          <cell r="M1402" t="str">
            <v>023</v>
          </cell>
          <cell r="N1402" t="str">
            <v>SHS</v>
          </cell>
          <cell r="O1402" t="str">
            <v>20</v>
          </cell>
          <cell r="P1402" t="str">
            <v>C</v>
          </cell>
          <cell r="Q1402" t="str">
            <v/>
          </cell>
          <cell r="R1402" t="str">
            <v/>
          </cell>
          <cell r="S1402">
            <v>72</v>
          </cell>
          <cell r="T1402">
            <v>576</v>
          </cell>
          <cell r="U1402" t="str">
            <v>11</v>
          </cell>
          <cell r="V1402" t="str">
            <v>CAN SALES</v>
          </cell>
          <cell r="W1402">
            <v>20231031</v>
          </cell>
          <cell r="X1402" t="str">
            <v>30</v>
          </cell>
          <cell r="Y1402" t="str">
            <v>60</v>
          </cell>
          <cell r="Z1402" t="str">
            <v/>
          </cell>
          <cell r="AA1402" t="str">
            <v/>
          </cell>
          <cell r="AB1402" t="str">
            <v/>
          </cell>
          <cell r="AC1402" t="str">
            <v/>
          </cell>
          <cell r="AD1402" t="str">
            <v/>
          </cell>
          <cell r="AE1402" t="str">
            <v/>
          </cell>
          <cell r="AF1402">
            <v>20231031</v>
          </cell>
          <cell r="AG1402">
            <v>20231031</v>
          </cell>
          <cell r="AH1402">
            <v>20231031</v>
          </cell>
        </row>
        <row r="1403">
          <cell r="A1403">
            <v>20230427</v>
          </cell>
          <cell r="B1403">
            <v>20231031</v>
          </cell>
          <cell r="F1403" t="str">
            <v>HK322067</v>
          </cell>
          <cell r="G1403" t="str">
            <v>102302124795200</v>
          </cell>
          <cell r="H1403" t="str">
            <v>SHS15C2SS+300L</v>
          </cell>
          <cell r="I1403">
            <v>8</v>
          </cell>
          <cell r="J1403">
            <v>2400</v>
          </cell>
          <cell r="K1403">
            <v>16</v>
          </cell>
          <cell r="L1403" t="str">
            <v>ATS INDUSTRIAL AUTOMATION</v>
          </cell>
          <cell r="M1403" t="str">
            <v>023</v>
          </cell>
          <cell r="N1403" t="str">
            <v>SHS</v>
          </cell>
          <cell r="O1403" t="str">
            <v>15</v>
          </cell>
          <cell r="P1403" t="str">
            <v>C</v>
          </cell>
          <cell r="Q1403" t="str">
            <v/>
          </cell>
          <cell r="R1403" t="str">
            <v/>
          </cell>
          <cell r="S1403">
            <v>72</v>
          </cell>
          <cell r="T1403">
            <v>576</v>
          </cell>
          <cell r="U1403" t="str">
            <v>11</v>
          </cell>
          <cell r="V1403" t="str">
            <v>CAN SALES</v>
          </cell>
          <cell r="W1403">
            <v>20231031</v>
          </cell>
          <cell r="X1403" t="str">
            <v>30</v>
          </cell>
          <cell r="Y1403" t="str">
            <v>60</v>
          </cell>
          <cell r="Z1403" t="str">
            <v/>
          </cell>
          <cell r="AA1403" t="str">
            <v/>
          </cell>
          <cell r="AB1403" t="str">
            <v/>
          </cell>
          <cell r="AC1403" t="str">
            <v/>
          </cell>
          <cell r="AD1403" t="str">
            <v/>
          </cell>
          <cell r="AE1403" t="str">
            <v/>
          </cell>
          <cell r="AF1403">
            <v>20231031</v>
          </cell>
          <cell r="AG1403">
            <v>20231031</v>
          </cell>
          <cell r="AH1403">
            <v>20231031</v>
          </cell>
        </row>
        <row r="1404">
          <cell r="A1404">
            <v>20230427</v>
          </cell>
          <cell r="B1404">
            <v>20231031</v>
          </cell>
          <cell r="F1404" t="str">
            <v>HK322050</v>
          </cell>
          <cell r="G1404" t="str">
            <v>102302111720200</v>
          </cell>
          <cell r="H1404" t="str">
            <v>SHS20C2SS+1500L</v>
          </cell>
          <cell r="I1404">
            <v>4</v>
          </cell>
          <cell r="J1404">
            <v>6000</v>
          </cell>
          <cell r="K1404">
            <v>8</v>
          </cell>
          <cell r="L1404" t="str">
            <v>ATS INDUSTRIAL AUTOMATION</v>
          </cell>
          <cell r="M1404" t="str">
            <v>023</v>
          </cell>
          <cell r="N1404" t="str">
            <v>SHS</v>
          </cell>
          <cell r="O1404" t="str">
            <v>20</v>
          </cell>
          <cell r="P1404" t="str">
            <v>C</v>
          </cell>
          <cell r="Q1404" t="str">
            <v/>
          </cell>
          <cell r="R1404" t="str">
            <v/>
          </cell>
          <cell r="S1404">
            <v>144</v>
          </cell>
          <cell r="T1404">
            <v>576</v>
          </cell>
          <cell r="U1404" t="str">
            <v>11</v>
          </cell>
          <cell r="V1404" t="str">
            <v>CAN SALES</v>
          </cell>
          <cell r="W1404">
            <v>20231031</v>
          </cell>
          <cell r="X1404" t="str">
            <v>30</v>
          </cell>
          <cell r="Y1404" t="str">
            <v>60</v>
          </cell>
          <cell r="Z1404" t="str">
            <v/>
          </cell>
          <cell r="AA1404" t="str">
            <v/>
          </cell>
          <cell r="AB1404" t="str">
            <v/>
          </cell>
          <cell r="AC1404" t="str">
            <v/>
          </cell>
          <cell r="AD1404" t="str">
            <v/>
          </cell>
          <cell r="AE1404" t="str">
            <v/>
          </cell>
          <cell r="AF1404">
            <v>20231031</v>
          </cell>
          <cell r="AG1404">
            <v>20231031</v>
          </cell>
          <cell r="AH1404">
            <v>20231031</v>
          </cell>
        </row>
        <row r="1405">
          <cell r="A1405">
            <v>20230427</v>
          </cell>
          <cell r="B1405">
            <v>20231031</v>
          </cell>
          <cell r="F1405" t="str">
            <v>HK322080</v>
          </cell>
          <cell r="G1405" t="str">
            <v>102302111720200</v>
          </cell>
          <cell r="H1405" t="str">
            <v>SHS20C2SS+1500L</v>
          </cell>
          <cell r="I1405">
            <v>4</v>
          </cell>
          <cell r="J1405">
            <v>6000</v>
          </cell>
          <cell r="K1405">
            <v>8</v>
          </cell>
          <cell r="L1405" t="str">
            <v>ATS INDUSTRIAL AUTOMATION</v>
          </cell>
          <cell r="M1405" t="str">
            <v>023</v>
          </cell>
          <cell r="N1405" t="str">
            <v>SHS</v>
          </cell>
          <cell r="O1405" t="str">
            <v>20</v>
          </cell>
          <cell r="P1405" t="str">
            <v>C</v>
          </cell>
          <cell r="Q1405" t="str">
            <v/>
          </cell>
          <cell r="R1405" t="str">
            <v/>
          </cell>
          <cell r="S1405">
            <v>144</v>
          </cell>
          <cell r="T1405">
            <v>576</v>
          </cell>
          <cell r="U1405" t="str">
            <v>11</v>
          </cell>
          <cell r="V1405" t="str">
            <v>CAN SALES</v>
          </cell>
          <cell r="W1405">
            <v>20231031</v>
          </cell>
          <cell r="X1405" t="str">
            <v>30</v>
          </cell>
          <cell r="Y1405" t="str">
            <v>60</v>
          </cell>
          <cell r="Z1405" t="str">
            <v/>
          </cell>
          <cell r="AA1405" t="str">
            <v/>
          </cell>
          <cell r="AB1405" t="str">
            <v/>
          </cell>
          <cell r="AC1405" t="str">
            <v/>
          </cell>
          <cell r="AD1405" t="str">
            <v/>
          </cell>
          <cell r="AE1405" t="str">
            <v/>
          </cell>
          <cell r="AF1405">
            <v>20231031</v>
          </cell>
          <cell r="AG1405">
            <v>20231031</v>
          </cell>
          <cell r="AH1405">
            <v>20231031</v>
          </cell>
        </row>
        <row r="1406">
          <cell r="A1406">
            <v>20230427</v>
          </cell>
          <cell r="B1406">
            <v>20231031</v>
          </cell>
          <cell r="F1406" t="str">
            <v>HK322071</v>
          </cell>
          <cell r="G1406" t="str">
            <v>102361018175000</v>
          </cell>
          <cell r="H1406" t="str">
            <v>SHS15C2SS+275L</v>
          </cell>
          <cell r="I1406">
            <v>8</v>
          </cell>
          <cell r="J1406">
            <v>2200</v>
          </cell>
          <cell r="K1406">
            <v>16</v>
          </cell>
          <cell r="L1406" t="str">
            <v>ATS INDUSTRIAL AUTOMATION</v>
          </cell>
          <cell r="M1406" t="str">
            <v>023</v>
          </cell>
          <cell r="N1406" t="str">
            <v>SHS</v>
          </cell>
          <cell r="O1406" t="str">
            <v>15</v>
          </cell>
          <cell r="P1406" t="str">
            <v>C</v>
          </cell>
          <cell r="Q1406" t="str">
            <v/>
          </cell>
          <cell r="R1406" t="str">
            <v/>
          </cell>
          <cell r="S1406">
            <v>76</v>
          </cell>
          <cell r="T1406">
            <v>608</v>
          </cell>
          <cell r="U1406" t="str">
            <v>11</v>
          </cell>
          <cell r="V1406" t="str">
            <v>CAN SALES</v>
          </cell>
          <cell r="W1406">
            <v>20231031</v>
          </cell>
          <cell r="X1406" t="str">
            <v>17.5</v>
          </cell>
          <cell r="Y1406" t="str">
            <v>60</v>
          </cell>
          <cell r="Z1406" t="str">
            <v/>
          </cell>
          <cell r="AA1406" t="str">
            <v/>
          </cell>
          <cell r="AB1406" t="str">
            <v/>
          </cell>
          <cell r="AC1406" t="str">
            <v/>
          </cell>
          <cell r="AD1406" t="str">
            <v/>
          </cell>
          <cell r="AE1406" t="str">
            <v/>
          </cell>
          <cell r="AF1406">
            <v>20231031</v>
          </cell>
          <cell r="AG1406">
            <v>20231031</v>
          </cell>
          <cell r="AH1406">
            <v>20231031</v>
          </cell>
        </row>
        <row r="1407">
          <cell r="A1407">
            <v>20230428</v>
          </cell>
          <cell r="B1407">
            <v>20231031</v>
          </cell>
          <cell r="F1407" t="str">
            <v>HK322130</v>
          </cell>
          <cell r="G1407" t="str">
            <v>002315126002800</v>
          </cell>
          <cell r="H1407" t="str">
            <v>SHS15C2SS+280L</v>
          </cell>
          <cell r="I1407">
            <v>8</v>
          </cell>
          <cell r="J1407">
            <v>2240</v>
          </cell>
          <cell r="K1407">
            <v>16</v>
          </cell>
          <cell r="L1407" t="str">
            <v>ATS INDUSTRIAL AUTOMATION</v>
          </cell>
          <cell r="M1407" t="str">
            <v>023</v>
          </cell>
          <cell r="N1407" t="str">
            <v>SHS</v>
          </cell>
          <cell r="O1407" t="str">
            <v>15</v>
          </cell>
          <cell r="P1407" t="str">
            <v>C</v>
          </cell>
          <cell r="Q1407" t="str">
            <v/>
          </cell>
          <cell r="R1407" t="str">
            <v/>
          </cell>
          <cell r="S1407">
            <v>67</v>
          </cell>
          <cell r="T1407">
            <v>536</v>
          </cell>
          <cell r="U1407" t="str">
            <v>11</v>
          </cell>
          <cell r="V1407" t="str">
            <v>CAN SALES</v>
          </cell>
          <cell r="W1407">
            <v>20231031</v>
          </cell>
          <cell r="X1407" t="str">
            <v>20</v>
          </cell>
          <cell r="Y1407" t="str">
            <v>60</v>
          </cell>
          <cell r="Z1407" t="str">
            <v/>
          </cell>
          <cell r="AA1407" t="str">
            <v/>
          </cell>
          <cell r="AB1407" t="str">
            <v/>
          </cell>
          <cell r="AC1407" t="str">
            <v/>
          </cell>
          <cell r="AD1407" t="str">
            <v/>
          </cell>
          <cell r="AE1407" t="str">
            <v/>
          </cell>
          <cell r="AF1407">
            <v>20231031</v>
          </cell>
          <cell r="AG1407">
            <v>20231031</v>
          </cell>
          <cell r="AH1407">
            <v>20231031</v>
          </cell>
        </row>
        <row r="1408">
          <cell r="A1408">
            <v>20230428</v>
          </cell>
          <cell r="B1408">
            <v>20231031</v>
          </cell>
          <cell r="F1408" t="str">
            <v>HK322134</v>
          </cell>
          <cell r="G1408" t="str">
            <v>002315126002800</v>
          </cell>
          <cell r="H1408" t="str">
            <v>SHS15C2SS+280L</v>
          </cell>
          <cell r="I1408">
            <v>8</v>
          </cell>
          <cell r="J1408">
            <v>2240</v>
          </cell>
          <cell r="K1408">
            <v>16</v>
          </cell>
          <cell r="L1408" t="str">
            <v>ATS INDUSTRIAL AUTOMATION</v>
          </cell>
          <cell r="M1408" t="str">
            <v>023</v>
          </cell>
          <cell r="N1408" t="str">
            <v>SHS</v>
          </cell>
          <cell r="O1408" t="str">
            <v>15</v>
          </cell>
          <cell r="P1408" t="str">
            <v>C</v>
          </cell>
          <cell r="Q1408" t="str">
            <v/>
          </cell>
          <cell r="R1408" t="str">
            <v/>
          </cell>
          <cell r="S1408">
            <v>67</v>
          </cell>
          <cell r="T1408">
            <v>536</v>
          </cell>
          <cell r="U1408" t="str">
            <v>11</v>
          </cell>
          <cell r="V1408" t="str">
            <v>CAN SALES</v>
          </cell>
          <cell r="W1408">
            <v>20231031</v>
          </cell>
          <cell r="X1408" t="str">
            <v>20</v>
          </cell>
          <cell r="Y1408" t="str">
            <v>60</v>
          </cell>
          <cell r="Z1408" t="str">
            <v/>
          </cell>
          <cell r="AA1408" t="str">
            <v/>
          </cell>
          <cell r="AB1408" t="str">
            <v/>
          </cell>
          <cell r="AC1408" t="str">
            <v/>
          </cell>
          <cell r="AD1408" t="str">
            <v/>
          </cell>
          <cell r="AE1408" t="str">
            <v/>
          </cell>
          <cell r="AF1408">
            <v>20231031</v>
          </cell>
          <cell r="AG1408">
            <v>20231031</v>
          </cell>
          <cell r="AH1408">
            <v>20231031</v>
          </cell>
        </row>
        <row r="1409">
          <cell r="A1409">
            <v>20230515</v>
          </cell>
          <cell r="B1409">
            <v>20231031</v>
          </cell>
          <cell r="F1409" t="str">
            <v>HK326068</v>
          </cell>
          <cell r="G1409" t="str">
            <v>101E51021077700</v>
          </cell>
          <cell r="H1409" t="str">
            <v>HSR45C2SSC0S+1778LP(50-9010)(B)</v>
          </cell>
          <cell r="I1409">
            <v>80</v>
          </cell>
          <cell r="J1409">
            <v>142240</v>
          </cell>
          <cell r="K1409">
            <v>160</v>
          </cell>
          <cell r="L1409" t="str">
            <v>HAAS AUTOMATION</v>
          </cell>
          <cell r="M1409" t="str">
            <v>01E</v>
          </cell>
          <cell r="N1409" t="str">
            <v>HSR</v>
          </cell>
          <cell r="O1409" t="str">
            <v>45</v>
          </cell>
          <cell r="P1409" t="str">
            <v>C</v>
          </cell>
          <cell r="Q1409" t="str">
            <v>P</v>
          </cell>
          <cell r="R1409" t="str">
            <v>C0</v>
          </cell>
          <cell r="S1409">
            <v>186.51</v>
          </cell>
          <cell r="T1409">
            <v>14920.8</v>
          </cell>
          <cell r="U1409" t="str">
            <v>11</v>
          </cell>
          <cell r="V1409" t="str">
            <v>LA SALES</v>
          </cell>
          <cell r="W1409">
            <v>20231031</v>
          </cell>
          <cell r="X1409" t="str">
            <v>49</v>
          </cell>
          <cell r="Y1409" t="str">
            <v>105</v>
          </cell>
          <cell r="Z1409" t="str">
            <v/>
          </cell>
          <cell r="AA1409" t="str">
            <v/>
          </cell>
          <cell r="AB1409" t="str">
            <v>HHNK</v>
          </cell>
          <cell r="AC1409" t="str">
            <v/>
          </cell>
          <cell r="AD1409" t="str">
            <v>W010</v>
          </cell>
          <cell r="AE1409" t="str">
            <v/>
          </cell>
          <cell r="AF1409">
            <v>20231031</v>
          </cell>
          <cell r="AG1409">
            <v>20231031</v>
          </cell>
          <cell r="AH1409">
            <v>20231031</v>
          </cell>
        </row>
        <row r="1410">
          <cell r="A1410">
            <v>20230526</v>
          </cell>
          <cell r="B1410">
            <v>20231031</v>
          </cell>
          <cell r="F1410" t="str">
            <v>HK327620</v>
          </cell>
          <cell r="G1410" t="str">
            <v>000115126016000</v>
          </cell>
          <cell r="H1410" t="str">
            <v>SR15W2SS+1600L</v>
          </cell>
          <cell r="I1410">
            <v>55</v>
          </cell>
          <cell r="J1410">
            <v>88000</v>
          </cell>
          <cell r="K1410">
            <v>110</v>
          </cell>
          <cell r="L1410" t="str">
            <v>FLEXTRONICS INTL EUROPE B.V.</v>
          </cell>
          <cell r="M1410" t="str">
            <v>001</v>
          </cell>
          <cell r="N1410" t="str">
            <v>SR</v>
          </cell>
          <cell r="O1410" t="str">
            <v>15</v>
          </cell>
          <cell r="P1410" t="str">
            <v>W</v>
          </cell>
          <cell r="Q1410" t="str">
            <v/>
          </cell>
          <cell r="R1410" t="str">
            <v/>
          </cell>
          <cell r="S1410">
            <v>73</v>
          </cell>
          <cell r="T1410">
            <v>4015</v>
          </cell>
          <cell r="U1410" t="str">
            <v>11</v>
          </cell>
          <cell r="V1410" t="str">
            <v>LA SALES</v>
          </cell>
          <cell r="W1410">
            <v>20231031</v>
          </cell>
          <cell r="X1410" t="str">
            <v>20</v>
          </cell>
          <cell r="Y1410" t="str">
            <v>60</v>
          </cell>
          <cell r="Z1410" t="str">
            <v/>
          </cell>
          <cell r="AA1410" t="str">
            <v/>
          </cell>
          <cell r="AB1410" t="str">
            <v/>
          </cell>
          <cell r="AC1410" t="str">
            <v/>
          </cell>
          <cell r="AD1410" t="str">
            <v/>
          </cell>
          <cell r="AE1410" t="str">
            <v/>
          </cell>
          <cell r="AF1410">
            <v>20231031</v>
          </cell>
          <cell r="AG1410">
            <v>20231031</v>
          </cell>
          <cell r="AH1410">
            <v>20231031</v>
          </cell>
        </row>
        <row r="1411">
          <cell r="A1411">
            <v>20230530</v>
          </cell>
          <cell r="B1411">
            <v>20231031</v>
          </cell>
          <cell r="F1411" t="str">
            <v>HK327693</v>
          </cell>
          <cell r="G1411" t="str">
            <v>001E25126010000</v>
          </cell>
          <cell r="H1411" t="str">
            <v>HSR25C2SS+1000L</v>
          </cell>
          <cell r="I1411">
            <v>12</v>
          </cell>
          <cell r="J1411">
            <v>12000</v>
          </cell>
          <cell r="K1411">
            <v>24</v>
          </cell>
          <cell r="L1411" t="str">
            <v>FLEXTRONICS INTL EUROPE B.V.</v>
          </cell>
          <cell r="M1411" t="str">
            <v>01E</v>
          </cell>
          <cell r="N1411" t="str">
            <v>HSR</v>
          </cell>
          <cell r="O1411" t="str">
            <v>25</v>
          </cell>
          <cell r="P1411" t="str">
            <v>C</v>
          </cell>
          <cell r="Q1411" t="str">
            <v/>
          </cell>
          <cell r="R1411" t="str">
            <v/>
          </cell>
          <cell r="S1411">
            <v>71</v>
          </cell>
          <cell r="T1411">
            <v>852</v>
          </cell>
          <cell r="U1411" t="str">
            <v>11</v>
          </cell>
          <cell r="V1411" t="str">
            <v>LA SALES</v>
          </cell>
          <cell r="W1411">
            <v>20231031</v>
          </cell>
          <cell r="X1411" t="str">
            <v>20</v>
          </cell>
          <cell r="Y1411" t="str">
            <v>60</v>
          </cell>
          <cell r="Z1411" t="str">
            <v/>
          </cell>
          <cell r="AA1411" t="str">
            <v/>
          </cell>
          <cell r="AB1411" t="str">
            <v/>
          </cell>
          <cell r="AC1411" t="str">
            <v/>
          </cell>
          <cell r="AD1411" t="str">
            <v/>
          </cell>
          <cell r="AE1411" t="str">
            <v/>
          </cell>
          <cell r="AF1411">
            <v>20231031</v>
          </cell>
          <cell r="AG1411">
            <v>20231031</v>
          </cell>
          <cell r="AH1411">
            <v>20231031</v>
          </cell>
        </row>
        <row r="1412">
          <cell r="A1412">
            <v>20230622</v>
          </cell>
          <cell r="B1412">
            <v>20231031</v>
          </cell>
          <cell r="F1412" t="str">
            <v>HK331859</v>
          </cell>
          <cell r="G1412" t="str">
            <v>102351018491000</v>
          </cell>
          <cell r="H1412" t="str">
            <v>SHS25V2+2761L</v>
          </cell>
          <cell r="I1412">
            <v>4</v>
          </cell>
          <cell r="J1412">
            <v>11044</v>
          </cell>
          <cell r="K1412">
            <v>8</v>
          </cell>
          <cell r="L1412" t="str">
            <v>PHILIPS MEDICAL SYSTEMS</v>
          </cell>
          <cell r="M1412" t="str">
            <v>023</v>
          </cell>
          <cell r="N1412" t="str">
            <v>SHS</v>
          </cell>
          <cell r="O1412" t="str">
            <v>25</v>
          </cell>
          <cell r="P1412" t="str">
            <v>V</v>
          </cell>
          <cell r="Q1412" t="str">
            <v/>
          </cell>
          <cell r="R1412" t="str">
            <v/>
          </cell>
          <cell r="S1412">
            <v>340.04</v>
          </cell>
          <cell r="T1412">
            <v>1360.16</v>
          </cell>
          <cell r="U1412" t="str">
            <v>11</v>
          </cell>
          <cell r="V1412" t="str">
            <v>DET SALES</v>
          </cell>
          <cell r="W1412">
            <v>20231031</v>
          </cell>
          <cell r="X1412" t="str">
            <v>30.5</v>
          </cell>
          <cell r="Y1412" t="str">
            <v>60</v>
          </cell>
          <cell r="Z1412" t="str">
            <v/>
          </cell>
          <cell r="AA1412" t="str">
            <v/>
          </cell>
          <cell r="AB1412" t="str">
            <v/>
          </cell>
          <cell r="AC1412" t="str">
            <v/>
          </cell>
          <cell r="AD1412" t="str">
            <v/>
          </cell>
          <cell r="AE1412" t="str">
            <v/>
          </cell>
          <cell r="AF1412">
            <v>20231031</v>
          </cell>
          <cell r="AG1412">
            <v>20231031</v>
          </cell>
          <cell r="AH1412">
            <v>20231031</v>
          </cell>
        </row>
        <row r="1413">
          <cell r="A1413">
            <v>20230626</v>
          </cell>
          <cell r="B1413">
            <v>20231031</v>
          </cell>
          <cell r="F1413" t="str">
            <v>HK332061</v>
          </cell>
          <cell r="G1413" t="str">
            <v>303051023234500</v>
          </cell>
          <cell r="H1413" t="str">
            <v>SHS15-1240LM(GK) RAIL-SM</v>
          </cell>
          <cell r="I1413">
            <v>20</v>
          </cell>
          <cell r="J1413">
            <v>24800</v>
          </cell>
          <cell r="K1413">
            <v>0</v>
          </cell>
          <cell r="L1413" t="str">
            <v/>
          </cell>
          <cell r="M1413" t="str">
            <v>030</v>
          </cell>
          <cell r="N1413" t="str">
            <v>SHS</v>
          </cell>
          <cell r="O1413" t="str">
            <v>15</v>
          </cell>
          <cell r="P1413" t="str">
            <v/>
          </cell>
          <cell r="Q1413" t="str">
            <v>GK</v>
          </cell>
          <cell r="R1413" t="str">
            <v/>
          </cell>
          <cell r="S1413">
            <v>216.3</v>
          </cell>
          <cell r="T1413">
            <v>4326</v>
          </cell>
          <cell r="U1413" t="str">
            <v>21</v>
          </cell>
          <cell r="V1413" t="str">
            <v>SALES CTRL</v>
          </cell>
          <cell r="W1413">
            <v>20231031</v>
          </cell>
          <cell r="X1413" t="str">
            <v>20</v>
          </cell>
          <cell r="Y1413" t="str">
            <v>60</v>
          </cell>
          <cell r="Z1413" t="str">
            <v/>
          </cell>
          <cell r="AA1413" t="str">
            <v/>
          </cell>
          <cell r="AB1413" t="str">
            <v/>
          </cell>
          <cell r="AC1413" t="str">
            <v/>
          </cell>
          <cell r="AD1413" t="str">
            <v>0005</v>
          </cell>
          <cell r="AE1413" t="str">
            <v>M100</v>
          </cell>
          <cell r="AF1413">
            <v>20231031</v>
          </cell>
          <cell r="AG1413">
            <v>20231031</v>
          </cell>
          <cell r="AH1413">
            <v>20231031</v>
          </cell>
        </row>
        <row r="1414">
          <cell r="A1414">
            <v>20230626</v>
          </cell>
          <cell r="B1414">
            <v>20231031</v>
          </cell>
          <cell r="F1414" t="str">
            <v>HK332062</v>
          </cell>
          <cell r="G1414" t="str">
            <v>303051023234600</v>
          </cell>
          <cell r="H1414" t="str">
            <v>SHS20-1480LM(GK) RAIL-SM</v>
          </cell>
          <cell r="I1414">
            <v>20</v>
          </cell>
          <cell r="J1414">
            <v>29600</v>
          </cell>
          <cell r="K1414">
            <v>0</v>
          </cell>
          <cell r="L1414" t="str">
            <v/>
          </cell>
          <cell r="M1414" t="str">
            <v>030</v>
          </cell>
          <cell r="N1414" t="str">
            <v>SHS</v>
          </cell>
          <cell r="O1414" t="str">
            <v>20</v>
          </cell>
          <cell r="P1414" t="str">
            <v/>
          </cell>
          <cell r="Q1414" t="str">
            <v>GK</v>
          </cell>
          <cell r="R1414" t="str">
            <v/>
          </cell>
          <cell r="S1414">
            <v>224.54</v>
          </cell>
          <cell r="T1414">
            <v>4490.8</v>
          </cell>
          <cell r="U1414" t="str">
            <v>21</v>
          </cell>
          <cell r="V1414" t="str">
            <v>SALES CTRL</v>
          </cell>
          <cell r="W1414">
            <v>20231031</v>
          </cell>
          <cell r="X1414" t="str">
            <v>20</v>
          </cell>
          <cell r="Y1414" t="str">
            <v>60</v>
          </cell>
          <cell r="Z1414" t="str">
            <v/>
          </cell>
          <cell r="AA1414" t="str">
            <v/>
          </cell>
          <cell r="AB1414" t="str">
            <v/>
          </cell>
          <cell r="AC1414" t="str">
            <v/>
          </cell>
          <cell r="AD1414" t="str">
            <v>0005</v>
          </cell>
          <cell r="AE1414" t="str">
            <v>M100</v>
          </cell>
          <cell r="AF1414">
            <v>20231031</v>
          </cell>
          <cell r="AG1414">
            <v>20231031</v>
          </cell>
          <cell r="AH1414">
            <v>20231031</v>
          </cell>
        </row>
        <row r="1415">
          <cell r="A1415">
            <v>20230626</v>
          </cell>
          <cell r="B1415">
            <v>20231031</v>
          </cell>
          <cell r="F1415" t="str">
            <v>HK332063</v>
          </cell>
          <cell r="G1415" t="str">
            <v>303051023234700</v>
          </cell>
          <cell r="H1415" t="str">
            <v>SHS25-2020LM(GK) RAIL-SM</v>
          </cell>
          <cell r="I1415">
            <v>10</v>
          </cell>
          <cell r="J1415">
            <v>20200</v>
          </cell>
          <cell r="K1415">
            <v>0</v>
          </cell>
          <cell r="L1415" t="str">
            <v/>
          </cell>
          <cell r="M1415" t="str">
            <v>030</v>
          </cell>
          <cell r="N1415" t="str">
            <v>SHS</v>
          </cell>
          <cell r="O1415" t="str">
            <v>25</v>
          </cell>
          <cell r="P1415" t="str">
            <v/>
          </cell>
          <cell r="Q1415" t="str">
            <v>GK</v>
          </cell>
          <cell r="R1415" t="str">
            <v/>
          </cell>
          <cell r="S1415">
            <v>311.06</v>
          </cell>
          <cell r="T1415">
            <v>3110.6</v>
          </cell>
          <cell r="U1415" t="str">
            <v>21</v>
          </cell>
          <cell r="V1415" t="str">
            <v>SALES CTRL</v>
          </cell>
          <cell r="W1415">
            <v>20231031</v>
          </cell>
          <cell r="X1415" t="str">
            <v>20</v>
          </cell>
          <cell r="Y1415" t="str">
            <v>60</v>
          </cell>
          <cell r="Z1415" t="str">
            <v/>
          </cell>
          <cell r="AA1415" t="str">
            <v/>
          </cell>
          <cell r="AB1415" t="str">
            <v/>
          </cell>
          <cell r="AC1415" t="str">
            <v/>
          </cell>
          <cell r="AD1415" t="str">
            <v>0005</v>
          </cell>
          <cell r="AE1415" t="str">
            <v>M100</v>
          </cell>
          <cell r="AF1415">
            <v>20231031</v>
          </cell>
          <cell r="AG1415">
            <v>20231031</v>
          </cell>
          <cell r="AH1415">
            <v>20231031</v>
          </cell>
        </row>
        <row r="1416">
          <cell r="A1416">
            <v>20230630</v>
          </cell>
          <cell r="B1416">
            <v>20231031</v>
          </cell>
          <cell r="F1416" t="str">
            <v>HK332922</v>
          </cell>
          <cell r="G1416" t="str">
            <v>302451007838100</v>
          </cell>
          <cell r="H1416" t="str">
            <v>SHS35-1000LFE RAIL</v>
          </cell>
          <cell r="I1416">
            <v>6</v>
          </cell>
          <cell r="J1416">
            <v>6000</v>
          </cell>
          <cell r="K1416">
            <v>0</v>
          </cell>
          <cell r="L1416" t="str">
            <v>APPLIED IND TECH - CLEVELAND</v>
          </cell>
          <cell r="M1416" t="str">
            <v>024</v>
          </cell>
          <cell r="N1416" t="str">
            <v>SHS</v>
          </cell>
          <cell r="O1416" t="str">
            <v>35</v>
          </cell>
          <cell r="P1416" t="str">
            <v/>
          </cell>
          <cell r="Q1416" t="str">
            <v/>
          </cell>
          <cell r="R1416" t="str">
            <v/>
          </cell>
          <cell r="S1416">
            <v>172</v>
          </cell>
          <cell r="T1416">
            <v>1032</v>
          </cell>
          <cell r="U1416" t="str">
            <v>11</v>
          </cell>
          <cell r="V1416" t="str">
            <v>CHI SALES</v>
          </cell>
          <cell r="W1416">
            <v>20231031</v>
          </cell>
          <cell r="X1416" t="str">
            <v>20</v>
          </cell>
          <cell r="Y1416" t="str">
            <v>80</v>
          </cell>
          <cell r="Z1416" t="str">
            <v/>
          </cell>
          <cell r="AA1416" t="str">
            <v/>
          </cell>
          <cell r="AB1416" t="str">
            <v/>
          </cell>
          <cell r="AC1416" t="str">
            <v/>
          </cell>
          <cell r="AD1416" t="str">
            <v>0200</v>
          </cell>
          <cell r="AE1416" t="str">
            <v>F900</v>
          </cell>
          <cell r="AF1416">
            <v>20231031</v>
          </cell>
          <cell r="AG1416">
            <v>20231031</v>
          </cell>
          <cell r="AH1416">
            <v>20231031</v>
          </cell>
        </row>
        <row r="1417">
          <cell r="A1417">
            <v>20230706</v>
          </cell>
          <cell r="B1417">
            <v>20231031</v>
          </cell>
          <cell r="F1417" t="str">
            <v>HK333465</v>
          </cell>
          <cell r="G1417" t="str">
            <v>302351020009600</v>
          </cell>
          <cell r="H1417" t="str">
            <v>SHS15V1E(GK) BLOCK</v>
          </cell>
          <cell r="I1417">
            <v>72</v>
          </cell>
          <cell r="J1417">
            <v>0</v>
          </cell>
          <cell r="K1417">
            <v>72</v>
          </cell>
          <cell r="L1417" t="str">
            <v>DOVER MOTION</v>
          </cell>
          <cell r="M1417" t="str">
            <v>023</v>
          </cell>
          <cell r="N1417" t="str">
            <v>SHS</v>
          </cell>
          <cell r="O1417" t="str">
            <v>15</v>
          </cell>
          <cell r="P1417" t="str">
            <v>V</v>
          </cell>
          <cell r="Q1417" t="str">
            <v>GK</v>
          </cell>
          <cell r="R1417" t="str">
            <v/>
          </cell>
          <cell r="S1417">
            <v>27.77</v>
          </cell>
          <cell r="T1417">
            <v>1999.44</v>
          </cell>
          <cell r="U1417" t="str">
            <v>11</v>
          </cell>
          <cell r="V1417" t="str">
            <v>NE SALES</v>
          </cell>
          <cell r="W1417">
            <v>20231221</v>
          </cell>
          <cell r="X1417" t="str">
            <v/>
          </cell>
          <cell r="Y1417" t="str">
            <v/>
          </cell>
          <cell r="Z1417" t="str">
            <v/>
          </cell>
          <cell r="AA1417" t="str">
            <v/>
          </cell>
          <cell r="AB1417" t="str">
            <v>0010</v>
          </cell>
          <cell r="AC1417" t="str">
            <v/>
          </cell>
          <cell r="AD1417" t="str">
            <v/>
          </cell>
          <cell r="AE1417" t="str">
            <v/>
          </cell>
          <cell r="AF1417">
            <v>20231031</v>
          </cell>
          <cell r="AG1417">
            <v>20231221</v>
          </cell>
          <cell r="AH1417">
            <v>20231221</v>
          </cell>
        </row>
        <row r="1418">
          <cell r="A1418">
            <v>20230707</v>
          </cell>
          <cell r="B1418">
            <v>20231031</v>
          </cell>
          <cell r="F1418" t="str">
            <v>HK333638</v>
          </cell>
          <cell r="G1418" t="str">
            <v>206827300907800</v>
          </cell>
          <cell r="H1418" t="str">
            <v>SHW27-780L(GK) RAIL</v>
          </cell>
          <cell r="I1418">
            <v>1</v>
          </cell>
          <cell r="J1418">
            <v>780</v>
          </cell>
          <cell r="K1418">
            <v>0</v>
          </cell>
          <cell r="L1418" t="str">
            <v>MOTION AI</v>
          </cell>
          <cell r="M1418" t="str">
            <v>068</v>
          </cell>
          <cell r="N1418" t="str">
            <v>SHW</v>
          </cell>
          <cell r="O1418" t="str">
            <v>27</v>
          </cell>
          <cell r="P1418" t="str">
            <v/>
          </cell>
          <cell r="Q1418" t="str">
            <v>GK</v>
          </cell>
          <cell r="R1418" t="str">
            <v/>
          </cell>
          <cell r="S1418">
            <v>102.27</v>
          </cell>
          <cell r="T1418">
            <v>102.27</v>
          </cell>
          <cell r="U1418" t="str">
            <v>11</v>
          </cell>
          <cell r="V1418" t="str">
            <v>CHI SALES</v>
          </cell>
          <cell r="W1418">
            <v>20231103</v>
          </cell>
          <cell r="X1418" t="str">
            <v>30</v>
          </cell>
          <cell r="Y1418" t="str">
            <v>60</v>
          </cell>
          <cell r="Z1418" t="str">
            <v/>
          </cell>
          <cell r="AA1418" t="str">
            <v/>
          </cell>
          <cell r="AB1418" t="str">
            <v/>
          </cell>
          <cell r="AC1418" t="str">
            <v/>
          </cell>
          <cell r="AD1418" t="str">
            <v/>
          </cell>
          <cell r="AE1418" t="str">
            <v/>
          </cell>
          <cell r="AF1418">
            <v>20231031</v>
          </cell>
          <cell r="AG1418">
            <v>20231031</v>
          </cell>
          <cell r="AH1418">
            <v>20231031</v>
          </cell>
        </row>
        <row r="1419">
          <cell r="A1419">
            <v>20230719</v>
          </cell>
          <cell r="B1419">
            <v>20231031</v>
          </cell>
          <cell r="F1419" t="str">
            <v>HK335138</v>
          </cell>
          <cell r="G1419" t="str">
            <v>113902218053500</v>
          </cell>
          <cell r="H1419" t="str">
            <v>2SRS12MUU+370LM</v>
          </cell>
          <cell r="I1419">
            <v>18</v>
          </cell>
          <cell r="J1419">
            <v>6660</v>
          </cell>
          <cell r="K1419">
            <v>36</v>
          </cell>
          <cell r="L1419" t="str">
            <v>B.E. AEROSPACE (UKNI)</v>
          </cell>
          <cell r="M1419" t="str">
            <v>139</v>
          </cell>
          <cell r="N1419" t="str">
            <v>SRS</v>
          </cell>
          <cell r="O1419" t="str">
            <v>12</v>
          </cell>
          <cell r="P1419" t="str">
            <v/>
          </cell>
          <cell r="Q1419" t="str">
            <v/>
          </cell>
          <cell r="R1419" t="str">
            <v/>
          </cell>
          <cell r="S1419">
            <v>61.89</v>
          </cell>
          <cell r="T1419">
            <v>1114.02</v>
          </cell>
          <cell r="U1419" t="str">
            <v>11</v>
          </cell>
          <cell r="V1419" t="str">
            <v>ATL SALES</v>
          </cell>
          <cell r="W1419">
            <v>20231031</v>
          </cell>
          <cell r="X1419" t="str">
            <v>10</v>
          </cell>
          <cell r="Y1419" t="str">
            <v>25</v>
          </cell>
          <cell r="Z1419" t="str">
            <v/>
          </cell>
          <cell r="AA1419" t="str">
            <v/>
          </cell>
          <cell r="AB1419" t="str">
            <v/>
          </cell>
          <cell r="AC1419" t="str">
            <v>M200</v>
          </cell>
          <cell r="AD1419" t="str">
            <v/>
          </cell>
          <cell r="AE1419" t="str">
            <v>M100</v>
          </cell>
          <cell r="AF1419">
            <v>20231031</v>
          </cell>
          <cell r="AG1419">
            <v>20231031</v>
          </cell>
          <cell r="AH1419">
            <v>20231031</v>
          </cell>
        </row>
        <row r="1420">
          <cell r="A1420">
            <v>20230804</v>
          </cell>
          <cell r="B1420">
            <v>20231031</v>
          </cell>
          <cell r="F1420" t="str">
            <v>HK337570</v>
          </cell>
          <cell r="G1420" t="str">
            <v>302351004682800</v>
          </cell>
          <cell r="H1420" t="str">
            <v>SHS25C1SSFM BLOCK</v>
          </cell>
          <cell r="I1420">
            <v>4</v>
          </cell>
          <cell r="J1420">
            <v>0</v>
          </cell>
          <cell r="K1420">
            <v>4</v>
          </cell>
          <cell r="L1420" t="str">
            <v>MOTION IND - BIRMINGHAM</v>
          </cell>
          <cell r="M1420" t="str">
            <v>023</v>
          </cell>
          <cell r="N1420" t="str">
            <v>SHS</v>
          </cell>
          <cell r="O1420" t="str">
            <v>25</v>
          </cell>
          <cell r="P1420" t="str">
            <v>C</v>
          </cell>
          <cell r="Q1420" t="str">
            <v/>
          </cell>
          <cell r="R1420" t="str">
            <v/>
          </cell>
          <cell r="S1420">
            <v>82</v>
          </cell>
          <cell r="T1420">
            <v>328</v>
          </cell>
          <cell r="U1420" t="str">
            <v>11</v>
          </cell>
          <cell r="V1420" t="str">
            <v>NE SALES</v>
          </cell>
          <cell r="W1420">
            <v>20230810</v>
          </cell>
          <cell r="X1420" t="str">
            <v/>
          </cell>
          <cell r="Y1420" t="str">
            <v/>
          </cell>
          <cell r="Z1420" t="str">
            <v/>
          </cell>
          <cell r="AA1420" t="str">
            <v/>
          </cell>
          <cell r="AB1420" t="str">
            <v/>
          </cell>
          <cell r="AC1420" t="str">
            <v>Y900</v>
          </cell>
          <cell r="AD1420" t="str">
            <v/>
          </cell>
          <cell r="AE1420" t="str">
            <v/>
          </cell>
          <cell r="AF1420">
            <v>20231031</v>
          </cell>
          <cell r="AG1420">
            <v>20231031</v>
          </cell>
          <cell r="AH1420">
            <v>20231031</v>
          </cell>
        </row>
        <row r="1421">
          <cell r="A1421">
            <v>20230224</v>
          </cell>
          <cell r="B1421">
            <v>20231101</v>
          </cell>
          <cell r="F1421" t="str">
            <v>HK309148</v>
          </cell>
          <cell r="G1421" t="str">
            <v>169951011780706</v>
          </cell>
          <cell r="H1421" t="str">
            <v>MPG151-0117807</v>
          </cell>
          <cell r="I1421">
            <v>20</v>
          </cell>
          <cell r="J1421">
            <v>0</v>
          </cell>
          <cell r="K1421">
            <v>0</v>
          </cell>
          <cell r="L1421" t="str">
            <v>IPECO</v>
          </cell>
          <cell r="M1421" t="str">
            <v>699</v>
          </cell>
          <cell r="N1421" t="str">
            <v>MPG</v>
          </cell>
          <cell r="O1421" t="str">
            <v>151</v>
          </cell>
          <cell r="P1421" t="str">
            <v/>
          </cell>
          <cell r="Q1421" t="str">
            <v/>
          </cell>
          <cell r="R1421" t="str">
            <v/>
          </cell>
          <cell r="S1421">
            <v>518.46</v>
          </cell>
          <cell r="T1421">
            <v>10369.200000000001</v>
          </cell>
          <cell r="U1421" t="str">
            <v>11</v>
          </cell>
          <cell r="V1421" t="str">
            <v>CHI SALES</v>
          </cell>
          <cell r="W1421">
            <v>20231101</v>
          </cell>
          <cell r="X1421" t="str">
            <v/>
          </cell>
          <cell r="Y1421" t="str">
            <v/>
          </cell>
          <cell r="Z1421" t="str">
            <v/>
          </cell>
          <cell r="AA1421" t="str">
            <v/>
          </cell>
          <cell r="AB1421" t="str">
            <v/>
          </cell>
          <cell r="AC1421" t="str">
            <v/>
          </cell>
          <cell r="AD1421" t="str">
            <v/>
          </cell>
          <cell r="AE1421" t="str">
            <v/>
          </cell>
          <cell r="AF1421">
            <v>20231101</v>
          </cell>
          <cell r="AG1421">
            <v>20231101</v>
          </cell>
          <cell r="AH1421">
            <v>20231101</v>
          </cell>
        </row>
        <row r="1422">
          <cell r="A1422">
            <v>20230404</v>
          </cell>
          <cell r="B1422">
            <v>20231101</v>
          </cell>
          <cell r="F1422" t="str">
            <v>HK318108</v>
          </cell>
          <cell r="G1422" t="str">
            <v>013715013020000</v>
          </cell>
          <cell r="H1422" t="str">
            <v>SRS15WMUU+2000LM</v>
          </cell>
          <cell r="I1422">
            <v>15</v>
          </cell>
          <cell r="J1422">
            <v>30000</v>
          </cell>
          <cell r="K1422">
            <v>15</v>
          </cell>
          <cell r="L1422" t="str">
            <v>TOL-O-MATIC INC</v>
          </cell>
          <cell r="M1422" t="str">
            <v>137</v>
          </cell>
          <cell r="N1422" t="str">
            <v>SRS-W</v>
          </cell>
          <cell r="O1422" t="str">
            <v>15</v>
          </cell>
          <cell r="P1422" t="str">
            <v/>
          </cell>
          <cell r="Q1422" t="str">
            <v/>
          </cell>
          <cell r="R1422" t="str">
            <v/>
          </cell>
          <cell r="S1422">
            <v>234</v>
          </cell>
          <cell r="T1422">
            <v>3510</v>
          </cell>
          <cell r="U1422" t="str">
            <v>11</v>
          </cell>
          <cell r="V1422" t="str">
            <v>CHI SALES</v>
          </cell>
          <cell r="W1422">
            <v>20231101</v>
          </cell>
          <cell r="X1422" t="str">
            <v>15</v>
          </cell>
          <cell r="Y1422" t="str">
            <v>40</v>
          </cell>
          <cell r="Z1422" t="str">
            <v/>
          </cell>
          <cell r="AA1422" t="str">
            <v/>
          </cell>
          <cell r="AB1422" t="str">
            <v/>
          </cell>
          <cell r="AC1422" t="str">
            <v>M200</v>
          </cell>
          <cell r="AD1422" t="str">
            <v/>
          </cell>
          <cell r="AE1422" t="str">
            <v>M100</v>
          </cell>
          <cell r="AF1422">
            <v>20231101</v>
          </cell>
          <cell r="AG1422">
            <v>20231101</v>
          </cell>
          <cell r="AH1422">
            <v>20231101</v>
          </cell>
        </row>
        <row r="1423">
          <cell r="A1423">
            <v>20230511</v>
          </cell>
          <cell r="B1423">
            <v>20231101</v>
          </cell>
          <cell r="F1423" t="str">
            <v>HK324476</v>
          </cell>
          <cell r="G1423" t="str">
            <v>105851017940300</v>
          </cell>
          <cell r="H1423" t="str">
            <v>HDR35C2SSC0E+840LPZ(50-0044)</v>
          </cell>
          <cell r="I1423">
            <v>66</v>
          </cell>
          <cell r="J1423">
            <v>55440</v>
          </cell>
          <cell r="K1423">
            <v>132</v>
          </cell>
          <cell r="L1423" t="str">
            <v>HAAS AUTOMATION</v>
          </cell>
          <cell r="M1423" t="str">
            <v>058</v>
          </cell>
          <cell r="N1423" t="str">
            <v>HDR</v>
          </cell>
          <cell r="O1423" t="str">
            <v>35</v>
          </cell>
          <cell r="P1423" t="str">
            <v>C</v>
          </cell>
          <cell r="Q1423" t="str">
            <v>P</v>
          </cell>
          <cell r="R1423" t="str">
            <v>C0</v>
          </cell>
          <cell r="S1423">
            <v>134.5</v>
          </cell>
          <cell r="T1423">
            <v>8877</v>
          </cell>
          <cell r="U1423" t="str">
            <v>11</v>
          </cell>
          <cell r="V1423" t="str">
            <v>LA SALES</v>
          </cell>
          <cell r="W1423">
            <v>20231101</v>
          </cell>
          <cell r="X1423" t="str">
            <v>20</v>
          </cell>
          <cell r="Y1423" t="str">
            <v>80</v>
          </cell>
          <cell r="Z1423" t="str">
            <v/>
          </cell>
          <cell r="AA1423" t="str">
            <v/>
          </cell>
          <cell r="AB1423" t="str">
            <v>00NK</v>
          </cell>
          <cell r="AC1423" t="str">
            <v/>
          </cell>
          <cell r="AD1423" t="str">
            <v>Y000</v>
          </cell>
          <cell r="AE1423" t="str">
            <v/>
          </cell>
          <cell r="AF1423">
            <v>20231101</v>
          </cell>
          <cell r="AG1423">
            <v>20231101</v>
          </cell>
          <cell r="AH1423">
            <v>20231101</v>
          </cell>
        </row>
        <row r="1424">
          <cell r="A1424">
            <v>20230628</v>
          </cell>
          <cell r="B1424">
            <v>20231101</v>
          </cell>
          <cell r="F1424" t="str">
            <v>HK332405</v>
          </cell>
          <cell r="G1424" t="str">
            <v>102361010523800</v>
          </cell>
          <cell r="H1424" t="str">
            <v>SHS30C1SS+130L</v>
          </cell>
          <cell r="I1424">
            <v>2</v>
          </cell>
          <cell r="J1424">
            <v>260</v>
          </cell>
          <cell r="K1424">
            <v>2</v>
          </cell>
          <cell r="L1424" t="str">
            <v>MOTION IND - BIRMINGHAM (AL09)</v>
          </cell>
          <cell r="M1424" t="str">
            <v>023</v>
          </cell>
          <cell r="N1424" t="str">
            <v>SHS</v>
          </cell>
          <cell r="O1424" t="str">
            <v>30</v>
          </cell>
          <cell r="P1424" t="str">
            <v>C</v>
          </cell>
          <cell r="Q1424" t="str">
            <v/>
          </cell>
          <cell r="R1424" t="str">
            <v/>
          </cell>
          <cell r="S1424">
            <v>73.599999999999994</v>
          </cell>
          <cell r="T1424">
            <v>147.19999999999999</v>
          </cell>
          <cell r="U1424" t="str">
            <v>11</v>
          </cell>
          <cell r="V1424" t="str">
            <v>ATL SALES</v>
          </cell>
          <cell r="W1424">
            <v>20231101</v>
          </cell>
          <cell r="X1424" t="str">
            <v>25</v>
          </cell>
          <cell r="Y1424" t="str">
            <v>80</v>
          </cell>
          <cell r="Z1424" t="str">
            <v/>
          </cell>
          <cell r="AA1424" t="str">
            <v/>
          </cell>
          <cell r="AB1424" t="str">
            <v/>
          </cell>
          <cell r="AC1424" t="str">
            <v/>
          </cell>
          <cell r="AD1424" t="str">
            <v/>
          </cell>
          <cell r="AE1424" t="str">
            <v/>
          </cell>
          <cell r="AF1424">
            <v>20231101</v>
          </cell>
          <cell r="AG1424">
            <v>20231101</v>
          </cell>
          <cell r="AH1424">
            <v>20231101</v>
          </cell>
        </row>
        <row r="1425">
          <cell r="A1425">
            <v>20230724</v>
          </cell>
          <cell r="B1425">
            <v>20231101</v>
          </cell>
          <cell r="F1425" t="str">
            <v>HK335773</v>
          </cell>
          <cell r="G1425" t="str">
            <v>102302110974300</v>
          </cell>
          <cell r="H1425" t="str">
            <v>SHS30LC2SSC0+320L</v>
          </cell>
          <cell r="I1425">
            <v>15</v>
          </cell>
          <cell r="J1425">
            <v>4800</v>
          </cell>
          <cell r="K1425">
            <v>30</v>
          </cell>
          <cell r="L1425" t="str">
            <v>KOMAX</v>
          </cell>
          <cell r="M1425" t="str">
            <v>023</v>
          </cell>
          <cell r="N1425" t="str">
            <v>SHS</v>
          </cell>
          <cell r="O1425" t="str">
            <v>30</v>
          </cell>
          <cell r="P1425" t="str">
            <v>LC</v>
          </cell>
          <cell r="Q1425" t="str">
            <v/>
          </cell>
          <cell r="R1425" t="str">
            <v>C0</v>
          </cell>
          <cell r="S1425">
            <v>205.16</v>
          </cell>
          <cell r="T1425">
            <v>3077.4</v>
          </cell>
          <cell r="U1425" t="str">
            <v>11</v>
          </cell>
          <cell r="V1425" t="str">
            <v>CHI SALES</v>
          </cell>
          <cell r="W1425">
            <v>20230801</v>
          </cell>
          <cell r="X1425" t="str">
            <v>40</v>
          </cell>
          <cell r="Y1425" t="str">
            <v>80</v>
          </cell>
          <cell r="Z1425" t="str">
            <v/>
          </cell>
          <cell r="AA1425" t="str">
            <v/>
          </cell>
          <cell r="AB1425" t="str">
            <v/>
          </cell>
          <cell r="AC1425" t="str">
            <v/>
          </cell>
          <cell r="AD1425" t="str">
            <v/>
          </cell>
          <cell r="AE1425" t="str">
            <v/>
          </cell>
          <cell r="AF1425">
            <v>20231101</v>
          </cell>
          <cell r="AG1425">
            <v>20231101</v>
          </cell>
          <cell r="AH1425">
            <v>20231101</v>
          </cell>
        </row>
        <row r="1426">
          <cell r="A1426">
            <v>20230106</v>
          </cell>
          <cell r="B1426">
            <v>20231102</v>
          </cell>
          <cell r="F1426" t="str">
            <v>HK300533</v>
          </cell>
          <cell r="G1426" t="str">
            <v>301E51019371100</v>
          </cell>
          <cell r="H1426" t="str">
            <v>HSR55C1ZZE(GK) BLOCK</v>
          </cell>
          <cell r="I1426">
            <v>55</v>
          </cell>
          <cell r="J1426">
            <v>0</v>
          </cell>
          <cell r="K1426">
            <v>55</v>
          </cell>
          <cell r="L1426" t="str">
            <v>FANUC AMERICA CORPORATION</v>
          </cell>
          <cell r="M1426" t="str">
            <v>01E</v>
          </cell>
          <cell r="N1426" t="str">
            <v>HSR</v>
          </cell>
          <cell r="O1426" t="str">
            <v>55</v>
          </cell>
          <cell r="P1426" t="str">
            <v>C</v>
          </cell>
          <cell r="Q1426" t="str">
            <v>GK</v>
          </cell>
          <cell r="R1426" t="str">
            <v/>
          </cell>
          <cell r="S1426">
            <v>117.16</v>
          </cell>
          <cell r="T1426">
            <v>6443.8</v>
          </cell>
          <cell r="U1426" t="str">
            <v>11</v>
          </cell>
          <cell r="V1426" t="str">
            <v>DET SALES</v>
          </cell>
          <cell r="W1426">
            <v>20231102</v>
          </cell>
          <cell r="X1426" t="str">
            <v/>
          </cell>
          <cell r="Y1426" t="str">
            <v/>
          </cell>
          <cell r="Z1426" t="str">
            <v/>
          </cell>
          <cell r="AA1426" t="str">
            <v/>
          </cell>
          <cell r="AB1426" t="str">
            <v>0010</v>
          </cell>
          <cell r="AC1426" t="str">
            <v/>
          </cell>
          <cell r="AD1426" t="str">
            <v/>
          </cell>
          <cell r="AE1426" t="str">
            <v/>
          </cell>
          <cell r="AF1426">
            <v>20231102</v>
          </cell>
          <cell r="AG1426">
            <v>20231102</v>
          </cell>
          <cell r="AH1426">
            <v>20231102</v>
          </cell>
        </row>
        <row r="1427">
          <cell r="A1427">
            <v>20230223</v>
          </cell>
          <cell r="B1427">
            <v>20231102</v>
          </cell>
          <cell r="F1427" t="str">
            <v>HK308828</v>
          </cell>
          <cell r="G1427" t="str">
            <v>100551018309300</v>
          </cell>
          <cell r="H1427" t="str">
            <v>SSR15XW2FM+4920LYTFE</v>
          </cell>
          <cell r="I1427">
            <v>2</v>
          </cell>
          <cell r="J1427">
            <v>9840</v>
          </cell>
          <cell r="K1427">
            <v>4</v>
          </cell>
          <cell r="L1427" t="str">
            <v>ULTRA CLEAN TECHNOLOGY</v>
          </cell>
          <cell r="M1427" t="str">
            <v>005</v>
          </cell>
          <cell r="N1427" t="str">
            <v>SSR</v>
          </cell>
          <cell r="O1427" t="str">
            <v>15X</v>
          </cell>
          <cell r="P1427" t="str">
            <v>W</v>
          </cell>
          <cell r="Q1427" t="str">
            <v/>
          </cell>
          <cell r="R1427" t="str">
            <v/>
          </cell>
          <cell r="S1427">
            <v>910</v>
          </cell>
          <cell r="T1427">
            <v>1820</v>
          </cell>
          <cell r="U1427" t="str">
            <v>11</v>
          </cell>
          <cell r="V1427" t="str">
            <v>SF SALES</v>
          </cell>
          <cell r="W1427">
            <v>20231102</v>
          </cell>
          <cell r="X1427" t="str">
            <v>30</v>
          </cell>
          <cell r="Y1427" t="str">
            <v>60</v>
          </cell>
          <cell r="Z1427" t="str">
            <v>2</v>
          </cell>
          <cell r="AA1427" t="str">
            <v/>
          </cell>
          <cell r="AB1427" t="str">
            <v/>
          </cell>
          <cell r="AC1427" t="str">
            <v>Y900</v>
          </cell>
          <cell r="AD1427" t="str">
            <v>Z000</v>
          </cell>
          <cell r="AE1427" t="str">
            <v>F900</v>
          </cell>
          <cell r="AF1427">
            <v>20231102</v>
          </cell>
          <cell r="AG1427">
            <v>20231102</v>
          </cell>
          <cell r="AH1427">
            <v>20231102</v>
          </cell>
        </row>
        <row r="1428">
          <cell r="A1428">
            <v>20230501</v>
          </cell>
          <cell r="B1428">
            <v>20231102</v>
          </cell>
          <cell r="F1428" t="str">
            <v>HK322685</v>
          </cell>
          <cell r="G1428" t="str">
            <v>100561032567100</v>
          </cell>
          <cell r="H1428" t="str">
            <v>SSR15XV2UU+880LK</v>
          </cell>
          <cell r="I1428">
            <v>21</v>
          </cell>
          <cell r="J1428">
            <v>18480</v>
          </cell>
          <cell r="K1428">
            <v>42</v>
          </cell>
          <cell r="L1428" t="str">
            <v>TRUMPF INC</v>
          </cell>
          <cell r="M1428" t="str">
            <v>005</v>
          </cell>
          <cell r="N1428" t="str">
            <v>SSR</v>
          </cell>
          <cell r="O1428" t="str">
            <v>15X</v>
          </cell>
          <cell r="P1428" t="str">
            <v>V</v>
          </cell>
          <cell r="Q1428" t="str">
            <v/>
          </cell>
          <cell r="R1428" t="str">
            <v/>
          </cell>
          <cell r="S1428">
            <v>75</v>
          </cell>
          <cell r="T1428">
            <v>1575</v>
          </cell>
          <cell r="U1428" t="str">
            <v>11</v>
          </cell>
          <cell r="V1428" t="str">
            <v>NE SALES</v>
          </cell>
          <cell r="W1428">
            <v>20231102</v>
          </cell>
          <cell r="X1428" t="str">
            <v>20</v>
          </cell>
          <cell r="Y1428" t="str">
            <v>60</v>
          </cell>
          <cell r="Z1428" t="str">
            <v/>
          </cell>
          <cell r="AA1428" t="str">
            <v/>
          </cell>
          <cell r="AB1428" t="str">
            <v/>
          </cell>
          <cell r="AC1428" t="str">
            <v/>
          </cell>
          <cell r="AD1428" t="str">
            <v/>
          </cell>
          <cell r="AE1428" t="str">
            <v/>
          </cell>
          <cell r="AF1428">
            <v>20231102</v>
          </cell>
          <cell r="AG1428">
            <v>20231102</v>
          </cell>
          <cell r="AH1428">
            <v>20231102</v>
          </cell>
        </row>
        <row r="1429">
          <cell r="A1429">
            <v>20230531</v>
          </cell>
          <cell r="B1429">
            <v>20231102</v>
          </cell>
          <cell r="F1429" t="str">
            <v>HK327907</v>
          </cell>
          <cell r="G1429" t="str">
            <v>102351018357700</v>
          </cell>
          <cell r="H1429" t="str">
            <v>SHS15C2SSC1E+400LF</v>
          </cell>
          <cell r="I1429">
            <v>100</v>
          </cell>
          <cell r="J1429">
            <v>40000</v>
          </cell>
          <cell r="K1429">
            <v>200</v>
          </cell>
          <cell r="L1429" t="str">
            <v>MOTION SOLUTIONS</v>
          </cell>
          <cell r="M1429" t="str">
            <v>023</v>
          </cell>
          <cell r="N1429" t="str">
            <v>SHS</v>
          </cell>
          <cell r="O1429" t="str">
            <v>15</v>
          </cell>
          <cell r="P1429" t="str">
            <v>C</v>
          </cell>
          <cell r="Q1429" t="str">
            <v/>
          </cell>
          <cell r="R1429" t="str">
            <v>C1</v>
          </cell>
          <cell r="S1429">
            <v>131</v>
          </cell>
          <cell r="T1429">
            <v>13100</v>
          </cell>
          <cell r="U1429" t="str">
            <v>11</v>
          </cell>
          <cell r="V1429" t="str">
            <v>SF SALES</v>
          </cell>
          <cell r="W1429">
            <v>20231102</v>
          </cell>
          <cell r="X1429" t="str">
            <v>20</v>
          </cell>
          <cell r="Y1429" t="str">
            <v>60</v>
          </cell>
          <cell r="Z1429" t="str">
            <v/>
          </cell>
          <cell r="AA1429" t="str">
            <v/>
          </cell>
          <cell r="AB1429" t="str">
            <v>0010</v>
          </cell>
          <cell r="AC1429" t="str">
            <v/>
          </cell>
          <cell r="AD1429" t="str">
            <v/>
          </cell>
          <cell r="AE1429" t="str">
            <v>F900</v>
          </cell>
          <cell r="AF1429">
            <v>20231102</v>
          </cell>
          <cell r="AG1429">
            <v>20231102</v>
          </cell>
          <cell r="AH1429">
            <v>20231102</v>
          </cell>
        </row>
        <row r="1430">
          <cell r="A1430">
            <v>20230531</v>
          </cell>
          <cell r="B1430">
            <v>20231102</v>
          </cell>
          <cell r="F1430" t="str">
            <v>HK327908</v>
          </cell>
          <cell r="G1430" t="str">
            <v>102351018357700</v>
          </cell>
          <cell r="H1430" t="str">
            <v>SHS15C2SSC1E+400LF</v>
          </cell>
          <cell r="I1430">
            <v>20</v>
          </cell>
          <cell r="J1430">
            <v>8000</v>
          </cell>
          <cell r="K1430">
            <v>40</v>
          </cell>
          <cell r="L1430" t="str">
            <v>MOTION SOLUTIONS</v>
          </cell>
          <cell r="M1430" t="str">
            <v>023</v>
          </cell>
          <cell r="N1430" t="str">
            <v>SHS</v>
          </cell>
          <cell r="O1430" t="str">
            <v>15</v>
          </cell>
          <cell r="P1430" t="str">
            <v>C</v>
          </cell>
          <cell r="Q1430" t="str">
            <v/>
          </cell>
          <cell r="R1430" t="str">
            <v>C1</v>
          </cell>
          <cell r="S1430">
            <v>131</v>
          </cell>
          <cell r="T1430">
            <v>2620</v>
          </cell>
          <cell r="U1430" t="str">
            <v>11</v>
          </cell>
          <cell r="V1430" t="str">
            <v>SF SALES</v>
          </cell>
          <cell r="W1430">
            <v>20231102</v>
          </cell>
          <cell r="X1430" t="str">
            <v>20</v>
          </cell>
          <cell r="Y1430" t="str">
            <v>60</v>
          </cell>
          <cell r="Z1430" t="str">
            <v/>
          </cell>
          <cell r="AA1430" t="str">
            <v/>
          </cell>
          <cell r="AB1430" t="str">
            <v>0010</v>
          </cell>
          <cell r="AC1430" t="str">
            <v/>
          </cell>
          <cell r="AD1430" t="str">
            <v/>
          </cell>
          <cell r="AE1430" t="str">
            <v>F900</v>
          </cell>
          <cell r="AF1430">
            <v>20231102</v>
          </cell>
          <cell r="AG1430">
            <v>20231102</v>
          </cell>
          <cell r="AH1430">
            <v>20231102</v>
          </cell>
        </row>
        <row r="1431">
          <cell r="A1431">
            <v>20230531</v>
          </cell>
          <cell r="B1431">
            <v>20231102</v>
          </cell>
          <cell r="F1431" t="str">
            <v>HK327919</v>
          </cell>
          <cell r="G1431" t="str">
            <v>106151018357600</v>
          </cell>
          <cell r="H1431" t="str">
            <v>HRW21CA2UUC1E+580L</v>
          </cell>
          <cell r="I1431">
            <v>65</v>
          </cell>
          <cell r="J1431">
            <v>37700</v>
          </cell>
          <cell r="K1431">
            <v>130</v>
          </cell>
          <cell r="L1431" t="str">
            <v>MOTION SOLUTIONS</v>
          </cell>
          <cell r="M1431" t="str">
            <v>061</v>
          </cell>
          <cell r="N1431" t="str">
            <v>HRW</v>
          </cell>
          <cell r="O1431" t="str">
            <v>21</v>
          </cell>
          <cell r="P1431" t="str">
            <v>CA</v>
          </cell>
          <cell r="Q1431" t="str">
            <v/>
          </cell>
          <cell r="R1431" t="str">
            <v>C1</v>
          </cell>
          <cell r="S1431">
            <v>165.54</v>
          </cell>
          <cell r="T1431">
            <v>10760.1</v>
          </cell>
          <cell r="U1431" t="str">
            <v>11</v>
          </cell>
          <cell r="V1431" t="str">
            <v>SF SALES</v>
          </cell>
          <cell r="W1431">
            <v>20231102</v>
          </cell>
          <cell r="X1431" t="str">
            <v>15</v>
          </cell>
          <cell r="Y1431" t="str">
            <v>50</v>
          </cell>
          <cell r="Z1431" t="str">
            <v/>
          </cell>
          <cell r="AA1431" t="str">
            <v/>
          </cell>
          <cell r="AB1431" t="str">
            <v>0010</v>
          </cell>
          <cell r="AC1431" t="str">
            <v/>
          </cell>
          <cell r="AD1431" t="str">
            <v/>
          </cell>
          <cell r="AE1431" t="str">
            <v/>
          </cell>
          <cell r="AF1431">
            <v>20231102</v>
          </cell>
          <cell r="AG1431">
            <v>20231102</v>
          </cell>
          <cell r="AH1431">
            <v>20231102</v>
          </cell>
        </row>
        <row r="1432">
          <cell r="A1432">
            <v>20230619</v>
          </cell>
          <cell r="B1432">
            <v>20231102</v>
          </cell>
          <cell r="F1432" t="str">
            <v>HK331360</v>
          </cell>
          <cell r="G1432" t="str">
            <v>101E51021392400</v>
          </cell>
          <cell r="H1432" t="str">
            <v>HSR45C4SSC0S+2400LPT/93-50-9011A</v>
          </cell>
          <cell r="I1432">
            <v>10</v>
          </cell>
          <cell r="J1432">
            <v>24000</v>
          </cell>
          <cell r="K1432">
            <v>40</v>
          </cell>
          <cell r="L1432" t="str">
            <v>HAAS AUTOMATION</v>
          </cell>
          <cell r="M1432" t="str">
            <v>01E</v>
          </cell>
          <cell r="N1432" t="str">
            <v>HSR</v>
          </cell>
          <cell r="O1432" t="str">
            <v>45</v>
          </cell>
          <cell r="P1432" t="str">
            <v>C</v>
          </cell>
          <cell r="Q1432" t="str">
            <v>P</v>
          </cell>
          <cell r="R1432" t="str">
            <v>C0</v>
          </cell>
          <cell r="S1432">
            <v>362.27</v>
          </cell>
          <cell r="T1432">
            <v>3622.7</v>
          </cell>
          <cell r="U1432" t="str">
            <v>11</v>
          </cell>
          <cell r="V1432" t="str">
            <v>LA SALES</v>
          </cell>
          <cell r="W1432">
            <v>20231102</v>
          </cell>
          <cell r="X1432" t="str">
            <v>22.5</v>
          </cell>
          <cell r="Y1432" t="str">
            <v>105</v>
          </cell>
          <cell r="Z1432" t="str">
            <v>2</v>
          </cell>
          <cell r="AA1432" t="str">
            <v/>
          </cell>
          <cell r="AB1432" t="str">
            <v>HHNK</v>
          </cell>
          <cell r="AC1432" t="str">
            <v/>
          </cell>
          <cell r="AD1432" t="str">
            <v>W010</v>
          </cell>
          <cell r="AE1432" t="str">
            <v/>
          </cell>
          <cell r="AF1432">
            <v>20231102</v>
          </cell>
          <cell r="AG1432">
            <v>20231102</v>
          </cell>
          <cell r="AH1432">
            <v>20231102</v>
          </cell>
        </row>
        <row r="1433">
          <cell r="A1433">
            <v>20230804</v>
          </cell>
          <cell r="B1433">
            <v>20231102</v>
          </cell>
          <cell r="F1433" t="str">
            <v>HK337499</v>
          </cell>
          <cell r="G1433" t="str">
            <v>202365322009000</v>
          </cell>
          <cell r="H1433" t="str">
            <v>SHS65V1SS(GK) BLOCK</v>
          </cell>
          <cell r="I1433">
            <v>16</v>
          </cell>
          <cell r="J1433">
            <v>0</v>
          </cell>
          <cell r="K1433">
            <v>16</v>
          </cell>
          <cell r="L1433" t="str">
            <v>LINCOLN ELECTRIC AUTOMATION, INC</v>
          </cell>
          <cell r="M1433" t="str">
            <v>023</v>
          </cell>
          <cell r="N1433" t="str">
            <v>SHS</v>
          </cell>
          <cell r="O1433" t="str">
            <v>65</v>
          </cell>
          <cell r="P1433" t="str">
            <v>V</v>
          </cell>
          <cell r="Q1433" t="str">
            <v>GK</v>
          </cell>
          <cell r="R1433" t="str">
            <v/>
          </cell>
          <cell r="S1433">
            <v>162.69999999999999</v>
          </cell>
          <cell r="T1433">
            <v>2603.1999999999998</v>
          </cell>
          <cell r="U1433" t="str">
            <v>11</v>
          </cell>
          <cell r="V1433" t="str">
            <v>CHI SALES</v>
          </cell>
          <cell r="W1433">
            <v>20230810</v>
          </cell>
          <cell r="X1433" t="str">
            <v/>
          </cell>
          <cell r="Y1433" t="str">
            <v/>
          </cell>
          <cell r="Z1433" t="str">
            <v/>
          </cell>
          <cell r="AA1433" t="str">
            <v/>
          </cell>
          <cell r="AB1433" t="str">
            <v/>
          </cell>
          <cell r="AC1433" t="str">
            <v/>
          </cell>
          <cell r="AD1433" t="str">
            <v/>
          </cell>
          <cell r="AE1433" t="str">
            <v/>
          </cell>
          <cell r="AF1433">
            <v>20231102</v>
          </cell>
          <cell r="AG1433">
            <v>20231102</v>
          </cell>
          <cell r="AH1433">
            <v>20231102</v>
          </cell>
        </row>
        <row r="1434">
          <cell r="A1434">
            <v>20230807</v>
          </cell>
          <cell r="B1434">
            <v>20231102</v>
          </cell>
          <cell r="F1434" t="str">
            <v>HK337848</v>
          </cell>
          <cell r="G1434" t="str">
            <v>184951011721501</v>
          </cell>
          <cell r="H1434" t="str">
            <v>KR3306A+150L0-000X(T)(B)</v>
          </cell>
          <cell r="I1434">
            <v>14</v>
          </cell>
          <cell r="J1434">
            <v>0</v>
          </cell>
          <cell r="K1434">
            <v>0</v>
          </cell>
          <cell r="L1434" t="str">
            <v>APPLIED MATERIALS INC</v>
          </cell>
          <cell r="M1434" t="str">
            <v>849</v>
          </cell>
          <cell r="N1434" t="str">
            <v>S-UNIT</v>
          </cell>
          <cell r="O1434" t="str">
            <v/>
          </cell>
          <cell r="P1434" t="str">
            <v/>
          </cell>
          <cell r="Q1434" t="str">
            <v/>
          </cell>
          <cell r="R1434" t="str">
            <v/>
          </cell>
          <cell r="S1434">
            <v>479</v>
          </cell>
          <cell r="T1434">
            <v>6706</v>
          </cell>
          <cell r="U1434" t="str">
            <v>11</v>
          </cell>
          <cell r="V1434" t="str">
            <v>SF SALES</v>
          </cell>
          <cell r="W1434">
            <v>20231102</v>
          </cell>
          <cell r="X1434" t="str">
            <v/>
          </cell>
          <cell r="Y1434" t="str">
            <v/>
          </cell>
          <cell r="Z1434" t="str">
            <v/>
          </cell>
          <cell r="AA1434" t="str">
            <v/>
          </cell>
          <cell r="AB1434" t="str">
            <v/>
          </cell>
          <cell r="AC1434" t="str">
            <v/>
          </cell>
          <cell r="AD1434" t="str">
            <v/>
          </cell>
          <cell r="AE1434" t="str">
            <v/>
          </cell>
          <cell r="AF1434">
            <v>20231102</v>
          </cell>
          <cell r="AG1434">
            <v>20231102</v>
          </cell>
          <cell r="AH1434">
            <v>0</v>
          </cell>
        </row>
        <row r="1435">
          <cell r="A1435">
            <v>20230807</v>
          </cell>
          <cell r="B1435">
            <v>20231102</v>
          </cell>
          <cell r="F1435" t="str">
            <v>HK337849</v>
          </cell>
          <cell r="G1435" t="str">
            <v>184951011721501</v>
          </cell>
          <cell r="H1435" t="str">
            <v>KR3306A+150L0-000X(T)(B)</v>
          </cell>
          <cell r="I1435">
            <v>4</v>
          </cell>
          <cell r="J1435">
            <v>0</v>
          </cell>
          <cell r="K1435">
            <v>0</v>
          </cell>
          <cell r="L1435" t="str">
            <v>APPLIED MATERIALS INC</v>
          </cell>
          <cell r="M1435" t="str">
            <v>849</v>
          </cell>
          <cell r="N1435" t="str">
            <v>S-UNIT</v>
          </cell>
          <cell r="O1435" t="str">
            <v/>
          </cell>
          <cell r="P1435" t="str">
            <v/>
          </cell>
          <cell r="Q1435" t="str">
            <v/>
          </cell>
          <cell r="R1435" t="str">
            <v/>
          </cell>
          <cell r="S1435">
            <v>479</v>
          </cell>
          <cell r="T1435">
            <v>1916</v>
          </cell>
          <cell r="U1435" t="str">
            <v>11</v>
          </cell>
          <cell r="V1435" t="str">
            <v>SF SALES</v>
          </cell>
          <cell r="W1435">
            <v>20231102</v>
          </cell>
          <cell r="X1435" t="str">
            <v/>
          </cell>
          <cell r="Y1435" t="str">
            <v/>
          </cell>
          <cell r="Z1435" t="str">
            <v/>
          </cell>
          <cell r="AA1435" t="str">
            <v/>
          </cell>
          <cell r="AB1435" t="str">
            <v/>
          </cell>
          <cell r="AC1435" t="str">
            <v/>
          </cell>
          <cell r="AD1435" t="str">
            <v/>
          </cell>
          <cell r="AE1435" t="str">
            <v/>
          </cell>
          <cell r="AF1435">
            <v>20231102</v>
          </cell>
          <cell r="AG1435">
            <v>20231102</v>
          </cell>
          <cell r="AH1435">
            <v>0</v>
          </cell>
        </row>
        <row r="1436">
          <cell r="A1436">
            <v>20230814</v>
          </cell>
          <cell r="B1436">
            <v>20231102</v>
          </cell>
          <cell r="F1436" t="str">
            <v>HK338542</v>
          </cell>
          <cell r="G1436" t="str">
            <v>013912013001700</v>
          </cell>
          <cell r="H1436" t="str">
            <v>SRS12MUU+170LM</v>
          </cell>
          <cell r="I1436">
            <v>24</v>
          </cell>
          <cell r="J1436">
            <v>4080</v>
          </cell>
          <cell r="K1436">
            <v>24</v>
          </cell>
          <cell r="L1436" t="str">
            <v/>
          </cell>
          <cell r="M1436" t="str">
            <v>139</v>
          </cell>
          <cell r="N1436" t="str">
            <v>SRS</v>
          </cell>
          <cell r="O1436" t="str">
            <v>12</v>
          </cell>
          <cell r="P1436" t="str">
            <v/>
          </cell>
          <cell r="Q1436" t="str">
            <v/>
          </cell>
          <cell r="R1436" t="str">
            <v/>
          </cell>
          <cell r="S1436">
            <v>37</v>
          </cell>
          <cell r="T1436">
            <v>888</v>
          </cell>
          <cell r="U1436" t="str">
            <v>21</v>
          </cell>
          <cell r="V1436" t="str">
            <v>SALES CTRL</v>
          </cell>
          <cell r="W1436">
            <v>20231027</v>
          </cell>
          <cell r="X1436" t="str">
            <v>10</v>
          </cell>
          <cell r="Y1436" t="str">
            <v>25</v>
          </cell>
          <cell r="Z1436" t="str">
            <v/>
          </cell>
          <cell r="AA1436" t="str">
            <v/>
          </cell>
          <cell r="AB1436" t="str">
            <v/>
          </cell>
          <cell r="AC1436" t="str">
            <v>M200</v>
          </cell>
          <cell r="AD1436" t="str">
            <v/>
          </cell>
          <cell r="AE1436" t="str">
            <v>M100</v>
          </cell>
          <cell r="AF1436">
            <v>20231102</v>
          </cell>
          <cell r="AG1436">
            <v>20231102</v>
          </cell>
          <cell r="AH1436">
            <v>20231102</v>
          </cell>
        </row>
        <row r="1437">
          <cell r="A1437">
            <v>20230814</v>
          </cell>
          <cell r="B1437">
            <v>20231102</v>
          </cell>
          <cell r="F1437" t="str">
            <v>HK338658</v>
          </cell>
          <cell r="G1437" t="str">
            <v>186151015544600</v>
          </cell>
          <cell r="H1437" t="str">
            <v>KR2001A-0130-P0-01A0</v>
          </cell>
          <cell r="I1437">
            <v>26</v>
          </cell>
          <cell r="J1437">
            <v>5200</v>
          </cell>
          <cell r="K1437">
            <v>26</v>
          </cell>
          <cell r="L1437" t="str">
            <v>L3 TECHNOLOGIES, INC - KEO</v>
          </cell>
          <cell r="M1437" t="str">
            <v>861</v>
          </cell>
          <cell r="N1437" t="str">
            <v>KR</v>
          </cell>
          <cell r="O1437" t="str">
            <v>2001</v>
          </cell>
          <cell r="P1437" t="str">
            <v>A</v>
          </cell>
          <cell r="Q1437" t="str">
            <v>P</v>
          </cell>
          <cell r="R1437" t="str">
            <v>G0C1</v>
          </cell>
          <cell r="S1437">
            <v>282.92</v>
          </cell>
          <cell r="T1437">
            <v>7355.92</v>
          </cell>
          <cell r="U1437" t="str">
            <v>11</v>
          </cell>
          <cell r="V1437" t="str">
            <v>NE SALES</v>
          </cell>
          <cell r="W1437">
            <v>20231102</v>
          </cell>
          <cell r="X1437" t="str">
            <v>40</v>
          </cell>
          <cell r="Y1437" t="str">
            <v>0</v>
          </cell>
          <cell r="Z1437" t="str">
            <v/>
          </cell>
          <cell r="AA1437" t="str">
            <v/>
          </cell>
          <cell r="AB1437" t="str">
            <v/>
          </cell>
          <cell r="AC1437" t="str">
            <v/>
          </cell>
          <cell r="AD1437" t="str">
            <v/>
          </cell>
          <cell r="AE1437" t="str">
            <v/>
          </cell>
          <cell r="AF1437">
            <v>20231102</v>
          </cell>
          <cell r="AG1437">
            <v>20231102</v>
          </cell>
          <cell r="AH1437">
            <v>20231102</v>
          </cell>
        </row>
        <row r="1438">
          <cell r="A1438">
            <v>20230215</v>
          </cell>
          <cell r="B1438">
            <v>20231103</v>
          </cell>
          <cell r="F1438" t="str">
            <v>HK307519</v>
          </cell>
          <cell r="G1438" t="str">
            <v>301751015367400</v>
          </cell>
          <cell r="H1438" t="str">
            <v>HSR65-1450LE(GK) RAIL</v>
          </cell>
          <cell r="I1438">
            <v>50</v>
          </cell>
          <cell r="J1438">
            <v>72500</v>
          </cell>
          <cell r="K1438">
            <v>0</v>
          </cell>
          <cell r="L1438" t="str">
            <v>FANUC AMERICA CORPORATION</v>
          </cell>
          <cell r="M1438" t="str">
            <v>017</v>
          </cell>
          <cell r="N1438" t="str">
            <v>HSR</v>
          </cell>
          <cell r="O1438" t="str">
            <v>65</v>
          </cell>
          <cell r="P1438" t="str">
            <v/>
          </cell>
          <cell r="Q1438" t="str">
            <v>GK</v>
          </cell>
          <cell r="R1438" t="str">
            <v/>
          </cell>
          <cell r="S1438">
            <v>267</v>
          </cell>
          <cell r="T1438">
            <v>13350</v>
          </cell>
          <cell r="U1438" t="str">
            <v>11</v>
          </cell>
          <cell r="V1438" t="str">
            <v>DET SALES</v>
          </cell>
          <cell r="W1438">
            <v>20231103</v>
          </cell>
          <cell r="X1438" t="str">
            <v>50</v>
          </cell>
          <cell r="Y1438" t="str">
            <v>150</v>
          </cell>
          <cell r="Z1438" t="str">
            <v/>
          </cell>
          <cell r="AA1438" t="str">
            <v/>
          </cell>
          <cell r="AB1438" t="str">
            <v/>
          </cell>
          <cell r="AC1438" t="str">
            <v/>
          </cell>
          <cell r="AD1438" t="str">
            <v>T000</v>
          </cell>
          <cell r="AE1438" t="str">
            <v/>
          </cell>
          <cell r="AF1438">
            <v>20231103</v>
          </cell>
          <cell r="AG1438">
            <v>20231103</v>
          </cell>
          <cell r="AH1438">
            <v>20231103</v>
          </cell>
        </row>
        <row r="1439">
          <cell r="A1439">
            <v>20230215</v>
          </cell>
          <cell r="B1439">
            <v>20231103</v>
          </cell>
          <cell r="F1439" t="str">
            <v>HK307520</v>
          </cell>
          <cell r="G1439" t="str">
            <v>302451001596000</v>
          </cell>
          <cell r="H1439" t="str">
            <v>SHS65-3000LE(GK) RAIL</v>
          </cell>
          <cell r="I1439">
            <v>106</v>
          </cell>
          <cell r="J1439">
            <v>318000</v>
          </cell>
          <cell r="K1439">
            <v>0</v>
          </cell>
          <cell r="L1439" t="str">
            <v>FANUC AMERICA CORPORATION</v>
          </cell>
          <cell r="M1439" t="str">
            <v>024</v>
          </cell>
          <cell r="N1439" t="str">
            <v>SHS</v>
          </cell>
          <cell r="O1439" t="str">
            <v>65</v>
          </cell>
          <cell r="P1439" t="str">
            <v/>
          </cell>
          <cell r="Q1439" t="str">
            <v>GK</v>
          </cell>
          <cell r="R1439" t="str">
            <v/>
          </cell>
          <cell r="S1439">
            <v>570</v>
          </cell>
          <cell r="T1439">
            <v>60420</v>
          </cell>
          <cell r="U1439" t="str">
            <v>11</v>
          </cell>
          <cell r="V1439" t="str">
            <v>DET SALES</v>
          </cell>
          <cell r="W1439">
            <v>20231103</v>
          </cell>
          <cell r="X1439" t="str">
            <v>75</v>
          </cell>
          <cell r="Y1439" t="str">
            <v>150</v>
          </cell>
          <cell r="Z1439" t="str">
            <v/>
          </cell>
          <cell r="AA1439" t="str">
            <v/>
          </cell>
          <cell r="AB1439" t="str">
            <v/>
          </cell>
          <cell r="AC1439" t="str">
            <v/>
          </cell>
          <cell r="AD1439" t="str">
            <v>T000</v>
          </cell>
          <cell r="AE1439" t="str">
            <v/>
          </cell>
          <cell r="AF1439">
            <v>20231103</v>
          </cell>
          <cell r="AG1439">
            <v>20231103</v>
          </cell>
          <cell r="AH1439">
            <v>20231103</v>
          </cell>
        </row>
        <row r="1440">
          <cell r="A1440">
            <v>20230215</v>
          </cell>
          <cell r="B1440">
            <v>20231103</v>
          </cell>
          <cell r="F1440" t="str">
            <v>HK307522</v>
          </cell>
          <cell r="G1440" t="str">
            <v>302451001596000</v>
          </cell>
          <cell r="H1440" t="str">
            <v>SHS65-3000LE(GK) RAIL</v>
          </cell>
          <cell r="I1440">
            <v>6</v>
          </cell>
          <cell r="J1440">
            <v>18000</v>
          </cell>
          <cell r="K1440">
            <v>0</v>
          </cell>
          <cell r="L1440" t="str">
            <v>FANUC AMERICA CORPORATION</v>
          </cell>
          <cell r="M1440" t="str">
            <v>024</v>
          </cell>
          <cell r="N1440" t="str">
            <v>SHS</v>
          </cell>
          <cell r="O1440" t="str">
            <v>65</v>
          </cell>
          <cell r="P1440" t="str">
            <v/>
          </cell>
          <cell r="Q1440" t="str">
            <v>GK</v>
          </cell>
          <cell r="R1440" t="str">
            <v/>
          </cell>
          <cell r="S1440">
            <v>570</v>
          </cell>
          <cell r="T1440">
            <v>3420</v>
          </cell>
          <cell r="U1440" t="str">
            <v>11</v>
          </cell>
          <cell r="V1440" t="str">
            <v>DET SALES</v>
          </cell>
          <cell r="W1440">
            <v>20231103</v>
          </cell>
          <cell r="X1440" t="str">
            <v>75</v>
          </cell>
          <cell r="Y1440" t="str">
            <v>150</v>
          </cell>
          <cell r="Z1440" t="str">
            <v/>
          </cell>
          <cell r="AA1440" t="str">
            <v/>
          </cell>
          <cell r="AB1440" t="str">
            <v/>
          </cell>
          <cell r="AC1440" t="str">
            <v/>
          </cell>
          <cell r="AD1440" t="str">
            <v>T000</v>
          </cell>
          <cell r="AE1440" t="str">
            <v/>
          </cell>
          <cell r="AF1440">
            <v>20231103</v>
          </cell>
          <cell r="AG1440">
            <v>20231103</v>
          </cell>
          <cell r="AH1440">
            <v>20231103</v>
          </cell>
        </row>
        <row r="1441">
          <cell r="A1441">
            <v>20230215</v>
          </cell>
          <cell r="B1441">
            <v>20231103</v>
          </cell>
          <cell r="F1441" t="str">
            <v>HK307524</v>
          </cell>
          <cell r="G1441" t="str">
            <v>302451008131600</v>
          </cell>
          <cell r="H1441" t="str">
            <v>SHS65-3400LE(GK) RAIL</v>
          </cell>
          <cell r="I1441">
            <v>50</v>
          </cell>
          <cell r="J1441">
            <v>170000</v>
          </cell>
          <cell r="K1441">
            <v>0</v>
          </cell>
          <cell r="L1441" t="str">
            <v>FANUC AMERICA CORPORATION</v>
          </cell>
          <cell r="M1441" t="str">
            <v>024</v>
          </cell>
          <cell r="N1441" t="str">
            <v>SHS</v>
          </cell>
          <cell r="O1441" t="str">
            <v>65</v>
          </cell>
          <cell r="P1441" t="str">
            <v/>
          </cell>
          <cell r="Q1441" t="str">
            <v>GK</v>
          </cell>
          <cell r="R1441" t="str">
            <v/>
          </cell>
          <cell r="S1441">
            <v>650</v>
          </cell>
          <cell r="T1441">
            <v>32500</v>
          </cell>
          <cell r="U1441" t="str">
            <v>11</v>
          </cell>
          <cell r="V1441" t="str">
            <v>DET SALES</v>
          </cell>
          <cell r="W1441">
            <v>20231103</v>
          </cell>
          <cell r="X1441" t="str">
            <v>25</v>
          </cell>
          <cell r="Y1441" t="str">
            <v>150</v>
          </cell>
          <cell r="Z1441" t="str">
            <v/>
          </cell>
          <cell r="AA1441" t="str">
            <v/>
          </cell>
          <cell r="AB1441" t="str">
            <v/>
          </cell>
          <cell r="AC1441" t="str">
            <v/>
          </cell>
          <cell r="AD1441" t="str">
            <v>T000</v>
          </cell>
          <cell r="AE1441" t="str">
            <v/>
          </cell>
          <cell r="AF1441">
            <v>20231103</v>
          </cell>
          <cell r="AG1441">
            <v>20231103</v>
          </cell>
          <cell r="AH1441">
            <v>20231103</v>
          </cell>
        </row>
        <row r="1442">
          <cell r="A1442">
            <v>20230215</v>
          </cell>
          <cell r="B1442">
            <v>20231103</v>
          </cell>
          <cell r="F1442" t="str">
            <v>HK307686</v>
          </cell>
          <cell r="G1442" t="str">
            <v>184951008761301</v>
          </cell>
          <cell r="H1442" t="str">
            <v>MS08022-A-0087613</v>
          </cell>
          <cell r="I1442">
            <v>6</v>
          </cell>
          <cell r="J1442">
            <v>0</v>
          </cell>
          <cell r="K1442">
            <v>0</v>
          </cell>
          <cell r="L1442" t="str">
            <v>APPLIED MATERIALS INC</v>
          </cell>
          <cell r="M1442" t="str">
            <v>849</v>
          </cell>
          <cell r="N1442" t="str">
            <v>S-UNIT</v>
          </cell>
          <cell r="O1442" t="str">
            <v/>
          </cell>
          <cell r="P1442" t="str">
            <v/>
          </cell>
          <cell r="Q1442" t="str">
            <v/>
          </cell>
          <cell r="R1442" t="str">
            <v/>
          </cell>
          <cell r="S1442">
            <v>5710</v>
          </cell>
          <cell r="T1442">
            <v>34260</v>
          </cell>
          <cell r="U1442" t="str">
            <v>11</v>
          </cell>
          <cell r="V1442" t="str">
            <v>SF SALES</v>
          </cell>
          <cell r="W1442">
            <v>20231103</v>
          </cell>
          <cell r="X1442" t="str">
            <v/>
          </cell>
          <cell r="Y1442" t="str">
            <v/>
          </cell>
          <cell r="Z1442" t="str">
            <v/>
          </cell>
          <cell r="AA1442" t="str">
            <v/>
          </cell>
          <cell r="AB1442" t="str">
            <v/>
          </cell>
          <cell r="AC1442" t="str">
            <v/>
          </cell>
          <cell r="AD1442" t="str">
            <v/>
          </cell>
          <cell r="AE1442" t="str">
            <v/>
          </cell>
          <cell r="AF1442">
            <v>20231103</v>
          </cell>
          <cell r="AG1442">
            <v>20231103</v>
          </cell>
          <cell r="AH1442">
            <v>20231103</v>
          </cell>
        </row>
        <row r="1443">
          <cell r="A1443">
            <v>20230215</v>
          </cell>
          <cell r="B1443">
            <v>20231103</v>
          </cell>
          <cell r="F1443" t="str">
            <v>HK307687</v>
          </cell>
          <cell r="G1443" t="str">
            <v>184951008761402</v>
          </cell>
          <cell r="H1443" t="str">
            <v>MS08021-A-0087614</v>
          </cell>
          <cell r="I1443">
            <v>6</v>
          </cell>
          <cell r="J1443">
            <v>0</v>
          </cell>
          <cell r="K1443">
            <v>0</v>
          </cell>
          <cell r="L1443" t="str">
            <v>APPLIED MATERIALS INC</v>
          </cell>
          <cell r="M1443" t="str">
            <v>849</v>
          </cell>
          <cell r="N1443" t="str">
            <v>S-UNIT</v>
          </cell>
          <cell r="O1443" t="str">
            <v/>
          </cell>
          <cell r="P1443" t="str">
            <v/>
          </cell>
          <cell r="Q1443" t="str">
            <v/>
          </cell>
          <cell r="R1443" t="str">
            <v/>
          </cell>
          <cell r="S1443">
            <v>8347</v>
          </cell>
          <cell r="T1443">
            <v>50082</v>
          </cell>
          <cell r="U1443" t="str">
            <v>11</v>
          </cell>
          <cell r="V1443" t="str">
            <v>SF SALES</v>
          </cell>
          <cell r="W1443">
            <v>20231103</v>
          </cell>
          <cell r="X1443" t="str">
            <v/>
          </cell>
          <cell r="Y1443" t="str">
            <v/>
          </cell>
          <cell r="Z1443" t="str">
            <v/>
          </cell>
          <cell r="AA1443" t="str">
            <v/>
          </cell>
          <cell r="AB1443" t="str">
            <v/>
          </cell>
          <cell r="AC1443" t="str">
            <v/>
          </cell>
          <cell r="AD1443" t="str">
            <v/>
          </cell>
          <cell r="AE1443" t="str">
            <v/>
          </cell>
          <cell r="AF1443">
            <v>20231103</v>
          </cell>
          <cell r="AG1443">
            <v>20231103</v>
          </cell>
          <cell r="AH1443">
            <v>20231103</v>
          </cell>
        </row>
        <row r="1444">
          <cell r="A1444">
            <v>20230216</v>
          </cell>
          <cell r="B1444">
            <v>20231103</v>
          </cell>
          <cell r="F1444" t="str">
            <v>HK307736</v>
          </cell>
          <cell r="G1444" t="str">
            <v>113951015586300</v>
          </cell>
          <cell r="H1444" t="str">
            <v>2SRS12MUUC1+390LM</v>
          </cell>
          <cell r="I1444">
            <v>2</v>
          </cell>
          <cell r="J1444">
            <v>780</v>
          </cell>
          <cell r="K1444">
            <v>4</v>
          </cell>
          <cell r="L1444" t="str">
            <v>TECHNICO (COMP)</v>
          </cell>
          <cell r="M1444" t="str">
            <v>139</v>
          </cell>
          <cell r="N1444" t="str">
            <v>SRS</v>
          </cell>
          <cell r="O1444" t="str">
            <v>12</v>
          </cell>
          <cell r="P1444" t="str">
            <v/>
          </cell>
          <cell r="Q1444" t="str">
            <v/>
          </cell>
          <cell r="R1444" t="str">
            <v>C1</v>
          </cell>
          <cell r="S1444">
            <v>51</v>
          </cell>
          <cell r="T1444">
            <v>102</v>
          </cell>
          <cell r="U1444" t="str">
            <v>11</v>
          </cell>
          <cell r="V1444" t="str">
            <v>DET SALES</v>
          </cell>
          <cell r="W1444">
            <v>20231103</v>
          </cell>
          <cell r="X1444" t="str">
            <v>7.5</v>
          </cell>
          <cell r="Y1444" t="str">
            <v>25</v>
          </cell>
          <cell r="Z1444" t="str">
            <v/>
          </cell>
          <cell r="AA1444" t="str">
            <v/>
          </cell>
          <cell r="AB1444" t="str">
            <v/>
          </cell>
          <cell r="AC1444" t="str">
            <v>M200</v>
          </cell>
          <cell r="AD1444" t="str">
            <v/>
          </cell>
          <cell r="AE1444" t="str">
            <v>M100</v>
          </cell>
          <cell r="AF1444">
            <v>20231103</v>
          </cell>
          <cell r="AG1444">
            <v>20231103</v>
          </cell>
          <cell r="AH1444">
            <v>20231103</v>
          </cell>
        </row>
        <row r="1445">
          <cell r="A1445">
            <v>20230313</v>
          </cell>
          <cell r="B1445">
            <v>20231103</v>
          </cell>
          <cell r="F1445" t="str">
            <v>HK312886</v>
          </cell>
          <cell r="G1445" t="str">
            <v>113951015586500</v>
          </cell>
          <cell r="H1445" t="str">
            <v>2SRS12MUUC1+490LM</v>
          </cell>
          <cell r="I1445">
            <v>35</v>
          </cell>
          <cell r="J1445">
            <v>17150</v>
          </cell>
          <cell r="K1445">
            <v>70</v>
          </cell>
          <cell r="L1445" t="str">
            <v>TECHNICO (COMP)</v>
          </cell>
          <cell r="M1445" t="str">
            <v>139</v>
          </cell>
          <cell r="N1445" t="str">
            <v>SRS</v>
          </cell>
          <cell r="O1445" t="str">
            <v>12</v>
          </cell>
          <cell r="P1445" t="str">
            <v/>
          </cell>
          <cell r="Q1445" t="str">
            <v/>
          </cell>
          <cell r="R1445" t="str">
            <v>C1</v>
          </cell>
          <cell r="S1445">
            <v>56</v>
          </cell>
          <cell r="T1445">
            <v>1960</v>
          </cell>
          <cell r="U1445" t="str">
            <v>11</v>
          </cell>
          <cell r="V1445" t="str">
            <v>DET SALES</v>
          </cell>
          <cell r="W1445">
            <v>20231103</v>
          </cell>
          <cell r="X1445" t="str">
            <v>7.5</v>
          </cell>
          <cell r="Y1445" t="str">
            <v>25</v>
          </cell>
          <cell r="Z1445" t="str">
            <v/>
          </cell>
          <cell r="AA1445" t="str">
            <v/>
          </cell>
          <cell r="AB1445" t="str">
            <v/>
          </cell>
          <cell r="AC1445" t="str">
            <v>M200</v>
          </cell>
          <cell r="AD1445" t="str">
            <v/>
          </cell>
          <cell r="AE1445" t="str">
            <v>M100</v>
          </cell>
          <cell r="AF1445">
            <v>20231103</v>
          </cell>
          <cell r="AG1445">
            <v>20231103</v>
          </cell>
          <cell r="AH1445">
            <v>20231103</v>
          </cell>
        </row>
        <row r="1446">
          <cell r="A1446">
            <v>20230331</v>
          </cell>
          <cell r="B1446">
            <v>20231103</v>
          </cell>
          <cell r="F1446" t="str">
            <v>HK317139</v>
          </cell>
          <cell r="G1446" t="str">
            <v>113951015299801</v>
          </cell>
          <cell r="H1446" t="str">
            <v>2SRS9XGMUUCS+225LM-II</v>
          </cell>
          <cell r="I1446">
            <v>4</v>
          </cell>
          <cell r="J1446">
            <v>900</v>
          </cell>
          <cell r="K1446">
            <v>8</v>
          </cell>
          <cell r="L1446" t="str">
            <v>TECHNICO (COMP)</v>
          </cell>
          <cell r="M1446" t="str">
            <v>139</v>
          </cell>
          <cell r="N1446" t="str">
            <v>SRS</v>
          </cell>
          <cell r="O1446" t="str">
            <v>9X</v>
          </cell>
          <cell r="P1446" t="str">
            <v>G</v>
          </cell>
          <cell r="Q1446" t="str">
            <v/>
          </cell>
          <cell r="R1446" t="str">
            <v>CS</v>
          </cell>
          <cell r="S1446">
            <v>39</v>
          </cell>
          <cell r="T1446">
            <v>156</v>
          </cell>
          <cell r="U1446" t="str">
            <v>11</v>
          </cell>
          <cell r="V1446" t="str">
            <v>DET SALES</v>
          </cell>
          <cell r="W1446">
            <v>20231103</v>
          </cell>
          <cell r="X1446" t="str">
            <v>12.5</v>
          </cell>
          <cell r="Y1446" t="str">
            <v>20</v>
          </cell>
          <cell r="Z1446" t="str">
            <v/>
          </cell>
          <cell r="AA1446" t="str">
            <v>2</v>
          </cell>
          <cell r="AB1446" t="str">
            <v/>
          </cell>
          <cell r="AC1446" t="str">
            <v>M200</v>
          </cell>
          <cell r="AD1446" t="str">
            <v/>
          </cell>
          <cell r="AE1446" t="str">
            <v>M100</v>
          </cell>
          <cell r="AF1446">
            <v>20231103</v>
          </cell>
          <cell r="AG1446">
            <v>20231103</v>
          </cell>
          <cell r="AH1446">
            <v>20231103</v>
          </cell>
        </row>
        <row r="1447">
          <cell r="A1447">
            <v>20230502</v>
          </cell>
          <cell r="B1447">
            <v>20231103</v>
          </cell>
          <cell r="F1447" t="str">
            <v>HK322854</v>
          </cell>
          <cell r="G1447" t="str">
            <v>302351015586900</v>
          </cell>
          <cell r="H1447" t="str">
            <v>SHS15LV1UU(GK) BLOCK</v>
          </cell>
          <cell r="I1447">
            <v>30</v>
          </cell>
          <cell r="J1447">
            <v>0</v>
          </cell>
          <cell r="K1447">
            <v>30</v>
          </cell>
          <cell r="L1447" t="str">
            <v>TECHNICO (COMP)</v>
          </cell>
          <cell r="M1447" t="str">
            <v>023</v>
          </cell>
          <cell r="N1447" t="str">
            <v>SHS</v>
          </cell>
          <cell r="O1447" t="str">
            <v>15</v>
          </cell>
          <cell r="P1447" t="str">
            <v>LV</v>
          </cell>
          <cell r="Q1447" t="str">
            <v>GK</v>
          </cell>
          <cell r="R1447" t="str">
            <v/>
          </cell>
          <cell r="S1447">
            <v>32</v>
          </cell>
          <cell r="T1447">
            <v>960</v>
          </cell>
          <cell r="U1447" t="str">
            <v>11</v>
          </cell>
          <cell r="V1447" t="str">
            <v>DET SALES</v>
          </cell>
          <cell r="W1447">
            <v>20231103</v>
          </cell>
          <cell r="X1447" t="str">
            <v/>
          </cell>
          <cell r="Y1447" t="str">
            <v/>
          </cell>
          <cell r="Z1447" t="str">
            <v/>
          </cell>
          <cell r="AA1447" t="str">
            <v/>
          </cell>
          <cell r="AB1447" t="str">
            <v/>
          </cell>
          <cell r="AC1447" t="str">
            <v/>
          </cell>
          <cell r="AD1447" t="str">
            <v/>
          </cell>
          <cell r="AE1447" t="str">
            <v/>
          </cell>
          <cell r="AF1447">
            <v>20231103</v>
          </cell>
          <cell r="AG1447">
            <v>20231103</v>
          </cell>
          <cell r="AH1447">
            <v>20231103</v>
          </cell>
        </row>
        <row r="1448">
          <cell r="A1448">
            <v>20230606</v>
          </cell>
          <cell r="B1448">
            <v>20231103</v>
          </cell>
          <cell r="F1448" t="str">
            <v>HK328712</v>
          </cell>
          <cell r="G1448" t="str">
            <v>102351021863400</v>
          </cell>
          <cell r="H1448" t="str">
            <v>SHS20V2CSE+1378L</v>
          </cell>
          <cell r="I1448">
            <v>50</v>
          </cell>
          <cell r="J1448">
            <v>68900</v>
          </cell>
          <cell r="K1448">
            <v>100</v>
          </cell>
          <cell r="L1448" t="str">
            <v>FESTO CORPORATION</v>
          </cell>
          <cell r="M1448" t="str">
            <v>023</v>
          </cell>
          <cell r="N1448" t="str">
            <v>SHS</v>
          </cell>
          <cell r="O1448" t="str">
            <v>20</v>
          </cell>
          <cell r="P1448" t="str">
            <v>V</v>
          </cell>
          <cell r="Q1448" t="str">
            <v/>
          </cell>
          <cell r="R1448" t="str">
            <v>CS</v>
          </cell>
          <cell r="S1448">
            <v>144</v>
          </cell>
          <cell r="T1448">
            <v>7200</v>
          </cell>
          <cell r="U1448" t="str">
            <v>11</v>
          </cell>
          <cell r="V1448" t="str">
            <v>NE SALES</v>
          </cell>
          <cell r="W1448">
            <v>20231103</v>
          </cell>
          <cell r="X1448" t="str">
            <v>29</v>
          </cell>
          <cell r="Y1448" t="str">
            <v>60</v>
          </cell>
          <cell r="Z1448" t="str">
            <v/>
          </cell>
          <cell r="AA1448" t="str">
            <v/>
          </cell>
          <cell r="AB1448" t="str">
            <v>0010</v>
          </cell>
          <cell r="AC1448" t="str">
            <v/>
          </cell>
          <cell r="AD1448" t="str">
            <v/>
          </cell>
          <cell r="AE1448" t="str">
            <v/>
          </cell>
          <cell r="AF1448">
            <v>20231103</v>
          </cell>
          <cell r="AG1448">
            <v>20231103</v>
          </cell>
          <cell r="AH1448">
            <v>20231103</v>
          </cell>
        </row>
        <row r="1449">
          <cell r="A1449">
            <v>20230607</v>
          </cell>
          <cell r="B1449">
            <v>20231103</v>
          </cell>
          <cell r="F1449" t="str">
            <v>HK329414</v>
          </cell>
          <cell r="G1449" t="str">
            <v>202465350918700</v>
          </cell>
          <cell r="H1449" t="str">
            <v>SHS65-1870L(GK) RAIL</v>
          </cell>
          <cell r="I1449">
            <v>2</v>
          </cell>
          <cell r="J1449">
            <v>3740</v>
          </cell>
          <cell r="K1449">
            <v>0</v>
          </cell>
          <cell r="L1449" t="str">
            <v>HUSKY INJECTION MOLDING SYSTEMS LTD</v>
          </cell>
          <cell r="M1449" t="str">
            <v>024</v>
          </cell>
          <cell r="N1449" t="str">
            <v>SHS</v>
          </cell>
          <cell r="O1449" t="str">
            <v>65</v>
          </cell>
          <cell r="P1449" t="str">
            <v/>
          </cell>
          <cell r="Q1449" t="str">
            <v>GK</v>
          </cell>
          <cell r="R1449" t="str">
            <v/>
          </cell>
          <cell r="S1449">
            <v>325</v>
          </cell>
          <cell r="T1449">
            <v>650</v>
          </cell>
          <cell r="U1449" t="str">
            <v>11</v>
          </cell>
          <cell r="V1449" t="str">
            <v>CAN SALES</v>
          </cell>
          <cell r="W1449">
            <v>20231011</v>
          </cell>
          <cell r="X1449" t="str">
            <v>35</v>
          </cell>
          <cell r="Y1449" t="str">
            <v>150</v>
          </cell>
          <cell r="Z1449" t="str">
            <v/>
          </cell>
          <cell r="AA1449" t="str">
            <v/>
          </cell>
          <cell r="AB1449" t="str">
            <v/>
          </cell>
          <cell r="AC1449" t="str">
            <v/>
          </cell>
          <cell r="AD1449" t="str">
            <v/>
          </cell>
          <cell r="AE1449" t="str">
            <v/>
          </cell>
          <cell r="AF1449">
            <v>20231103</v>
          </cell>
          <cell r="AG1449">
            <v>20231103</v>
          </cell>
          <cell r="AH1449">
            <v>20231103</v>
          </cell>
        </row>
        <row r="1450">
          <cell r="A1450">
            <v>20230705</v>
          </cell>
          <cell r="B1450">
            <v>20231103</v>
          </cell>
          <cell r="F1450" t="str">
            <v>HK333303</v>
          </cell>
          <cell r="G1450" t="str">
            <v>102302122861800</v>
          </cell>
          <cell r="H1450" t="str">
            <v>SHS30R2ZZ+1000L</v>
          </cell>
          <cell r="I1450">
            <v>1</v>
          </cell>
          <cell r="J1450">
            <v>1000</v>
          </cell>
          <cell r="K1450">
            <v>2</v>
          </cell>
          <cell r="L1450" t="str">
            <v>MOTION IND - BIRMINGHAM (AL09)</v>
          </cell>
          <cell r="M1450" t="str">
            <v>023</v>
          </cell>
          <cell r="N1450" t="str">
            <v>SHS</v>
          </cell>
          <cell r="O1450" t="str">
            <v>30</v>
          </cell>
          <cell r="P1450" t="str">
            <v>R</v>
          </cell>
          <cell r="Q1450" t="str">
            <v/>
          </cell>
          <cell r="R1450" t="str">
            <v/>
          </cell>
          <cell r="S1450">
            <v>195.16</v>
          </cell>
          <cell r="T1450">
            <v>195.16</v>
          </cell>
          <cell r="U1450" t="str">
            <v>11</v>
          </cell>
          <cell r="V1450" t="str">
            <v>ATL SALES</v>
          </cell>
          <cell r="W1450">
            <v>20231103</v>
          </cell>
          <cell r="X1450" t="str">
            <v>20</v>
          </cell>
          <cell r="Y1450" t="str">
            <v>80</v>
          </cell>
          <cell r="Z1450" t="str">
            <v/>
          </cell>
          <cell r="AA1450" t="str">
            <v/>
          </cell>
          <cell r="AB1450" t="str">
            <v/>
          </cell>
          <cell r="AC1450" t="str">
            <v/>
          </cell>
          <cell r="AD1450" t="str">
            <v/>
          </cell>
          <cell r="AE1450" t="str">
            <v/>
          </cell>
          <cell r="AF1450">
            <v>20231103</v>
          </cell>
          <cell r="AG1450">
            <v>20231103</v>
          </cell>
          <cell r="AH1450">
            <v>20231103</v>
          </cell>
        </row>
        <row r="1451">
          <cell r="A1451">
            <v>20230706</v>
          </cell>
          <cell r="B1451">
            <v>20231103</v>
          </cell>
          <cell r="F1451" t="str">
            <v>HK333415</v>
          </cell>
          <cell r="G1451" t="str">
            <v>102351021863300</v>
          </cell>
          <cell r="H1451" t="str">
            <v>SHS15V1CSE+1378LK</v>
          </cell>
          <cell r="I1451">
            <v>52</v>
          </cell>
          <cell r="J1451">
            <v>71656</v>
          </cell>
          <cell r="K1451">
            <v>52</v>
          </cell>
          <cell r="L1451" t="str">
            <v>FESTO CORPORATION</v>
          </cell>
          <cell r="M1451" t="str">
            <v>023</v>
          </cell>
          <cell r="N1451" t="str">
            <v>SHS</v>
          </cell>
          <cell r="O1451" t="str">
            <v>15</v>
          </cell>
          <cell r="P1451" t="str">
            <v>V</v>
          </cell>
          <cell r="Q1451" t="str">
            <v/>
          </cell>
          <cell r="R1451" t="str">
            <v>CS</v>
          </cell>
          <cell r="S1451">
            <v>131</v>
          </cell>
          <cell r="T1451">
            <v>6812</v>
          </cell>
          <cell r="U1451" t="str">
            <v>11</v>
          </cell>
          <cell r="V1451" t="str">
            <v>NE SALES</v>
          </cell>
          <cell r="W1451">
            <v>20231103</v>
          </cell>
          <cell r="X1451" t="str">
            <v>29</v>
          </cell>
          <cell r="Y1451" t="str">
            <v>60</v>
          </cell>
          <cell r="Z1451" t="str">
            <v/>
          </cell>
          <cell r="AA1451" t="str">
            <v/>
          </cell>
          <cell r="AB1451" t="str">
            <v>0010</v>
          </cell>
          <cell r="AC1451" t="str">
            <v/>
          </cell>
          <cell r="AD1451" t="str">
            <v/>
          </cell>
          <cell r="AE1451" t="str">
            <v/>
          </cell>
          <cell r="AF1451">
            <v>20231103</v>
          </cell>
          <cell r="AG1451">
            <v>20231103</v>
          </cell>
          <cell r="AH1451">
            <v>20231103</v>
          </cell>
        </row>
        <row r="1452">
          <cell r="A1452">
            <v>20230717</v>
          </cell>
          <cell r="B1452">
            <v>20231103</v>
          </cell>
          <cell r="F1452" t="str">
            <v>HK334713</v>
          </cell>
          <cell r="G1452" t="str">
            <v>202465750930000</v>
          </cell>
          <cell r="H1452" t="str">
            <v>SHS65-3000L(GK) RAIL</v>
          </cell>
          <cell r="I1452">
            <v>60</v>
          </cell>
          <cell r="J1452">
            <v>180000</v>
          </cell>
          <cell r="K1452">
            <v>0</v>
          </cell>
          <cell r="L1452" t="str">
            <v>LINCOLN ELECTRIC AUTOMATION, INC</v>
          </cell>
          <cell r="M1452" t="str">
            <v>024</v>
          </cell>
          <cell r="N1452" t="str">
            <v>SHS</v>
          </cell>
          <cell r="O1452" t="str">
            <v>65</v>
          </cell>
          <cell r="P1452" t="str">
            <v/>
          </cell>
          <cell r="Q1452" t="str">
            <v>GK</v>
          </cell>
          <cell r="R1452" t="str">
            <v/>
          </cell>
          <cell r="S1452">
            <v>736.81</v>
          </cell>
          <cell r="T1452">
            <v>44208.6</v>
          </cell>
          <cell r="U1452" t="str">
            <v>11</v>
          </cell>
          <cell r="V1452" t="str">
            <v>CHI SALES</v>
          </cell>
          <cell r="W1452">
            <v>20230914</v>
          </cell>
          <cell r="X1452" t="str">
            <v>75</v>
          </cell>
          <cell r="Y1452" t="str">
            <v>150</v>
          </cell>
          <cell r="Z1452" t="str">
            <v/>
          </cell>
          <cell r="AA1452" t="str">
            <v/>
          </cell>
          <cell r="AB1452" t="str">
            <v/>
          </cell>
          <cell r="AC1452" t="str">
            <v/>
          </cell>
          <cell r="AD1452" t="str">
            <v/>
          </cell>
          <cell r="AE1452" t="str">
            <v/>
          </cell>
          <cell r="AF1452">
            <v>20231103</v>
          </cell>
          <cell r="AG1452">
            <v>20231103</v>
          </cell>
          <cell r="AH1452">
            <v>20231103</v>
          </cell>
        </row>
        <row r="1453">
          <cell r="A1453">
            <v>20230718</v>
          </cell>
          <cell r="B1453">
            <v>20231103</v>
          </cell>
          <cell r="F1453" t="str">
            <v>HK334914</v>
          </cell>
          <cell r="G1453" t="str">
            <v>302351008056400</v>
          </cell>
          <cell r="H1453" t="str">
            <v>SHS20V1SSC1E(GK) BLOCK</v>
          </cell>
          <cell r="I1453">
            <v>5</v>
          </cell>
          <cell r="J1453">
            <v>0</v>
          </cell>
          <cell r="K1453">
            <v>5</v>
          </cell>
          <cell r="L1453" t="str">
            <v>TRUMPF GMBH &amp; CO KG</v>
          </cell>
          <cell r="M1453" t="str">
            <v>023</v>
          </cell>
          <cell r="N1453" t="str">
            <v>SHS</v>
          </cell>
          <cell r="O1453" t="str">
            <v>20</v>
          </cell>
          <cell r="P1453" t="str">
            <v>V</v>
          </cell>
          <cell r="Q1453" t="str">
            <v>GK</v>
          </cell>
          <cell r="R1453" t="str">
            <v>C1</v>
          </cell>
          <cell r="S1453">
            <v>38</v>
          </cell>
          <cell r="T1453">
            <v>190</v>
          </cell>
          <cell r="U1453" t="str">
            <v>11</v>
          </cell>
          <cell r="V1453" t="str">
            <v>NE SALES</v>
          </cell>
          <cell r="W1453">
            <v>20231103</v>
          </cell>
          <cell r="X1453" t="str">
            <v/>
          </cell>
          <cell r="Y1453" t="str">
            <v/>
          </cell>
          <cell r="Z1453" t="str">
            <v/>
          </cell>
          <cell r="AA1453" t="str">
            <v/>
          </cell>
          <cell r="AB1453" t="str">
            <v>001K</v>
          </cell>
          <cell r="AC1453" t="str">
            <v/>
          </cell>
          <cell r="AD1453" t="str">
            <v/>
          </cell>
          <cell r="AE1453" t="str">
            <v/>
          </cell>
          <cell r="AF1453">
            <v>20231103</v>
          </cell>
          <cell r="AG1453">
            <v>20231103</v>
          </cell>
          <cell r="AH1453">
            <v>20231103</v>
          </cell>
        </row>
        <row r="1454">
          <cell r="A1454">
            <v>20230728</v>
          </cell>
          <cell r="B1454">
            <v>20231103</v>
          </cell>
          <cell r="F1454" t="str">
            <v>HK336581</v>
          </cell>
          <cell r="G1454" t="str">
            <v>001E15116001000</v>
          </cell>
          <cell r="H1454" t="str">
            <v>HSR15C1SS+100L</v>
          </cell>
          <cell r="I1454">
            <v>6</v>
          </cell>
          <cell r="J1454">
            <v>600</v>
          </cell>
          <cell r="K1454">
            <v>6</v>
          </cell>
          <cell r="L1454" t="str">
            <v>BURR OAK TOOL &amp; GAGE</v>
          </cell>
          <cell r="M1454" t="str">
            <v>01E</v>
          </cell>
          <cell r="N1454" t="str">
            <v>HSR</v>
          </cell>
          <cell r="O1454" t="str">
            <v>15</v>
          </cell>
          <cell r="P1454" t="str">
            <v>C</v>
          </cell>
          <cell r="Q1454" t="str">
            <v/>
          </cell>
          <cell r="R1454" t="str">
            <v/>
          </cell>
          <cell r="S1454">
            <v>50.14</v>
          </cell>
          <cell r="T1454">
            <v>300.83999999999997</v>
          </cell>
          <cell r="U1454" t="str">
            <v>11</v>
          </cell>
          <cell r="V1454" t="str">
            <v>DET SALES</v>
          </cell>
          <cell r="W1454">
            <v>20231103</v>
          </cell>
          <cell r="X1454" t="str">
            <v>20</v>
          </cell>
          <cell r="Y1454" t="str">
            <v>60</v>
          </cell>
          <cell r="Z1454" t="str">
            <v/>
          </cell>
          <cell r="AA1454" t="str">
            <v/>
          </cell>
          <cell r="AB1454" t="str">
            <v/>
          </cell>
          <cell r="AC1454" t="str">
            <v/>
          </cell>
          <cell r="AD1454" t="str">
            <v/>
          </cell>
          <cell r="AE1454" t="str">
            <v/>
          </cell>
          <cell r="AF1454">
            <v>20231103</v>
          </cell>
          <cell r="AG1454">
            <v>20231103</v>
          </cell>
          <cell r="AH1454">
            <v>20231103</v>
          </cell>
        </row>
        <row r="1455">
          <cell r="A1455">
            <v>20230731</v>
          </cell>
          <cell r="B1455">
            <v>20231103</v>
          </cell>
          <cell r="F1455" t="str">
            <v>HK337000</v>
          </cell>
          <cell r="G1455" t="str">
            <v>101E51022818700</v>
          </cell>
          <cell r="H1455" t="str">
            <v>HSR45C4SSC0S+4918LPT/93-50-9806</v>
          </cell>
          <cell r="I1455">
            <v>10</v>
          </cell>
          <cell r="J1455">
            <v>49180</v>
          </cell>
          <cell r="K1455">
            <v>40</v>
          </cell>
          <cell r="L1455" t="str">
            <v>HAAS AUTOMATION</v>
          </cell>
          <cell r="M1455" t="str">
            <v>01E</v>
          </cell>
          <cell r="N1455" t="str">
            <v>HSR</v>
          </cell>
          <cell r="O1455" t="str">
            <v>45</v>
          </cell>
          <cell r="P1455" t="str">
            <v>C</v>
          </cell>
          <cell r="Q1455" t="str">
            <v>P</v>
          </cell>
          <cell r="R1455" t="str">
            <v>C0</v>
          </cell>
          <cell r="S1455">
            <v>664</v>
          </cell>
          <cell r="T1455">
            <v>6640</v>
          </cell>
          <cell r="U1455" t="str">
            <v>11</v>
          </cell>
          <cell r="V1455" t="str">
            <v>LA SALES</v>
          </cell>
          <cell r="W1455">
            <v>20231103</v>
          </cell>
          <cell r="X1455" t="str">
            <v>74</v>
          </cell>
          <cell r="Y1455" t="str">
            <v>105</v>
          </cell>
          <cell r="Z1455" t="str">
            <v>2</v>
          </cell>
          <cell r="AA1455" t="str">
            <v/>
          </cell>
          <cell r="AB1455" t="str">
            <v>HHNK</v>
          </cell>
          <cell r="AC1455" t="str">
            <v/>
          </cell>
          <cell r="AD1455" t="str">
            <v>W010</v>
          </cell>
          <cell r="AE1455" t="str">
            <v/>
          </cell>
          <cell r="AF1455">
            <v>20231103</v>
          </cell>
          <cell r="AG1455">
            <v>20231103</v>
          </cell>
          <cell r="AH1455">
            <v>20231103</v>
          </cell>
        </row>
        <row r="1456">
          <cell r="A1456">
            <v>20230803</v>
          </cell>
          <cell r="B1456">
            <v>20231103</v>
          </cell>
          <cell r="F1456" t="str">
            <v>HK337362</v>
          </cell>
          <cell r="G1456" t="str">
            <v>102302100127500</v>
          </cell>
          <cell r="H1456" t="str">
            <v>SHS30V2SS+800L</v>
          </cell>
          <cell r="I1456">
            <v>4</v>
          </cell>
          <cell r="J1456">
            <v>3200</v>
          </cell>
          <cell r="K1456">
            <v>8</v>
          </cell>
          <cell r="L1456" t="str">
            <v>MOTION IND - BIRMINGHAM (AL09)</v>
          </cell>
          <cell r="M1456" t="str">
            <v>023</v>
          </cell>
          <cell r="N1456" t="str">
            <v>SHS</v>
          </cell>
          <cell r="O1456" t="str">
            <v>30</v>
          </cell>
          <cell r="P1456" t="str">
            <v>V</v>
          </cell>
          <cell r="Q1456" t="str">
            <v/>
          </cell>
          <cell r="R1456" t="str">
            <v/>
          </cell>
          <cell r="S1456">
            <v>182.16</v>
          </cell>
          <cell r="T1456">
            <v>728.64</v>
          </cell>
          <cell r="U1456" t="str">
            <v>11</v>
          </cell>
          <cell r="V1456" t="str">
            <v>ATL SALES</v>
          </cell>
          <cell r="W1456">
            <v>20231103</v>
          </cell>
          <cell r="X1456" t="str">
            <v>40</v>
          </cell>
          <cell r="Y1456" t="str">
            <v>80</v>
          </cell>
          <cell r="Z1456" t="str">
            <v/>
          </cell>
          <cell r="AA1456" t="str">
            <v/>
          </cell>
          <cell r="AB1456" t="str">
            <v/>
          </cell>
          <cell r="AC1456" t="str">
            <v/>
          </cell>
          <cell r="AD1456" t="str">
            <v/>
          </cell>
          <cell r="AE1456" t="str">
            <v/>
          </cell>
          <cell r="AF1456">
            <v>20231103</v>
          </cell>
          <cell r="AG1456">
            <v>20231103</v>
          </cell>
          <cell r="AH1456">
            <v>20231103</v>
          </cell>
        </row>
        <row r="1457">
          <cell r="A1457">
            <v>20230804</v>
          </cell>
          <cell r="B1457">
            <v>20231103</v>
          </cell>
          <cell r="F1457" t="str">
            <v>HK337599</v>
          </cell>
          <cell r="G1457" t="str">
            <v>113951022977100</v>
          </cell>
          <cell r="H1457" t="str">
            <v>2SRS9XMUU+588LM</v>
          </cell>
          <cell r="I1457">
            <v>24</v>
          </cell>
          <cell r="J1457">
            <v>14112</v>
          </cell>
          <cell r="K1457">
            <v>48</v>
          </cell>
          <cell r="L1457" t="str">
            <v>B.E. AEROSPACE (UKNI)</v>
          </cell>
          <cell r="M1457" t="str">
            <v>139</v>
          </cell>
          <cell r="N1457" t="str">
            <v>SRS</v>
          </cell>
          <cell r="O1457" t="str">
            <v>9X</v>
          </cell>
          <cell r="P1457" t="str">
            <v/>
          </cell>
          <cell r="Q1457" t="str">
            <v/>
          </cell>
          <cell r="R1457" t="str">
            <v/>
          </cell>
          <cell r="S1457">
            <v>82.81</v>
          </cell>
          <cell r="T1457">
            <v>1987.44</v>
          </cell>
          <cell r="U1457" t="str">
            <v>11</v>
          </cell>
          <cell r="V1457" t="str">
            <v>ATL SALES</v>
          </cell>
          <cell r="W1457">
            <v>20231103</v>
          </cell>
          <cell r="X1457" t="str">
            <v>14</v>
          </cell>
          <cell r="Y1457" t="str">
            <v>20</v>
          </cell>
          <cell r="Z1457" t="str">
            <v/>
          </cell>
          <cell r="AA1457" t="str">
            <v/>
          </cell>
          <cell r="AB1457" t="str">
            <v/>
          </cell>
          <cell r="AC1457" t="str">
            <v>M200</v>
          </cell>
          <cell r="AD1457" t="str">
            <v/>
          </cell>
          <cell r="AE1457" t="str">
            <v>M100</v>
          </cell>
          <cell r="AF1457">
            <v>20231103</v>
          </cell>
          <cell r="AG1457">
            <v>20231103</v>
          </cell>
          <cell r="AH1457">
            <v>20231103</v>
          </cell>
        </row>
        <row r="1458">
          <cell r="A1458">
            <v>20230815</v>
          </cell>
          <cell r="B1458">
            <v>20231103</v>
          </cell>
          <cell r="F1458" t="str">
            <v>HK338800</v>
          </cell>
          <cell r="G1458" t="str">
            <v>086135131002000</v>
          </cell>
          <cell r="H1458" t="str">
            <v>KR3306A-0200-0-01A0</v>
          </cell>
          <cell r="I1458">
            <v>6</v>
          </cell>
          <cell r="J1458">
            <v>1800</v>
          </cell>
          <cell r="K1458">
            <v>6</v>
          </cell>
          <cell r="L1458" t="str">
            <v/>
          </cell>
          <cell r="M1458" t="str">
            <v>861</v>
          </cell>
          <cell r="N1458" t="str">
            <v>KR</v>
          </cell>
          <cell r="O1458" t="str">
            <v>3306</v>
          </cell>
          <cell r="P1458" t="str">
            <v>A</v>
          </cell>
          <cell r="Q1458" t="str">
            <v/>
          </cell>
          <cell r="R1458" t="str">
            <v>GS</v>
          </cell>
          <cell r="S1458">
            <v>442.27</v>
          </cell>
          <cell r="T1458">
            <v>2653.62</v>
          </cell>
          <cell r="U1458" t="str">
            <v>21</v>
          </cell>
          <cell r="V1458" t="str">
            <v>SALES CTRL</v>
          </cell>
          <cell r="W1458">
            <v>20230828</v>
          </cell>
          <cell r="X1458" t="str">
            <v>50</v>
          </cell>
          <cell r="Y1458" t="str">
            <v>0</v>
          </cell>
          <cell r="Z1458" t="str">
            <v/>
          </cell>
          <cell r="AA1458" t="str">
            <v/>
          </cell>
          <cell r="AB1458" t="str">
            <v/>
          </cell>
          <cell r="AC1458" t="str">
            <v/>
          </cell>
          <cell r="AD1458" t="str">
            <v/>
          </cell>
          <cell r="AE1458" t="str">
            <v/>
          </cell>
          <cell r="AF1458">
            <v>20231103</v>
          </cell>
          <cell r="AG1458">
            <v>20231103</v>
          </cell>
          <cell r="AH1458">
            <v>20231103</v>
          </cell>
        </row>
        <row r="1459">
          <cell r="A1459">
            <v>20230816</v>
          </cell>
          <cell r="B1459">
            <v>20231103</v>
          </cell>
          <cell r="F1459" t="str">
            <v>HK338885</v>
          </cell>
          <cell r="G1459" t="str">
            <v>202E45222000000</v>
          </cell>
          <cell r="H1459" t="str">
            <v>SHS45V1SS(GK) BLOCK</v>
          </cell>
          <cell r="I1459">
            <v>20</v>
          </cell>
          <cell r="J1459">
            <v>0</v>
          </cell>
          <cell r="K1459">
            <v>20</v>
          </cell>
          <cell r="L1459" t="str">
            <v/>
          </cell>
          <cell r="M1459" t="str">
            <v>02E</v>
          </cell>
          <cell r="N1459" t="str">
            <v>SHS</v>
          </cell>
          <cell r="O1459" t="str">
            <v>45</v>
          </cell>
          <cell r="P1459" t="str">
            <v>V</v>
          </cell>
          <cell r="Q1459" t="str">
            <v>GK</v>
          </cell>
          <cell r="R1459" t="str">
            <v/>
          </cell>
          <cell r="S1459">
            <v>54.99</v>
          </cell>
          <cell r="T1459">
            <v>1099.8</v>
          </cell>
          <cell r="U1459" t="str">
            <v>21</v>
          </cell>
          <cell r="V1459" t="str">
            <v>SALES CTRL</v>
          </cell>
          <cell r="W1459">
            <v>20231103</v>
          </cell>
          <cell r="X1459" t="str">
            <v/>
          </cell>
          <cell r="Y1459" t="str">
            <v/>
          </cell>
          <cell r="Z1459" t="str">
            <v/>
          </cell>
          <cell r="AA1459" t="str">
            <v/>
          </cell>
          <cell r="AB1459" t="str">
            <v/>
          </cell>
          <cell r="AC1459" t="str">
            <v/>
          </cell>
          <cell r="AD1459" t="str">
            <v/>
          </cell>
          <cell r="AE1459" t="str">
            <v/>
          </cell>
          <cell r="AF1459">
            <v>20231103</v>
          </cell>
          <cell r="AG1459">
            <v>20231103</v>
          </cell>
          <cell r="AH1459">
            <v>20231103</v>
          </cell>
        </row>
        <row r="1460">
          <cell r="A1460">
            <v>20230816</v>
          </cell>
          <cell r="B1460">
            <v>20231103</v>
          </cell>
          <cell r="F1460" t="str">
            <v>HK338893</v>
          </cell>
          <cell r="G1460" t="str">
            <v>113951015300301</v>
          </cell>
          <cell r="H1460" t="str">
            <v>2SRS9XGMUUCS+475LM-II</v>
          </cell>
          <cell r="I1460">
            <v>2</v>
          </cell>
          <cell r="J1460">
            <v>950</v>
          </cell>
          <cell r="K1460">
            <v>4</v>
          </cell>
          <cell r="L1460" t="str">
            <v>TECHNICO (COMP)</v>
          </cell>
          <cell r="M1460" t="str">
            <v>139</v>
          </cell>
          <cell r="N1460" t="str">
            <v>SRS</v>
          </cell>
          <cell r="O1460" t="str">
            <v>9X</v>
          </cell>
          <cell r="P1460" t="str">
            <v>G</v>
          </cell>
          <cell r="Q1460" t="str">
            <v/>
          </cell>
          <cell r="R1460" t="str">
            <v>CS</v>
          </cell>
          <cell r="S1460">
            <v>57</v>
          </cell>
          <cell r="T1460">
            <v>114</v>
          </cell>
          <cell r="U1460" t="str">
            <v>11</v>
          </cell>
          <cell r="V1460" t="str">
            <v>DET SALES</v>
          </cell>
          <cell r="W1460">
            <v>20231103</v>
          </cell>
          <cell r="X1460" t="str">
            <v>7.5</v>
          </cell>
          <cell r="Y1460" t="str">
            <v>20</v>
          </cell>
          <cell r="Z1460" t="str">
            <v/>
          </cell>
          <cell r="AA1460" t="str">
            <v>2</v>
          </cell>
          <cell r="AB1460" t="str">
            <v/>
          </cell>
          <cell r="AC1460" t="str">
            <v>M200</v>
          </cell>
          <cell r="AD1460" t="str">
            <v/>
          </cell>
          <cell r="AE1460" t="str">
            <v>M100</v>
          </cell>
          <cell r="AF1460">
            <v>20231103</v>
          </cell>
          <cell r="AG1460">
            <v>20231103</v>
          </cell>
          <cell r="AH1460">
            <v>20231103</v>
          </cell>
        </row>
        <row r="1461">
          <cell r="A1461">
            <v>20221102</v>
          </cell>
          <cell r="B1461">
            <v>20231106</v>
          </cell>
          <cell r="F1461" t="str">
            <v>HK290670</v>
          </cell>
          <cell r="G1461" t="str">
            <v>102351018167300</v>
          </cell>
          <cell r="H1461" t="str">
            <v>SHS15V2SSC1FM+548LF-II</v>
          </cell>
          <cell r="I1461">
            <v>4</v>
          </cell>
          <cell r="J1461">
            <v>2192</v>
          </cell>
          <cell r="K1461">
            <v>8</v>
          </cell>
          <cell r="L1461" t="str">
            <v>MOTION SOLUTIONS</v>
          </cell>
          <cell r="M1461" t="str">
            <v>023</v>
          </cell>
          <cell r="N1461" t="str">
            <v>SHS</v>
          </cell>
          <cell r="O1461" t="str">
            <v>15</v>
          </cell>
          <cell r="P1461" t="str">
            <v>V</v>
          </cell>
          <cell r="Q1461" t="str">
            <v/>
          </cell>
          <cell r="R1461" t="str">
            <v>C1</v>
          </cell>
          <cell r="S1461">
            <v>233</v>
          </cell>
          <cell r="T1461">
            <v>932</v>
          </cell>
          <cell r="U1461" t="str">
            <v>11</v>
          </cell>
          <cell r="V1461" t="str">
            <v>SF SALES</v>
          </cell>
          <cell r="W1461">
            <v>20231106</v>
          </cell>
          <cell r="X1461" t="str">
            <v>34</v>
          </cell>
          <cell r="Y1461" t="str">
            <v>60</v>
          </cell>
          <cell r="Z1461" t="str">
            <v/>
          </cell>
          <cell r="AA1461" t="str">
            <v>2</v>
          </cell>
          <cell r="AB1461" t="str">
            <v/>
          </cell>
          <cell r="AC1461" t="str">
            <v>Y900</v>
          </cell>
          <cell r="AD1461" t="str">
            <v/>
          </cell>
          <cell r="AE1461" t="str">
            <v>F900</v>
          </cell>
          <cell r="AF1461">
            <v>20231106</v>
          </cell>
          <cell r="AG1461">
            <v>20231106</v>
          </cell>
          <cell r="AH1461">
            <v>20231106</v>
          </cell>
        </row>
        <row r="1462">
          <cell r="A1462">
            <v>20221214</v>
          </cell>
          <cell r="B1462">
            <v>20231106</v>
          </cell>
          <cell r="F1462" t="str">
            <v>HK297344</v>
          </cell>
          <cell r="G1462" t="str">
            <v>001E25126010000</v>
          </cell>
          <cell r="H1462" t="str">
            <v>HSR25C2SS+1000L</v>
          </cell>
          <cell r="I1462">
            <v>60</v>
          </cell>
          <cell r="J1462">
            <v>60000</v>
          </cell>
          <cell r="K1462">
            <v>120</v>
          </cell>
          <cell r="L1462" t="str">
            <v>FLEXTRONICS INTL EUROPE B.V.</v>
          </cell>
          <cell r="M1462" t="str">
            <v>01E</v>
          </cell>
          <cell r="N1462" t="str">
            <v>HSR</v>
          </cell>
          <cell r="O1462" t="str">
            <v>25</v>
          </cell>
          <cell r="P1462" t="str">
            <v>C</v>
          </cell>
          <cell r="Q1462" t="str">
            <v/>
          </cell>
          <cell r="R1462" t="str">
            <v/>
          </cell>
          <cell r="S1462">
            <v>71</v>
          </cell>
          <cell r="T1462">
            <v>4260</v>
          </cell>
          <cell r="U1462" t="str">
            <v>11</v>
          </cell>
          <cell r="V1462" t="str">
            <v>LA SALES</v>
          </cell>
          <cell r="W1462">
            <v>20231117</v>
          </cell>
          <cell r="X1462" t="str">
            <v>20</v>
          </cell>
          <cell r="Y1462" t="str">
            <v>60</v>
          </cell>
          <cell r="Z1462" t="str">
            <v/>
          </cell>
          <cell r="AA1462" t="str">
            <v/>
          </cell>
          <cell r="AB1462" t="str">
            <v/>
          </cell>
          <cell r="AC1462" t="str">
            <v/>
          </cell>
          <cell r="AD1462" t="str">
            <v/>
          </cell>
          <cell r="AE1462" t="str">
            <v/>
          </cell>
          <cell r="AF1462">
            <v>20231106</v>
          </cell>
          <cell r="AG1462">
            <v>20231106</v>
          </cell>
          <cell r="AH1462">
            <v>20231106</v>
          </cell>
        </row>
        <row r="1463">
          <cell r="A1463">
            <v>20230214</v>
          </cell>
          <cell r="B1463">
            <v>20231106</v>
          </cell>
          <cell r="F1463" t="str">
            <v>HK307359</v>
          </cell>
          <cell r="G1463" t="str">
            <v>102351017005900</v>
          </cell>
          <cell r="H1463" t="str">
            <v>SHS15V2CS+370LPF</v>
          </cell>
          <cell r="I1463">
            <v>40</v>
          </cell>
          <cell r="J1463">
            <v>14800</v>
          </cell>
          <cell r="K1463">
            <v>80</v>
          </cell>
          <cell r="L1463" t="str">
            <v>DOVER MOTION</v>
          </cell>
          <cell r="M1463" t="str">
            <v>023</v>
          </cell>
          <cell r="N1463" t="str">
            <v>SHS</v>
          </cell>
          <cell r="O1463" t="str">
            <v>15</v>
          </cell>
          <cell r="P1463" t="str">
            <v>V</v>
          </cell>
          <cell r="Q1463" t="str">
            <v>P</v>
          </cell>
          <cell r="R1463" t="str">
            <v>CS</v>
          </cell>
          <cell r="S1463">
            <v>130</v>
          </cell>
          <cell r="T1463">
            <v>5200</v>
          </cell>
          <cell r="U1463" t="str">
            <v>11</v>
          </cell>
          <cell r="V1463" t="str">
            <v>NE SALES</v>
          </cell>
          <cell r="W1463">
            <v>20231106</v>
          </cell>
          <cell r="X1463" t="str">
            <v>35</v>
          </cell>
          <cell r="Y1463" t="str">
            <v>60</v>
          </cell>
          <cell r="Z1463" t="str">
            <v/>
          </cell>
          <cell r="AA1463" t="str">
            <v/>
          </cell>
          <cell r="AB1463" t="str">
            <v/>
          </cell>
          <cell r="AC1463" t="str">
            <v/>
          </cell>
          <cell r="AD1463" t="str">
            <v/>
          </cell>
          <cell r="AE1463" t="str">
            <v>F900</v>
          </cell>
          <cell r="AF1463">
            <v>20231106</v>
          </cell>
          <cell r="AG1463">
            <v>20231106</v>
          </cell>
          <cell r="AH1463">
            <v>20231106</v>
          </cell>
        </row>
        <row r="1464">
          <cell r="A1464">
            <v>20230331</v>
          </cell>
          <cell r="B1464">
            <v>20231106</v>
          </cell>
          <cell r="F1464" t="str">
            <v>HK317890</v>
          </cell>
          <cell r="G1464" t="str">
            <v>113951014399500</v>
          </cell>
          <cell r="H1464" t="str">
            <v>SRS9XMUU+75LM</v>
          </cell>
          <cell r="I1464">
            <v>40</v>
          </cell>
          <cell r="J1464">
            <v>3000</v>
          </cell>
          <cell r="K1464">
            <v>40</v>
          </cell>
          <cell r="L1464" t="str">
            <v>SANMINA CORPORATION</v>
          </cell>
          <cell r="M1464" t="str">
            <v>139</v>
          </cell>
          <cell r="N1464" t="str">
            <v>SRS</v>
          </cell>
          <cell r="O1464" t="str">
            <v>9X</v>
          </cell>
          <cell r="P1464" t="str">
            <v/>
          </cell>
          <cell r="Q1464" t="str">
            <v/>
          </cell>
          <cell r="R1464" t="str">
            <v/>
          </cell>
          <cell r="S1464">
            <v>18</v>
          </cell>
          <cell r="T1464">
            <v>720</v>
          </cell>
          <cell r="U1464" t="str">
            <v>11</v>
          </cell>
          <cell r="V1464" t="str">
            <v>ATL SALES</v>
          </cell>
          <cell r="W1464">
            <v>20231106</v>
          </cell>
          <cell r="X1464" t="str">
            <v>7.5</v>
          </cell>
          <cell r="Y1464" t="str">
            <v>20</v>
          </cell>
          <cell r="Z1464" t="str">
            <v/>
          </cell>
          <cell r="AA1464" t="str">
            <v/>
          </cell>
          <cell r="AB1464" t="str">
            <v/>
          </cell>
          <cell r="AC1464" t="str">
            <v>M200</v>
          </cell>
          <cell r="AD1464" t="str">
            <v/>
          </cell>
          <cell r="AE1464" t="str">
            <v>M100</v>
          </cell>
          <cell r="AF1464">
            <v>20231106</v>
          </cell>
          <cell r="AG1464">
            <v>20231106</v>
          </cell>
          <cell r="AH1464">
            <v>20231106</v>
          </cell>
        </row>
        <row r="1465">
          <cell r="A1465">
            <v>20230609</v>
          </cell>
          <cell r="B1465">
            <v>20231106</v>
          </cell>
          <cell r="F1465" t="str">
            <v>HK330359</v>
          </cell>
          <cell r="G1465" t="str">
            <v>102351016269700</v>
          </cell>
          <cell r="H1465" t="str">
            <v>SHS65C2KK+1930L</v>
          </cell>
          <cell r="I1465">
            <v>2</v>
          </cell>
          <cell r="J1465">
            <v>3860</v>
          </cell>
          <cell r="K1465">
            <v>4</v>
          </cell>
          <cell r="L1465" t="str">
            <v>MOTION IND - TRACY</v>
          </cell>
          <cell r="M1465" t="str">
            <v>023</v>
          </cell>
          <cell r="N1465" t="str">
            <v>SHS</v>
          </cell>
          <cell r="O1465" t="str">
            <v>65</v>
          </cell>
          <cell r="P1465" t="str">
            <v>C</v>
          </cell>
          <cell r="Q1465" t="str">
            <v/>
          </cell>
          <cell r="R1465" t="str">
            <v/>
          </cell>
          <cell r="S1465">
            <v>767.77</v>
          </cell>
          <cell r="T1465">
            <v>1535.54</v>
          </cell>
          <cell r="U1465" t="str">
            <v>11</v>
          </cell>
          <cell r="V1465" t="str">
            <v>SF SALES</v>
          </cell>
          <cell r="W1465">
            <v>20230724</v>
          </cell>
          <cell r="X1465" t="str">
            <v>65</v>
          </cell>
          <cell r="Y1465" t="str">
            <v>150</v>
          </cell>
          <cell r="Z1465" t="str">
            <v/>
          </cell>
          <cell r="AA1465" t="str">
            <v/>
          </cell>
          <cell r="AB1465" t="str">
            <v/>
          </cell>
          <cell r="AC1465" t="str">
            <v/>
          </cell>
          <cell r="AD1465" t="str">
            <v/>
          </cell>
          <cell r="AE1465" t="str">
            <v/>
          </cell>
          <cell r="AF1465">
            <v>20231106</v>
          </cell>
          <cell r="AG1465">
            <v>20231106</v>
          </cell>
          <cell r="AH1465">
            <v>20231106</v>
          </cell>
        </row>
        <row r="1466">
          <cell r="A1466">
            <v>20230713</v>
          </cell>
          <cell r="B1466">
            <v>20231106</v>
          </cell>
          <cell r="F1466" t="str">
            <v>HK334558</v>
          </cell>
          <cell r="G1466" t="str">
            <v>302402306897400</v>
          </cell>
          <cell r="H1466" t="str">
            <v>SHS35-3360LT(GK) RAIL</v>
          </cell>
          <cell r="I1466">
            <v>6</v>
          </cell>
          <cell r="J1466">
            <v>20160</v>
          </cell>
          <cell r="K1466">
            <v>0</v>
          </cell>
          <cell r="L1466" t="str">
            <v>APPLIED IND TECH - CLEVELAND</v>
          </cell>
          <cell r="M1466" t="str">
            <v>024</v>
          </cell>
          <cell r="N1466" t="str">
            <v>SHS</v>
          </cell>
          <cell r="O1466" t="str">
            <v>35</v>
          </cell>
          <cell r="P1466" t="str">
            <v/>
          </cell>
          <cell r="Q1466" t="str">
            <v>GK</v>
          </cell>
          <cell r="R1466" t="str">
            <v/>
          </cell>
          <cell r="S1466">
            <v>276</v>
          </cell>
          <cell r="T1466">
            <v>1656</v>
          </cell>
          <cell r="U1466" t="str">
            <v>11</v>
          </cell>
          <cell r="V1466" t="str">
            <v>CHI SALES</v>
          </cell>
          <cell r="W1466">
            <v>20231106</v>
          </cell>
          <cell r="X1466" t="str">
            <v>40</v>
          </cell>
          <cell r="Y1466" t="str">
            <v>80</v>
          </cell>
          <cell r="Z1466" t="str">
            <v>2</v>
          </cell>
          <cell r="AA1466" t="str">
            <v/>
          </cell>
          <cell r="AB1466" t="str">
            <v/>
          </cell>
          <cell r="AC1466" t="str">
            <v/>
          </cell>
          <cell r="AD1466" t="str">
            <v/>
          </cell>
          <cell r="AE1466" t="str">
            <v/>
          </cell>
          <cell r="AF1466">
            <v>20231106</v>
          </cell>
          <cell r="AG1466">
            <v>20231106</v>
          </cell>
          <cell r="AH1466">
            <v>20231106</v>
          </cell>
        </row>
        <row r="1467">
          <cell r="A1467">
            <v>20230713</v>
          </cell>
          <cell r="B1467">
            <v>20231106</v>
          </cell>
          <cell r="F1467" t="str">
            <v>HK334559</v>
          </cell>
          <cell r="G1467" t="str">
            <v>302402306897400</v>
          </cell>
          <cell r="H1467" t="str">
            <v>SHS35-3360LT(GK) RAIL</v>
          </cell>
          <cell r="I1467">
            <v>6</v>
          </cell>
          <cell r="J1467">
            <v>20160</v>
          </cell>
          <cell r="K1467">
            <v>0</v>
          </cell>
          <cell r="L1467" t="str">
            <v>APPLIED IND TECH - CLEVELAND</v>
          </cell>
          <cell r="M1467" t="str">
            <v>024</v>
          </cell>
          <cell r="N1467" t="str">
            <v>SHS</v>
          </cell>
          <cell r="O1467" t="str">
            <v>35</v>
          </cell>
          <cell r="P1467" t="str">
            <v/>
          </cell>
          <cell r="Q1467" t="str">
            <v>GK</v>
          </cell>
          <cell r="R1467" t="str">
            <v/>
          </cell>
          <cell r="S1467">
            <v>276</v>
          </cell>
          <cell r="T1467">
            <v>1656</v>
          </cell>
          <cell r="U1467" t="str">
            <v>11</v>
          </cell>
          <cell r="V1467" t="str">
            <v>CHI SALES</v>
          </cell>
          <cell r="W1467">
            <v>20231106</v>
          </cell>
          <cell r="X1467" t="str">
            <v>40</v>
          </cell>
          <cell r="Y1467" t="str">
            <v>80</v>
          </cell>
          <cell r="Z1467" t="str">
            <v>2</v>
          </cell>
          <cell r="AA1467" t="str">
            <v/>
          </cell>
          <cell r="AB1467" t="str">
            <v/>
          </cell>
          <cell r="AC1467" t="str">
            <v/>
          </cell>
          <cell r="AD1467" t="str">
            <v/>
          </cell>
          <cell r="AE1467" t="str">
            <v/>
          </cell>
          <cell r="AF1467">
            <v>20231106</v>
          </cell>
          <cell r="AG1467">
            <v>20231106</v>
          </cell>
          <cell r="AH1467">
            <v>20231106</v>
          </cell>
        </row>
        <row r="1468">
          <cell r="A1468">
            <v>20230713</v>
          </cell>
          <cell r="B1468">
            <v>20231106</v>
          </cell>
          <cell r="F1468" t="str">
            <v>HK334560</v>
          </cell>
          <cell r="G1468" t="str">
            <v>302402306897400</v>
          </cell>
          <cell r="H1468" t="str">
            <v>SHS35-3360LT(GK) RAIL</v>
          </cell>
          <cell r="I1468">
            <v>6</v>
          </cell>
          <cell r="J1468">
            <v>20160</v>
          </cell>
          <cell r="K1468">
            <v>0</v>
          </cell>
          <cell r="L1468" t="str">
            <v>APPLIED IND TECH - CLEVELAND</v>
          </cell>
          <cell r="M1468" t="str">
            <v>024</v>
          </cell>
          <cell r="N1468" t="str">
            <v>SHS</v>
          </cell>
          <cell r="O1468" t="str">
            <v>35</v>
          </cell>
          <cell r="P1468" t="str">
            <v/>
          </cell>
          <cell r="Q1468" t="str">
            <v>GK</v>
          </cell>
          <cell r="R1468" t="str">
            <v/>
          </cell>
          <cell r="S1468">
            <v>276</v>
          </cell>
          <cell r="T1468">
            <v>1656</v>
          </cell>
          <cell r="U1468" t="str">
            <v>11</v>
          </cell>
          <cell r="V1468" t="str">
            <v>CHI SALES</v>
          </cell>
          <cell r="W1468">
            <v>20231106</v>
          </cell>
          <cell r="X1468" t="str">
            <v>40</v>
          </cell>
          <cell r="Y1468" t="str">
            <v>80</v>
          </cell>
          <cell r="Z1468" t="str">
            <v>2</v>
          </cell>
          <cell r="AA1468" t="str">
            <v/>
          </cell>
          <cell r="AB1468" t="str">
            <v/>
          </cell>
          <cell r="AC1468" t="str">
            <v/>
          </cell>
          <cell r="AD1468" t="str">
            <v/>
          </cell>
          <cell r="AE1468" t="str">
            <v/>
          </cell>
          <cell r="AF1468">
            <v>20231106</v>
          </cell>
          <cell r="AG1468">
            <v>20231106</v>
          </cell>
          <cell r="AH1468">
            <v>20231106</v>
          </cell>
        </row>
        <row r="1469">
          <cell r="A1469">
            <v>20230721</v>
          </cell>
          <cell r="B1469">
            <v>20231106</v>
          </cell>
          <cell r="F1469" t="str">
            <v>HK335489</v>
          </cell>
          <cell r="G1469" t="str">
            <v>202355355009000</v>
          </cell>
          <cell r="H1469" t="str">
            <v>SHS55V1KK(GK) BLOCK</v>
          </cell>
          <cell r="I1469">
            <v>8</v>
          </cell>
          <cell r="J1469">
            <v>0</v>
          </cell>
          <cell r="K1469">
            <v>8</v>
          </cell>
          <cell r="L1469" t="str">
            <v>MERRILL ENGINEERING &amp; INTEGRATION</v>
          </cell>
          <cell r="M1469" t="str">
            <v>023</v>
          </cell>
          <cell r="N1469" t="str">
            <v>SHS</v>
          </cell>
          <cell r="O1469" t="str">
            <v>55</v>
          </cell>
          <cell r="P1469" t="str">
            <v>V</v>
          </cell>
          <cell r="Q1469" t="str">
            <v>GK</v>
          </cell>
          <cell r="R1469" t="str">
            <v/>
          </cell>
          <cell r="S1469">
            <v>159.28</v>
          </cell>
          <cell r="T1469">
            <v>1274.24</v>
          </cell>
          <cell r="U1469" t="str">
            <v>11</v>
          </cell>
          <cell r="V1469" t="str">
            <v>DET SALES</v>
          </cell>
          <cell r="W1469">
            <v>20231106</v>
          </cell>
          <cell r="X1469" t="str">
            <v/>
          </cell>
          <cell r="Y1469" t="str">
            <v/>
          </cell>
          <cell r="Z1469" t="str">
            <v/>
          </cell>
          <cell r="AA1469" t="str">
            <v/>
          </cell>
          <cell r="AB1469" t="str">
            <v/>
          </cell>
          <cell r="AC1469" t="str">
            <v/>
          </cell>
          <cell r="AD1469" t="str">
            <v/>
          </cell>
          <cell r="AE1469" t="str">
            <v/>
          </cell>
          <cell r="AF1469">
            <v>20231106</v>
          </cell>
          <cell r="AG1469">
            <v>20231106</v>
          </cell>
          <cell r="AH1469">
            <v>20231106</v>
          </cell>
        </row>
        <row r="1470">
          <cell r="A1470">
            <v>20230721</v>
          </cell>
          <cell r="B1470">
            <v>20231106</v>
          </cell>
          <cell r="F1470" t="str">
            <v>HK335490</v>
          </cell>
          <cell r="G1470" t="str">
            <v>202355355009000</v>
          </cell>
          <cell r="H1470" t="str">
            <v>SHS55V1KK(GK) BLOCK</v>
          </cell>
          <cell r="I1470">
            <v>8</v>
          </cell>
          <cell r="J1470">
            <v>0</v>
          </cell>
          <cell r="K1470">
            <v>8</v>
          </cell>
          <cell r="L1470" t="str">
            <v>MERRILL ENGINEERING &amp; INTEGRATION</v>
          </cell>
          <cell r="M1470" t="str">
            <v>023</v>
          </cell>
          <cell r="N1470" t="str">
            <v>SHS</v>
          </cell>
          <cell r="O1470" t="str">
            <v>55</v>
          </cell>
          <cell r="P1470" t="str">
            <v>V</v>
          </cell>
          <cell r="Q1470" t="str">
            <v>GK</v>
          </cell>
          <cell r="R1470" t="str">
            <v/>
          </cell>
          <cell r="S1470">
            <v>159.28</v>
          </cell>
          <cell r="T1470">
            <v>1274.24</v>
          </cell>
          <cell r="U1470" t="str">
            <v>11</v>
          </cell>
          <cell r="V1470" t="str">
            <v>DET SALES</v>
          </cell>
          <cell r="W1470">
            <v>20231106</v>
          </cell>
          <cell r="X1470" t="str">
            <v/>
          </cell>
          <cell r="Y1470" t="str">
            <v/>
          </cell>
          <cell r="Z1470" t="str">
            <v/>
          </cell>
          <cell r="AA1470" t="str">
            <v/>
          </cell>
          <cell r="AB1470" t="str">
            <v/>
          </cell>
          <cell r="AC1470" t="str">
            <v/>
          </cell>
          <cell r="AD1470" t="str">
            <v/>
          </cell>
          <cell r="AE1470" t="str">
            <v/>
          </cell>
          <cell r="AF1470">
            <v>20231106</v>
          </cell>
          <cell r="AG1470">
            <v>20231106</v>
          </cell>
          <cell r="AH1470">
            <v>20231106</v>
          </cell>
        </row>
        <row r="1471">
          <cell r="A1471">
            <v>20230721</v>
          </cell>
          <cell r="B1471">
            <v>20231106</v>
          </cell>
          <cell r="F1471" t="str">
            <v>HK335491</v>
          </cell>
          <cell r="G1471" t="str">
            <v>202355355009000</v>
          </cell>
          <cell r="H1471" t="str">
            <v>SHS55V1KK(GK) BLOCK</v>
          </cell>
          <cell r="I1471">
            <v>8</v>
          </cell>
          <cell r="J1471">
            <v>0</v>
          </cell>
          <cell r="K1471">
            <v>8</v>
          </cell>
          <cell r="L1471" t="str">
            <v>MERRILL ENGINEERING &amp; INTEGRATION</v>
          </cell>
          <cell r="M1471" t="str">
            <v>023</v>
          </cell>
          <cell r="N1471" t="str">
            <v>SHS</v>
          </cell>
          <cell r="O1471" t="str">
            <v>55</v>
          </cell>
          <cell r="P1471" t="str">
            <v>V</v>
          </cell>
          <cell r="Q1471" t="str">
            <v>GK</v>
          </cell>
          <cell r="R1471" t="str">
            <v/>
          </cell>
          <cell r="S1471">
            <v>159.28</v>
          </cell>
          <cell r="T1471">
            <v>1274.24</v>
          </cell>
          <cell r="U1471" t="str">
            <v>11</v>
          </cell>
          <cell r="V1471" t="str">
            <v>DET SALES</v>
          </cell>
          <cell r="W1471">
            <v>20231106</v>
          </cell>
          <cell r="X1471" t="str">
            <v/>
          </cell>
          <cell r="Y1471" t="str">
            <v/>
          </cell>
          <cell r="Z1471" t="str">
            <v/>
          </cell>
          <cell r="AA1471" t="str">
            <v/>
          </cell>
          <cell r="AB1471" t="str">
            <v/>
          </cell>
          <cell r="AC1471" t="str">
            <v/>
          </cell>
          <cell r="AD1471" t="str">
            <v/>
          </cell>
          <cell r="AE1471" t="str">
            <v/>
          </cell>
          <cell r="AF1471">
            <v>20231106</v>
          </cell>
          <cell r="AG1471">
            <v>20231106</v>
          </cell>
          <cell r="AH1471">
            <v>20231106</v>
          </cell>
        </row>
        <row r="1472">
          <cell r="A1472">
            <v>20230721</v>
          </cell>
          <cell r="B1472">
            <v>20231106</v>
          </cell>
          <cell r="F1472" t="str">
            <v>HK335512</v>
          </cell>
          <cell r="G1472" t="str">
            <v>302461000192200</v>
          </cell>
          <cell r="H1472" t="str">
            <v>SHS55-9000LT(GK) RAIL</v>
          </cell>
          <cell r="I1472">
            <v>2</v>
          </cell>
          <cell r="J1472">
            <v>18000</v>
          </cell>
          <cell r="K1472">
            <v>0</v>
          </cell>
          <cell r="L1472" t="str">
            <v>MERRILL ENGINEERING &amp; INTEGRATION</v>
          </cell>
          <cell r="M1472" t="str">
            <v>024</v>
          </cell>
          <cell r="N1472" t="str">
            <v>SHS</v>
          </cell>
          <cell r="O1472" t="str">
            <v>55</v>
          </cell>
          <cell r="P1472" t="str">
            <v/>
          </cell>
          <cell r="Q1472" t="str">
            <v>GK</v>
          </cell>
          <cell r="R1472" t="str">
            <v/>
          </cell>
          <cell r="S1472">
            <v>1662.3</v>
          </cell>
          <cell r="T1472">
            <v>3324.6</v>
          </cell>
          <cell r="U1472" t="str">
            <v>11</v>
          </cell>
          <cell r="V1472" t="str">
            <v>DET SALES</v>
          </cell>
          <cell r="W1472">
            <v>20231106</v>
          </cell>
          <cell r="X1472" t="str">
            <v>60</v>
          </cell>
          <cell r="Y1472" t="str">
            <v>120</v>
          </cell>
          <cell r="Z1472" t="str">
            <v>3</v>
          </cell>
          <cell r="AA1472" t="str">
            <v/>
          </cell>
          <cell r="AB1472" t="str">
            <v/>
          </cell>
          <cell r="AC1472" t="str">
            <v/>
          </cell>
          <cell r="AD1472" t="str">
            <v/>
          </cell>
          <cell r="AE1472" t="str">
            <v/>
          </cell>
          <cell r="AF1472">
            <v>20231106</v>
          </cell>
          <cell r="AG1472">
            <v>20231106</v>
          </cell>
          <cell r="AH1472">
            <v>20231106</v>
          </cell>
        </row>
        <row r="1473">
          <cell r="A1473">
            <v>20230721</v>
          </cell>
          <cell r="B1473">
            <v>20231106</v>
          </cell>
          <cell r="F1473" t="str">
            <v>HK335513</v>
          </cell>
          <cell r="G1473" t="str">
            <v>302461000192200</v>
          </cell>
          <cell r="H1473" t="str">
            <v>SHS55-9000LT(GK) RAIL</v>
          </cell>
          <cell r="I1473">
            <v>2</v>
          </cell>
          <cell r="J1473">
            <v>18000</v>
          </cell>
          <cell r="K1473">
            <v>0</v>
          </cell>
          <cell r="L1473" t="str">
            <v>MERRILL ENGINEERING &amp; INTEGRATION</v>
          </cell>
          <cell r="M1473" t="str">
            <v>024</v>
          </cell>
          <cell r="N1473" t="str">
            <v>SHS</v>
          </cell>
          <cell r="O1473" t="str">
            <v>55</v>
          </cell>
          <cell r="P1473" t="str">
            <v/>
          </cell>
          <cell r="Q1473" t="str">
            <v>GK</v>
          </cell>
          <cell r="R1473" t="str">
            <v/>
          </cell>
          <cell r="S1473">
            <v>1662.3</v>
          </cell>
          <cell r="T1473">
            <v>3324.6</v>
          </cell>
          <cell r="U1473" t="str">
            <v>11</v>
          </cell>
          <cell r="V1473" t="str">
            <v>DET SALES</v>
          </cell>
          <cell r="W1473">
            <v>20231106</v>
          </cell>
          <cell r="X1473" t="str">
            <v>60</v>
          </cell>
          <cell r="Y1473" t="str">
            <v>120</v>
          </cell>
          <cell r="Z1473" t="str">
            <v>3</v>
          </cell>
          <cell r="AA1473" t="str">
            <v/>
          </cell>
          <cell r="AB1473" t="str">
            <v/>
          </cell>
          <cell r="AC1473" t="str">
            <v/>
          </cell>
          <cell r="AD1473" t="str">
            <v/>
          </cell>
          <cell r="AE1473" t="str">
            <v/>
          </cell>
          <cell r="AF1473">
            <v>20231106</v>
          </cell>
          <cell r="AG1473">
            <v>20231106</v>
          </cell>
          <cell r="AH1473">
            <v>20231106</v>
          </cell>
        </row>
        <row r="1474">
          <cell r="A1474">
            <v>20230721</v>
          </cell>
          <cell r="B1474">
            <v>20231106</v>
          </cell>
          <cell r="F1474" t="str">
            <v>HK335514</v>
          </cell>
          <cell r="G1474" t="str">
            <v>302461004321800</v>
          </cell>
          <cell r="H1474" t="str">
            <v>SHS55-15000LT(GK) RAIL</v>
          </cell>
          <cell r="I1474">
            <v>2</v>
          </cell>
          <cell r="J1474">
            <v>3000</v>
          </cell>
          <cell r="K1474">
            <v>0</v>
          </cell>
          <cell r="L1474" t="str">
            <v>MERRILL ENGINEERING &amp; INTEGRATION</v>
          </cell>
          <cell r="M1474" t="str">
            <v>024</v>
          </cell>
          <cell r="N1474" t="str">
            <v>SHS</v>
          </cell>
          <cell r="O1474" t="str">
            <v>55</v>
          </cell>
          <cell r="P1474" t="str">
            <v/>
          </cell>
          <cell r="Q1474" t="str">
            <v>GK</v>
          </cell>
          <cell r="R1474" t="str">
            <v/>
          </cell>
          <cell r="S1474">
            <v>2803.56</v>
          </cell>
          <cell r="T1474">
            <v>5607.12</v>
          </cell>
          <cell r="U1474" t="str">
            <v>11</v>
          </cell>
          <cell r="V1474" t="str">
            <v>DET SALES</v>
          </cell>
          <cell r="W1474">
            <v>20231106</v>
          </cell>
          <cell r="X1474" t="str">
            <v>30</v>
          </cell>
          <cell r="Y1474" t="str">
            <v>120</v>
          </cell>
          <cell r="Z1474" t="str">
            <v/>
          </cell>
          <cell r="AA1474" t="str">
            <v/>
          </cell>
          <cell r="AB1474" t="str">
            <v/>
          </cell>
          <cell r="AC1474" t="str">
            <v/>
          </cell>
          <cell r="AD1474" t="str">
            <v/>
          </cell>
          <cell r="AE1474" t="str">
            <v/>
          </cell>
          <cell r="AF1474">
            <v>20231106</v>
          </cell>
          <cell r="AG1474">
            <v>20231106</v>
          </cell>
          <cell r="AH1474">
            <v>20231106</v>
          </cell>
        </row>
        <row r="1475">
          <cell r="A1475">
            <v>20230728</v>
          </cell>
          <cell r="B1475">
            <v>20231106</v>
          </cell>
          <cell r="F1475" t="str">
            <v>HK336904</v>
          </cell>
          <cell r="G1475" t="str">
            <v>202355355009000</v>
          </cell>
          <cell r="H1475" t="str">
            <v>SHS55V1KK(GK) BLOCK</v>
          </cell>
          <cell r="I1475">
            <v>8</v>
          </cell>
          <cell r="J1475">
            <v>0</v>
          </cell>
          <cell r="K1475">
            <v>8</v>
          </cell>
          <cell r="L1475" t="str">
            <v>MERRILL ENGINEERING &amp; INTEGRATION</v>
          </cell>
          <cell r="M1475" t="str">
            <v>023</v>
          </cell>
          <cell r="N1475" t="str">
            <v>SHS</v>
          </cell>
          <cell r="O1475" t="str">
            <v>55</v>
          </cell>
          <cell r="P1475" t="str">
            <v>V</v>
          </cell>
          <cell r="Q1475" t="str">
            <v>GK</v>
          </cell>
          <cell r="R1475" t="str">
            <v/>
          </cell>
          <cell r="S1475">
            <v>159.28</v>
          </cell>
          <cell r="T1475">
            <v>1274.24</v>
          </cell>
          <cell r="U1475" t="str">
            <v>11</v>
          </cell>
          <cell r="V1475" t="str">
            <v>DET SALES</v>
          </cell>
          <cell r="W1475">
            <v>20231106</v>
          </cell>
          <cell r="X1475" t="str">
            <v/>
          </cell>
          <cell r="Y1475" t="str">
            <v/>
          </cell>
          <cell r="Z1475" t="str">
            <v/>
          </cell>
          <cell r="AA1475" t="str">
            <v/>
          </cell>
          <cell r="AB1475" t="str">
            <v/>
          </cell>
          <cell r="AC1475" t="str">
            <v/>
          </cell>
          <cell r="AD1475" t="str">
            <v/>
          </cell>
          <cell r="AE1475" t="str">
            <v/>
          </cell>
          <cell r="AF1475">
            <v>20231106</v>
          </cell>
          <cell r="AG1475">
            <v>20231106</v>
          </cell>
          <cell r="AH1475">
            <v>20231106</v>
          </cell>
        </row>
        <row r="1476">
          <cell r="A1476">
            <v>20230731</v>
          </cell>
          <cell r="B1476">
            <v>20231106</v>
          </cell>
          <cell r="F1476" t="str">
            <v>HK336974</v>
          </cell>
          <cell r="G1476" t="str">
            <v>302461000192200</v>
          </cell>
          <cell r="H1476" t="str">
            <v>SHS55-9000LT(GK) RAIL</v>
          </cell>
          <cell r="I1476">
            <v>2</v>
          </cell>
          <cell r="J1476">
            <v>18000</v>
          </cell>
          <cell r="K1476">
            <v>0</v>
          </cell>
          <cell r="L1476" t="str">
            <v>MERRILL ENGINEERING &amp; INTEGRATION</v>
          </cell>
          <cell r="M1476" t="str">
            <v>024</v>
          </cell>
          <cell r="N1476" t="str">
            <v>SHS</v>
          </cell>
          <cell r="O1476" t="str">
            <v>55</v>
          </cell>
          <cell r="P1476" t="str">
            <v/>
          </cell>
          <cell r="Q1476" t="str">
            <v>GK</v>
          </cell>
          <cell r="R1476" t="str">
            <v/>
          </cell>
          <cell r="S1476">
            <v>1662.3</v>
          </cell>
          <cell r="T1476">
            <v>3324.6</v>
          </cell>
          <cell r="U1476" t="str">
            <v>11</v>
          </cell>
          <cell r="V1476" t="str">
            <v>DET SALES</v>
          </cell>
          <cell r="W1476">
            <v>20231106</v>
          </cell>
          <cell r="X1476" t="str">
            <v>60</v>
          </cell>
          <cell r="Y1476" t="str">
            <v>120</v>
          </cell>
          <cell r="Z1476" t="str">
            <v>3</v>
          </cell>
          <cell r="AA1476" t="str">
            <v/>
          </cell>
          <cell r="AB1476" t="str">
            <v/>
          </cell>
          <cell r="AC1476" t="str">
            <v/>
          </cell>
          <cell r="AD1476" t="str">
            <v/>
          </cell>
          <cell r="AE1476" t="str">
            <v/>
          </cell>
          <cell r="AF1476">
            <v>20231106</v>
          </cell>
          <cell r="AG1476">
            <v>20231106</v>
          </cell>
          <cell r="AH1476">
            <v>20231106</v>
          </cell>
        </row>
        <row r="1477">
          <cell r="A1477">
            <v>20230807</v>
          </cell>
          <cell r="B1477">
            <v>20231106</v>
          </cell>
          <cell r="F1477" t="str">
            <v>HK337807</v>
          </cell>
          <cell r="G1477" t="str">
            <v>102302107780800</v>
          </cell>
          <cell r="H1477" t="str">
            <v>SHS30LC2ZZC0+920L</v>
          </cell>
          <cell r="I1477">
            <v>1</v>
          </cell>
          <cell r="J1477">
            <v>920</v>
          </cell>
          <cell r="K1477">
            <v>2</v>
          </cell>
          <cell r="L1477" t="str">
            <v>MOTION IND - TRACY (CA78)</v>
          </cell>
          <cell r="M1477" t="str">
            <v>023</v>
          </cell>
          <cell r="N1477" t="str">
            <v>SHS</v>
          </cell>
          <cell r="O1477" t="str">
            <v>30</v>
          </cell>
          <cell r="P1477" t="str">
            <v>LC</v>
          </cell>
          <cell r="Q1477" t="str">
            <v/>
          </cell>
          <cell r="R1477" t="str">
            <v>C0</v>
          </cell>
          <cell r="S1477">
            <v>269.13</v>
          </cell>
          <cell r="T1477">
            <v>269.13</v>
          </cell>
          <cell r="U1477" t="str">
            <v>11</v>
          </cell>
          <cell r="V1477" t="str">
            <v>LA SALES</v>
          </cell>
          <cell r="W1477">
            <v>20231005</v>
          </cell>
          <cell r="X1477" t="str">
            <v>20</v>
          </cell>
          <cell r="Y1477" t="str">
            <v>80</v>
          </cell>
          <cell r="Z1477" t="str">
            <v/>
          </cell>
          <cell r="AA1477" t="str">
            <v/>
          </cell>
          <cell r="AB1477" t="str">
            <v/>
          </cell>
          <cell r="AC1477" t="str">
            <v/>
          </cell>
          <cell r="AD1477" t="str">
            <v/>
          </cell>
          <cell r="AE1477" t="str">
            <v/>
          </cell>
          <cell r="AF1477">
            <v>20231106</v>
          </cell>
          <cell r="AG1477">
            <v>20231106</v>
          </cell>
          <cell r="AH1477">
            <v>20231106</v>
          </cell>
        </row>
        <row r="1478">
          <cell r="A1478">
            <v>20230810</v>
          </cell>
          <cell r="B1478">
            <v>20231106</v>
          </cell>
          <cell r="F1478" t="str">
            <v>HK338393</v>
          </cell>
          <cell r="G1478" t="str">
            <v>100651019496600</v>
          </cell>
          <cell r="H1478" t="str">
            <v>SSR15XW2C1MS+740LSPM-II</v>
          </cell>
          <cell r="I1478">
            <v>10</v>
          </cell>
          <cell r="J1478">
            <v>7400</v>
          </cell>
          <cell r="K1478">
            <v>20</v>
          </cell>
          <cell r="L1478" t="str">
            <v>RELIANT SYSTEMS INC</v>
          </cell>
          <cell r="M1478" t="str">
            <v>006</v>
          </cell>
          <cell r="N1478" t="str">
            <v>SSR</v>
          </cell>
          <cell r="O1478" t="str">
            <v>15X</v>
          </cell>
          <cell r="P1478" t="str">
            <v>W</v>
          </cell>
          <cell r="Q1478" t="str">
            <v>SP</v>
          </cell>
          <cell r="R1478" t="str">
            <v>C1</v>
          </cell>
          <cell r="S1478">
            <v>274.43</v>
          </cell>
          <cell r="T1478">
            <v>2744.3</v>
          </cell>
          <cell r="U1478" t="str">
            <v>11</v>
          </cell>
          <cell r="V1478" t="str">
            <v>CHI SALES</v>
          </cell>
          <cell r="W1478">
            <v>20231106</v>
          </cell>
          <cell r="X1478" t="str">
            <v>10</v>
          </cell>
          <cell r="Y1478" t="str">
            <v>60</v>
          </cell>
          <cell r="Z1478" t="str">
            <v/>
          </cell>
          <cell r="AA1478" t="str">
            <v>2</v>
          </cell>
          <cell r="AB1478" t="str">
            <v>Z000</v>
          </cell>
          <cell r="AC1478" t="str">
            <v>M200</v>
          </cell>
          <cell r="AD1478" t="str">
            <v/>
          </cell>
          <cell r="AE1478" t="str">
            <v>M100</v>
          </cell>
          <cell r="AF1478">
            <v>20231106</v>
          </cell>
          <cell r="AG1478">
            <v>20231106</v>
          </cell>
          <cell r="AH1478">
            <v>20231106</v>
          </cell>
        </row>
        <row r="1479">
          <cell r="A1479">
            <v>20230606</v>
          </cell>
          <cell r="B1479">
            <v>20231107</v>
          </cell>
          <cell r="F1479" t="str">
            <v>HK328647</v>
          </cell>
          <cell r="G1479" t="str">
            <v>302351020009600</v>
          </cell>
          <cell r="H1479" t="str">
            <v>SHS15V1E(GK) BLOCK</v>
          </cell>
          <cell r="I1479">
            <v>100</v>
          </cell>
          <cell r="J1479">
            <v>0</v>
          </cell>
          <cell r="K1479">
            <v>100</v>
          </cell>
          <cell r="L1479" t="str">
            <v>DOVER MOTION</v>
          </cell>
          <cell r="M1479" t="str">
            <v>023</v>
          </cell>
          <cell r="N1479" t="str">
            <v>SHS</v>
          </cell>
          <cell r="O1479" t="str">
            <v>15</v>
          </cell>
          <cell r="P1479" t="str">
            <v>V</v>
          </cell>
          <cell r="Q1479" t="str">
            <v>GK</v>
          </cell>
          <cell r="R1479" t="str">
            <v/>
          </cell>
          <cell r="S1479">
            <v>27.77</v>
          </cell>
          <cell r="T1479">
            <v>2777</v>
          </cell>
          <cell r="U1479" t="str">
            <v>11</v>
          </cell>
          <cell r="V1479" t="str">
            <v>NE SALES</v>
          </cell>
          <cell r="W1479">
            <v>20231123</v>
          </cell>
          <cell r="X1479" t="str">
            <v/>
          </cell>
          <cell r="Y1479" t="str">
            <v/>
          </cell>
          <cell r="Z1479" t="str">
            <v/>
          </cell>
          <cell r="AA1479" t="str">
            <v/>
          </cell>
          <cell r="AB1479" t="str">
            <v>0010</v>
          </cell>
          <cell r="AC1479" t="str">
            <v/>
          </cell>
          <cell r="AD1479" t="str">
            <v/>
          </cell>
          <cell r="AE1479" t="str">
            <v/>
          </cell>
          <cell r="AF1479">
            <v>20231107</v>
          </cell>
          <cell r="AG1479">
            <v>20231117</v>
          </cell>
          <cell r="AH1479">
            <v>20231117</v>
          </cell>
        </row>
        <row r="1480">
          <cell r="A1480">
            <v>20230814</v>
          </cell>
          <cell r="B1480">
            <v>20231107</v>
          </cell>
          <cell r="F1480" t="str">
            <v>HK338697</v>
          </cell>
          <cell r="G1480" t="str">
            <v>302451018330600</v>
          </cell>
          <cell r="H1480" t="str">
            <v>SHS35-3020L(GK) RAIL FOR CUT-SM</v>
          </cell>
          <cell r="I1480">
            <v>20</v>
          </cell>
          <cell r="J1480">
            <v>60400</v>
          </cell>
          <cell r="K1480">
            <v>0</v>
          </cell>
          <cell r="L1480" t="str">
            <v/>
          </cell>
          <cell r="M1480" t="str">
            <v>024</v>
          </cell>
          <cell r="N1480" t="str">
            <v>SHS</v>
          </cell>
          <cell r="O1480" t="str">
            <v>35</v>
          </cell>
          <cell r="P1480" t="str">
            <v/>
          </cell>
          <cell r="Q1480" t="str">
            <v>GK</v>
          </cell>
          <cell r="R1480" t="str">
            <v/>
          </cell>
          <cell r="S1480">
            <v>337.84</v>
          </cell>
          <cell r="T1480">
            <v>6756.8</v>
          </cell>
          <cell r="U1480" t="str">
            <v>21</v>
          </cell>
          <cell r="V1480" t="str">
            <v>SALES CTRL</v>
          </cell>
          <cell r="W1480">
            <v>20231107</v>
          </cell>
          <cell r="X1480" t="str">
            <v>20</v>
          </cell>
          <cell r="Y1480" t="str">
            <v>80</v>
          </cell>
          <cell r="Z1480" t="str">
            <v/>
          </cell>
          <cell r="AA1480" t="str">
            <v/>
          </cell>
          <cell r="AB1480" t="str">
            <v/>
          </cell>
          <cell r="AC1480" t="str">
            <v/>
          </cell>
          <cell r="AD1480" t="str">
            <v>0035</v>
          </cell>
          <cell r="AE1480" t="str">
            <v/>
          </cell>
          <cell r="AF1480">
            <v>20231107</v>
          </cell>
          <cell r="AG1480">
            <v>20231107</v>
          </cell>
          <cell r="AH1480">
            <v>20231107</v>
          </cell>
        </row>
        <row r="1481">
          <cell r="A1481">
            <v>20230601</v>
          </cell>
          <cell r="B1481">
            <v>20231108</v>
          </cell>
          <cell r="F1481" t="str">
            <v>HK328027</v>
          </cell>
          <cell r="G1481" t="str">
            <v>100551016796700</v>
          </cell>
          <cell r="H1481" t="str">
            <v>SSR25XW2SS+1120LY</v>
          </cell>
          <cell r="I1481">
            <v>400</v>
          </cell>
          <cell r="J1481">
            <v>448000</v>
          </cell>
          <cell r="K1481">
            <v>800</v>
          </cell>
          <cell r="L1481" t="str">
            <v>MOTION IND - BIRMINGHAM</v>
          </cell>
          <cell r="M1481" t="str">
            <v>005</v>
          </cell>
          <cell r="N1481" t="str">
            <v>SSR</v>
          </cell>
          <cell r="O1481" t="str">
            <v>25X</v>
          </cell>
          <cell r="P1481" t="str">
            <v>W</v>
          </cell>
          <cell r="Q1481" t="str">
            <v/>
          </cell>
          <cell r="R1481" t="str">
            <v/>
          </cell>
          <cell r="S1481">
            <v>114</v>
          </cell>
          <cell r="T1481">
            <v>45600</v>
          </cell>
          <cell r="U1481" t="str">
            <v>11</v>
          </cell>
          <cell r="V1481" t="str">
            <v>NE SALES</v>
          </cell>
          <cell r="W1481">
            <v>20231108</v>
          </cell>
          <cell r="X1481" t="str">
            <v>20</v>
          </cell>
          <cell r="Y1481" t="str">
            <v>60</v>
          </cell>
          <cell r="Z1481" t="str">
            <v/>
          </cell>
          <cell r="AA1481" t="str">
            <v/>
          </cell>
          <cell r="AB1481" t="str">
            <v/>
          </cell>
          <cell r="AC1481" t="str">
            <v/>
          </cell>
          <cell r="AD1481" t="str">
            <v/>
          </cell>
          <cell r="AE1481" t="str">
            <v/>
          </cell>
          <cell r="AF1481">
            <v>20231108</v>
          </cell>
          <cell r="AG1481">
            <v>20231108</v>
          </cell>
          <cell r="AH1481">
            <v>20231108</v>
          </cell>
        </row>
        <row r="1482">
          <cell r="A1482">
            <v>20230612</v>
          </cell>
          <cell r="B1482">
            <v>20231108</v>
          </cell>
          <cell r="F1482" t="str">
            <v>HK328578</v>
          </cell>
          <cell r="G1482" t="str">
            <v>101651023199500</v>
          </cell>
          <cell r="H1482" t="str">
            <v>HSR15R2SSM+473LTM</v>
          </cell>
          <cell r="I1482">
            <v>4</v>
          </cell>
          <cell r="J1482">
            <v>1892</v>
          </cell>
          <cell r="K1482">
            <v>8</v>
          </cell>
          <cell r="L1482" t="str">
            <v>MOTION SOLUTIONS</v>
          </cell>
          <cell r="M1482" t="str">
            <v>016</v>
          </cell>
          <cell r="N1482" t="str">
            <v>HSR</v>
          </cell>
          <cell r="O1482" t="str">
            <v>15</v>
          </cell>
          <cell r="P1482" t="str">
            <v>R</v>
          </cell>
          <cell r="Q1482" t="str">
            <v/>
          </cell>
          <cell r="R1482" t="str">
            <v/>
          </cell>
          <cell r="S1482">
            <v>157.94999999999999</v>
          </cell>
          <cell r="T1482">
            <v>631.79999999999995</v>
          </cell>
          <cell r="U1482" t="str">
            <v>11</v>
          </cell>
          <cell r="V1482" t="str">
            <v>SF SALES</v>
          </cell>
          <cell r="W1482">
            <v>20231116</v>
          </cell>
          <cell r="X1482" t="str">
            <v>12</v>
          </cell>
          <cell r="Y1482" t="str">
            <v>60</v>
          </cell>
          <cell r="Z1482" t="str">
            <v>2</v>
          </cell>
          <cell r="AA1482" t="str">
            <v/>
          </cell>
          <cell r="AB1482" t="str">
            <v/>
          </cell>
          <cell r="AC1482" t="str">
            <v>M200</v>
          </cell>
          <cell r="AD1482" t="str">
            <v/>
          </cell>
          <cell r="AE1482" t="str">
            <v>M100</v>
          </cell>
          <cell r="AF1482">
            <v>20231108</v>
          </cell>
          <cell r="AG1482">
            <v>20231108</v>
          </cell>
          <cell r="AH1482">
            <v>20231108</v>
          </cell>
        </row>
        <row r="1483">
          <cell r="A1483">
            <v>20230612</v>
          </cell>
          <cell r="B1483">
            <v>20231108</v>
          </cell>
          <cell r="F1483" t="str">
            <v>HK328579</v>
          </cell>
          <cell r="G1483" t="str">
            <v>101651023199500</v>
          </cell>
          <cell r="H1483" t="str">
            <v>HSR15R2SSM+473LTM</v>
          </cell>
          <cell r="I1483">
            <v>4</v>
          </cell>
          <cell r="J1483">
            <v>1892</v>
          </cell>
          <cell r="K1483">
            <v>8</v>
          </cell>
          <cell r="L1483" t="str">
            <v>MOTION SOLUTIONS</v>
          </cell>
          <cell r="M1483" t="str">
            <v>016</v>
          </cell>
          <cell r="N1483" t="str">
            <v>HSR</v>
          </cell>
          <cell r="O1483" t="str">
            <v>15</v>
          </cell>
          <cell r="P1483" t="str">
            <v>R</v>
          </cell>
          <cell r="Q1483" t="str">
            <v/>
          </cell>
          <cell r="R1483" t="str">
            <v/>
          </cell>
          <cell r="S1483">
            <v>157.94999999999999</v>
          </cell>
          <cell r="T1483">
            <v>631.79999999999995</v>
          </cell>
          <cell r="U1483" t="str">
            <v>11</v>
          </cell>
          <cell r="V1483" t="str">
            <v>SF SALES</v>
          </cell>
          <cell r="W1483">
            <v>20231116</v>
          </cell>
          <cell r="X1483" t="str">
            <v>12</v>
          </cell>
          <cell r="Y1483" t="str">
            <v>60</v>
          </cell>
          <cell r="Z1483" t="str">
            <v>2</v>
          </cell>
          <cell r="AA1483" t="str">
            <v/>
          </cell>
          <cell r="AB1483" t="str">
            <v/>
          </cell>
          <cell r="AC1483" t="str">
            <v>M200</v>
          </cell>
          <cell r="AD1483" t="str">
            <v/>
          </cell>
          <cell r="AE1483" t="str">
            <v>M100</v>
          </cell>
          <cell r="AF1483">
            <v>20231108</v>
          </cell>
          <cell r="AG1483">
            <v>20231108</v>
          </cell>
          <cell r="AH1483">
            <v>20231108</v>
          </cell>
        </row>
        <row r="1484">
          <cell r="A1484">
            <v>20230612</v>
          </cell>
          <cell r="B1484">
            <v>20231108</v>
          </cell>
          <cell r="F1484" t="str">
            <v>HK330588</v>
          </cell>
          <cell r="G1484" t="str">
            <v>101E51021392400</v>
          </cell>
          <cell r="H1484" t="str">
            <v>HSR45C4SSC0S+2400LPT/93-50-9011A</v>
          </cell>
          <cell r="I1484">
            <v>10</v>
          </cell>
          <cell r="J1484">
            <v>24000</v>
          </cell>
          <cell r="K1484">
            <v>40</v>
          </cell>
          <cell r="L1484" t="str">
            <v>HAAS AUTOMATION</v>
          </cell>
          <cell r="M1484" t="str">
            <v>01E</v>
          </cell>
          <cell r="N1484" t="str">
            <v>HSR</v>
          </cell>
          <cell r="O1484" t="str">
            <v>45</v>
          </cell>
          <cell r="P1484" t="str">
            <v>C</v>
          </cell>
          <cell r="Q1484" t="str">
            <v>P</v>
          </cell>
          <cell r="R1484" t="str">
            <v>C0</v>
          </cell>
          <cell r="S1484">
            <v>362.27</v>
          </cell>
          <cell r="T1484">
            <v>3622.7</v>
          </cell>
          <cell r="U1484" t="str">
            <v>11</v>
          </cell>
          <cell r="V1484" t="str">
            <v>LA SALES</v>
          </cell>
          <cell r="W1484">
            <v>20231108</v>
          </cell>
          <cell r="X1484" t="str">
            <v>22.5</v>
          </cell>
          <cell r="Y1484" t="str">
            <v>105</v>
          </cell>
          <cell r="Z1484" t="str">
            <v>2</v>
          </cell>
          <cell r="AA1484" t="str">
            <v/>
          </cell>
          <cell r="AB1484" t="str">
            <v>HHNK</v>
          </cell>
          <cell r="AC1484" t="str">
            <v/>
          </cell>
          <cell r="AD1484" t="str">
            <v>W010</v>
          </cell>
          <cell r="AE1484" t="str">
            <v/>
          </cell>
          <cell r="AF1484">
            <v>20231108</v>
          </cell>
          <cell r="AG1484">
            <v>20231108</v>
          </cell>
          <cell r="AH1484">
            <v>20231108</v>
          </cell>
        </row>
        <row r="1485">
          <cell r="A1485">
            <v>20230810</v>
          </cell>
          <cell r="B1485">
            <v>20231108</v>
          </cell>
          <cell r="F1485" t="str">
            <v>HK338298</v>
          </cell>
          <cell r="G1485" t="str">
            <v>202330155209000</v>
          </cell>
          <cell r="H1485" t="str">
            <v>SHS30C1KKC1(GK) BLOCK</v>
          </cell>
          <cell r="I1485">
            <v>4</v>
          </cell>
          <cell r="J1485">
            <v>0</v>
          </cell>
          <cell r="K1485">
            <v>4</v>
          </cell>
          <cell r="L1485" t="str">
            <v>TECHNICO (COMP)</v>
          </cell>
          <cell r="M1485" t="str">
            <v>023</v>
          </cell>
          <cell r="N1485" t="str">
            <v>SHS</v>
          </cell>
          <cell r="O1485" t="str">
            <v>30</v>
          </cell>
          <cell r="P1485" t="str">
            <v>C</v>
          </cell>
          <cell r="Q1485" t="str">
            <v>GK</v>
          </cell>
          <cell r="R1485" t="str">
            <v>C1</v>
          </cell>
          <cell r="S1485">
            <v>65.91</v>
          </cell>
          <cell r="T1485">
            <v>263.64</v>
          </cell>
          <cell r="U1485" t="str">
            <v>11</v>
          </cell>
          <cell r="V1485" t="str">
            <v>DET SALES</v>
          </cell>
          <cell r="W1485">
            <v>20231027</v>
          </cell>
          <cell r="X1485" t="str">
            <v/>
          </cell>
          <cell r="Y1485" t="str">
            <v/>
          </cell>
          <cell r="Z1485" t="str">
            <v/>
          </cell>
          <cell r="AA1485" t="str">
            <v/>
          </cell>
          <cell r="AB1485" t="str">
            <v/>
          </cell>
          <cell r="AC1485" t="str">
            <v/>
          </cell>
          <cell r="AD1485" t="str">
            <v/>
          </cell>
          <cell r="AE1485" t="str">
            <v/>
          </cell>
          <cell r="AF1485">
            <v>20231108</v>
          </cell>
          <cell r="AG1485">
            <v>20231108</v>
          </cell>
          <cell r="AH1485">
            <v>20231108</v>
          </cell>
        </row>
        <row r="1486">
          <cell r="A1486">
            <v>20230224</v>
          </cell>
          <cell r="B1486">
            <v>20231109</v>
          </cell>
          <cell r="F1486" t="str">
            <v>HK309060</v>
          </cell>
          <cell r="G1486" t="str">
            <v>102351022061000</v>
          </cell>
          <cell r="H1486" t="str">
            <v>SHS15V2SSFME+528LF</v>
          </cell>
          <cell r="I1486">
            <v>37</v>
          </cell>
          <cell r="J1486">
            <v>19536</v>
          </cell>
          <cell r="K1486">
            <v>74</v>
          </cell>
          <cell r="L1486" t="str">
            <v>B.E. AEROSPACE (UKNI)</v>
          </cell>
          <cell r="M1486" t="str">
            <v>023</v>
          </cell>
          <cell r="N1486" t="str">
            <v>SHS</v>
          </cell>
          <cell r="O1486" t="str">
            <v>15</v>
          </cell>
          <cell r="P1486" t="str">
            <v>V</v>
          </cell>
          <cell r="Q1486" t="str">
            <v/>
          </cell>
          <cell r="R1486" t="str">
            <v/>
          </cell>
          <cell r="S1486">
            <v>179</v>
          </cell>
          <cell r="T1486">
            <v>6623</v>
          </cell>
          <cell r="U1486" t="str">
            <v>11</v>
          </cell>
          <cell r="V1486" t="str">
            <v>ATL SALES</v>
          </cell>
          <cell r="W1486">
            <v>20231109</v>
          </cell>
          <cell r="X1486" t="str">
            <v>10</v>
          </cell>
          <cell r="Y1486" t="str">
            <v>60</v>
          </cell>
          <cell r="Z1486" t="str">
            <v/>
          </cell>
          <cell r="AA1486" t="str">
            <v/>
          </cell>
          <cell r="AB1486" t="str">
            <v>0010</v>
          </cell>
          <cell r="AC1486" t="str">
            <v>Y950</v>
          </cell>
          <cell r="AD1486" t="str">
            <v>F950</v>
          </cell>
          <cell r="AE1486" t="str">
            <v>F950</v>
          </cell>
          <cell r="AF1486">
            <v>20231109</v>
          </cell>
          <cell r="AG1486">
            <v>20231109</v>
          </cell>
          <cell r="AH1486">
            <v>20231109</v>
          </cell>
        </row>
        <row r="1487">
          <cell r="A1487">
            <v>20230314</v>
          </cell>
          <cell r="B1487">
            <v>20231109</v>
          </cell>
          <cell r="F1487" t="str">
            <v>HK313024</v>
          </cell>
          <cell r="G1487" t="str">
            <v>202315311009000</v>
          </cell>
          <cell r="H1487" t="str">
            <v>SHS15V1UU(GK) BLOCK</v>
          </cell>
          <cell r="I1487">
            <v>20</v>
          </cell>
          <cell r="J1487">
            <v>0</v>
          </cell>
          <cell r="K1487">
            <v>20</v>
          </cell>
          <cell r="L1487" t="str">
            <v>HAMILTON COMPANY</v>
          </cell>
          <cell r="M1487" t="str">
            <v>023</v>
          </cell>
          <cell r="N1487" t="str">
            <v>SHS</v>
          </cell>
          <cell r="O1487" t="str">
            <v>15</v>
          </cell>
          <cell r="P1487" t="str">
            <v>V</v>
          </cell>
          <cell r="Q1487" t="str">
            <v>GK</v>
          </cell>
          <cell r="R1487" t="str">
            <v/>
          </cell>
          <cell r="S1487">
            <v>29.67</v>
          </cell>
          <cell r="T1487">
            <v>593.4</v>
          </cell>
          <cell r="U1487" t="str">
            <v>11</v>
          </cell>
          <cell r="V1487" t="str">
            <v>SF SALES</v>
          </cell>
          <cell r="W1487">
            <v>20231109</v>
          </cell>
          <cell r="X1487" t="str">
            <v/>
          </cell>
          <cell r="Y1487" t="str">
            <v/>
          </cell>
          <cell r="Z1487" t="str">
            <v/>
          </cell>
          <cell r="AA1487" t="str">
            <v/>
          </cell>
          <cell r="AB1487" t="str">
            <v/>
          </cell>
          <cell r="AC1487" t="str">
            <v/>
          </cell>
          <cell r="AD1487" t="str">
            <v/>
          </cell>
          <cell r="AE1487" t="str">
            <v/>
          </cell>
          <cell r="AF1487">
            <v>20231109</v>
          </cell>
          <cell r="AG1487">
            <v>20231109</v>
          </cell>
          <cell r="AH1487">
            <v>20231109</v>
          </cell>
        </row>
        <row r="1488">
          <cell r="A1488">
            <v>20230323</v>
          </cell>
          <cell r="B1488">
            <v>20231109</v>
          </cell>
          <cell r="F1488" t="str">
            <v>HK315380</v>
          </cell>
          <cell r="G1488" t="str">
            <v>102351018357700</v>
          </cell>
          <cell r="H1488" t="str">
            <v>SHS15C2SSC1E+400LF</v>
          </cell>
          <cell r="I1488">
            <v>60</v>
          </cell>
          <cell r="J1488">
            <v>24000</v>
          </cell>
          <cell r="K1488">
            <v>120</v>
          </cell>
          <cell r="L1488" t="str">
            <v>MOTION SOLUTIONS</v>
          </cell>
          <cell r="M1488" t="str">
            <v>023</v>
          </cell>
          <cell r="N1488" t="str">
            <v>SHS</v>
          </cell>
          <cell r="O1488" t="str">
            <v>15</v>
          </cell>
          <cell r="P1488" t="str">
            <v>C</v>
          </cell>
          <cell r="Q1488" t="str">
            <v/>
          </cell>
          <cell r="R1488" t="str">
            <v>C1</v>
          </cell>
          <cell r="S1488">
            <v>131</v>
          </cell>
          <cell r="T1488">
            <v>7860</v>
          </cell>
          <cell r="U1488" t="str">
            <v>11</v>
          </cell>
          <cell r="V1488" t="str">
            <v>SF SALES</v>
          </cell>
          <cell r="W1488">
            <v>20231109</v>
          </cell>
          <cell r="X1488" t="str">
            <v>20</v>
          </cell>
          <cell r="Y1488" t="str">
            <v>60</v>
          </cell>
          <cell r="Z1488" t="str">
            <v/>
          </cell>
          <cell r="AA1488" t="str">
            <v/>
          </cell>
          <cell r="AB1488" t="str">
            <v>0010</v>
          </cell>
          <cell r="AC1488" t="str">
            <v/>
          </cell>
          <cell r="AD1488" t="str">
            <v/>
          </cell>
          <cell r="AE1488" t="str">
            <v>F900</v>
          </cell>
          <cell r="AF1488">
            <v>20230922</v>
          </cell>
          <cell r="AG1488">
            <v>20231109</v>
          </cell>
          <cell r="AH1488">
            <v>20231109</v>
          </cell>
        </row>
        <row r="1489">
          <cell r="A1489">
            <v>20230323</v>
          </cell>
          <cell r="B1489">
            <v>20231109</v>
          </cell>
          <cell r="F1489" t="str">
            <v>HK315381</v>
          </cell>
          <cell r="G1489" t="str">
            <v>102351018357700</v>
          </cell>
          <cell r="H1489" t="str">
            <v>SHS15C2SSC1E+400LF</v>
          </cell>
          <cell r="I1489">
            <v>20</v>
          </cell>
          <cell r="J1489">
            <v>8000</v>
          </cell>
          <cell r="K1489">
            <v>40</v>
          </cell>
          <cell r="L1489" t="str">
            <v>MOTION SOLUTIONS</v>
          </cell>
          <cell r="M1489" t="str">
            <v>023</v>
          </cell>
          <cell r="N1489" t="str">
            <v>SHS</v>
          </cell>
          <cell r="O1489" t="str">
            <v>15</v>
          </cell>
          <cell r="P1489" t="str">
            <v>C</v>
          </cell>
          <cell r="Q1489" t="str">
            <v/>
          </cell>
          <cell r="R1489" t="str">
            <v>C1</v>
          </cell>
          <cell r="S1489">
            <v>131</v>
          </cell>
          <cell r="T1489">
            <v>2620</v>
          </cell>
          <cell r="U1489" t="str">
            <v>11</v>
          </cell>
          <cell r="V1489" t="str">
            <v>SF SALES</v>
          </cell>
          <cell r="W1489">
            <v>20231109</v>
          </cell>
          <cell r="X1489" t="str">
            <v>20</v>
          </cell>
          <cell r="Y1489" t="str">
            <v>60</v>
          </cell>
          <cell r="Z1489" t="str">
            <v/>
          </cell>
          <cell r="AA1489" t="str">
            <v/>
          </cell>
          <cell r="AB1489" t="str">
            <v>0010</v>
          </cell>
          <cell r="AC1489" t="str">
            <v/>
          </cell>
          <cell r="AD1489" t="str">
            <v/>
          </cell>
          <cell r="AE1489" t="str">
            <v>F900</v>
          </cell>
          <cell r="AF1489">
            <v>20231109</v>
          </cell>
          <cell r="AG1489">
            <v>20231109</v>
          </cell>
          <cell r="AH1489">
            <v>20231109</v>
          </cell>
        </row>
        <row r="1490">
          <cell r="A1490">
            <v>20230328</v>
          </cell>
          <cell r="B1490">
            <v>20231109</v>
          </cell>
          <cell r="F1490" t="str">
            <v>HK315835</v>
          </cell>
          <cell r="G1490" t="str">
            <v>100151015371100</v>
          </cell>
          <cell r="H1490" t="str">
            <v>SR30W4SS+760L-III</v>
          </cell>
          <cell r="I1490">
            <v>6</v>
          </cell>
          <cell r="J1490">
            <v>4560</v>
          </cell>
          <cell r="K1490">
            <v>24</v>
          </cell>
          <cell r="L1490" t="str">
            <v>GED INTEGRATED SOLUTIONS</v>
          </cell>
          <cell r="M1490" t="str">
            <v>001</v>
          </cell>
          <cell r="N1490" t="str">
            <v>SR</v>
          </cell>
          <cell r="O1490" t="str">
            <v>30</v>
          </cell>
          <cell r="P1490" t="str">
            <v>W</v>
          </cell>
          <cell r="Q1490" t="str">
            <v/>
          </cell>
          <cell r="R1490" t="str">
            <v/>
          </cell>
          <cell r="S1490">
            <v>302.56</v>
          </cell>
          <cell r="T1490">
            <v>1815.36</v>
          </cell>
          <cell r="U1490" t="str">
            <v>11</v>
          </cell>
          <cell r="V1490" t="str">
            <v>DET SALES</v>
          </cell>
          <cell r="W1490">
            <v>20231109</v>
          </cell>
          <cell r="X1490" t="str">
            <v>20</v>
          </cell>
          <cell r="Y1490" t="str">
            <v>80</v>
          </cell>
          <cell r="Z1490" t="str">
            <v/>
          </cell>
          <cell r="AA1490" t="str">
            <v>3</v>
          </cell>
          <cell r="AB1490" t="str">
            <v/>
          </cell>
          <cell r="AC1490" t="str">
            <v/>
          </cell>
          <cell r="AD1490" t="str">
            <v/>
          </cell>
          <cell r="AE1490" t="str">
            <v/>
          </cell>
          <cell r="AF1490">
            <v>20231109</v>
          </cell>
          <cell r="AG1490">
            <v>20231109</v>
          </cell>
          <cell r="AH1490">
            <v>20231109</v>
          </cell>
        </row>
        <row r="1491">
          <cell r="A1491">
            <v>20230411</v>
          </cell>
          <cell r="B1491">
            <v>20231109</v>
          </cell>
          <cell r="F1491" t="str">
            <v>HK318930</v>
          </cell>
          <cell r="G1491" t="str">
            <v>001E25116004600</v>
          </cell>
          <cell r="H1491" t="str">
            <v>HSR25C1SS+460L</v>
          </cell>
          <cell r="I1491">
            <v>1</v>
          </cell>
          <cell r="J1491">
            <v>460</v>
          </cell>
          <cell r="K1491">
            <v>1</v>
          </cell>
          <cell r="L1491" t="str">
            <v>SHINWA USA CORPORATION</v>
          </cell>
          <cell r="M1491" t="str">
            <v>01E</v>
          </cell>
          <cell r="N1491" t="str">
            <v>HSR</v>
          </cell>
          <cell r="O1491" t="str">
            <v>25</v>
          </cell>
          <cell r="P1491" t="str">
            <v>C</v>
          </cell>
          <cell r="Q1491" t="str">
            <v/>
          </cell>
          <cell r="R1491" t="str">
            <v/>
          </cell>
          <cell r="S1491">
            <v>89.33</v>
          </cell>
          <cell r="T1491">
            <v>89.33</v>
          </cell>
          <cell r="U1491" t="str">
            <v>11</v>
          </cell>
          <cell r="V1491" t="str">
            <v>CHI SALES</v>
          </cell>
          <cell r="W1491">
            <v>20231109</v>
          </cell>
          <cell r="X1491" t="str">
            <v>20</v>
          </cell>
          <cell r="Y1491" t="str">
            <v>60</v>
          </cell>
          <cell r="Z1491" t="str">
            <v/>
          </cell>
          <cell r="AA1491" t="str">
            <v/>
          </cell>
          <cell r="AB1491" t="str">
            <v/>
          </cell>
          <cell r="AC1491" t="str">
            <v/>
          </cell>
          <cell r="AD1491" t="str">
            <v/>
          </cell>
          <cell r="AE1491" t="str">
            <v/>
          </cell>
          <cell r="AF1491">
            <v>20231109</v>
          </cell>
          <cell r="AG1491">
            <v>20231109</v>
          </cell>
          <cell r="AH1491">
            <v>20231109</v>
          </cell>
        </row>
        <row r="1492">
          <cell r="A1492">
            <v>20230413</v>
          </cell>
          <cell r="B1492">
            <v>20231109</v>
          </cell>
          <cell r="F1492" t="str">
            <v>HK319442</v>
          </cell>
          <cell r="G1492" t="str">
            <v>302451008131600</v>
          </cell>
          <cell r="H1492" t="str">
            <v>SHS65-3400LE(GK) RAIL</v>
          </cell>
          <cell r="I1492">
            <v>110</v>
          </cell>
          <cell r="J1492">
            <v>374000</v>
          </cell>
          <cell r="K1492">
            <v>0</v>
          </cell>
          <cell r="L1492" t="str">
            <v>FANUC AMERICA CORPORATION</v>
          </cell>
          <cell r="M1492" t="str">
            <v>024</v>
          </cell>
          <cell r="N1492" t="str">
            <v>SHS</v>
          </cell>
          <cell r="O1492" t="str">
            <v>65</v>
          </cell>
          <cell r="P1492" t="str">
            <v/>
          </cell>
          <cell r="Q1492" t="str">
            <v>GK</v>
          </cell>
          <cell r="R1492" t="str">
            <v/>
          </cell>
          <cell r="S1492">
            <v>650</v>
          </cell>
          <cell r="T1492">
            <v>71500</v>
          </cell>
          <cell r="U1492" t="str">
            <v>11</v>
          </cell>
          <cell r="V1492" t="str">
            <v>DET SALES</v>
          </cell>
          <cell r="W1492">
            <v>20231109</v>
          </cell>
          <cell r="X1492" t="str">
            <v>25</v>
          </cell>
          <cell r="Y1492" t="str">
            <v>150</v>
          </cell>
          <cell r="Z1492" t="str">
            <v/>
          </cell>
          <cell r="AA1492" t="str">
            <v/>
          </cell>
          <cell r="AB1492" t="str">
            <v/>
          </cell>
          <cell r="AC1492" t="str">
            <v/>
          </cell>
          <cell r="AD1492" t="str">
            <v>T000</v>
          </cell>
          <cell r="AE1492" t="str">
            <v/>
          </cell>
          <cell r="AF1492">
            <v>20231109</v>
          </cell>
          <cell r="AG1492">
            <v>20231109</v>
          </cell>
          <cell r="AH1492">
            <v>20231109</v>
          </cell>
        </row>
        <row r="1493">
          <cell r="A1493">
            <v>20230413</v>
          </cell>
          <cell r="B1493">
            <v>20231109</v>
          </cell>
          <cell r="F1493" t="str">
            <v>HK319413</v>
          </cell>
          <cell r="G1493" t="str">
            <v>184951010896202</v>
          </cell>
          <cell r="H1493" t="str">
            <v>MS11004-0108962</v>
          </cell>
          <cell r="I1493">
            <v>10</v>
          </cell>
          <cell r="J1493">
            <v>0</v>
          </cell>
          <cell r="K1493">
            <v>0</v>
          </cell>
          <cell r="L1493" t="str">
            <v>APPLIED MATERIALS INC</v>
          </cell>
          <cell r="M1493" t="str">
            <v>849</v>
          </cell>
          <cell r="N1493" t="str">
            <v>S-UNIT</v>
          </cell>
          <cell r="O1493" t="str">
            <v/>
          </cell>
          <cell r="P1493" t="str">
            <v/>
          </cell>
          <cell r="Q1493" t="str">
            <v/>
          </cell>
          <cell r="R1493" t="str">
            <v/>
          </cell>
          <cell r="S1493">
            <v>2681</v>
          </cell>
          <cell r="T1493">
            <v>26810</v>
          </cell>
          <cell r="U1493" t="str">
            <v>11</v>
          </cell>
          <cell r="V1493" t="str">
            <v>SF SALES</v>
          </cell>
          <cell r="W1493">
            <v>20231109</v>
          </cell>
          <cell r="X1493" t="str">
            <v/>
          </cell>
          <cell r="Y1493" t="str">
            <v/>
          </cell>
          <cell r="Z1493" t="str">
            <v/>
          </cell>
          <cell r="AA1493" t="str">
            <v/>
          </cell>
          <cell r="AB1493" t="str">
            <v/>
          </cell>
          <cell r="AC1493" t="str">
            <v/>
          </cell>
          <cell r="AD1493" t="str">
            <v/>
          </cell>
          <cell r="AE1493" t="str">
            <v/>
          </cell>
          <cell r="AF1493">
            <v>20231109</v>
          </cell>
          <cell r="AG1493">
            <v>20231109</v>
          </cell>
          <cell r="AH1493">
            <v>20231109</v>
          </cell>
        </row>
        <row r="1494">
          <cell r="A1494">
            <v>20230427</v>
          </cell>
          <cell r="B1494">
            <v>20231109</v>
          </cell>
          <cell r="F1494" t="str">
            <v>HK321902</v>
          </cell>
          <cell r="G1494" t="str">
            <v>102302312405501</v>
          </cell>
          <cell r="H1494" t="str">
            <v>SHS35LR2QZZZC1S+5000LT</v>
          </cell>
          <cell r="I1494">
            <v>12</v>
          </cell>
          <cell r="J1494">
            <v>60000</v>
          </cell>
          <cell r="K1494">
            <v>24</v>
          </cell>
          <cell r="L1494" t="str">
            <v>AMADA AMERICA INC</v>
          </cell>
          <cell r="M1494" t="str">
            <v>023</v>
          </cell>
          <cell r="N1494" t="str">
            <v>SHS</v>
          </cell>
          <cell r="O1494" t="str">
            <v>35</v>
          </cell>
          <cell r="P1494" t="str">
            <v>LR</v>
          </cell>
          <cell r="Q1494" t="str">
            <v/>
          </cell>
          <cell r="R1494" t="str">
            <v>C1</v>
          </cell>
          <cell r="S1494">
            <v>712.76</v>
          </cell>
          <cell r="T1494">
            <v>8553.1200000000008</v>
          </cell>
          <cell r="U1494" t="str">
            <v>11</v>
          </cell>
          <cell r="V1494" t="str">
            <v>LA SALES</v>
          </cell>
          <cell r="W1494">
            <v>20231109</v>
          </cell>
          <cell r="X1494" t="str">
            <v>40</v>
          </cell>
          <cell r="Y1494" t="str">
            <v>80</v>
          </cell>
          <cell r="Z1494" t="str">
            <v>2</v>
          </cell>
          <cell r="AA1494" t="str">
            <v/>
          </cell>
          <cell r="AB1494" t="str">
            <v>5000</v>
          </cell>
          <cell r="AC1494" t="str">
            <v/>
          </cell>
          <cell r="AD1494" t="str">
            <v/>
          </cell>
          <cell r="AE1494" t="str">
            <v/>
          </cell>
          <cell r="AF1494">
            <v>20231109</v>
          </cell>
          <cell r="AG1494">
            <v>20231109</v>
          </cell>
          <cell r="AH1494">
            <v>20231109</v>
          </cell>
        </row>
        <row r="1495">
          <cell r="A1495">
            <v>20230427</v>
          </cell>
          <cell r="B1495">
            <v>20231109</v>
          </cell>
          <cell r="F1495" t="str">
            <v>HK322008</v>
          </cell>
          <cell r="G1495" t="str">
            <v>102302294263400</v>
          </cell>
          <cell r="H1495" t="str">
            <v>SHS35LR2QZZZC1S+4000LT(B)</v>
          </cell>
          <cell r="I1495">
            <v>24</v>
          </cell>
          <cell r="J1495">
            <v>96000</v>
          </cell>
          <cell r="K1495">
            <v>48</v>
          </cell>
          <cell r="L1495" t="str">
            <v>AMADA AMERICA INC</v>
          </cell>
          <cell r="M1495" t="str">
            <v>023</v>
          </cell>
          <cell r="N1495" t="str">
            <v>SHS</v>
          </cell>
          <cell r="O1495" t="str">
            <v>35</v>
          </cell>
          <cell r="P1495" t="str">
            <v>LR</v>
          </cell>
          <cell r="Q1495" t="str">
            <v/>
          </cell>
          <cell r="R1495" t="str">
            <v>C1</v>
          </cell>
          <cell r="S1495">
            <v>446</v>
          </cell>
          <cell r="T1495">
            <v>10704</v>
          </cell>
          <cell r="U1495" t="str">
            <v>11</v>
          </cell>
          <cell r="V1495" t="str">
            <v>LA SALES</v>
          </cell>
          <cell r="W1495">
            <v>20231109</v>
          </cell>
          <cell r="X1495" t="str">
            <v>20</v>
          </cell>
          <cell r="Y1495" t="str">
            <v>80</v>
          </cell>
          <cell r="Z1495" t="str">
            <v>2</v>
          </cell>
          <cell r="AA1495" t="str">
            <v/>
          </cell>
          <cell r="AB1495" t="str">
            <v>5000</v>
          </cell>
          <cell r="AC1495" t="str">
            <v/>
          </cell>
          <cell r="AD1495" t="str">
            <v/>
          </cell>
          <cell r="AE1495" t="str">
            <v/>
          </cell>
          <cell r="AF1495">
            <v>20231109</v>
          </cell>
          <cell r="AG1495">
            <v>20231109</v>
          </cell>
          <cell r="AH1495">
            <v>20231109</v>
          </cell>
        </row>
        <row r="1496">
          <cell r="A1496">
            <v>20230804</v>
          </cell>
          <cell r="B1496">
            <v>20231109</v>
          </cell>
          <cell r="F1496" t="str">
            <v>HK337549</v>
          </cell>
          <cell r="G1496" t="str">
            <v>301751018962400</v>
          </cell>
          <cell r="H1496" t="str">
            <v>HSR30-3756LT(GK) RAIL</v>
          </cell>
          <cell r="I1496">
            <v>10</v>
          </cell>
          <cell r="J1496">
            <v>37560</v>
          </cell>
          <cell r="K1496">
            <v>0</v>
          </cell>
          <cell r="L1496" t="str">
            <v>HOMAG MACHINERY</v>
          </cell>
          <cell r="M1496" t="str">
            <v>017</v>
          </cell>
          <cell r="N1496" t="str">
            <v>HSR</v>
          </cell>
          <cell r="O1496" t="str">
            <v>30</v>
          </cell>
          <cell r="P1496" t="str">
            <v/>
          </cell>
          <cell r="Q1496" t="str">
            <v>GK</v>
          </cell>
          <cell r="R1496" t="str">
            <v/>
          </cell>
          <cell r="S1496">
            <v>231</v>
          </cell>
          <cell r="T1496">
            <v>2310</v>
          </cell>
          <cell r="U1496" t="str">
            <v>11</v>
          </cell>
          <cell r="V1496" t="str">
            <v>DET SALES</v>
          </cell>
          <cell r="W1496">
            <v>20231109</v>
          </cell>
          <cell r="X1496" t="str">
            <v>38</v>
          </cell>
          <cell r="Y1496" t="str">
            <v>80</v>
          </cell>
          <cell r="Z1496" t="str">
            <v>2</v>
          </cell>
          <cell r="AA1496" t="str">
            <v/>
          </cell>
          <cell r="AB1496" t="str">
            <v/>
          </cell>
          <cell r="AC1496" t="str">
            <v/>
          </cell>
          <cell r="AD1496" t="str">
            <v/>
          </cell>
          <cell r="AE1496" t="str">
            <v/>
          </cell>
          <cell r="AF1496">
            <v>20231109</v>
          </cell>
          <cell r="AG1496">
            <v>20231109</v>
          </cell>
          <cell r="AH1496">
            <v>20231109</v>
          </cell>
        </row>
        <row r="1497">
          <cell r="A1497">
            <v>20230807</v>
          </cell>
          <cell r="B1497">
            <v>20231109</v>
          </cell>
          <cell r="F1497" t="str">
            <v>HK337782</v>
          </cell>
          <cell r="G1497" t="str">
            <v>302351010573200</v>
          </cell>
          <cell r="H1497" t="str">
            <v>SHS25LC1QZDD BLOCK</v>
          </cell>
          <cell r="I1497">
            <v>50</v>
          </cell>
          <cell r="J1497">
            <v>0</v>
          </cell>
          <cell r="K1497">
            <v>50</v>
          </cell>
          <cell r="L1497" t="str">
            <v>JOSEPH MACHINE COMPANY</v>
          </cell>
          <cell r="M1497" t="str">
            <v>023</v>
          </cell>
          <cell r="N1497" t="str">
            <v>SHS</v>
          </cell>
          <cell r="O1497" t="str">
            <v>25</v>
          </cell>
          <cell r="P1497" t="str">
            <v>LC</v>
          </cell>
          <cell r="Q1497" t="str">
            <v/>
          </cell>
          <cell r="R1497" t="str">
            <v/>
          </cell>
          <cell r="S1497">
            <v>50</v>
          </cell>
          <cell r="T1497">
            <v>2500</v>
          </cell>
          <cell r="U1497" t="str">
            <v>11</v>
          </cell>
          <cell r="V1497" t="str">
            <v>NE SALES</v>
          </cell>
          <cell r="W1497">
            <v>20231024</v>
          </cell>
          <cell r="X1497" t="str">
            <v/>
          </cell>
          <cell r="Y1497" t="str">
            <v/>
          </cell>
          <cell r="Z1497" t="str">
            <v/>
          </cell>
          <cell r="AA1497" t="str">
            <v/>
          </cell>
          <cell r="AB1497" t="str">
            <v/>
          </cell>
          <cell r="AC1497" t="str">
            <v/>
          </cell>
          <cell r="AD1497" t="str">
            <v/>
          </cell>
          <cell r="AE1497" t="str">
            <v/>
          </cell>
          <cell r="AF1497">
            <v>20231109</v>
          </cell>
          <cell r="AG1497">
            <v>20231109</v>
          </cell>
          <cell r="AH1497">
            <v>20231109</v>
          </cell>
        </row>
        <row r="1498">
          <cell r="A1498">
            <v>20220902</v>
          </cell>
          <cell r="B1498">
            <v>20231110</v>
          </cell>
          <cell r="F1498" t="str">
            <v>HK279804</v>
          </cell>
          <cell r="G1498" t="str">
            <v>302451008131600</v>
          </cell>
          <cell r="H1498" t="str">
            <v>SHS65-3400LE(GK) RAIL</v>
          </cell>
          <cell r="I1498">
            <v>40</v>
          </cell>
          <cell r="J1498">
            <v>136000</v>
          </cell>
          <cell r="K1498">
            <v>0</v>
          </cell>
          <cell r="L1498" t="str">
            <v>FANUC AMERICA CORPORATION</v>
          </cell>
          <cell r="M1498" t="str">
            <v>024</v>
          </cell>
          <cell r="N1498" t="str">
            <v>SHS</v>
          </cell>
          <cell r="O1498" t="str">
            <v>65</v>
          </cell>
          <cell r="P1498" t="str">
            <v/>
          </cell>
          <cell r="Q1498" t="str">
            <v>GK</v>
          </cell>
          <cell r="R1498" t="str">
            <v/>
          </cell>
          <cell r="S1498">
            <v>650</v>
          </cell>
          <cell r="T1498">
            <v>26000</v>
          </cell>
          <cell r="U1498" t="str">
            <v>11</v>
          </cell>
          <cell r="V1498" t="str">
            <v>DET SALES</v>
          </cell>
          <cell r="W1498">
            <v>20230213</v>
          </cell>
          <cell r="X1498" t="str">
            <v>25</v>
          </cell>
          <cell r="Y1498" t="str">
            <v>150</v>
          </cell>
          <cell r="Z1498" t="str">
            <v/>
          </cell>
          <cell r="AA1498" t="str">
            <v/>
          </cell>
          <cell r="AB1498" t="str">
            <v/>
          </cell>
          <cell r="AC1498" t="str">
            <v/>
          </cell>
          <cell r="AD1498" t="str">
            <v>T000</v>
          </cell>
          <cell r="AE1498" t="str">
            <v/>
          </cell>
          <cell r="AF1498">
            <v>20231110</v>
          </cell>
          <cell r="AG1498">
            <v>20230510</v>
          </cell>
          <cell r="AH1498">
            <v>20230510</v>
          </cell>
        </row>
        <row r="1499">
          <cell r="A1499">
            <v>20230208</v>
          </cell>
          <cell r="B1499">
            <v>20231110</v>
          </cell>
          <cell r="F1499" t="str">
            <v>HK306581</v>
          </cell>
          <cell r="G1499" t="str">
            <v>202465310929120</v>
          </cell>
          <cell r="H1499" t="str">
            <v>SHS65-2912L(GK) RAIL</v>
          </cell>
          <cell r="I1499">
            <v>1</v>
          </cell>
          <cell r="J1499">
            <v>2912</v>
          </cell>
          <cell r="K1499">
            <v>0</v>
          </cell>
          <cell r="L1499" t="str">
            <v>HUSKY INJECTION MOLDING SYSTEMS LTD</v>
          </cell>
          <cell r="M1499" t="str">
            <v>024</v>
          </cell>
          <cell r="N1499" t="str">
            <v>SHS</v>
          </cell>
          <cell r="O1499" t="str">
            <v>65</v>
          </cell>
          <cell r="P1499" t="str">
            <v/>
          </cell>
          <cell r="Q1499" t="str">
            <v>GK</v>
          </cell>
          <cell r="R1499" t="str">
            <v/>
          </cell>
          <cell r="S1499">
            <v>505</v>
          </cell>
          <cell r="T1499">
            <v>505</v>
          </cell>
          <cell r="U1499" t="str">
            <v>11</v>
          </cell>
          <cell r="V1499" t="str">
            <v>CAN SALES</v>
          </cell>
          <cell r="W1499">
            <v>20230322</v>
          </cell>
          <cell r="X1499" t="str">
            <v>31</v>
          </cell>
          <cell r="Y1499" t="str">
            <v>150</v>
          </cell>
          <cell r="Z1499" t="str">
            <v/>
          </cell>
          <cell r="AA1499" t="str">
            <v/>
          </cell>
          <cell r="AB1499" t="str">
            <v/>
          </cell>
          <cell r="AC1499" t="str">
            <v/>
          </cell>
          <cell r="AD1499" t="str">
            <v/>
          </cell>
          <cell r="AE1499" t="str">
            <v/>
          </cell>
          <cell r="AF1499">
            <v>20231110</v>
          </cell>
          <cell r="AG1499">
            <v>20231110</v>
          </cell>
          <cell r="AH1499">
            <v>20231110</v>
          </cell>
        </row>
        <row r="1500">
          <cell r="A1500">
            <v>20230208</v>
          </cell>
          <cell r="B1500">
            <v>20231110</v>
          </cell>
          <cell r="F1500" t="str">
            <v>HK306595</v>
          </cell>
          <cell r="G1500" t="str">
            <v>202465350921700</v>
          </cell>
          <cell r="H1500" t="str">
            <v>SHS65-2170L(GK) RAIL</v>
          </cell>
          <cell r="I1500">
            <v>3</v>
          </cell>
          <cell r="J1500">
            <v>6510</v>
          </cell>
          <cell r="K1500">
            <v>0</v>
          </cell>
          <cell r="L1500" t="str">
            <v>HUSKY INJECTION MOLDING SYSTEMS LTD</v>
          </cell>
          <cell r="M1500" t="str">
            <v>024</v>
          </cell>
          <cell r="N1500" t="str">
            <v>SHS</v>
          </cell>
          <cell r="O1500" t="str">
            <v>65</v>
          </cell>
          <cell r="P1500" t="str">
            <v/>
          </cell>
          <cell r="Q1500" t="str">
            <v>GK</v>
          </cell>
          <cell r="R1500" t="str">
            <v/>
          </cell>
          <cell r="S1500">
            <v>376</v>
          </cell>
          <cell r="T1500">
            <v>1128</v>
          </cell>
          <cell r="U1500" t="str">
            <v>11</v>
          </cell>
          <cell r="V1500" t="str">
            <v>CAN SALES</v>
          </cell>
          <cell r="W1500">
            <v>20230420</v>
          </cell>
          <cell r="X1500" t="str">
            <v>35</v>
          </cell>
          <cell r="Y1500" t="str">
            <v>150</v>
          </cell>
          <cell r="Z1500" t="str">
            <v/>
          </cell>
          <cell r="AA1500" t="str">
            <v/>
          </cell>
          <cell r="AB1500" t="str">
            <v/>
          </cell>
          <cell r="AC1500" t="str">
            <v/>
          </cell>
          <cell r="AD1500" t="str">
            <v/>
          </cell>
          <cell r="AE1500" t="str">
            <v/>
          </cell>
          <cell r="AF1500">
            <v>20231110</v>
          </cell>
          <cell r="AG1500">
            <v>20231110</v>
          </cell>
          <cell r="AH1500">
            <v>20231110</v>
          </cell>
        </row>
        <row r="1501">
          <cell r="A1501">
            <v>20230208</v>
          </cell>
          <cell r="B1501">
            <v>20231110</v>
          </cell>
          <cell r="F1501" t="str">
            <v>HK306583</v>
          </cell>
          <cell r="G1501" t="str">
            <v>202465350921700</v>
          </cell>
          <cell r="H1501" t="str">
            <v>SHS65-2170L(GK) RAIL</v>
          </cell>
          <cell r="I1501">
            <v>2</v>
          </cell>
          <cell r="J1501">
            <v>4340</v>
          </cell>
          <cell r="K1501">
            <v>0</v>
          </cell>
          <cell r="L1501" t="str">
            <v>HUSKY INJECTION MOLDING SYSTEMS LTD</v>
          </cell>
          <cell r="M1501" t="str">
            <v>024</v>
          </cell>
          <cell r="N1501" t="str">
            <v>SHS</v>
          </cell>
          <cell r="O1501" t="str">
            <v>65</v>
          </cell>
          <cell r="P1501" t="str">
            <v/>
          </cell>
          <cell r="Q1501" t="str">
            <v>GK</v>
          </cell>
          <cell r="R1501" t="str">
            <v/>
          </cell>
          <cell r="S1501">
            <v>376</v>
          </cell>
          <cell r="T1501">
            <v>752</v>
          </cell>
          <cell r="U1501" t="str">
            <v>11</v>
          </cell>
          <cell r="V1501" t="str">
            <v>CAN SALES</v>
          </cell>
          <cell r="W1501">
            <v>20230613</v>
          </cell>
          <cell r="X1501" t="str">
            <v>35</v>
          </cell>
          <cell r="Y1501" t="str">
            <v>150</v>
          </cell>
          <cell r="Z1501" t="str">
            <v/>
          </cell>
          <cell r="AA1501" t="str">
            <v/>
          </cell>
          <cell r="AB1501" t="str">
            <v/>
          </cell>
          <cell r="AC1501" t="str">
            <v/>
          </cell>
          <cell r="AD1501" t="str">
            <v/>
          </cell>
          <cell r="AE1501" t="str">
            <v/>
          </cell>
          <cell r="AF1501">
            <v>20231110</v>
          </cell>
          <cell r="AG1501">
            <v>20231110</v>
          </cell>
          <cell r="AH1501">
            <v>20231110</v>
          </cell>
        </row>
        <row r="1502">
          <cell r="A1502">
            <v>20230328</v>
          </cell>
          <cell r="B1502">
            <v>20231110</v>
          </cell>
          <cell r="F1502" t="str">
            <v>HK315903</v>
          </cell>
          <cell r="G1502" t="str">
            <v>102351021017200</v>
          </cell>
          <cell r="H1502" t="str">
            <v>SHS30V2CS+590L</v>
          </cell>
          <cell r="I1502">
            <v>335</v>
          </cell>
          <cell r="J1502">
            <v>197650</v>
          </cell>
          <cell r="K1502">
            <v>670</v>
          </cell>
          <cell r="L1502" t="str">
            <v>MSI TEC - CENTENNIAL</v>
          </cell>
          <cell r="M1502" t="str">
            <v>023</v>
          </cell>
          <cell r="N1502" t="str">
            <v>SHS</v>
          </cell>
          <cell r="O1502" t="str">
            <v>30</v>
          </cell>
          <cell r="P1502" t="str">
            <v>V</v>
          </cell>
          <cell r="Q1502" t="str">
            <v/>
          </cell>
          <cell r="R1502" t="str">
            <v>CS</v>
          </cell>
          <cell r="S1502">
            <v>127</v>
          </cell>
          <cell r="T1502">
            <v>42545</v>
          </cell>
          <cell r="U1502" t="str">
            <v>11</v>
          </cell>
          <cell r="V1502" t="str">
            <v>LA SALES</v>
          </cell>
          <cell r="W1502">
            <v>20231110</v>
          </cell>
          <cell r="X1502" t="str">
            <v>15</v>
          </cell>
          <cell r="Y1502" t="str">
            <v>80</v>
          </cell>
          <cell r="Z1502" t="str">
            <v/>
          </cell>
          <cell r="AA1502" t="str">
            <v/>
          </cell>
          <cell r="AB1502" t="str">
            <v/>
          </cell>
          <cell r="AC1502" t="str">
            <v/>
          </cell>
          <cell r="AD1502" t="str">
            <v/>
          </cell>
          <cell r="AE1502" t="str">
            <v/>
          </cell>
          <cell r="AF1502">
            <v>20231110</v>
          </cell>
          <cell r="AG1502">
            <v>20231110</v>
          </cell>
          <cell r="AH1502">
            <v>20231110</v>
          </cell>
        </row>
        <row r="1503">
          <cell r="A1503">
            <v>20230420</v>
          </cell>
          <cell r="B1503">
            <v>20231110</v>
          </cell>
          <cell r="F1503" t="str">
            <v>HK321014</v>
          </cell>
          <cell r="G1503" t="str">
            <v>100101000149400</v>
          </cell>
          <cell r="H1503" t="str">
            <v>SR25W2UUC1E+1380LYP-II</v>
          </cell>
          <cell r="I1503">
            <v>8</v>
          </cell>
          <cell r="J1503">
            <v>11040</v>
          </cell>
          <cell r="K1503">
            <v>16</v>
          </cell>
          <cell r="L1503" t="str">
            <v>TECHNICO (COMP)</v>
          </cell>
          <cell r="M1503" t="str">
            <v>001</v>
          </cell>
          <cell r="N1503" t="str">
            <v>SR</v>
          </cell>
          <cell r="O1503" t="str">
            <v>25</v>
          </cell>
          <cell r="P1503" t="str">
            <v>W</v>
          </cell>
          <cell r="Q1503" t="str">
            <v>P</v>
          </cell>
          <cell r="R1503" t="str">
            <v>C1</v>
          </cell>
          <cell r="S1503">
            <v>240.2</v>
          </cell>
          <cell r="T1503">
            <v>1921.6</v>
          </cell>
          <cell r="U1503" t="str">
            <v>11</v>
          </cell>
          <cell r="V1503" t="str">
            <v>DET SALES</v>
          </cell>
          <cell r="W1503">
            <v>20231110</v>
          </cell>
          <cell r="X1503" t="str">
            <v>30</v>
          </cell>
          <cell r="Y1503" t="str">
            <v>60</v>
          </cell>
          <cell r="Z1503" t="str">
            <v/>
          </cell>
          <cell r="AA1503" t="str">
            <v>2</v>
          </cell>
          <cell r="AB1503" t="str">
            <v>0040</v>
          </cell>
          <cell r="AC1503" t="str">
            <v/>
          </cell>
          <cell r="AD1503" t="str">
            <v/>
          </cell>
          <cell r="AE1503" t="str">
            <v/>
          </cell>
          <cell r="AF1503">
            <v>20231019</v>
          </cell>
          <cell r="AG1503">
            <v>20231110</v>
          </cell>
          <cell r="AH1503">
            <v>20231110</v>
          </cell>
        </row>
        <row r="1504">
          <cell r="A1504">
            <v>20230421</v>
          </cell>
          <cell r="B1504">
            <v>20231110</v>
          </cell>
          <cell r="F1504" t="str">
            <v>HK321056</v>
          </cell>
          <cell r="G1504" t="str">
            <v>300551018033900</v>
          </cell>
          <cell r="H1504" t="str">
            <v>SSR30XW1UUC1(GK) BLOCK</v>
          </cell>
          <cell r="I1504">
            <v>24</v>
          </cell>
          <cell r="J1504">
            <v>0</v>
          </cell>
          <cell r="K1504">
            <v>24</v>
          </cell>
          <cell r="L1504" t="str">
            <v>TECHNICO (COMP)</v>
          </cell>
          <cell r="M1504" t="str">
            <v>005</v>
          </cell>
          <cell r="N1504" t="str">
            <v>SSR</v>
          </cell>
          <cell r="O1504" t="str">
            <v>30X</v>
          </cell>
          <cell r="P1504" t="str">
            <v>W</v>
          </cell>
          <cell r="Q1504" t="str">
            <v>GK</v>
          </cell>
          <cell r="R1504" t="str">
            <v>C1</v>
          </cell>
          <cell r="S1504">
            <v>40</v>
          </cell>
          <cell r="T1504">
            <v>960</v>
          </cell>
          <cell r="U1504" t="str">
            <v>11</v>
          </cell>
          <cell r="V1504" t="str">
            <v>DET SALES</v>
          </cell>
          <cell r="W1504">
            <v>20231110</v>
          </cell>
          <cell r="X1504" t="str">
            <v/>
          </cell>
          <cell r="Y1504" t="str">
            <v/>
          </cell>
          <cell r="Z1504" t="str">
            <v/>
          </cell>
          <cell r="AA1504" t="str">
            <v/>
          </cell>
          <cell r="AB1504" t="str">
            <v/>
          </cell>
          <cell r="AC1504" t="str">
            <v/>
          </cell>
          <cell r="AD1504" t="str">
            <v/>
          </cell>
          <cell r="AE1504" t="str">
            <v/>
          </cell>
          <cell r="AF1504">
            <v>20231110</v>
          </cell>
          <cell r="AG1504">
            <v>20231110</v>
          </cell>
          <cell r="AH1504">
            <v>20231110</v>
          </cell>
        </row>
        <row r="1505">
          <cell r="A1505">
            <v>20230530</v>
          </cell>
          <cell r="B1505">
            <v>20231110</v>
          </cell>
          <cell r="F1505" t="str">
            <v>HK327751</v>
          </cell>
          <cell r="G1505" t="str">
            <v>106751005545800</v>
          </cell>
          <cell r="H1505" t="str">
            <v>SHW27CR4C1+2460LT</v>
          </cell>
          <cell r="I1505">
            <v>50</v>
          </cell>
          <cell r="J1505">
            <v>123000</v>
          </cell>
          <cell r="K1505">
            <v>200</v>
          </cell>
          <cell r="L1505" t="str">
            <v>DFF CORPORATION</v>
          </cell>
          <cell r="M1505" t="str">
            <v>067</v>
          </cell>
          <cell r="N1505" t="str">
            <v>SHW</v>
          </cell>
          <cell r="O1505" t="str">
            <v>27</v>
          </cell>
          <cell r="P1505" t="str">
            <v>CR</v>
          </cell>
          <cell r="Q1505" t="str">
            <v/>
          </cell>
          <cell r="R1505" t="str">
            <v>C1</v>
          </cell>
          <cell r="S1505">
            <v>710</v>
          </cell>
          <cell r="T1505">
            <v>35500</v>
          </cell>
          <cell r="U1505" t="str">
            <v>11</v>
          </cell>
          <cell r="V1505" t="str">
            <v>NE SALES</v>
          </cell>
          <cell r="W1505">
            <v>20231116</v>
          </cell>
          <cell r="X1505" t="str">
            <v>47</v>
          </cell>
          <cell r="Y1505" t="str">
            <v>60</v>
          </cell>
          <cell r="Z1505" t="str">
            <v>2</v>
          </cell>
          <cell r="AA1505" t="str">
            <v/>
          </cell>
          <cell r="AB1505" t="str">
            <v/>
          </cell>
          <cell r="AC1505" t="str">
            <v/>
          </cell>
          <cell r="AD1505" t="str">
            <v/>
          </cell>
          <cell r="AE1505" t="str">
            <v/>
          </cell>
          <cell r="AF1505">
            <v>20231110</v>
          </cell>
          <cell r="AG1505">
            <v>20231110</v>
          </cell>
          <cell r="AH1505">
            <v>20231110</v>
          </cell>
        </row>
        <row r="1506">
          <cell r="A1506">
            <v>20230605</v>
          </cell>
          <cell r="B1506">
            <v>20231110</v>
          </cell>
          <cell r="F1506" t="str">
            <v>HK328394</v>
          </cell>
          <cell r="G1506" t="str">
            <v>101E51020049700</v>
          </cell>
          <cell r="H1506" t="str">
            <v>HSR45C2SSC0S+1200LP(50-9011)</v>
          </cell>
          <cell r="I1506">
            <v>306</v>
          </cell>
          <cell r="J1506">
            <v>367200</v>
          </cell>
          <cell r="K1506">
            <v>612</v>
          </cell>
          <cell r="L1506" t="str">
            <v>HAAS AUTOMATION</v>
          </cell>
          <cell r="M1506" t="str">
            <v>01E</v>
          </cell>
          <cell r="N1506" t="str">
            <v>HSR</v>
          </cell>
          <cell r="O1506" t="str">
            <v>45</v>
          </cell>
          <cell r="P1506" t="str">
            <v>C</v>
          </cell>
          <cell r="Q1506" t="str">
            <v>P</v>
          </cell>
          <cell r="R1506" t="str">
            <v>C0</v>
          </cell>
          <cell r="S1506">
            <v>142.44</v>
          </cell>
          <cell r="T1506">
            <v>43586.64</v>
          </cell>
          <cell r="U1506" t="str">
            <v>11</v>
          </cell>
          <cell r="V1506" t="str">
            <v>LA SALES</v>
          </cell>
          <cell r="W1506">
            <v>20231110</v>
          </cell>
          <cell r="X1506" t="str">
            <v>22.5</v>
          </cell>
          <cell r="Y1506" t="str">
            <v>105</v>
          </cell>
          <cell r="Z1506" t="str">
            <v/>
          </cell>
          <cell r="AA1506" t="str">
            <v/>
          </cell>
          <cell r="AB1506" t="str">
            <v>HHNK</v>
          </cell>
          <cell r="AC1506" t="str">
            <v/>
          </cell>
          <cell r="AD1506" t="str">
            <v>W010</v>
          </cell>
          <cell r="AE1506" t="str">
            <v/>
          </cell>
          <cell r="AF1506">
            <v>20231110</v>
          </cell>
          <cell r="AG1506">
            <v>20231110</v>
          </cell>
          <cell r="AH1506">
            <v>20231110</v>
          </cell>
        </row>
        <row r="1507">
          <cell r="A1507">
            <v>20230606</v>
          </cell>
          <cell r="B1507">
            <v>20231110</v>
          </cell>
          <cell r="F1507" t="str">
            <v>HK328642</v>
          </cell>
          <cell r="G1507" t="str">
            <v>113751017749000</v>
          </cell>
          <cell r="H1507" t="str">
            <v>2SRS12WMUU+230LMS</v>
          </cell>
          <cell r="I1507">
            <v>50</v>
          </cell>
          <cell r="J1507">
            <v>11500</v>
          </cell>
          <cell r="K1507">
            <v>100</v>
          </cell>
          <cell r="L1507" t="str">
            <v>MILLENNIUM CONCEPTS</v>
          </cell>
          <cell r="M1507" t="str">
            <v>137</v>
          </cell>
          <cell r="N1507" t="str">
            <v>SRS-W</v>
          </cell>
          <cell r="O1507" t="str">
            <v>12</v>
          </cell>
          <cell r="P1507" t="str">
            <v/>
          </cell>
          <cell r="Q1507" t="str">
            <v/>
          </cell>
          <cell r="R1507" t="str">
            <v/>
          </cell>
          <cell r="S1507">
            <v>95</v>
          </cell>
          <cell r="T1507">
            <v>4750</v>
          </cell>
          <cell r="U1507" t="str">
            <v>11</v>
          </cell>
          <cell r="V1507" t="str">
            <v>CHI SALES</v>
          </cell>
          <cell r="W1507">
            <v>20231110</v>
          </cell>
          <cell r="X1507" t="str">
            <v>15</v>
          </cell>
          <cell r="Y1507" t="str">
            <v>40</v>
          </cell>
          <cell r="Z1507" t="str">
            <v/>
          </cell>
          <cell r="AA1507" t="str">
            <v/>
          </cell>
          <cell r="AB1507" t="str">
            <v/>
          </cell>
          <cell r="AC1507" t="str">
            <v>M200</v>
          </cell>
          <cell r="AD1507" t="str">
            <v>Z000</v>
          </cell>
          <cell r="AE1507" t="str">
            <v>M100</v>
          </cell>
          <cell r="AF1507">
            <v>20231110</v>
          </cell>
          <cell r="AG1507">
            <v>20231110</v>
          </cell>
          <cell r="AH1507">
            <v>20231110</v>
          </cell>
        </row>
        <row r="1508">
          <cell r="A1508">
            <v>20230608</v>
          </cell>
          <cell r="B1508">
            <v>20231110</v>
          </cell>
          <cell r="F1508" t="str">
            <v>HK329681</v>
          </cell>
          <cell r="G1508" t="str">
            <v>113951015300301</v>
          </cell>
          <cell r="H1508" t="str">
            <v>2SRS9XGMUUCS+475LM-II</v>
          </cell>
          <cell r="I1508">
            <v>2</v>
          </cell>
          <cell r="J1508">
            <v>950</v>
          </cell>
          <cell r="K1508">
            <v>4</v>
          </cell>
          <cell r="L1508" t="str">
            <v>TECHNICO (COMP)</v>
          </cell>
          <cell r="M1508" t="str">
            <v>139</v>
          </cell>
          <cell r="N1508" t="str">
            <v>SRS</v>
          </cell>
          <cell r="O1508" t="str">
            <v>9X</v>
          </cell>
          <cell r="P1508" t="str">
            <v>G</v>
          </cell>
          <cell r="Q1508" t="str">
            <v/>
          </cell>
          <cell r="R1508" t="str">
            <v>CS</v>
          </cell>
          <cell r="S1508">
            <v>57</v>
          </cell>
          <cell r="T1508">
            <v>114</v>
          </cell>
          <cell r="U1508" t="str">
            <v>11</v>
          </cell>
          <cell r="V1508" t="str">
            <v>DET SALES</v>
          </cell>
          <cell r="W1508">
            <v>20231110</v>
          </cell>
          <cell r="X1508" t="str">
            <v>7.5</v>
          </cell>
          <cell r="Y1508" t="str">
            <v>20</v>
          </cell>
          <cell r="Z1508" t="str">
            <v/>
          </cell>
          <cell r="AA1508" t="str">
            <v>2</v>
          </cell>
          <cell r="AB1508" t="str">
            <v/>
          </cell>
          <cell r="AC1508" t="str">
            <v>M200</v>
          </cell>
          <cell r="AD1508" t="str">
            <v/>
          </cell>
          <cell r="AE1508" t="str">
            <v>M100</v>
          </cell>
          <cell r="AF1508">
            <v>20231110</v>
          </cell>
          <cell r="AG1508">
            <v>20231110</v>
          </cell>
          <cell r="AH1508">
            <v>20231110</v>
          </cell>
        </row>
        <row r="1509">
          <cell r="A1509">
            <v>20230608</v>
          </cell>
          <cell r="B1509">
            <v>20231110</v>
          </cell>
          <cell r="F1509" t="str">
            <v>HK329680</v>
          </cell>
          <cell r="G1509" t="str">
            <v>113951015300401</v>
          </cell>
          <cell r="H1509" t="str">
            <v>2SRS9XGMUUCS+575LM-II</v>
          </cell>
          <cell r="I1509">
            <v>2</v>
          </cell>
          <cell r="J1509">
            <v>1150</v>
          </cell>
          <cell r="K1509">
            <v>4</v>
          </cell>
          <cell r="L1509" t="str">
            <v>TECHNICO (COMP)</v>
          </cell>
          <cell r="M1509" t="str">
            <v>139</v>
          </cell>
          <cell r="N1509" t="str">
            <v>SRS</v>
          </cell>
          <cell r="O1509" t="str">
            <v>9X</v>
          </cell>
          <cell r="P1509" t="str">
            <v>G</v>
          </cell>
          <cell r="Q1509" t="str">
            <v/>
          </cell>
          <cell r="R1509" t="str">
            <v>CS</v>
          </cell>
          <cell r="S1509">
            <v>66</v>
          </cell>
          <cell r="T1509">
            <v>132</v>
          </cell>
          <cell r="U1509" t="str">
            <v>11</v>
          </cell>
          <cell r="V1509" t="str">
            <v>DET SALES</v>
          </cell>
          <cell r="W1509">
            <v>20231110</v>
          </cell>
          <cell r="X1509" t="str">
            <v>7.5</v>
          </cell>
          <cell r="Y1509" t="str">
            <v>20</v>
          </cell>
          <cell r="Z1509" t="str">
            <v/>
          </cell>
          <cell r="AA1509" t="str">
            <v>2</v>
          </cell>
          <cell r="AB1509" t="str">
            <v/>
          </cell>
          <cell r="AC1509" t="str">
            <v>M200</v>
          </cell>
          <cell r="AD1509" t="str">
            <v/>
          </cell>
          <cell r="AE1509" t="str">
            <v>M100</v>
          </cell>
          <cell r="AF1509">
            <v>20231110</v>
          </cell>
          <cell r="AG1509">
            <v>20231110</v>
          </cell>
          <cell r="AH1509">
            <v>20231110</v>
          </cell>
        </row>
        <row r="1510">
          <cell r="A1510">
            <v>20230609</v>
          </cell>
          <cell r="B1510">
            <v>20231110</v>
          </cell>
          <cell r="F1510" t="str">
            <v>HK330334</v>
          </cell>
          <cell r="G1510" t="str">
            <v>302351008056300</v>
          </cell>
          <cell r="H1510" t="str">
            <v>SHS20C1KKS(GK) BLOCK</v>
          </cell>
          <cell r="I1510">
            <v>10</v>
          </cell>
          <cell r="J1510">
            <v>0</v>
          </cell>
          <cell r="K1510">
            <v>10</v>
          </cell>
          <cell r="L1510" t="str">
            <v>TRUMPF GMBH &amp; CO KG</v>
          </cell>
          <cell r="M1510" t="str">
            <v>023</v>
          </cell>
          <cell r="N1510" t="str">
            <v>SHS</v>
          </cell>
          <cell r="O1510" t="str">
            <v>20</v>
          </cell>
          <cell r="P1510" t="str">
            <v>C</v>
          </cell>
          <cell r="Q1510" t="str">
            <v>GK</v>
          </cell>
          <cell r="R1510" t="str">
            <v/>
          </cell>
          <cell r="S1510">
            <v>56</v>
          </cell>
          <cell r="T1510">
            <v>560</v>
          </cell>
          <cell r="U1510" t="str">
            <v>11</v>
          </cell>
          <cell r="V1510" t="str">
            <v>NE SALES</v>
          </cell>
          <cell r="W1510">
            <v>20231110</v>
          </cell>
          <cell r="X1510" t="str">
            <v/>
          </cell>
          <cell r="Y1510" t="str">
            <v/>
          </cell>
          <cell r="Z1510" t="str">
            <v/>
          </cell>
          <cell r="AA1510" t="str">
            <v/>
          </cell>
          <cell r="AB1510" t="str">
            <v>7010</v>
          </cell>
          <cell r="AC1510" t="str">
            <v/>
          </cell>
          <cell r="AD1510" t="str">
            <v/>
          </cell>
          <cell r="AE1510" t="str">
            <v/>
          </cell>
          <cell r="AF1510">
            <v>20231110</v>
          </cell>
          <cell r="AG1510">
            <v>20231110</v>
          </cell>
          <cell r="AH1510">
            <v>20231110</v>
          </cell>
        </row>
        <row r="1511">
          <cell r="A1511">
            <v>20230614</v>
          </cell>
          <cell r="B1511">
            <v>20231110</v>
          </cell>
          <cell r="F1511" t="str">
            <v>HK330790</v>
          </cell>
          <cell r="G1511" t="str">
            <v>105851017940400</v>
          </cell>
          <cell r="H1511" t="str">
            <v>HDR35C2SSC0E+1100LPZ(50-0043)</v>
          </cell>
          <cell r="I1511">
            <v>50</v>
          </cell>
          <cell r="J1511">
            <v>55000</v>
          </cell>
          <cell r="K1511">
            <v>100</v>
          </cell>
          <cell r="L1511" t="str">
            <v>HAAS AUTOMATION</v>
          </cell>
          <cell r="M1511" t="str">
            <v>058</v>
          </cell>
          <cell r="N1511" t="str">
            <v>HDR</v>
          </cell>
          <cell r="O1511" t="str">
            <v>35</v>
          </cell>
          <cell r="P1511" t="str">
            <v>C</v>
          </cell>
          <cell r="Q1511" t="str">
            <v>P</v>
          </cell>
          <cell r="R1511" t="str">
            <v>C0</v>
          </cell>
          <cell r="S1511">
            <v>145.5</v>
          </cell>
          <cell r="T1511">
            <v>7275</v>
          </cell>
          <cell r="U1511" t="str">
            <v>11</v>
          </cell>
          <cell r="V1511" t="str">
            <v>LA SALES</v>
          </cell>
          <cell r="W1511">
            <v>20231110</v>
          </cell>
          <cell r="X1511" t="str">
            <v>30</v>
          </cell>
          <cell r="Y1511" t="str">
            <v>80</v>
          </cell>
          <cell r="Z1511" t="str">
            <v/>
          </cell>
          <cell r="AA1511" t="str">
            <v/>
          </cell>
          <cell r="AB1511" t="str">
            <v>00NK</v>
          </cell>
          <cell r="AC1511" t="str">
            <v/>
          </cell>
          <cell r="AD1511" t="str">
            <v>Y000</v>
          </cell>
          <cell r="AE1511" t="str">
            <v/>
          </cell>
          <cell r="AF1511">
            <v>20231110</v>
          </cell>
          <cell r="AG1511">
            <v>20231110</v>
          </cell>
          <cell r="AH1511">
            <v>20231110</v>
          </cell>
        </row>
        <row r="1512">
          <cell r="A1512">
            <v>20230614</v>
          </cell>
          <cell r="B1512">
            <v>20231110</v>
          </cell>
          <cell r="F1512" t="str">
            <v>HK330896</v>
          </cell>
          <cell r="G1512" t="str">
            <v>105851017940400</v>
          </cell>
          <cell r="H1512" t="str">
            <v>HDR35C2SSC0E+1100LPZ(50-0043)</v>
          </cell>
          <cell r="I1512">
            <v>50</v>
          </cell>
          <cell r="J1512">
            <v>55000</v>
          </cell>
          <cell r="K1512">
            <v>100</v>
          </cell>
          <cell r="L1512" t="str">
            <v>HAAS AUTOMATION</v>
          </cell>
          <cell r="M1512" t="str">
            <v>058</v>
          </cell>
          <cell r="N1512" t="str">
            <v>HDR</v>
          </cell>
          <cell r="O1512" t="str">
            <v>35</v>
          </cell>
          <cell r="P1512" t="str">
            <v>C</v>
          </cell>
          <cell r="Q1512" t="str">
            <v>P</v>
          </cell>
          <cell r="R1512" t="str">
            <v>C0</v>
          </cell>
          <cell r="S1512">
            <v>145.5</v>
          </cell>
          <cell r="T1512">
            <v>7275</v>
          </cell>
          <cell r="U1512" t="str">
            <v>11</v>
          </cell>
          <cell r="V1512" t="str">
            <v>LA SALES</v>
          </cell>
          <cell r="W1512">
            <v>20230928</v>
          </cell>
          <cell r="X1512" t="str">
            <v>30</v>
          </cell>
          <cell r="Y1512" t="str">
            <v>80</v>
          </cell>
          <cell r="Z1512" t="str">
            <v/>
          </cell>
          <cell r="AA1512" t="str">
            <v/>
          </cell>
          <cell r="AB1512" t="str">
            <v>00NK</v>
          </cell>
          <cell r="AC1512" t="str">
            <v/>
          </cell>
          <cell r="AD1512" t="str">
            <v>Y000</v>
          </cell>
          <cell r="AE1512" t="str">
            <v/>
          </cell>
          <cell r="AF1512">
            <v>20231110</v>
          </cell>
          <cell r="AG1512">
            <v>20231110</v>
          </cell>
          <cell r="AH1512">
            <v>20231110</v>
          </cell>
        </row>
        <row r="1513">
          <cell r="A1513">
            <v>20230615</v>
          </cell>
          <cell r="B1513">
            <v>20231110</v>
          </cell>
          <cell r="F1513" t="str">
            <v>HK330939</v>
          </cell>
          <cell r="G1513" t="str">
            <v>002365413105200</v>
          </cell>
          <cell r="H1513" t="str">
            <v>SHS65LV1UU+520L-II</v>
          </cell>
          <cell r="I1513">
            <v>4</v>
          </cell>
          <cell r="J1513">
            <v>2080</v>
          </cell>
          <cell r="K1513">
            <v>4</v>
          </cell>
          <cell r="L1513" t="str">
            <v>EASTERN IND - S WINDSOR CT</v>
          </cell>
          <cell r="M1513" t="str">
            <v>023</v>
          </cell>
          <cell r="N1513" t="str">
            <v>SHS</v>
          </cell>
          <cell r="O1513" t="str">
            <v>65</v>
          </cell>
          <cell r="P1513" t="str">
            <v>LV</v>
          </cell>
          <cell r="Q1513" t="str">
            <v/>
          </cell>
          <cell r="R1513" t="str">
            <v/>
          </cell>
          <cell r="S1513">
            <v>344.65</v>
          </cell>
          <cell r="T1513">
            <v>1378.6</v>
          </cell>
          <cell r="U1513" t="str">
            <v>11</v>
          </cell>
          <cell r="V1513" t="str">
            <v>NE SALES</v>
          </cell>
          <cell r="W1513">
            <v>20230621</v>
          </cell>
          <cell r="X1513" t="str">
            <v>35</v>
          </cell>
          <cell r="Y1513" t="str">
            <v>150</v>
          </cell>
          <cell r="Z1513" t="str">
            <v/>
          </cell>
          <cell r="AA1513" t="str">
            <v>2</v>
          </cell>
          <cell r="AB1513" t="str">
            <v/>
          </cell>
          <cell r="AC1513" t="str">
            <v/>
          </cell>
          <cell r="AD1513" t="str">
            <v/>
          </cell>
          <cell r="AE1513" t="str">
            <v/>
          </cell>
          <cell r="AF1513">
            <v>20231110</v>
          </cell>
          <cell r="AG1513">
            <v>20231110</v>
          </cell>
          <cell r="AH1513">
            <v>20231110</v>
          </cell>
        </row>
        <row r="1514">
          <cell r="A1514">
            <v>20230623</v>
          </cell>
          <cell r="B1514">
            <v>20231110</v>
          </cell>
          <cell r="F1514" t="str">
            <v>HK332108</v>
          </cell>
          <cell r="G1514" t="str">
            <v>184951011721501</v>
          </cell>
          <cell r="H1514" t="str">
            <v>KR3306A+150L0-000X(T)(B)</v>
          </cell>
          <cell r="I1514">
            <v>25</v>
          </cell>
          <cell r="J1514">
            <v>0</v>
          </cell>
          <cell r="K1514">
            <v>0</v>
          </cell>
          <cell r="L1514" t="str">
            <v>APPLIED MATERIALS INC</v>
          </cell>
          <cell r="M1514" t="str">
            <v>849</v>
          </cell>
          <cell r="N1514" t="str">
            <v>S-UNIT</v>
          </cell>
          <cell r="O1514" t="str">
            <v/>
          </cell>
          <cell r="P1514" t="str">
            <v/>
          </cell>
          <cell r="Q1514" t="str">
            <v/>
          </cell>
          <cell r="R1514" t="str">
            <v/>
          </cell>
          <cell r="S1514">
            <v>479</v>
          </cell>
          <cell r="T1514">
            <v>11975</v>
          </cell>
          <cell r="U1514" t="str">
            <v>11</v>
          </cell>
          <cell r="V1514" t="str">
            <v>SF SALES</v>
          </cell>
          <cell r="W1514">
            <v>20230705</v>
          </cell>
          <cell r="X1514" t="str">
            <v/>
          </cell>
          <cell r="Y1514" t="str">
            <v/>
          </cell>
          <cell r="Z1514" t="str">
            <v/>
          </cell>
          <cell r="AA1514" t="str">
            <v/>
          </cell>
          <cell r="AB1514" t="str">
            <v/>
          </cell>
          <cell r="AC1514" t="str">
            <v/>
          </cell>
          <cell r="AD1514" t="str">
            <v/>
          </cell>
          <cell r="AE1514" t="str">
            <v/>
          </cell>
          <cell r="AF1514">
            <v>20231110</v>
          </cell>
          <cell r="AG1514">
            <v>20231110</v>
          </cell>
          <cell r="AH1514">
            <v>20231110</v>
          </cell>
        </row>
        <row r="1515">
          <cell r="A1515">
            <v>20230718</v>
          </cell>
          <cell r="B1515">
            <v>20231110</v>
          </cell>
          <cell r="F1515" t="str">
            <v>HK335033</v>
          </cell>
          <cell r="G1515" t="str">
            <v>002315513107000</v>
          </cell>
          <cell r="H1515" t="str">
            <v>SHS15R1UU+700L-II</v>
          </cell>
          <cell r="I1515">
            <v>20</v>
          </cell>
          <cell r="J1515">
            <v>14000</v>
          </cell>
          <cell r="K1515">
            <v>20</v>
          </cell>
          <cell r="L1515" t="str">
            <v/>
          </cell>
          <cell r="M1515" t="str">
            <v>023</v>
          </cell>
          <cell r="N1515" t="str">
            <v>SHS</v>
          </cell>
          <cell r="O1515" t="str">
            <v>15</v>
          </cell>
          <cell r="P1515" t="str">
            <v>R</v>
          </cell>
          <cell r="Q1515" t="str">
            <v/>
          </cell>
          <cell r="R1515" t="str">
            <v/>
          </cell>
          <cell r="S1515">
            <v>71</v>
          </cell>
          <cell r="T1515">
            <v>1420</v>
          </cell>
          <cell r="U1515" t="str">
            <v>21</v>
          </cell>
          <cell r="V1515" t="str">
            <v>SALES CTRL</v>
          </cell>
          <cell r="W1515">
            <v>20231110</v>
          </cell>
          <cell r="X1515" t="str">
            <v>20</v>
          </cell>
          <cell r="Y1515" t="str">
            <v>60</v>
          </cell>
          <cell r="Z1515" t="str">
            <v/>
          </cell>
          <cell r="AA1515" t="str">
            <v>2</v>
          </cell>
          <cell r="AB1515" t="str">
            <v/>
          </cell>
          <cell r="AC1515" t="str">
            <v/>
          </cell>
          <cell r="AD1515" t="str">
            <v/>
          </cell>
          <cell r="AE1515" t="str">
            <v/>
          </cell>
          <cell r="AF1515">
            <v>20231110</v>
          </cell>
          <cell r="AG1515">
            <v>20231110</v>
          </cell>
          <cell r="AH1515">
            <v>20231110</v>
          </cell>
        </row>
        <row r="1516">
          <cell r="A1516">
            <v>20230718</v>
          </cell>
          <cell r="B1516">
            <v>20231110</v>
          </cell>
          <cell r="F1516" t="str">
            <v>HK335034</v>
          </cell>
          <cell r="G1516" t="str">
            <v>002315513107000</v>
          </cell>
          <cell r="H1516" t="str">
            <v>SHS15R1UU+700L-II</v>
          </cell>
          <cell r="I1516">
            <v>20</v>
          </cell>
          <cell r="J1516">
            <v>14000</v>
          </cell>
          <cell r="K1516">
            <v>20</v>
          </cell>
          <cell r="L1516" t="str">
            <v/>
          </cell>
          <cell r="M1516" t="str">
            <v>023</v>
          </cell>
          <cell r="N1516" t="str">
            <v>SHS</v>
          </cell>
          <cell r="O1516" t="str">
            <v>15</v>
          </cell>
          <cell r="P1516" t="str">
            <v>R</v>
          </cell>
          <cell r="Q1516" t="str">
            <v/>
          </cell>
          <cell r="R1516" t="str">
            <v/>
          </cell>
          <cell r="S1516">
            <v>71</v>
          </cell>
          <cell r="T1516">
            <v>1420</v>
          </cell>
          <cell r="U1516" t="str">
            <v>21</v>
          </cell>
          <cell r="V1516" t="str">
            <v>SALES CTRL</v>
          </cell>
          <cell r="W1516">
            <v>20231110</v>
          </cell>
          <cell r="X1516" t="str">
            <v>20</v>
          </cell>
          <cell r="Y1516" t="str">
            <v>60</v>
          </cell>
          <cell r="Z1516" t="str">
            <v/>
          </cell>
          <cell r="AA1516" t="str">
            <v>2</v>
          </cell>
          <cell r="AB1516" t="str">
            <v/>
          </cell>
          <cell r="AC1516" t="str">
            <v/>
          </cell>
          <cell r="AD1516" t="str">
            <v/>
          </cell>
          <cell r="AE1516" t="str">
            <v/>
          </cell>
          <cell r="AF1516">
            <v>20231110</v>
          </cell>
          <cell r="AG1516">
            <v>20231110</v>
          </cell>
          <cell r="AH1516">
            <v>20231110</v>
          </cell>
        </row>
        <row r="1517">
          <cell r="A1517">
            <v>20230718</v>
          </cell>
          <cell r="B1517">
            <v>20231110</v>
          </cell>
          <cell r="F1517" t="str">
            <v>HK335035</v>
          </cell>
          <cell r="G1517" t="str">
            <v>002315513107000</v>
          </cell>
          <cell r="H1517" t="str">
            <v>SHS15R1UU+700L-II</v>
          </cell>
          <cell r="I1517">
            <v>20</v>
          </cell>
          <cell r="J1517">
            <v>14000</v>
          </cell>
          <cell r="K1517">
            <v>20</v>
          </cell>
          <cell r="L1517" t="str">
            <v/>
          </cell>
          <cell r="M1517" t="str">
            <v>023</v>
          </cell>
          <cell r="N1517" t="str">
            <v>SHS</v>
          </cell>
          <cell r="O1517" t="str">
            <v>15</v>
          </cell>
          <cell r="P1517" t="str">
            <v>R</v>
          </cell>
          <cell r="Q1517" t="str">
            <v/>
          </cell>
          <cell r="R1517" t="str">
            <v/>
          </cell>
          <cell r="S1517">
            <v>71</v>
          </cell>
          <cell r="T1517">
            <v>1420</v>
          </cell>
          <cell r="U1517" t="str">
            <v>21</v>
          </cell>
          <cell r="V1517" t="str">
            <v>SALES CTRL</v>
          </cell>
          <cell r="W1517">
            <v>20231110</v>
          </cell>
          <cell r="X1517" t="str">
            <v>20</v>
          </cell>
          <cell r="Y1517" t="str">
            <v>60</v>
          </cell>
          <cell r="Z1517" t="str">
            <v/>
          </cell>
          <cell r="AA1517" t="str">
            <v>2</v>
          </cell>
          <cell r="AB1517" t="str">
            <v/>
          </cell>
          <cell r="AC1517" t="str">
            <v/>
          </cell>
          <cell r="AD1517" t="str">
            <v/>
          </cell>
          <cell r="AE1517" t="str">
            <v/>
          </cell>
          <cell r="AF1517">
            <v>20231110</v>
          </cell>
          <cell r="AG1517">
            <v>20231110</v>
          </cell>
          <cell r="AH1517">
            <v>20231110</v>
          </cell>
        </row>
        <row r="1518">
          <cell r="A1518">
            <v>20230718</v>
          </cell>
          <cell r="B1518">
            <v>20231110</v>
          </cell>
          <cell r="F1518" t="str">
            <v>HK335036</v>
          </cell>
          <cell r="G1518" t="str">
            <v>002315513107000</v>
          </cell>
          <cell r="H1518" t="str">
            <v>SHS15R1UU+700L-II</v>
          </cell>
          <cell r="I1518">
            <v>20</v>
          </cell>
          <cell r="J1518">
            <v>14000</v>
          </cell>
          <cell r="K1518">
            <v>20</v>
          </cell>
          <cell r="L1518" t="str">
            <v/>
          </cell>
          <cell r="M1518" t="str">
            <v>023</v>
          </cell>
          <cell r="N1518" t="str">
            <v>SHS</v>
          </cell>
          <cell r="O1518" t="str">
            <v>15</v>
          </cell>
          <cell r="P1518" t="str">
            <v>R</v>
          </cell>
          <cell r="Q1518" t="str">
            <v/>
          </cell>
          <cell r="R1518" t="str">
            <v/>
          </cell>
          <cell r="S1518">
            <v>71</v>
          </cell>
          <cell r="T1518">
            <v>1420</v>
          </cell>
          <cell r="U1518" t="str">
            <v>21</v>
          </cell>
          <cell r="V1518" t="str">
            <v>SALES CTRL</v>
          </cell>
          <cell r="W1518">
            <v>20231110</v>
          </cell>
          <cell r="X1518" t="str">
            <v>20</v>
          </cell>
          <cell r="Y1518" t="str">
            <v>60</v>
          </cell>
          <cell r="Z1518" t="str">
            <v/>
          </cell>
          <cell r="AA1518" t="str">
            <v>2</v>
          </cell>
          <cell r="AB1518" t="str">
            <v/>
          </cell>
          <cell r="AC1518" t="str">
            <v/>
          </cell>
          <cell r="AD1518" t="str">
            <v/>
          </cell>
          <cell r="AE1518" t="str">
            <v/>
          </cell>
          <cell r="AF1518">
            <v>20231110</v>
          </cell>
          <cell r="AG1518">
            <v>20231110</v>
          </cell>
          <cell r="AH1518">
            <v>20231110</v>
          </cell>
        </row>
        <row r="1519">
          <cell r="A1519">
            <v>20230718</v>
          </cell>
          <cell r="B1519">
            <v>20231110</v>
          </cell>
          <cell r="F1519" t="str">
            <v>HK335041</v>
          </cell>
          <cell r="G1519" t="str">
            <v>113751014289200</v>
          </cell>
          <cell r="H1519" t="str">
            <v>SRS12WGMUUC1+150LM</v>
          </cell>
          <cell r="I1519">
            <v>5</v>
          </cell>
          <cell r="J1519">
            <v>750</v>
          </cell>
          <cell r="K1519">
            <v>5</v>
          </cell>
          <cell r="L1519" t="str">
            <v/>
          </cell>
          <cell r="M1519" t="str">
            <v>137</v>
          </cell>
          <cell r="N1519" t="str">
            <v>SRS-W</v>
          </cell>
          <cell r="O1519" t="str">
            <v>12</v>
          </cell>
          <cell r="P1519" t="str">
            <v>G</v>
          </cell>
          <cell r="Q1519" t="str">
            <v/>
          </cell>
          <cell r="R1519" t="str">
            <v>C1</v>
          </cell>
          <cell r="S1519">
            <v>39.35</v>
          </cell>
          <cell r="T1519">
            <v>196.75</v>
          </cell>
          <cell r="U1519" t="str">
            <v>21</v>
          </cell>
          <cell r="V1519" t="str">
            <v>SALES CTRL</v>
          </cell>
          <cell r="W1519">
            <v>20231110</v>
          </cell>
          <cell r="X1519" t="str">
            <v>35</v>
          </cell>
          <cell r="Y1519" t="str">
            <v>40</v>
          </cell>
          <cell r="Z1519" t="str">
            <v/>
          </cell>
          <cell r="AA1519" t="str">
            <v/>
          </cell>
          <cell r="AB1519" t="str">
            <v/>
          </cell>
          <cell r="AC1519" t="str">
            <v>M200</v>
          </cell>
          <cell r="AD1519" t="str">
            <v/>
          </cell>
          <cell r="AE1519" t="str">
            <v>M100</v>
          </cell>
          <cell r="AF1519">
            <v>20231110</v>
          </cell>
          <cell r="AG1519">
            <v>20231110</v>
          </cell>
          <cell r="AH1519">
            <v>20231110</v>
          </cell>
        </row>
        <row r="1520">
          <cell r="A1520">
            <v>20230718</v>
          </cell>
          <cell r="B1520">
            <v>20231110</v>
          </cell>
          <cell r="F1520" t="str">
            <v>HK335027</v>
          </cell>
          <cell r="G1520" t="str">
            <v>113951016441500</v>
          </cell>
          <cell r="H1520" t="str">
            <v>2SRS9XMUU+375LM</v>
          </cell>
          <cell r="I1520">
            <v>30</v>
          </cell>
          <cell r="J1520">
            <v>11250</v>
          </cell>
          <cell r="K1520">
            <v>60</v>
          </cell>
          <cell r="L1520" t="str">
            <v/>
          </cell>
          <cell r="M1520" t="str">
            <v>139</v>
          </cell>
          <cell r="N1520" t="str">
            <v>SRS</v>
          </cell>
          <cell r="O1520" t="str">
            <v>9X</v>
          </cell>
          <cell r="P1520" t="str">
            <v/>
          </cell>
          <cell r="Q1520" t="str">
            <v/>
          </cell>
          <cell r="R1520" t="str">
            <v/>
          </cell>
          <cell r="S1520">
            <v>64.3</v>
          </cell>
          <cell r="T1520">
            <v>1929</v>
          </cell>
          <cell r="U1520" t="str">
            <v>21</v>
          </cell>
          <cell r="V1520" t="str">
            <v>SALES CTRL</v>
          </cell>
          <cell r="W1520">
            <v>20231110</v>
          </cell>
          <cell r="X1520" t="str">
            <v>10</v>
          </cell>
          <cell r="Y1520" t="str">
            <v>20</v>
          </cell>
          <cell r="Z1520" t="str">
            <v/>
          </cell>
          <cell r="AA1520" t="str">
            <v/>
          </cell>
          <cell r="AB1520" t="str">
            <v/>
          </cell>
          <cell r="AC1520" t="str">
            <v>M200</v>
          </cell>
          <cell r="AD1520" t="str">
            <v/>
          </cell>
          <cell r="AE1520" t="str">
            <v>M100</v>
          </cell>
          <cell r="AF1520">
            <v>20231110</v>
          </cell>
          <cell r="AG1520">
            <v>20231110</v>
          </cell>
          <cell r="AH1520">
            <v>20231110</v>
          </cell>
        </row>
        <row r="1521">
          <cell r="A1521">
            <v>20230718</v>
          </cell>
          <cell r="B1521">
            <v>20231110</v>
          </cell>
          <cell r="F1521" t="str">
            <v>HK335028</v>
          </cell>
          <cell r="G1521" t="str">
            <v>113951016441500</v>
          </cell>
          <cell r="H1521" t="str">
            <v>2SRS9XMUU+375LM</v>
          </cell>
          <cell r="I1521">
            <v>30</v>
          </cell>
          <cell r="J1521">
            <v>11250</v>
          </cell>
          <cell r="K1521">
            <v>60</v>
          </cell>
          <cell r="L1521" t="str">
            <v/>
          </cell>
          <cell r="M1521" t="str">
            <v>139</v>
          </cell>
          <cell r="N1521" t="str">
            <v>SRS</v>
          </cell>
          <cell r="O1521" t="str">
            <v>9X</v>
          </cell>
          <cell r="P1521" t="str">
            <v/>
          </cell>
          <cell r="Q1521" t="str">
            <v/>
          </cell>
          <cell r="R1521" t="str">
            <v/>
          </cell>
          <cell r="S1521">
            <v>64.3</v>
          </cell>
          <cell r="T1521">
            <v>1929</v>
          </cell>
          <cell r="U1521" t="str">
            <v>21</v>
          </cell>
          <cell r="V1521" t="str">
            <v>SALES CTRL</v>
          </cell>
          <cell r="W1521">
            <v>20231110</v>
          </cell>
          <cell r="X1521" t="str">
            <v>10</v>
          </cell>
          <cell r="Y1521" t="str">
            <v>20</v>
          </cell>
          <cell r="Z1521" t="str">
            <v/>
          </cell>
          <cell r="AA1521" t="str">
            <v/>
          </cell>
          <cell r="AB1521" t="str">
            <v/>
          </cell>
          <cell r="AC1521" t="str">
            <v>M200</v>
          </cell>
          <cell r="AD1521" t="str">
            <v/>
          </cell>
          <cell r="AE1521" t="str">
            <v>M100</v>
          </cell>
          <cell r="AF1521">
            <v>20231110</v>
          </cell>
          <cell r="AG1521">
            <v>20231110</v>
          </cell>
          <cell r="AH1521">
            <v>20231110</v>
          </cell>
        </row>
        <row r="1522">
          <cell r="A1522">
            <v>20230718</v>
          </cell>
          <cell r="B1522">
            <v>20231110</v>
          </cell>
          <cell r="F1522" t="str">
            <v>HK335029</v>
          </cell>
          <cell r="G1522" t="str">
            <v>113951016441500</v>
          </cell>
          <cell r="H1522" t="str">
            <v>2SRS9XMUU+375LM</v>
          </cell>
          <cell r="I1522">
            <v>30</v>
          </cell>
          <cell r="J1522">
            <v>11250</v>
          </cell>
          <cell r="K1522">
            <v>60</v>
          </cell>
          <cell r="L1522" t="str">
            <v/>
          </cell>
          <cell r="M1522" t="str">
            <v>139</v>
          </cell>
          <cell r="N1522" t="str">
            <v>SRS</v>
          </cell>
          <cell r="O1522" t="str">
            <v>9X</v>
          </cell>
          <cell r="P1522" t="str">
            <v/>
          </cell>
          <cell r="Q1522" t="str">
            <v/>
          </cell>
          <cell r="R1522" t="str">
            <v/>
          </cell>
          <cell r="S1522">
            <v>64.3</v>
          </cell>
          <cell r="T1522">
            <v>1929</v>
          </cell>
          <cell r="U1522" t="str">
            <v>21</v>
          </cell>
          <cell r="V1522" t="str">
            <v>SALES CTRL</v>
          </cell>
          <cell r="W1522">
            <v>20231110</v>
          </cell>
          <cell r="X1522" t="str">
            <v>10</v>
          </cell>
          <cell r="Y1522" t="str">
            <v>20</v>
          </cell>
          <cell r="Z1522" t="str">
            <v/>
          </cell>
          <cell r="AA1522" t="str">
            <v/>
          </cell>
          <cell r="AB1522" t="str">
            <v/>
          </cell>
          <cell r="AC1522" t="str">
            <v>M200</v>
          </cell>
          <cell r="AD1522" t="str">
            <v/>
          </cell>
          <cell r="AE1522" t="str">
            <v>M100</v>
          </cell>
          <cell r="AF1522">
            <v>20231110</v>
          </cell>
          <cell r="AG1522">
            <v>20231110</v>
          </cell>
          <cell r="AH1522">
            <v>20231110</v>
          </cell>
        </row>
        <row r="1523">
          <cell r="A1523">
            <v>20230718</v>
          </cell>
          <cell r="B1523">
            <v>20231110</v>
          </cell>
          <cell r="F1523" t="str">
            <v>HK335030</v>
          </cell>
          <cell r="G1523" t="str">
            <v>113951016441500</v>
          </cell>
          <cell r="H1523" t="str">
            <v>2SRS9XMUU+375LM</v>
          </cell>
          <cell r="I1523">
            <v>30</v>
          </cell>
          <cell r="J1523">
            <v>11250</v>
          </cell>
          <cell r="K1523">
            <v>60</v>
          </cell>
          <cell r="L1523" t="str">
            <v/>
          </cell>
          <cell r="M1523" t="str">
            <v>139</v>
          </cell>
          <cell r="N1523" t="str">
            <v>SRS</v>
          </cell>
          <cell r="O1523" t="str">
            <v>9X</v>
          </cell>
          <cell r="P1523" t="str">
            <v/>
          </cell>
          <cell r="Q1523" t="str">
            <v/>
          </cell>
          <cell r="R1523" t="str">
            <v/>
          </cell>
          <cell r="S1523">
            <v>64.3</v>
          </cell>
          <cell r="T1523">
            <v>1929</v>
          </cell>
          <cell r="U1523" t="str">
            <v>21</v>
          </cell>
          <cell r="V1523" t="str">
            <v>SALES CTRL</v>
          </cell>
          <cell r="W1523">
            <v>20231110</v>
          </cell>
          <cell r="X1523" t="str">
            <v>10</v>
          </cell>
          <cell r="Y1523" t="str">
            <v>20</v>
          </cell>
          <cell r="Z1523" t="str">
            <v/>
          </cell>
          <cell r="AA1523" t="str">
            <v/>
          </cell>
          <cell r="AB1523" t="str">
            <v/>
          </cell>
          <cell r="AC1523" t="str">
            <v>M200</v>
          </cell>
          <cell r="AD1523" t="str">
            <v/>
          </cell>
          <cell r="AE1523" t="str">
            <v>M100</v>
          </cell>
          <cell r="AF1523">
            <v>20231110</v>
          </cell>
          <cell r="AG1523">
            <v>20231110</v>
          </cell>
          <cell r="AH1523">
            <v>20231110</v>
          </cell>
        </row>
        <row r="1524">
          <cell r="A1524">
            <v>20230718</v>
          </cell>
          <cell r="B1524">
            <v>20231110</v>
          </cell>
          <cell r="F1524" t="str">
            <v>HK335031</v>
          </cell>
          <cell r="G1524" t="str">
            <v>113951016441500</v>
          </cell>
          <cell r="H1524" t="str">
            <v>2SRS9XMUU+375LM</v>
          </cell>
          <cell r="I1524">
            <v>30</v>
          </cell>
          <cell r="J1524">
            <v>11250</v>
          </cell>
          <cell r="K1524">
            <v>60</v>
          </cell>
          <cell r="L1524" t="str">
            <v/>
          </cell>
          <cell r="M1524" t="str">
            <v>139</v>
          </cell>
          <cell r="N1524" t="str">
            <v>SRS</v>
          </cell>
          <cell r="O1524" t="str">
            <v>9X</v>
          </cell>
          <cell r="P1524" t="str">
            <v/>
          </cell>
          <cell r="Q1524" t="str">
            <v/>
          </cell>
          <cell r="R1524" t="str">
            <v/>
          </cell>
          <cell r="S1524">
            <v>64.3</v>
          </cell>
          <cell r="T1524">
            <v>1929</v>
          </cell>
          <cell r="U1524" t="str">
            <v>21</v>
          </cell>
          <cell r="V1524" t="str">
            <v>SALES CTRL</v>
          </cell>
          <cell r="W1524">
            <v>20231110</v>
          </cell>
          <cell r="X1524" t="str">
            <v>10</v>
          </cell>
          <cell r="Y1524" t="str">
            <v>20</v>
          </cell>
          <cell r="Z1524" t="str">
            <v/>
          </cell>
          <cell r="AA1524" t="str">
            <v/>
          </cell>
          <cell r="AB1524" t="str">
            <v/>
          </cell>
          <cell r="AC1524" t="str">
            <v>M200</v>
          </cell>
          <cell r="AD1524" t="str">
            <v/>
          </cell>
          <cell r="AE1524" t="str">
            <v>M100</v>
          </cell>
          <cell r="AF1524">
            <v>20231110</v>
          </cell>
          <cell r="AG1524">
            <v>20231110</v>
          </cell>
          <cell r="AH1524">
            <v>20231110</v>
          </cell>
        </row>
        <row r="1525">
          <cell r="A1525">
            <v>20230718</v>
          </cell>
          <cell r="B1525">
            <v>20231110</v>
          </cell>
          <cell r="F1525" t="str">
            <v>HK335032</v>
          </cell>
          <cell r="G1525" t="str">
            <v>113951016441500</v>
          </cell>
          <cell r="H1525" t="str">
            <v>2SRS9XMUU+375LM</v>
          </cell>
          <cell r="I1525">
            <v>27</v>
          </cell>
          <cell r="J1525">
            <v>10125</v>
          </cell>
          <cell r="K1525">
            <v>54</v>
          </cell>
          <cell r="L1525" t="str">
            <v/>
          </cell>
          <cell r="M1525" t="str">
            <v>139</v>
          </cell>
          <cell r="N1525" t="str">
            <v>SRS</v>
          </cell>
          <cell r="O1525" t="str">
            <v>9X</v>
          </cell>
          <cell r="P1525" t="str">
            <v/>
          </cell>
          <cell r="Q1525" t="str">
            <v/>
          </cell>
          <cell r="R1525" t="str">
            <v/>
          </cell>
          <cell r="S1525">
            <v>64.3</v>
          </cell>
          <cell r="T1525">
            <v>1736.1</v>
          </cell>
          <cell r="U1525" t="str">
            <v>21</v>
          </cell>
          <cell r="V1525" t="str">
            <v>SALES CTRL</v>
          </cell>
          <cell r="W1525">
            <v>20231110</v>
          </cell>
          <cell r="X1525" t="str">
            <v>10</v>
          </cell>
          <cell r="Y1525" t="str">
            <v>20</v>
          </cell>
          <cell r="Z1525" t="str">
            <v/>
          </cell>
          <cell r="AA1525" t="str">
            <v/>
          </cell>
          <cell r="AB1525" t="str">
            <v/>
          </cell>
          <cell r="AC1525" t="str">
            <v>M200</v>
          </cell>
          <cell r="AD1525" t="str">
            <v/>
          </cell>
          <cell r="AE1525" t="str">
            <v>M100</v>
          </cell>
          <cell r="AF1525">
            <v>20231110</v>
          </cell>
          <cell r="AG1525">
            <v>20231110</v>
          </cell>
          <cell r="AH1525">
            <v>20231110</v>
          </cell>
        </row>
        <row r="1526">
          <cell r="A1526">
            <v>20230728</v>
          </cell>
          <cell r="B1526">
            <v>20231110</v>
          </cell>
          <cell r="F1526" t="str">
            <v>HK336624</v>
          </cell>
          <cell r="G1526" t="str">
            <v>202C25122200000</v>
          </cell>
          <cell r="H1526" t="str">
            <v>SR25W1SSC1(GK) BLOCK</v>
          </cell>
          <cell r="I1526">
            <v>120</v>
          </cell>
          <cell r="J1526">
            <v>0</v>
          </cell>
          <cell r="K1526">
            <v>120</v>
          </cell>
          <cell r="L1526" t="str">
            <v>PRO-LINE AUTOMATION SYSTEMS</v>
          </cell>
          <cell r="M1526" t="str">
            <v>02C</v>
          </cell>
          <cell r="N1526" t="str">
            <v>SR</v>
          </cell>
          <cell r="O1526" t="str">
            <v>25</v>
          </cell>
          <cell r="P1526" t="str">
            <v>W</v>
          </cell>
          <cell r="Q1526" t="str">
            <v>GK</v>
          </cell>
          <cell r="R1526" t="str">
            <v>C1</v>
          </cell>
          <cell r="S1526">
            <v>24.6</v>
          </cell>
          <cell r="T1526">
            <v>2952</v>
          </cell>
          <cell r="U1526" t="str">
            <v>11</v>
          </cell>
          <cell r="V1526" t="str">
            <v>CAN SALES</v>
          </cell>
          <cell r="W1526">
            <v>20231023</v>
          </cell>
          <cell r="X1526" t="str">
            <v/>
          </cell>
          <cell r="Y1526" t="str">
            <v/>
          </cell>
          <cell r="Z1526" t="str">
            <v/>
          </cell>
          <cell r="AA1526" t="str">
            <v/>
          </cell>
          <cell r="AB1526" t="str">
            <v/>
          </cell>
          <cell r="AC1526" t="str">
            <v/>
          </cell>
          <cell r="AD1526" t="str">
            <v/>
          </cell>
          <cell r="AE1526" t="str">
            <v/>
          </cell>
          <cell r="AF1526">
            <v>20231110</v>
          </cell>
          <cell r="AG1526">
            <v>20231110</v>
          </cell>
          <cell r="AH1526">
            <v>20231110</v>
          </cell>
        </row>
        <row r="1527">
          <cell r="A1527">
            <v>20230803</v>
          </cell>
          <cell r="B1527">
            <v>20231110</v>
          </cell>
          <cell r="F1527" t="str">
            <v>HK337297</v>
          </cell>
          <cell r="G1527" t="str">
            <v>100502316698700</v>
          </cell>
          <cell r="H1527" t="str">
            <v>SSR15XV2UUC1+400LP</v>
          </cell>
          <cell r="I1527">
            <v>12</v>
          </cell>
          <cell r="J1527">
            <v>4800</v>
          </cell>
          <cell r="K1527">
            <v>24</v>
          </cell>
          <cell r="L1527" t="str">
            <v>RELIANT SYSTEMS INC</v>
          </cell>
          <cell r="M1527" t="str">
            <v>005</v>
          </cell>
          <cell r="N1527" t="str">
            <v>SSR</v>
          </cell>
          <cell r="O1527" t="str">
            <v>15X</v>
          </cell>
          <cell r="P1527" t="str">
            <v>V</v>
          </cell>
          <cell r="Q1527" t="str">
            <v>P</v>
          </cell>
          <cell r="R1527" t="str">
            <v>C1</v>
          </cell>
          <cell r="S1527">
            <v>108.26</v>
          </cell>
          <cell r="T1527">
            <v>1299.1199999999999</v>
          </cell>
          <cell r="U1527" t="str">
            <v>11</v>
          </cell>
          <cell r="V1527" t="str">
            <v>CHI SALES</v>
          </cell>
          <cell r="W1527">
            <v>20231110</v>
          </cell>
          <cell r="X1527" t="str">
            <v>20</v>
          </cell>
          <cell r="Y1527" t="str">
            <v>60</v>
          </cell>
          <cell r="Z1527" t="str">
            <v/>
          </cell>
          <cell r="AA1527" t="str">
            <v/>
          </cell>
          <cell r="AB1527" t="str">
            <v/>
          </cell>
          <cell r="AC1527" t="str">
            <v/>
          </cell>
          <cell r="AD1527" t="str">
            <v/>
          </cell>
          <cell r="AE1527" t="str">
            <v/>
          </cell>
          <cell r="AF1527">
            <v>20231110</v>
          </cell>
          <cell r="AG1527">
            <v>20231110</v>
          </cell>
          <cell r="AH1527">
            <v>20231110</v>
          </cell>
        </row>
        <row r="1528">
          <cell r="A1528">
            <v>20230804</v>
          </cell>
          <cell r="B1528">
            <v>20231110</v>
          </cell>
          <cell r="F1528" t="str">
            <v>HK337578</v>
          </cell>
          <cell r="G1528" t="str">
            <v>302351015586900</v>
          </cell>
          <cell r="H1528" t="str">
            <v>SHS15LV1UU(GK) BLOCK</v>
          </cell>
          <cell r="I1528">
            <v>20</v>
          </cell>
          <cell r="J1528">
            <v>0</v>
          </cell>
          <cell r="K1528">
            <v>20</v>
          </cell>
          <cell r="L1528" t="str">
            <v>TECHNICO (COMP)</v>
          </cell>
          <cell r="M1528" t="str">
            <v>023</v>
          </cell>
          <cell r="N1528" t="str">
            <v>SHS</v>
          </cell>
          <cell r="O1528" t="str">
            <v>15</v>
          </cell>
          <cell r="P1528" t="str">
            <v>LV</v>
          </cell>
          <cell r="Q1528" t="str">
            <v>GK</v>
          </cell>
          <cell r="R1528" t="str">
            <v/>
          </cell>
          <cell r="S1528">
            <v>32</v>
          </cell>
          <cell r="T1528">
            <v>640</v>
          </cell>
          <cell r="U1528" t="str">
            <v>11</v>
          </cell>
          <cell r="V1528" t="str">
            <v>DET SALES</v>
          </cell>
          <cell r="W1528">
            <v>20231110</v>
          </cell>
          <cell r="X1528" t="str">
            <v/>
          </cell>
          <cell r="Y1528" t="str">
            <v/>
          </cell>
          <cell r="Z1528" t="str">
            <v/>
          </cell>
          <cell r="AA1528" t="str">
            <v/>
          </cell>
          <cell r="AB1528" t="str">
            <v/>
          </cell>
          <cell r="AC1528" t="str">
            <v/>
          </cell>
          <cell r="AD1528" t="str">
            <v/>
          </cell>
          <cell r="AE1528" t="str">
            <v/>
          </cell>
          <cell r="AF1528">
            <v>20231110</v>
          </cell>
          <cell r="AG1528">
            <v>20231110</v>
          </cell>
          <cell r="AH1528">
            <v>20231110</v>
          </cell>
        </row>
        <row r="1529">
          <cell r="A1529">
            <v>20230816</v>
          </cell>
          <cell r="B1529">
            <v>20231110</v>
          </cell>
          <cell r="F1529" t="str">
            <v>HK338887</v>
          </cell>
          <cell r="G1529" t="str">
            <v>202E45222000000</v>
          </cell>
          <cell r="H1529" t="str">
            <v>SHS45V1SS(GK) BLOCK</v>
          </cell>
          <cell r="I1529">
            <v>20</v>
          </cell>
          <cell r="J1529">
            <v>0</v>
          </cell>
          <cell r="K1529">
            <v>20</v>
          </cell>
          <cell r="L1529" t="str">
            <v/>
          </cell>
          <cell r="M1529" t="str">
            <v>02E</v>
          </cell>
          <cell r="N1529" t="str">
            <v>SHS</v>
          </cell>
          <cell r="O1529" t="str">
            <v>45</v>
          </cell>
          <cell r="P1529" t="str">
            <v>V</v>
          </cell>
          <cell r="Q1529" t="str">
            <v>GK</v>
          </cell>
          <cell r="R1529" t="str">
            <v/>
          </cell>
          <cell r="S1529">
            <v>54.99</v>
          </cell>
          <cell r="T1529">
            <v>1099.8</v>
          </cell>
          <cell r="U1529" t="str">
            <v>21</v>
          </cell>
          <cell r="V1529" t="str">
            <v>SALES CTRL</v>
          </cell>
          <cell r="W1529">
            <v>20231110</v>
          </cell>
          <cell r="X1529" t="str">
            <v/>
          </cell>
          <cell r="Y1529" t="str">
            <v/>
          </cell>
          <cell r="Z1529" t="str">
            <v/>
          </cell>
          <cell r="AA1529" t="str">
            <v/>
          </cell>
          <cell r="AB1529" t="str">
            <v/>
          </cell>
          <cell r="AC1529" t="str">
            <v/>
          </cell>
          <cell r="AD1529" t="str">
            <v/>
          </cell>
          <cell r="AE1529" t="str">
            <v/>
          </cell>
          <cell r="AF1529">
            <v>20231110</v>
          </cell>
          <cell r="AG1529">
            <v>20231110</v>
          </cell>
          <cell r="AH1529">
            <v>20231110</v>
          </cell>
        </row>
        <row r="1530">
          <cell r="A1530">
            <v>20230816</v>
          </cell>
          <cell r="B1530">
            <v>20231110</v>
          </cell>
          <cell r="F1530" t="str">
            <v>HK338917</v>
          </cell>
          <cell r="G1530" t="str">
            <v>100151018393800</v>
          </cell>
          <cell r="H1530" t="str">
            <v>SR25W2SSC1FM+1900LYF</v>
          </cell>
          <cell r="I1530">
            <v>1</v>
          </cell>
          <cell r="J1530">
            <v>1900</v>
          </cell>
          <cell r="K1530">
            <v>2</v>
          </cell>
          <cell r="L1530" t="str">
            <v>MOTION INDUSTRIES (CANADA) INC</v>
          </cell>
          <cell r="M1530" t="str">
            <v>001</v>
          </cell>
          <cell r="N1530" t="str">
            <v>SR</v>
          </cell>
          <cell r="O1530" t="str">
            <v>25</v>
          </cell>
          <cell r="P1530" t="str">
            <v>W</v>
          </cell>
          <cell r="Q1530" t="str">
            <v/>
          </cell>
          <cell r="R1530" t="str">
            <v>C1</v>
          </cell>
          <cell r="S1530">
            <v>455</v>
          </cell>
          <cell r="T1530">
            <v>455</v>
          </cell>
          <cell r="U1530" t="str">
            <v>11</v>
          </cell>
          <cell r="V1530" t="str">
            <v>CAN SALES</v>
          </cell>
          <cell r="W1530">
            <v>20231025</v>
          </cell>
          <cell r="X1530" t="str">
            <v>20</v>
          </cell>
          <cell r="Y1530" t="str">
            <v>60</v>
          </cell>
          <cell r="Z1530" t="str">
            <v/>
          </cell>
          <cell r="AA1530" t="str">
            <v/>
          </cell>
          <cell r="AB1530" t="str">
            <v/>
          </cell>
          <cell r="AC1530" t="str">
            <v>Y900</v>
          </cell>
          <cell r="AD1530" t="str">
            <v/>
          </cell>
          <cell r="AE1530" t="str">
            <v>F900</v>
          </cell>
          <cell r="AF1530">
            <v>20231110</v>
          </cell>
          <cell r="AG1530">
            <v>20231110</v>
          </cell>
          <cell r="AH1530">
            <v>20231110</v>
          </cell>
        </row>
        <row r="1531">
          <cell r="A1531">
            <v>20230714</v>
          </cell>
          <cell r="B1531">
            <v>20231113</v>
          </cell>
          <cell r="F1531" t="str">
            <v>HK334611</v>
          </cell>
          <cell r="G1531" t="str">
            <v>302351013223300</v>
          </cell>
          <cell r="H1531" t="str">
            <v>SHS55V1SSE(GK) BLOCK</v>
          </cell>
          <cell r="I1531">
            <v>4</v>
          </cell>
          <cell r="J1531">
            <v>0</v>
          </cell>
          <cell r="K1531">
            <v>4</v>
          </cell>
          <cell r="L1531" t="str">
            <v>FANUC AMERICA CORPORATION</v>
          </cell>
          <cell r="M1531" t="str">
            <v>023</v>
          </cell>
          <cell r="N1531" t="str">
            <v>SHS</v>
          </cell>
          <cell r="O1531" t="str">
            <v>55</v>
          </cell>
          <cell r="P1531" t="str">
            <v>V</v>
          </cell>
          <cell r="Q1531" t="str">
            <v>GK</v>
          </cell>
          <cell r="R1531" t="str">
            <v/>
          </cell>
          <cell r="S1531">
            <v>108</v>
          </cell>
          <cell r="T1531">
            <v>432</v>
          </cell>
          <cell r="U1531" t="str">
            <v>11</v>
          </cell>
          <cell r="V1531" t="str">
            <v>DET SALES</v>
          </cell>
          <cell r="W1531">
            <v>20231113</v>
          </cell>
          <cell r="X1531" t="str">
            <v/>
          </cell>
          <cell r="Y1531" t="str">
            <v/>
          </cell>
          <cell r="Z1531" t="str">
            <v/>
          </cell>
          <cell r="AA1531" t="str">
            <v/>
          </cell>
          <cell r="AB1531" t="str">
            <v>00K0</v>
          </cell>
          <cell r="AC1531" t="str">
            <v/>
          </cell>
          <cell r="AD1531" t="str">
            <v/>
          </cell>
          <cell r="AE1531" t="str">
            <v/>
          </cell>
          <cell r="AF1531">
            <v>20231113</v>
          </cell>
          <cell r="AG1531">
            <v>20231113</v>
          </cell>
          <cell r="AH1531">
            <v>20231113</v>
          </cell>
        </row>
        <row r="1532">
          <cell r="A1532">
            <v>20230726</v>
          </cell>
          <cell r="B1532">
            <v>20231113</v>
          </cell>
          <cell r="F1532" t="str">
            <v>HK335929</v>
          </cell>
          <cell r="G1532" t="str">
            <v>101E51023202400</v>
          </cell>
          <cell r="H1532" t="str">
            <v>HSR15C2SSC1E+245L-II</v>
          </cell>
          <cell r="I1532">
            <v>16</v>
          </cell>
          <cell r="J1532">
            <v>3920</v>
          </cell>
          <cell r="K1532">
            <v>32</v>
          </cell>
          <cell r="L1532" t="str">
            <v>TRUMPF GMBH &amp; CO KG</v>
          </cell>
          <cell r="M1532" t="str">
            <v>01E</v>
          </cell>
          <cell r="N1532" t="str">
            <v>HSR</v>
          </cell>
          <cell r="O1532" t="str">
            <v>15</v>
          </cell>
          <cell r="P1532" t="str">
            <v>C</v>
          </cell>
          <cell r="Q1532" t="str">
            <v/>
          </cell>
          <cell r="R1532" t="str">
            <v>C1</v>
          </cell>
          <cell r="S1532">
            <v>78</v>
          </cell>
          <cell r="T1532">
            <v>1248</v>
          </cell>
          <cell r="U1532" t="str">
            <v>11</v>
          </cell>
          <cell r="V1532" t="str">
            <v>NE SALES</v>
          </cell>
          <cell r="W1532">
            <v>20231113</v>
          </cell>
          <cell r="X1532" t="str">
            <v>52.5</v>
          </cell>
          <cell r="Y1532" t="str">
            <v>60</v>
          </cell>
          <cell r="Z1532" t="str">
            <v/>
          </cell>
          <cell r="AA1532" t="str">
            <v>2</v>
          </cell>
          <cell r="AB1532" t="str">
            <v>0010</v>
          </cell>
          <cell r="AC1532" t="str">
            <v/>
          </cell>
          <cell r="AD1532" t="str">
            <v/>
          </cell>
          <cell r="AE1532" t="str">
            <v/>
          </cell>
          <cell r="AF1532">
            <v>20231113</v>
          </cell>
          <cell r="AG1532">
            <v>20231113</v>
          </cell>
          <cell r="AH1532">
            <v>20231113</v>
          </cell>
        </row>
        <row r="1533">
          <cell r="A1533">
            <v>20230726</v>
          </cell>
          <cell r="B1533">
            <v>20231113</v>
          </cell>
          <cell r="F1533" t="str">
            <v>HK335926</v>
          </cell>
          <cell r="G1533" t="str">
            <v>302351008056300</v>
          </cell>
          <cell r="H1533" t="str">
            <v>SHS20C1KKS(GK) BLOCK</v>
          </cell>
          <cell r="I1533">
            <v>1</v>
          </cell>
          <cell r="J1533">
            <v>0</v>
          </cell>
          <cell r="K1533">
            <v>1</v>
          </cell>
          <cell r="L1533" t="str">
            <v>TRUMPF GMBH &amp; CO KG</v>
          </cell>
          <cell r="M1533" t="str">
            <v>023</v>
          </cell>
          <cell r="N1533" t="str">
            <v>SHS</v>
          </cell>
          <cell r="O1533" t="str">
            <v>20</v>
          </cell>
          <cell r="P1533" t="str">
            <v>C</v>
          </cell>
          <cell r="Q1533" t="str">
            <v>GK</v>
          </cell>
          <cell r="R1533" t="str">
            <v/>
          </cell>
          <cell r="S1533">
            <v>56</v>
          </cell>
          <cell r="T1533">
            <v>56</v>
          </cell>
          <cell r="U1533" t="str">
            <v>11</v>
          </cell>
          <cell r="V1533" t="str">
            <v>NE SALES</v>
          </cell>
          <cell r="W1533">
            <v>20231113</v>
          </cell>
          <cell r="X1533" t="str">
            <v/>
          </cell>
          <cell r="Y1533" t="str">
            <v/>
          </cell>
          <cell r="Z1533" t="str">
            <v/>
          </cell>
          <cell r="AA1533" t="str">
            <v/>
          </cell>
          <cell r="AB1533" t="str">
            <v>7010</v>
          </cell>
          <cell r="AC1533" t="str">
            <v/>
          </cell>
          <cell r="AD1533" t="str">
            <v/>
          </cell>
          <cell r="AE1533" t="str">
            <v/>
          </cell>
          <cell r="AF1533">
            <v>20231113</v>
          </cell>
          <cell r="AG1533">
            <v>20231113</v>
          </cell>
          <cell r="AH1533">
            <v>20231113</v>
          </cell>
        </row>
        <row r="1534">
          <cell r="A1534">
            <v>20230726</v>
          </cell>
          <cell r="B1534">
            <v>20231113</v>
          </cell>
          <cell r="F1534" t="str">
            <v>HK335927</v>
          </cell>
          <cell r="G1534" t="str">
            <v>302351008056400</v>
          </cell>
          <cell r="H1534" t="str">
            <v>SHS20V1SSC1E(GK) BLOCK</v>
          </cell>
          <cell r="I1534">
            <v>6</v>
          </cell>
          <cell r="J1534">
            <v>0</v>
          </cell>
          <cell r="K1534">
            <v>6</v>
          </cell>
          <cell r="L1534" t="str">
            <v>TRUMPF GMBH &amp; CO KG</v>
          </cell>
          <cell r="M1534" t="str">
            <v>023</v>
          </cell>
          <cell r="N1534" t="str">
            <v>SHS</v>
          </cell>
          <cell r="O1534" t="str">
            <v>20</v>
          </cell>
          <cell r="P1534" t="str">
            <v>V</v>
          </cell>
          <cell r="Q1534" t="str">
            <v>GK</v>
          </cell>
          <cell r="R1534" t="str">
            <v>C1</v>
          </cell>
          <cell r="S1534">
            <v>38</v>
          </cell>
          <cell r="T1534">
            <v>228</v>
          </cell>
          <cell r="U1534" t="str">
            <v>11</v>
          </cell>
          <cell r="V1534" t="str">
            <v>NE SALES</v>
          </cell>
          <cell r="W1534">
            <v>20231113</v>
          </cell>
          <cell r="X1534" t="str">
            <v/>
          </cell>
          <cell r="Y1534" t="str">
            <v/>
          </cell>
          <cell r="Z1534" t="str">
            <v/>
          </cell>
          <cell r="AA1534" t="str">
            <v/>
          </cell>
          <cell r="AB1534" t="str">
            <v>001K</v>
          </cell>
          <cell r="AC1534" t="str">
            <v/>
          </cell>
          <cell r="AD1534" t="str">
            <v/>
          </cell>
          <cell r="AE1534" t="str">
            <v/>
          </cell>
          <cell r="AF1534">
            <v>20231113</v>
          </cell>
          <cell r="AG1534">
            <v>20231113</v>
          </cell>
          <cell r="AH1534">
            <v>20231113</v>
          </cell>
        </row>
        <row r="1535">
          <cell r="A1535">
            <v>20230810</v>
          </cell>
          <cell r="B1535">
            <v>20231113</v>
          </cell>
          <cell r="F1535" t="str">
            <v>HK338396</v>
          </cell>
          <cell r="G1535" t="str">
            <v>100651019496600</v>
          </cell>
          <cell r="H1535" t="str">
            <v>SSR15XW2C1MS+740LSPM-II</v>
          </cell>
          <cell r="I1535">
            <v>10</v>
          </cell>
          <cell r="J1535">
            <v>7400</v>
          </cell>
          <cell r="K1535">
            <v>20</v>
          </cell>
          <cell r="L1535" t="str">
            <v>RELIANT SYSTEMS INC</v>
          </cell>
          <cell r="M1535" t="str">
            <v>006</v>
          </cell>
          <cell r="N1535" t="str">
            <v>SSR</v>
          </cell>
          <cell r="O1535" t="str">
            <v>15X</v>
          </cell>
          <cell r="P1535" t="str">
            <v>W</v>
          </cell>
          <cell r="Q1535" t="str">
            <v>SP</v>
          </cell>
          <cell r="R1535" t="str">
            <v>C1</v>
          </cell>
          <cell r="S1535">
            <v>274.43</v>
          </cell>
          <cell r="T1535">
            <v>2744.3</v>
          </cell>
          <cell r="U1535" t="str">
            <v>11</v>
          </cell>
          <cell r="V1535" t="str">
            <v>CHI SALES</v>
          </cell>
          <cell r="W1535">
            <v>20231113</v>
          </cell>
          <cell r="X1535" t="str">
            <v>10</v>
          </cell>
          <cell r="Y1535" t="str">
            <v>60</v>
          </cell>
          <cell r="Z1535" t="str">
            <v/>
          </cell>
          <cell r="AA1535" t="str">
            <v>2</v>
          </cell>
          <cell r="AB1535" t="str">
            <v>Z000</v>
          </cell>
          <cell r="AC1535" t="str">
            <v>M200</v>
          </cell>
          <cell r="AD1535" t="str">
            <v/>
          </cell>
          <cell r="AE1535" t="str">
            <v>M100</v>
          </cell>
          <cell r="AF1535">
            <v>20231113</v>
          </cell>
          <cell r="AG1535">
            <v>20231113</v>
          </cell>
          <cell r="AH1535">
            <v>20231113</v>
          </cell>
        </row>
        <row r="1536">
          <cell r="A1536">
            <v>20230814</v>
          </cell>
          <cell r="B1536">
            <v>20231113</v>
          </cell>
          <cell r="F1536" t="str">
            <v>HK338625</v>
          </cell>
          <cell r="G1536" t="str">
            <v>302351001780300</v>
          </cell>
          <cell r="H1536" t="str">
            <v>SHS65V1KKHHE BLOCK</v>
          </cell>
          <cell r="I1536">
            <v>1</v>
          </cell>
          <cell r="J1536">
            <v>0</v>
          </cell>
          <cell r="K1536">
            <v>1</v>
          </cell>
          <cell r="L1536" t="str">
            <v>MOTION IND - BIRMINGHAM (AL09)</v>
          </cell>
          <cell r="M1536" t="str">
            <v>023</v>
          </cell>
          <cell r="N1536" t="str">
            <v>SHS</v>
          </cell>
          <cell r="O1536" t="str">
            <v>65</v>
          </cell>
          <cell r="P1536" t="str">
            <v>V</v>
          </cell>
          <cell r="Q1536" t="str">
            <v>GK</v>
          </cell>
          <cell r="R1536" t="str">
            <v/>
          </cell>
          <cell r="S1536">
            <v>221.97</v>
          </cell>
          <cell r="T1536">
            <v>221.97</v>
          </cell>
          <cell r="U1536" t="str">
            <v>11</v>
          </cell>
          <cell r="V1536" t="str">
            <v>ATL SALES</v>
          </cell>
          <cell r="W1536">
            <v>20231102</v>
          </cell>
          <cell r="X1536" t="str">
            <v/>
          </cell>
          <cell r="Y1536" t="str">
            <v/>
          </cell>
          <cell r="Z1536" t="str">
            <v/>
          </cell>
          <cell r="AA1536" t="str">
            <v/>
          </cell>
          <cell r="AB1536" t="str">
            <v>00Z0</v>
          </cell>
          <cell r="AC1536" t="str">
            <v/>
          </cell>
          <cell r="AD1536" t="str">
            <v/>
          </cell>
          <cell r="AE1536" t="str">
            <v/>
          </cell>
          <cell r="AF1536">
            <v>20231113</v>
          </cell>
          <cell r="AG1536">
            <v>20231113</v>
          </cell>
          <cell r="AH1536">
            <v>20231113</v>
          </cell>
        </row>
        <row r="1537">
          <cell r="A1537">
            <v>20230816</v>
          </cell>
          <cell r="B1537">
            <v>20231113</v>
          </cell>
          <cell r="F1537" t="str">
            <v>HK338903</v>
          </cell>
          <cell r="G1537" t="str">
            <v>202330155009000</v>
          </cell>
          <cell r="H1537" t="str">
            <v>SHS30C1KK(GK) BLOCK</v>
          </cell>
          <cell r="I1537">
            <v>32</v>
          </cell>
          <cell r="J1537">
            <v>0</v>
          </cell>
          <cell r="K1537">
            <v>32</v>
          </cell>
          <cell r="L1537" t="str">
            <v>LINCOLN ELECTRIC AUTOMATION</v>
          </cell>
          <cell r="M1537" t="str">
            <v>023</v>
          </cell>
          <cell r="N1537" t="str">
            <v>SHS</v>
          </cell>
          <cell r="O1537" t="str">
            <v>30</v>
          </cell>
          <cell r="P1537" t="str">
            <v>C</v>
          </cell>
          <cell r="Q1537" t="str">
            <v>GK</v>
          </cell>
          <cell r="R1537" t="str">
            <v/>
          </cell>
          <cell r="S1537">
            <v>62.77</v>
          </cell>
          <cell r="T1537">
            <v>2008.64</v>
          </cell>
          <cell r="U1537" t="str">
            <v>11</v>
          </cell>
          <cell r="V1537" t="str">
            <v>LA SALES</v>
          </cell>
          <cell r="W1537">
            <v>20230920</v>
          </cell>
          <cell r="X1537" t="str">
            <v/>
          </cell>
          <cell r="Y1537" t="str">
            <v/>
          </cell>
          <cell r="Z1537" t="str">
            <v/>
          </cell>
          <cell r="AA1537" t="str">
            <v/>
          </cell>
          <cell r="AB1537" t="str">
            <v/>
          </cell>
          <cell r="AC1537" t="str">
            <v/>
          </cell>
          <cell r="AD1537" t="str">
            <v/>
          </cell>
          <cell r="AE1537" t="str">
            <v/>
          </cell>
          <cell r="AF1537">
            <v>20231113</v>
          </cell>
          <cell r="AG1537">
            <v>20231113</v>
          </cell>
          <cell r="AH1537">
            <v>20231113</v>
          </cell>
        </row>
        <row r="1538">
          <cell r="A1538">
            <v>20230426</v>
          </cell>
          <cell r="B1538">
            <v>20231114</v>
          </cell>
          <cell r="F1538" t="str">
            <v>HK321716</v>
          </cell>
          <cell r="G1538" t="str">
            <v>100151019033000</v>
          </cell>
          <cell r="H1538" t="str">
            <v>SR35TB2SS+760L</v>
          </cell>
          <cell r="I1538">
            <v>4</v>
          </cell>
          <cell r="J1538">
            <v>3040</v>
          </cell>
          <cell r="K1538">
            <v>8</v>
          </cell>
          <cell r="L1538" t="str">
            <v>MILACRON INC.</v>
          </cell>
          <cell r="M1538" t="str">
            <v>001</v>
          </cell>
          <cell r="N1538" t="str">
            <v>SR</v>
          </cell>
          <cell r="O1538" t="str">
            <v>35</v>
          </cell>
          <cell r="P1538" t="str">
            <v>TB</v>
          </cell>
          <cell r="Q1538" t="str">
            <v/>
          </cell>
          <cell r="R1538" t="str">
            <v/>
          </cell>
          <cell r="S1538">
            <v>223.93</v>
          </cell>
          <cell r="T1538">
            <v>895.72</v>
          </cell>
          <cell r="U1538" t="str">
            <v>11</v>
          </cell>
          <cell r="V1538" t="str">
            <v>DET SALES</v>
          </cell>
          <cell r="W1538">
            <v>20231114</v>
          </cell>
          <cell r="X1538" t="str">
            <v>20</v>
          </cell>
          <cell r="Y1538" t="str">
            <v>80</v>
          </cell>
          <cell r="Z1538" t="str">
            <v/>
          </cell>
          <cell r="AA1538" t="str">
            <v/>
          </cell>
          <cell r="AB1538" t="str">
            <v/>
          </cell>
          <cell r="AC1538" t="str">
            <v/>
          </cell>
          <cell r="AD1538" t="str">
            <v/>
          </cell>
          <cell r="AE1538" t="str">
            <v/>
          </cell>
          <cell r="AF1538">
            <v>20231114</v>
          </cell>
          <cell r="AG1538">
            <v>20231114</v>
          </cell>
          <cell r="AH1538">
            <v>20231114</v>
          </cell>
        </row>
        <row r="1539">
          <cell r="A1539">
            <v>20230428</v>
          </cell>
          <cell r="B1539">
            <v>20231114</v>
          </cell>
          <cell r="F1539" t="str">
            <v>HK322229</v>
          </cell>
          <cell r="G1539" t="str">
            <v>102351011788100</v>
          </cell>
          <cell r="H1539" t="str">
            <v>SHS65LV1KKHH+400L</v>
          </cell>
          <cell r="I1539">
            <v>4</v>
          </cell>
          <cell r="J1539">
            <v>1600</v>
          </cell>
          <cell r="K1539">
            <v>4</v>
          </cell>
          <cell r="L1539" t="str">
            <v>APPLIED IND TECH - CLEVELAND</v>
          </cell>
          <cell r="M1539" t="str">
            <v>023</v>
          </cell>
          <cell r="N1539" t="str">
            <v>SHS</v>
          </cell>
          <cell r="O1539" t="str">
            <v>65</v>
          </cell>
          <cell r="P1539" t="str">
            <v>LV</v>
          </cell>
          <cell r="Q1539" t="str">
            <v/>
          </cell>
          <cell r="R1539" t="str">
            <v/>
          </cell>
          <cell r="S1539">
            <v>373.38</v>
          </cell>
          <cell r="T1539">
            <v>1493.52</v>
          </cell>
          <cell r="U1539" t="str">
            <v>11</v>
          </cell>
          <cell r="V1539" t="str">
            <v>DET SALES</v>
          </cell>
          <cell r="W1539">
            <v>20230505</v>
          </cell>
          <cell r="X1539" t="str">
            <v>50</v>
          </cell>
          <cell r="Y1539" t="str">
            <v>150</v>
          </cell>
          <cell r="Z1539" t="str">
            <v/>
          </cell>
          <cell r="AA1539" t="str">
            <v/>
          </cell>
          <cell r="AB1539" t="str">
            <v/>
          </cell>
          <cell r="AC1539" t="str">
            <v/>
          </cell>
          <cell r="AD1539" t="str">
            <v/>
          </cell>
          <cell r="AE1539" t="str">
            <v/>
          </cell>
          <cell r="AF1539">
            <v>20231114</v>
          </cell>
          <cell r="AG1539">
            <v>20231114</v>
          </cell>
          <cell r="AH1539">
            <v>20231114</v>
          </cell>
        </row>
        <row r="1540">
          <cell r="A1540">
            <v>20230530</v>
          </cell>
          <cell r="B1540">
            <v>20231114</v>
          </cell>
          <cell r="F1540" t="str">
            <v>HK327694</v>
          </cell>
          <cell r="G1540" t="str">
            <v>001E25126010000</v>
          </cell>
          <cell r="H1540" t="str">
            <v>HSR25C2SS+1000L</v>
          </cell>
          <cell r="I1540">
            <v>75</v>
          </cell>
          <cell r="J1540">
            <v>75000</v>
          </cell>
          <cell r="K1540">
            <v>150</v>
          </cell>
          <cell r="L1540" t="str">
            <v>FLEXTRONICS INTL EUROPE B.V.</v>
          </cell>
          <cell r="M1540" t="str">
            <v>01E</v>
          </cell>
          <cell r="N1540" t="str">
            <v>HSR</v>
          </cell>
          <cell r="O1540" t="str">
            <v>25</v>
          </cell>
          <cell r="P1540" t="str">
            <v>C</v>
          </cell>
          <cell r="Q1540" t="str">
            <v/>
          </cell>
          <cell r="R1540" t="str">
            <v/>
          </cell>
          <cell r="S1540">
            <v>71</v>
          </cell>
          <cell r="T1540">
            <v>5325</v>
          </cell>
          <cell r="U1540" t="str">
            <v>11</v>
          </cell>
          <cell r="V1540" t="str">
            <v>LA SALES</v>
          </cell>
          <cell r="W1540">
            <v>20231114</v>
          </cell>
          <cell r="X1540" t="str">
            <v>20</v>
          </cell>
          <cell r="Y1540" t="str">
            <v>60</v>
          </cell>
          <cell r="Z1540" t="str">
            <v/>
          </cell>
          <cell r="AA1540" t="str">
            <v/>
          </cell>
          <cell r="AB1540" t="str">
            <v/>
          </cell>
          <cell r="AC1540" t="str">
            <v/>
          </cell>
          <cell r="AD1540" t="str">
            <v/>
          </cell>
          <cell r="AE1540" t="str">
            <v/>
          </cell>
          <cell r="AF1540">
            <v>20231114</v>
          </cell>
          <cell r="AG1540">
            <v>20231114</v>
          </cell>
          <cell r="AH1540">
            <v>20231114</v>
          </cell>
        </row>
        <row r="1541">
          <cell r="A1541">
            <v>20230606</v>
          </cell>
          <cell r="B1541">
            <v>20231114</v>
          </cell>
          <cell r="F1541" t="str">
            <v>HK328648</v>
          </cell>
          <cell r="G1541" t="str">
            <v>302351020009600</v>
          </cell>
          <cell r="H1541" t="str">
            <v>SHS15V1E(GK) BLOCK</v>
          </cell>
          <cell r="I1541">
            <v>100</v>
          </cell>
          <cell r="J1541">
            <v>0</v>
          </cell>
          <cell r="K1541">
            <v>100</v>
          </cell>
          <cell r="L1541" t="str">
            <v>DOVER MOTION</v>
          </cell>
          <cell r="M1541" t="str">
            <v>023</v>
          </cell>
          <cell r="N1541" t="str">
            <v>SHS</v>
          </cell>
          <cell r="O1541" t="str">
            <v>15</v>
          </cell>
          <cell r="P1541" t="str">
            <v>V</v>
          </cell>
          <cell r="Q1541" t="str">
            <v>GK</v>
          </cell>
          <cell r="R1541" t="str">
            <v/>
          </cell>
          <cell r="S1541">
            <v>27.77</v>
          </cell>
          <cell r="T1541">
            <v>2777</v>
          </cell>
          <cell r="U1541" t="str">
            <v>11</v>
          </cell>
          <cell r="V1541" t="str">
            <v>NE SALES</v>
          </cell>
          <cell r="W1541">
            <v>20231123</v>
          </cell>
          <cell r="X1541" t="str">
            <v/>
          </cell>
          <cell r="Y1541" t="str">
            <v/>
          </cell>
          <cell r="Z1541" t="str">
            <v/>
          </cell>
          <cell r="AA1541" t="str">
            <v/>
          </cell>
          <cell r="AB1541" t="str">
            <v>0010</v>
          </cell>
          <cell r="AC1541" t="str">
            <v/>
          </cell>
          <cell r="AD1541" t="str">
            <v/>
          </cell>
          <cell r="AE1541" t="str">
            <v/>
          </cell>
          <cell r="AF1541">
            <v>20231114</v>
          </cell>
          <cell r="AG1541">
            <v>20231117</v>
          </cell>
          <cell r="AH1541">
            <v>20231117</v>
          </cell>
        </row>
        <row r="1542">
          <cell r="A1542">
            <v>20230607</v>
          </cell>
          <cell r="B1542">
            <v>20231114</v>
          </cell>
          <cell r="F1542" t="str">
            <v>HK329571</v>
          </cell>
          <cell r="G1542" t="str">
            <v>102351000887900</v>
          </cell>
          <cell r="H1542" t="str">
            <v>SHS30LC1QZSSE+600L</v>
          </cell>
          <cell r="I1542">
            <v>2</v>
          </cell>
          <cell r="J1542">
            <v>1200</v>
          </cell>
          <cell r="K1542">
            <v>2</v>
          </cell>
          <cell r="L1542" t="str">
            <v>CURT JOA INC</v>
          </cell>
          <cell r="M1542" t="str">
            <v>023</v>
          </cell>
          <cell r="N1542" t="str">
            <v>SHS</v>
          </cell>
          <cell r="O1542" t="str">
            <v>30</v>
          </cell>
          <cell r="P1542" t="str">
            <v>LC</v>
          </cell>
          <cell r="Q1542" t="str">
            <v/>
          </cell>
          <cell r="R1542" t="str">
            <v/>
          </cell>
          <cell r="S1542">
            <v>140.93</v>
          </cell>
          <cell r="T1542">
            <v>281.86</v>
          </cell>
          <cell r="U1542" t="str">
            <v>11</v>
          </cell>
          <cell r="V1542" t="str">
            <v>CHI SALES</v>
          </cell>
          <cell r="W1542">
            <v>20231114</v>
          </cell>
          <cell r="X1542" t="str">
            <v>20</v>
          </cell>
          <cell r="Y1542" t="str">
            <v>80</v>
          </cell>
          <cell r="Z1542" t="str">
            <v/>
          </cell>
          <cell r="AA1542" t="str">
            <v/>
          </cell>
          <cell r="AB1542" t="str">
            <v>0040</v>
          </cell>
          <cell r="AC1542" t="str">
            <v/>
          </cell>
          <cell r="AD1542" t="str">
            <v/>
          </cell>
          <cell r="AE1542" t="str">
            <v/>
          </cell>
          <cell r="AF1542">
            <v>20231114</v>
          </cell>
          <cell r="AG1542">
            <v>20231114</v>
          </cell>
          <cell r="AH1542">
            <v>20231114</v>
          </cell>
        </row>
        <row r="1543">
          <cell r="A1543">
            <v>20230706</v>
          </cell>
          <cell r="B1543">
            <v>20231114</v>
          </cell>
          <cell r="F1543" t="str">
            <v>HK333468</v>
          </cell>
          <cell r="G1543" t="str">
            <v>102351018491000</v>
          </cell>
          <cell r="H1543" t="str">
            <v>SHS25V2+2761L</v>
          </cell>
          <cell r="I1543">
            <v>10</v>
          </cell>
          <cell r="J1543">
            <v>27610</v>
          </cell>
          <cell r="K1543">
            <v>20</v>
          </cell>
          <cell r="L1543" t="str">
            <v>PHILIPS MEDICAL SYSTEMS</v>
          </cell>
          <cell r="M1543" t="str">
            <v>023</v>
          </cell>
          <cell r="N1543" t="str">
            <v>SHS</v>
          </cell>
          <cell r="O1543" t="str">
            <v>25</v>
          </cell>
          <cell r="P1543" t="str">
            <v>V</v>
          </cell>
          <cell r="Q1543" t="str">
            <v/>
          </cell>
          <cell r="R1543" t="str">
            <v/>
          </cell>
          <cell r="S1543">
            <v>340.04</v>
          </cell>
          <cell r="T1543">
            <v>3400.4</v>
          </cell>
          <cell r="U1543" t="str">
            <v>11</v>
          </cell>
          <cell r="V1543" t="str">
            <v>DET SALES</v>
          </cell>
          <cell r="W1543">
            <v>20231114</v>
          </cell>
          <cell r="X1543" t="str">
            <v>30.5</v>
          </cell>
          <cell r="Y1543" t="str">
            <v>60</v>
          </cell>
          <cell r="Z1543" t="str">
            <v/>
          </cell>
          <cell r="AA1543" t="str">
            <v/>
          </cell>
          <cell r="AB1543" t="str">
            <v/>
          </cell>
          <cell r="AC1543" t="str">
            <v/>
          </cell>
          <cell r="AD1543" t="str">
            <v/>
          </cell>
          <cell r="AE1543" t="str">
            <v/>
          </cell>
          <cell r="AF1543">
            <v>20231114</v>
          </cell>
          <cell r="AG1543">
            <v>20231114</v>
          </cell>
          <cell r="AH1543">
            <v>20231114</v>
          </cell>
        </row>
        <row r="1544">
          <cell r="A1544">
            <v>20230724</v>
          </cell>
          <cell r="B1544">
            <v>20231114</v>
          </cell>
          <cell r="F1544" t="str">
            <v>HK335682</v>
          </cell>
          <cell r="G1544" t="str">
            <v>113951021603400</v>
          </cell>
          <cell r="H1544" t="str">
            <v>2SRS9XGMUU+115LM (YASKAWA USP03134-1)</v>
          </cell>
          <cell r="I1544">
            <v>50</v>
          </cell>
          <cell r="J1544">
            <v>5750</v>
          </cell>
          <cell r="K1544">
            <v>100</v>
          </cell>
          <cell r="L1544" t="str">
            <v>YASKAWA ELECTRIC AMERICA INC</v>
          </cell>
          <cell r="M1544" t="str">
            <v>139</v>
          </cell>
          <cell r="N1544" t="str">
            <v>SRS</v>
          </cell>
          <cell r="O1544" t="str">
            <v>9X</v>
          </cell>
          <cell r="P1544" t="str">
            <v>G</v>
          </cell>
          <cell r="Q1544" t="str">
            <v/>
          </cell>
          <cell r="R1544" t="str">
            <v/>
          </cell>
          <cell r="S1544">
            <v>47</v>
          </cell>
          <cell r="T1544">
            <v>2350</v>
          </cell>
          <cell r="U1544" t="str">
            <v>11</v>
          </cell>
          <cell r="V1544" t="str">
            <v>CHI SALES</v>
          </cell>
          <cell r="W1544">
            <v>20231114</v>
          </cell>
          <cell r="X1544" t="str">
            <v>5</v>
          </cell>
          <cell r="Y1544" t="str">
            <v>20</v>
          </cell>
          <cell r="Z1544" t="str">
            <v/>
          </cell>
          <cell r="AA1544" t="str">
            <v/>
          </cell>
          <cell r="AB1544" t="str">
            <v/>
          </cell>
          <cell r="AC1544" t="str">
            <v>M200</v>
          </cell>
          <cell r="AD1544" t="str">
            <v/>
          </cell>
          <cell r="AE1544" t="str">
            <v>M100</v>
          </cell>
          <cell r="AF1544">
            <v>20231114</v>
          </cell>
          <cell r="AG1544">
            <v>20231114</v>
          </cell>
          <cell r="AH1544">
            <v>20231114</v>
          </cell>
        </row>
        <row r="1545">
          <cell r="A1545">
            <v>20230809</v>
          </cell>
          <cell r="B1545">
            <v>20231114</v>
          </cell>
          <cell r="F1545" t="str">
            <v>HK338173</v>
          </cell>
          <cell r="G1545" t="str">
            <v>101551018200900</v>
          </cell>
          <cell r="H1545" t="str">
            <v>HSR25R2CSM+460L-II</v>
          </cell>
          <cell r="I1545">
            <v>50</v>
          </cell>
          <cell r="J1545">
            <v>23000</v>
          </cell>
          <cell r="K1545">
            <v>100</v>
          </cell>
          <cell r="L1545" t="str">
            <v>IMAGE DIAGNOSTICS</v>
          </cell>
          <cell r="M1545" t="str">
            <v>015</v>
          </cell>
          <cell r="N1545" t="str">
            <v>HSR</v>
          </cell>
          <cell r="O1545" t="str">
            <v>25</v>
          </cell>
          <cell r="P1545" t="str">
            <v>R</v>
          </cell>
          <cell r="Q1545" t="str">
            <v/>
          </cell>
          <cell r="R1545" t="str">
            <v>CS</v>
          </cell>
          <cell r="S1545">
            <v>148.4</v>
          </cell>
          <cell r="T1545">
            <v>7420</v>
          </cell>
          <cell r="U1545" t="str">
            <v>11</v>
          </cell>
          <cell r="V1545" t="str">
            <v>NE SALES</v>
          </cell>
          <cell r="W1545">
            <v>20231114</v>
          </cell>
          <cell r="X1545" t="str">
            <v>20</v>
          </cell>
          <cell r="Y1545" t="str">
            <v>60</v>
          </cell>
          <cell r="Z1545" t="str">
            <v/>
          </cell>
          <cell r="AA1545" t="str">
            <v>2</v>
          </cell>
          <cell r="AB1545" t="str">
            <v/>
          </cell>
          <cell r="AC1545" t="str">
            <v>M300</v>
          </cell>
          <cell r="AD1545" t="str">
            <v/>
          </cell>
          <cell r="AE1545" t="str">
            <v/>
          </cell>
          <cell r="AF1545">
            <v>20231114</v>
          </cell>
          <cell r="AG1545">
            <v>20231114</v>
          </cell>
          <cell r="AH1545">
            <v>20231114</v>
          </cell>
        </row>
        <row r="1546">
          <cell r="A1546">
            <v>20230814</v>
          </cell>
          <cell r="B1546">
            <v>20231114</v>
          </cell>
          <cell r="F1546" t="str">
            <v>HK338581</v>
          </cell>
          <cell r="G1546" t="str">
            <v>302451018330500</v>
          </cell>
          <cell r="H1546" t="str">
            <v>SHS30-3020L(GK) RAIL FOR CUT-SM</v>
          </cell>
          <cell r="I1546">
            <v>20</v>
          </cell>
          <cell r="J1546">
            <v>60400</v>
          </cell>
          <cell r="K1546">
            <v>0</v>
          </cell>
          <cell r="L1546" t="str">
            <v>DAYTON PROGRESS CORPORATION</v>
          </cell>
          <cell r="M1546" t="str">
            <v>024</v>
          </cell>
          <cell r="N1546" t="str">
            <v>SHS</v>
          </cell>
          <cell r="O1546" t="str">
            <v>30</v>
          </cell>
          <cell r="P1546" t="str">
            <v/>
          </cell>
          <cell r="Q1546" t="str">
            <v>GK</v>
          </cell>
          <cell r="R1546" t="str">
            <v/>
          </cell>
          <cell r="S1546">
            <v>309</v>
          </cell>
          <cell r="T1546">
            <v>6180</v>
          </cell>
          <cell r="U1546" t="str">
            <v>11</v>
          </cell>
          <cell r="V1546" t="str">
            <v>SALES CTRL</v>
          </cell>
          <cell r="W1546">
            <v>20231114</v>
          </cell>
          <cell r="X1546" t="str">
            <v>20</v>
          </cell>
          <cell r="Y1546" t="str">
            <v>80</v>
          </cell>
          <cell r="Z1546" t="str">
            <v/>
          </cell>
          <cell r="AA1546" t="str">
            <v/>
          </cell>
          <cell r="AB1546" t="str">
            <v/>
          </cell>
          <cell r="AC1546" t="str">
            <v/>
          </cell>
          <cell r="AD1546" t="str">
            <v>0035</v>
          </cell>
          <cell r="AE1546" t="str">
            <v/>
          </cell>
          <cell r="AF1546">
            <v>20231114</v>
          </cell>
          <cell r="AG1546">
            <v>20231114</v>
          </cell>
          <cell r="AH1546">
            <v>20231114</v>
          </cell>
        </row>
        <row r="1547">
          <cell r="A1547">
            <v>20230814</v>
          </cell>
          <cell r="B1547">
            <v>20231114</v>
          </cell>
          <cell r="F1547" t="str">
            <v>HK338663</v>
          </cell>
          <cell r="G1547" t="str">
            <v>002330316026000</v>
          </cell>
          <cell r="H1547" t="str">
            <v>SHS30V1SS+2600L</v>
          </cell>
          <cell r="I1547">
            <v>3</v>
          </cell>
          <cell r="J1547">
            <v>7800</v>
          </cell>
          <cell r="K1547">
            <v>3</v>
          </cell>
          <cell r="L1547" t="str">
            <v>BEARINGS &amp; DRIVES (GA)</v>
          </cell>
          <cell r="M1547" t="str">
            <v>023</v>
          </cell>
          <cell r="N1547" t="str">
            <v>SHS</v>
          </cell>
          <cell r="O1547" t="str">
            <v>30</v>
          </cell>
          <cell r="P1547" t="str">
            <v>V</v>
          </cell>
          <cell r="Q1547" t="str">
            <v/>
          </cell>
          <cell r="R1547" t="str">
            <v/>
          </cell>
          <cell r="S1547">
            <v>282.54000000000002</v>
          </cell>
          <cell r="T1547">
            <v>847.62</v>
          </cell>
          <cell r="U1547" t="str">
            <v>11</v>
          </cell>
          <cell r="V1547" t="str">
            <v>ATL SALES</v>
          </cell>
          <cell r="W1547">
            <v>20231027</v>
          </cell>
          <cell r="X1547" t="str">
            <v>20</v>
          </cell>
          <cell r="Y1547" t="str">
            <v>80</v>
          </cell>
          <cell r="Z1547" t="str">
            <v/>
          </cell>
          <cell r="AA1547" t="str">
            <v/>
          </cell>
          <cell r="AB1547" t="str">
            <v/>
          </cell>
          <cell r="AC1547" t="str">
            <v/>
          </cell>
          <cell r="AD1547" t="str">
            <v/>
          </cell>
          <cell r="AE1547" t="str">
            <v/>
          </cell>
          <cell r="AF1547">
            <v>20231114</v>
          </cell>
          <cell r="AG1547">
            <v>20231114</v>
          </cell>
          <cell r="AH1547">
            <v>20231114</v>
          </cell>
        </row>
        <row r="1548">
          <cell r="A1548">
            <v>20230222</v>
          </cell>
          <cell r="B1548">
            <v>20231115</v>
          </cell>
          <cell r="F1548" t="str">
            <v>HK308752</v>
          </cell>
          <cell r="G1548" t="str">
            <v>302451001989700</v>
          </cell>
          <cell r="H1548" t="str">
            <v>SHS55-1200LE(GK) RAIL</v>
          </cell>
          <cell r="I1548">
            <v>50</v>
          </cell>
          <cell r="J1548">
            <v>60000</v>
          </cell>
          <cell r="K1548">
            <v>0</v>
          </cell>
          <cell r="L1548" t="str">
            <v>FANUC AMERICA CORPORATION</v>
          </cell>
          <cell r="M1548" t="str">
            <v>024</v>
          </cell>
          <cell r="N1548" t="str">
            <v>SHS</v>
          </cell>
          <cell r="O1548" t="str">
            <v>55</v>
          </cell>
          <cell r="P1548" t="str">
            <v/>
          </cell>
          <cell r="Q1548" t="str">
            <v>GK</v>
          </cell>
          <cell r="R1548" t="str">
            <v/>
          </cell>
          <cell r="S1548">
            <v>189</v>
          </cell>
          <cell r="T1548">
            <v>9450</v>
          </cell>
          <cell r="U1548" t="str">
            <v>11</v>
          </cell>
          <cell r="V1548" t="str">
            <v>DET SALES</v>
          </cell>
          <cell r="W1548">
            <v>20231115</v>
          </cell>
          <cell r="X1548" t="str">
            <v>60</v>
          </cell>
          <cell r="Y1548" t="str">
            <v>120</v>
          </cell>
          <cell r="Z1548" t="str">
            <v/>
          </cell>
          <cell r="AA1548" t="str">
            <v/>
          </cell>
          <cell r="AB1548" t="str">
            <v/>
          </cell>
          <cell r="AC1548" t="str">
            <v/>
          </cell>
          <cell r="AD1548" t="str">
            <v>T000</v>
          </cell>
          <cell r="AE1548" t="str">
            <v/>
          </cell>
          <cell r="AF1548">
            <v>20231115</v>
          </cell>
          <cell r="AG1548">
            <v>20231115</v>
          </cell>
          <cell r="AH1548">
            <v>20231115</v>
          </cell>
        </row>
        <row r="1549">
          <cell r="A1549">
            <v>20230324</v>
          </cell>
          <cell r="B1549">
            <v>20231115</v>
          </cell>
          <cell r="F1549" t="str">
            <v>HK315596</v>
          </cell>
          <cell r="G1549" t="str">
            <v>002315116006400</v>
          </cell>
          <cell r="H1549" t="str">
            <v>SHS15C1SS+640L</v>
          </cell>
          <cell r="I1549">
            <v>150</v>
          </cell>
          <cell r="J1549">
            <v>96000</v>
          </cell>
          <cell r="K1549">
            <v>150</v>
          </cell>
          <cell r="L1549" t="str">
            <v>EASTERN INDUSTRIAL AUTOMATION</v>
          </cell>
          <cell r="M1549" t="str">
            <v>023</v>
          </cell>
          <cell r="N1549" t="str">
            <v>SHS</v>
          </cell>
          <cell r="O1549" t="str">
            <v>15</v>
          </cell>
          <cell r="P1549" t="str">
            <v>C</v>
          </cell>
          <cell r="Q1549" t="str">
            <v/>
          </cell>
          <cell r="R1549" t="str">
            <v/>
          </cell>
          <cell r="S1549">
            <v>88.59</v>
          </cell>
          <cell r="T1549">
            <v>13288.5</v>
          </cell>
          <cell r="U1549" t="str">
            <v>11</v>
          </cell>
          <cell r="V1549" t="str">
            <v>NE SALES</v>
          </cell>
          <cell r="W1549">
            <v>20231115</v>
          </cell>
          <cell r="X1549" t="str">
            <v>20</v>
          </cell>
          <cell r="Y1549" t="str">
            <v>60</v>
          </cell>
          <cell r="Z1549" t="str">
            <v/>
          </cell>
          <cell r="AA1549" t="str">
            <v/>
          </cell>
          <cell r="AB1549" t="str">
            <v/>
          </cell>
          <cell r="AC1549" t="str">
            <v/>
          </cell>
          <cell r="AD1549" t="str">
            <v/>
          </cell>
          <cell r="AE1549" t="str">
            <v/>
          </cell>
          <cell r="AF1549">
            <v>20231115</v>
          </cell>
          <cell r="AG1549">
            <v>20231115</v>
          </cell>
          <cell r="AH1549">
            <v>20231115</v>
          </cell>
        </row>
        <row r="1550">
          <cell r="A1550">
            <v>20230602</v>
          </cell>
          <cell r="B1550">
            <v>20231115</v>
          </cell>
          <cell r="F1550" t="str">
            <v>HK328366</v>
          </cell>
          <cell r="G1550" t="str">
            <v>202C25122200000</v>
          </cell>
          <cell r="H1550" t="str">
            <v>SR25W1SSC1(GK) BLOCK</v>
          </cell>
          <cell r="I1550">
            <v>90</v>
          </cell>
          <cell r="J1550">
            <v>0</v>
          </cell>
          <cell r="K1550">
            <v>90</v>
          </cell>
          <cell r="L1550" t="str">
            <v>PRO-LINE AUTOMATION SYSTEMS</v>
          </cell>
          <cell r="M1550" t="str">
            <v>02C</v>
          </cell>
          <cell r="N1550" t="str">
            <v>SR</v>
          </cell>
          <cell r="O1550" t="str">
            <v>25</v>
          </cell>
          <cell r="P1550" t="str">
            <v>W</v>
          </cell>
          <cell r="Q1550" t="str">
            <v>GK</v>
          </cell>
          <cell r="R1550" t="str">
            <v>C1</v>
          </cell>
          <cell r="S1550">
            <v>24.6</v>
          </cell>
          <cell r="T1550">
            <v>2214</v>
          </cell>
          <cell r="U1550" t="str">
            <v>11</v>
          </cell>
          <cell r="V1550" t="str">
            <v>CAN SALES</v>
          </cell>
          <cell r="W1550">
            <v>20231115</v>
          </cell>
          <cell r="X1550" t="str">
            <v/>
          </cell>
          <cell r="Y1550" t="str">
            <v/>
          </cell>
          <cell r="Z1550" t="str">
            <v/>
          </cell>
          <cell r="AA1550" t="str">
            <v/>
          </cell>
          <cell r="AB1550" t="str">
            <v/>
          </cell>
          <cell r="AC1550" t="str">
            <v/>
          </cell>
          <cell r="AD1550" t="str">
            <v/>
          </cell>
          <cell r="AE1550" t="str">
            <v/>
          </cell>
          <cell r="AF1550">
            <v>20231115</v>
          </cell>
          <cell r="AG1550">
            <v>20231115</v>
          </cell>
          <cell r="AH1550">
            <v>20231115</v>
          </cell>
        </row>
        <row r="1551">
          <cell r="A1551">
            <v>20230616</v>
          </cell>
          <cell r="B1551">
            <v>20231115</v>
          </cell>
          <cell r="F1551" t="str">
            <v>HK331256</v>
          </cell>
          <cell r="G1551" t="str">
            <v>113751017434200</v>
          </cell>
          <cell r="H1551" t="str">
            <v>3SRS12WM+245LHM</v>
          </cell>
          <cell r="I1551">
            <v>62</v>
          </cell>
          <cell r="J1551">
            <v>15190</v>
          </cell>
          <cell r="K1551">
            <v>186</v>
          </cell>
          <cell r="L1551" t="str">
            <v>APPLIED MATERIALS INC</v>
          </cell>
          <cell r="M1551" t="str">
            <v>137</v>
          </cell>
          <cell r="N1551" t="str">
            <v>SRS-W</v>
          </cell>
          <cell r="O1551" t="str">
            <v>12</v>
          </cell>
          <cell r="P1551" t="str">
            <v/>
          </cell>
          <cell r="Q1551" t="str">
            <v>H</v>
          </cell>
          <cell r="R1551" t="str">
            <v/>
          </cell>
          <cell r="S1551">
            <v>108.56</v>
          </cell>
          <cell r="T1551">
            <v>6730.72</v>
          </cell>
          <cell r="U1551" t="str">
            <v>11</v>
          </cell>
          <cell r="V1551" t="str">
            <v>SF SALES</v>
          </cell>
          <cell r="W1551">
            <v>20231115</v>
          </cell>
          <cell r="X1551" t="str">
            <v>22.5</v>
          </cell>
          <cell r="Y1551" t="str">
            <v>40</v>
          </cell>
          <cell r="Z1551" t="str">
            <v/>
          </cell>
          <cell r="AA1551" t="str">
            <v/>
          </cell>
          <cell r="AB1551" t="str">
            <v/>
          </cell>
          <cell r="AC1551" t="str">
            <v>M200</v>
          </cell>
          <cell r="AD1551" t="str">
            <v/>
          </cell>
          <cell r="AE1551" t="str">
            <v>M100</v>
          </cell>
          <cell r="AF1551">
            <v>20231115</v>
          </cell>
          <cell r="AG1551">
            <v>20231115</v>
          </cell>
          <cell r="AH1551">
            <v>20231115</v>
          </cell>
        </row>
        <row r="1552">
          <cell r="A1552">
            <v>20230724</v>
          </cell>
          <cell r="B1552">
            <v>20231115</v>
          </cell>
          <cell r="F1552" t="str">
            <v>HK335648</v>
          </cell>
          <cell r="G1552" t="str">
            <v>302351015586900</v>
          </cell>
          <cell r="H1552" t="str">
            <v>SHS15LV1UU(GK) BLOCK</v>
          </cell>
          <cell r="I1552">
            <v>10</v>
          </cell>
          <cell r="J1552">
            <v>0</v>
          </cell>
          <cell r="K1552">
            <v>10</v>
          </cell>
          <cell r="L1552" t="str">
            <v>TECHNICO (COMP)</v>
          </cell>
          <cell r="M1552" t="str">
            <v>023</v>
          </cell>
          <cell r="N1552" t="str">
            <v>SHS</v>
          </cell>
          <cell r="O1552" t="str">
            <v>15</v>
          </cell>
          <cell r="P1552" t="str">
            <v>LV</v>
          </cell>
          <cell r="Q1552" t="str">
            <v>GK</v>
          </cell>
          <cell r="R1552" t="str">
            <v/>
          </cell>
          <cell r="S1552">
            <v>32</v>
          </cell>
          <cell r="T1552">
            <v>320</v>
          </cell>
          <cell r="U1552" t="str">
            <v>11</v>
          </cell>
          <cell r="V1552" t="str">
            <v>DET SALES</v>
          </cell>
          <cell r="W1552">
            <v>20231124</v>
          </cell>
          <cell r="X1552" t="str">
            <v/>
          </cell>
          <cell r="Y1552" t="str">
            <v/>
          </cell>
          <cell r="Z1552" t="str">
            <v/>
          </cell>
          <cell r="AA1552" t="str">
            <v/>
          </cell>
          <cell r="AB1552" t="str">
            <v/>
          </cell>
          <cell r="AC1552" t="str">
            <v/>
          </cell>
          <cell r="AD1552" t="str">
            <v/>
          </cell>
          <cell r="AE1552" t="str">
            <v/>
          </cell>
          <cell r="AF1552">
            <v>20231115</v>
          </cell>
          <cell r="AG1552">
            <v>20231115</v>
          </cell>
          <cell r="AH1552">
            <v>20231115</v>
          </cell>
        </row>
        <row r="1553">
          <cell r="A1553">
            <v>20230731</v>
          </cell>
          <cell r="B1553">
            <v>20231115</v>
          </cell>
          <cell r="F1553" t="str">
            <v>HK336971</v>
          </cell>
          <cell r="G1553" t="str">
            <v>302351008056300</v>
          </cell>
          <cell r="H1553" t="str">
            <v>SHS20C1KKS(GK) BLOCK</v>
          </cell>
          <cell r="I1553">
            <v>10</v>
          </cell>
          <cell r="J1553">
            <v>0</v>
          </cell>
          <cell r="K1553">
            <v>10</v>
          </cell>
          <cell r="L1553" t="str">
            <v>TRUMPF INC</v>
          </cell>
          <cell r="M1553" t="str">
            <v>023</v>
          </cell>
          <cell r="N1553" t="str">
            <v>SHS</v>
          </cell>
          <cell r="O1553" t="str">
            <v>20</v>
          </cell>
          <cell r="P1553" t="str">
            <v>C</v>
          </cell>
          <cell r="Q1553" t="str">
            <v>GK</v>
          </cell>
          <cell r="R1553" t="str">
            <v/>
          </cell>
          <cell r="S1553">
            <v>56</v>
          </cell>
          <cell r="T1553">
            <v>560</v>
          </cell>
          <cell r="U1553" t="str">
            <v>11</v>
          </cell>
          <cell r="V1553" t="str">
            <v>NE SALES</v>
          </cell>
          <cell r="W1553">
            <v>20231115</v>
          </cell>
          <cell r="X1553" t="str">
            <v/>
          </cell>
          <cell r="Y1553" t="str">
            <v/>
          </cell>
          <cell r="Z1553" t="str">
            <v/>
          </cell>
          <cell r="AA1553" t="str">
            <v/>
          </cell>
          <cell r="AB1553" t="str">
            <v>7010</v>
          </cell>
          <cell r="AC1553" t="str">
            <v/>
          </cell>
          <cell r="AD1553" t="str">
            <v/>
          </cell>
          <cell r="AE1553" t="str">
            <v/>
          </cell>
          <cell r="AF1553">
            <v>20231115</v>
          </cell>
          <cell r="AG1553">
            <v>20231115</v>
          </cell>
          <cell r="AH1553">
            <v>20231115</v>
          </cell>
        </row>
        <row r="1554">
          <cell r="A1554">
            <v>20230731</v>
          </cell>
          <cell r="B1554">
            <v>20231115</v>
          </cell>
          <cell r="F1554" t="str">
            <v>HK336970</v>
          </cell>
          <cell r="G1554" t="str">
            <v>302351008056400</v>
          </cell>
          <cell r="H1554" t="str">
            <v>SHS20V1SSC1E(GK) BLOCK</v>
          </cell>
          <cell r="I1554">
            <v>10</v>
          </cell>
          <cell r="J1554">
            <v>0</v>
          </cell>
          <cell r="K1554">
            <v>10</v>
          </cell>
          <cell r="L1554" t="str">
            <v>TRUMPF INC</v>
          </cell>
          <cell r="M1554" t="str">
            <v>023</v>
          </cell>
          <cell r="N1554" t="str">
            <v>SHS</v>
          </cell>
          <cell r="O1554" t="str">
            <v>20</v>
          </cell>
          <cell r="P1554" t="str">
            <v>V</v>
          </cell>
          <cell r="Q1554" t="str">
            <v>GK</v>
          </cell>
          <cell r="R1554" t="str">
            <v>C1</v>
          </cell>
          <cell r="S1554">
            <v>38</v>
          </cell>
          <cell r="T1554">
            <v>380</v>
          </cell>
          <cell r="U1554" t="str">
            <v>11</v>
          </cell>
          <cell r="V1554" t="str">
            <v>NE SALES</v>
          </cell>
          <cell r="W1554">
            <v>20231115</v>
          </cell>
          <cell r="X1554" t="str">
            <v/>
          </cell>
          <cell r="Y1554" t="str">
            <v/>
          </cell>
          <cell r="Z1554" t="str">
            <v/>
          </cell>
          <cell r="AA1554" t="str">
            <v/>
          </cell>
          <cell r="AB1554" t="str">
            <v>001K</v>
          </cell>
          <cell r="AC1554" t="str">
            <v/>
          </cell>
          <cell r="AD1554" t="str">
            <v/>
          </cell>
          <cell r="AE1554" t="str">
            <v/>
          </cell>
          <cell r="AF1554">
            <v>20231115</v>
          </cell>
          <cell r="AG1554">
            <v>20231115</v>
          </cell>
          <cell r="AH1554">
            <v>20231115</v>
          </cell>
        </row>
        <row r="1555">
          <cell r="A1555">
            <v>20230803</v>
          </cell>
          <cell r="B1555">
            <v>20231115</v>
          </cell>
          <cell r="F1555" t="str">
            <v>HK337357</v>
          </cell>
          <cell r="G1555" t="str">
            <v>101E51021549400</v>
          </cell>
          <cell r="H1555" t="str">
            <v>HSR45C2SSC0S+1568LP(50-0142)(B)</v>
          </cell>
          <cell r="I1555">
            <v>78</v>
          </cell>
          <cell r="J1555">
            <v>122304</v>
          </cell>
          <cell r="K1555">
            <v>156</v>
          </cell>
          <cell r="L1555" t="str">
            <v>HAAS AUTOMATION</v>
          </cell>
          <cell r="M1555" t="str">
            <v>01E</v>
          </cell>
          <cell r="N1555" t="str">
            <v>HSR</v>
          </cell>
          <cell r="O1555" t="str">
            <v>45</v>
          </cell>
          <cell r="P1555" t="str">
            <v>C</v>
          </cell>
          <cell r="Q1555" t="str">
            <v>P</v>
          </cell>
          <cell r="R1555" t="str">
            <v>C0</v>
          </cell>
          <cell r="S1555">
            <v>162</v>
          </cell>
          <cell r="T1555">
            <v>12636</v>
          </cell>
          <cell r="U1555" t="str">
            <v>11</v>
          </cell>
          <cell r="V1555" t="str">
            <v>LA SALES</v>
          </cell>
          <cell r="W1555">
            <v>20231115</v>
          </cell>
          <cell r="X1555" t="str">
            <v>49</v>
          </cell>
          <cell r="Y1555" t="str">
            <v>105</v>
          </cell>
          <cell r="Z1555" t="str">
            <v/>
          </cell>
          <cell r="AA1555" t="str">
            <v/>
          </cell>
          <cell r="AB1555" t="str">
            <v>HHNK</v>
          </cell>
          <cell r="AC1555" t="str">
            <v/>
          </cell>
          <cell r="AD1555" t="str">
            <v>W010</v>
          </cell>
          <cell r="AE1555" t="str">
            <v/>
          </cell>
          <cell r="AF1555">
            <v>20231115</v>
          </cell>
          <cell r="AG1555">
            <v>20231115</v>
          </cell>
          <cell r="AH1555">
            <v>20231115</v>
          </cell>
        </row>
        <row r="1556">
          <cell r="A1556">
            <v>20230807</v>
          </cell>
          <cell r="B1556">
            <v>20231115</v>
          </cell>
          <cell r="F1556" t="str">
            <v>HK337777</v>
          </cell>
          <cell r="G1556" t="str">
            <v>302302148143300</v>
          </cell>
          <cell r="H1556" t="str">
            <v>SHS25V1QZDD BLOCK</v>
          </cell>
          <cell r="I1556">
            <v>60</v>
          </cell>
          <cell r="J1556">
            <v>0</v>
          </cell>
          <cell r="K1556">
            <v>60</v>
          </cell>
          <cell r="L1556" t="str">
            <v>JOSEPH MACHINE COMPANY</v>
          </cell>
          <cell r="M1556" t="str">
            <v>023</v>
          </cell>
          <cell r="N1556" t="str">
            <v>SHS</v>
          </cell>
          <cell r="O1556" t="str">
            <v>25</v>
          </cell>
          <cell r="P1556" t="str">
            <v>V</v>
          </cell>
          <cell r="Q1556" t="str">
            <v>GK</v>
          </cell>
          <cell r="R1556" t="str">
            <v/>
          </cell>
          <cell r="S1556">
            <v>42</v>
          </cell>
          <cell r="T1556">
            <v>2520</v>
          </cell>
          <cell r="U1556" t="str">
            <v>11</v>
          </cell>
          <cell r="V1556" t="str">
            <v>NE SALES</v>
          </cell>
          <cell r="W1556">
            <v>20231024</v>
          </cell>
          <cell r="X1556" t="str">
            <v/>
          </cell>
          <cell r="Y1556" t="str">
            <v/>
          </cell>
          <cell r="Z1556" t="str">
            <v/>
          </cell>
          <cell r="AA1556" t="str">
            <v/>
          </cell>
          <cell r="AB1556" t="str">
            <v/>
          </cell>
          <cell r="AC1556" t="str">
            <v/>
          </cell>
          <cell r="AD1556" t="str">
            <v/>
          </cell>
          <cell r="AE1556" t="str">
            <v/>
          </cell>
          <cell r="AF1556">
            <v>20231115</v>
          </cell>
          <cell r="AG1556">
            <v>20231115</v>
          </cell>
          <cell r="AH1556">
            <v>20231115</v>
          </cell>
        </row>
        <row r="1557">
          <cell r="A1557">
            <v>20230816</v>
          </cell>
          <cell r="B1557">
            <v>20231115</v>
          </cell>
          <cell r="F1557" t="str">
            <v>HK338914</v>
          </cell>
          <cell r="G1557" t="str">
            <v>202420200917200</v>
          </cell>
          <cell r="H1557" t="str">
            <v>SHS20-1720L(GK) RAIL</v>
          </cell>
          <cell r="I1557">
            <v>1</v>
          </cell>
          <cell r="J1557">
            <v>1720</v>
          </cell>
          <cell r="K1557">
            <v>0</v>
          </cell>
          <cell r="L1557" t="str">
            <v>APPLIED IND TECH - CLEVELAND</v>
          </cell>
          <cell r="M1557" t="str">
            <v>024</v>
          </cell>
          <cell r="N1557" t="str">
            <v>SHS</v>
          </cell>
          <cell r="O1557" t="str">
            <v>20</v>
          </cell>
          <cell r="P1557" t="str">
            <v/>
          </cell>
          <cell r="Q1557" t="str">
            <v>GK</v>
          </cell>
          <cell r="R1557" t="str">
            <v/>
          </cell>
          <cell r="S1557">
            <v>139.6</v>
          </cell>
          <cell r="T1557">
            <v>139.6</v>
          </cell>
          <cell r="U1557" t="str">
            <v>11</v>
          </cell>
          <cell r="V1557" t="str">
            <v>ATL SALES</v>
          </cell>
          <cell r="W1557">
            <v>20231121</v>
          </cell>
          <cell r="X1557" t="str">
            <v>20</v>
          </cell>
          <cell r="Y1557" t="str">
            <v>60</v>
          </cell>
          <cell r="Z1557" t="str">
            <v/>
          </cell>
          <cell r="AA1557" t="str">
            <v/>
          </cell>
          <cell r="AB1557" t="str">
            <v/>
          </cell>
          <cell r="AC1557" t="str">
            <v/>
          </cell>
          <cell r="AD1557" t="str">
            <v/>
          </cell>
          <cell r="AE1557" t="str">
            <v/>
          </cell>
          <cell r="AF1557">
            <v>20231115</v>
          </cell>
          <cell r="AG1557">
            <v>20231115</v>
          </cell>
          <cell r="AH1557">
            <v>20231115</v>
          </cell>
        </row>
        <row r="1558">
          <cell r="A1558">
            <v>20230110</v>
          </cell>
          <cell r="B1558">
            <v>20231116</v>
          </cell>
          <cell r="F1558" t="str">
            <v>HK301045</v>
          </cell>
          <cell r="G1558" t="str">
            <v>100551011082300</v>
          </cell>
          <cell r="H1558" t="str">
            <v>SSR15XW2C1M+760LSPM-III</v>
          </cell>
          <cell r="I1558">
            <v>15</v>
          </cell>
          <cell r="J1558">
            <v>11400</v>
          </cell>
          <cell r="K1558">
            <v>30</v>
          </cell>
          <cell r="L1558" t="str">
            <v>RELIANT SYSTEMS INC</v>
          </cell>
          <cell r="M1558" t="str">
            <v>005</v>
          </cell>
          <cell r="N1558" t="str">
            <v>SSR</v>
          </cell>
          <cell r="O1558" t="str">
            <v>15X</v>
          </cell>
          <cell r="P1558" t="str">
            <v>W</v>
          </cell>
          <cell r="Q1558" t="str">
            <v>SP</v>
          </cell>
          <cell r="R1558" t="str">
            <v>C1</v>
          </cell>
          <cell r="S1558">
            <v>217.78</v>
          </cell>
          <cell r="T1558">
            <v>3266.7</v>
          </cell>
          <cell r="U1558" t="str">
            <v>11</v>
          </cell>
          <cell r="V1558" t="str">
            <v>CHI SALES</v>
          </cell>
          <cell r="W1558">
            <v>20231127</v>
          </cell>
          <cell r="X1558" t="str">
            <v>20</v>
          </cell>
          <cell r="Y1558" t="str">
            <v>60</v>
          </cell>
          <cell r="Z1558" t="str">
            <v/>
          </cell>
          <cell r="AA1558" t="str">
            <v>3</v>
          </cell>
          <cell r="AB1558" t="str">
            <v/>
          </cell>
          <cell r="AC1558" t="str">
            <v>M300</v>
          </cell>
          <cell r="AD1558" t="str">
            <v/>
          </cell>
          <cell r="AE1558" t="str">
            <v>M100</v>
          </cell>
          <cell r="AF1558">
            <v>20231116</v>
          </cell>
          <cell r="AG1558">
            <v>20231116</v>
          </cell>
          <cell r="AH1558">
            <v>20231116</v>
          </cell>
        </row>
        <row r="1559">
          <cell r="A1559">
            <v>20230323</v>
          </cell>
          <cell r="B1559">
            <v>20231116</v>
          </cell>
          <cell r="F1559" t="str">
            <v>HK315382</v>
          </cell>
          <cell r="G1559" t="str">
            <v>102351018357700</v>
          </cell>
          <cell r="H1559" t="str">
            <v>SHS15C2SSC1E+400LF</v>
          </cell>
          <cell r="I1559">
            <v>100</v>
          </cell>
          <cell r="J1559">
            <v>40000</v>
          </cell>
          <cell r="K1559">
            <v>200</v>
          </cell>
          <cell r="L1559" t="str">
            <v>MOTION SOLUTIONS</v>
          </cell>
          <cell r="M1559" t="str">
            <v>023</v>
          </cell>
          <cell r="N1559" t="str">
            <v>SHS</v>
          </cell>
          <cell r="O1559" t="str">
            <v>15</v>
          </cell>
          <cell r="P1559" t="str">
            <v>C</v>
          </cell>
          <cell r="Q1559" t="str">
            <v/>
          </cell>
          <cell r="R1559" t="str">
            <v>C1</v>
          </cell>
          <cell r="S1559">
            <v>131</v>
          </cell>
          <cell r="T1559">
            <v>13100</v>
          </cell>
          <cell r="U1559" t="str">
            <v>11</v>
          </cell>
          <cell r="V1559" t="str">
            <v>SF SALES</v>
          </cell>
          <cell r="W1559">
            <v>20231116</v>
          </cell>
          <cell r="X1559" t="str">
            <v>20</v>
          </cell>
          <cell r="Y1559" t="str">
            <v>60</v>
          </cell>
          <cell r="Z1559" t="str">
            <v/>
          </cell>
          <cell r="AA1559" t="str">
            <v/>
          </cell>
          <cell r="AB1559" t="str">
            <v>0010</v>
          </cell>
          <cell r="AC1559" t="str">
            <v/>
          </cell>
          <cell r="AD1559" t="str">
            <v/>
          </cell>
          <cell r="AE1559" t="str">
            <v>F900</v>
          </cell>
          <cell r="AF1559">
            <v>20230922</v>
          </cell>
          <cell r="AG1559">
            <v>20231116</v>
          </cell>
          <cell r="AH1559">
            <v>20231116</v>
          </cell>
        </row>
        <row r="1560">
          <cell r="A1560">
            <v>20230323</v>
          </cell>
          <cell r="B1560">
            <v>20231116</v>
          </cell>
          <cell r="F1560" t="str">
            <v>HK315383</v>
          </cell>
          <cell r="G1560" t="str">
            <v>102351018357700</v>
          </cell>
          <cell r="H1560" t="str">
            <v>SHS15C2SSC1E+400LF</v>
          </cell>
          <cell r="I1560">
            <v>20</v>
          </cell>
          <cell r="J1560">
            <v>8000</v>
          </cell>
          <cell r="K1560">
            <v>40</v>
          </cell>
          <cell r="L1560" t="str">
            <v>MOTION SOLUTIONS</v>
          </cell>
          <cell r="M1560" t="str">
            <v>023</v>
          </cell>
          <cell r="N1560" t="str">
            <v>SHS</v>
          </cell>
          <cell r="O1560" t="str">
            <v>15</v>
          </cell>
          <cell r="P1560" t="str">
            <v>C</v>
          </cell>
          <cell r="Q1560" t="str">
            <v/>
          </cell>
          <cell r="R1560" t="str">
            <v>C1</v>
          </cell>
          <cell r="S1560">
            <v>131</v>
          </cell>
          <cell r="T1560">
            <v>2620</v>
          </cell>
          <cell r="U1560" t="str">
            <v>11</v>
          </cell>
          <cell r="V1560" t="str">
            <v>SF SALES</v>
          </cell>
          <cell r="W1560">
            <v>20231116</v>
          </cell>
          <cell r="X1560" t="str">
            <v>20</v>
          </cell>
          <cell r="Y1560" t="str">
            <v>60</v>
          </cell>
          <cell r="Z1560" t="str">
            <v/>
          </cell>
          <cell r="AA1560" t="str">
            <v/>
          </cell>
          <cell r="AB1560" t="str">
            <v>0010</v>
          </cell>
          <cell r="AC1560" t="str">
            <v/>
          </cell>
          <cell r="AD1560" t="str">
            <v/>
          </cell>
          <cell r="AE1560" t="str">
            <v>F900</v>
          </cell>
          <cell r="AF1560">
            <v>20231116</v>
          </cell>
          <cell r="AG1560">
            <v>20231116</v>
          </cell>
          <cell r="AH1560">
            <v>20231116</v>
          </cell>
        </row>
        <row r="1561">
          <cell r="A1561">
            <v>20230413</v>
          </cell>
          <cell r="B1561">
            <v>20231116</v>
          </cell>
          <cell r="F1561" t="str">
            <v>HK319446</v>
          </cell>
          <cell r="G1561" t="str">
            <v>184951010896202</v>
          </cell>
          <cell r="H1561" t="str">
            <v>MS11004-0108962</v>
          </cell>
          <cell r="I1561">
            <v>3</v>
          </cell>
          <cell r="J1561">
            <v>0</v>
          </cell>
          <cell r="K1561">
            <v>0</v>
          </cell>
          <cell r="L1561" t="str">
            <v>APPLIED MATERIALS INC</v>
          </cell>
          <cell r="M1561" t="str">
            <v>849</v>
          </cell>
          <cell r="N1561" t="str">
            <v>S-UNIT</v>
          </cell>
          <cell r="O1561" t="str">
            <v/>
          </cell>
          <cell r="P1561" t="str">
            <v/>
          </cell>
          <cell r="Q1561" t="str">
            <v/>
          </cell>
          <cell r="R1561" t="str">
            <v/>
          </cell>
          <cell r="S1561">
            <v>2681</v>
          </cell>
          <cell r="T1561">
            <v>8043</v>
          </cell>
          <cell r="U1561" t="str">
            <v>11</v>
          </cell>
          <cell r="V1561" t="str">
            <v>SF SALES</v>
          </cell>
          <cell r="W1561">
            <v>20231116</v>
          </cell>
          <cell r="X1561" t="str">
            <v/>
          </cell>
          <cell r="Y1561" t="str">
            <v/>
          </cell>
          <cell r="Z1561" t="str">
            <v/>
          </cell>
          <cell r="AA1561" t="str">
            <v/>
          </cell>
          <cell r="AB1561" t="str">
            <v/>
          </cell>
          <cell r="AC1561" t="str">
            <v/>
          </cell>
          <cell r="AD1561" t="str">
            <v/>
          </cell>
          <cell r="AE1561" t="str">
            <v/>
          </cell>
          <cell r="AF1561">
            <v>20231116</v>
          </cell>
          <cell r="AG1561">
            <v>20231116</v>
          </cell>
          <cell r="AH1561">
            <v>20231116</v>
          </cell>
        </row>
        <row r="1562">
          <cell r="A1562">
            <v>20230530</v>
          </cell>
          <cell r="B1562">
            <v>20231116</v>
          </cell>
          <cell r="F1562" t="str">
            <v>HK327752</v>
          </cell>
          <cell r="G1562" t="str">
            <v>106751005545800</v>
          </cell>
          <cell r="H1562" t="str">
            <v>SHW27CR4C1+2460LT</v>
          </cell>
          <cell r="I1562">
            <v>50</v>
          </cell>
          <cell r="J1562">
            <v>123000</v>
          </cell>
          <cell r="K1562">
            <v>200</v>
          </cell>
          <cell r="L1562" t="str">
            <v>DFF CORPORATION</v>
          </cell>
          <cell r="M1562" t="str">
            <v>067</v>
          </cell>
          <cell r="N1562" t="str">
            <v>SHW</v>
          </cell>
          <cell r="O1562" t="str">
            <v>27</v>
          </cell>
          <cell r="P1562" t="str">
            <v>CR</v>
          </cell>
          <cell r="Q1562" t="str">
            <v/>
          </cell>
          <cell r="R1562" t="str">
            <v>C1</v>
          </cell>
          <cell r="S1562">
            <v>710</v>
          </cell>
          <cell r="T1562">
            <v>35500</v>
          </cell>
          <cell r="U1562" t="str">
            <v>11</v>
          </cell>
          <cell r="V1562" t="str">
            <v>NE SALES</v>
          </cell>
          <cell r="W1562">
            <v>20231116</v>
          </cell>
          <cell r="X1562" t="str">
            <v>47</v>
          </cell>
          <cell r="Y1562" t="str">
            <v>60</v>
          </cell>
          <cell r="Z1562" t="str">
            <v>2</v>
          </cell>
          <cell r="AA1562" t="str">
            <v/>
          </cell>
          <cell r="AB1562" t="str">
            <v/>
          </cell>
          <cell r="AC1562" t="str">
            <v/>
          </cell>
          <cell r="AD1562" t="str">
            <v/>
          </cell>
          <cell r="AE1562" t="str">
            <v/>
          </cell>
          <cell r="AF1562">
            <v>20231116</v>
          </cell>
          <cell r="AG1562">
            <v>20231116</v>
          </cell>
          <cell r="AH1562">
            <v>20231116</v>
          </cell>
        </row>
        <row r="1563">
          <cell r="A1563">
            <v>20230531</v>
          </cell>
          <cell r="B1563">
            <v>20231116</v>
          </cell>
          <cell r="F1563" t="str">
            <v>HK327909</v>
          </cell>
          <cell r="G1563" t="str">
            <v>102351018357700</v>
          </cell>
          <cell r="H1563" t="str">
            <v>SHS15C2SSC1E+400LF</v>
          </cell>
          <cell r="I1563">
            <v>100</v>
          </cell>
          <cell r="J1563">
            <v>40000</v>
          </cell>
          <cell r="K1563">
            <v>200</v>
          </cell>
          <cell r="L1563" t="str">
            <v>MOTION SOLUTIONS</v>
          </cell>
          <cell r="M1563" t="str">
            <v>023</v>
          </cell>
          <cell r="N1563" t="str">
            <v>SHS</v>
          </cell>
          <cell r="O1563" t="str">
            <v>15</v>
          </cell>
          <cell r="P1563" t="str">
            <v>C</v>
          </cell>
          <cell r="Q1563" t="str">
            <v/>
          </cell>
          <cell r="R1563" t="str">
            <v>C1</v>
          </cell>
          <cell r="S1563">
            <v>131</v>
          </cell>
          <cell r="T1563">
            <v>13100</v>
          </cell>
          <cell r="U1563" t="str">
            <v>11</v>
          </cell>
          <cell r="V1563" t="str">
            <v>SF SALES</v>
          </cell>
          <cell r="W1563">
            <v>20231116</v>
          </cell>
          <cell r="X1563" t="str">
            <v>20</v>
          </cell>
          <cell r="Y1563" t="str">
            <v>60</v>
          </cell>
          <cell r="Z1563" t="str">
            <v/>
          </cell>
          <cell r="AA1563" t="str">
            <v/>
          </cell>
          <cell r="AB1563" t="str">
            <v>0010</v>
          </cell>
          <cell r="AC1563" t="str">
            <v/>
          </cell>
          <cell r="AD1563" t="str">
            <v/>
          </cell>
          <cell r="AE1563" t="str">
            <v>F900</v>
          </cell>
          <cell r="AF1563">
            <v>20231116</v>
          </cell>
          <cell r="AG1563">
            <v>20231116</v>
          </cell>
          <cell r="AH1563">
            <v>20231116</v>
          </cell>
        </row>
        <row r="1564">
          <cell r="A1564">
            <v>20230531</v>
          </cell>
          <cell r="B1564">
            <v>20231116</v>
          </cell>
          <cell r="F1564" t="str">
            <v>HK327910</v>
          </cell>
          <cell r="G1564" t="str">
            <v>102351018357700</v>
          </cell>
          <cell r="H1564" t="str">
            <v>SHS15C2SSC1E+400LF</v>
          </cell>
          <cell r="I1564">
            <v>20</v>
          </cell>
          <cell r="J1564">
            <v>8000</v>
          </cell>
          <cell r="K1564">
            <v>40</v>
          </cell>
          <cell r="L1564" t="str">
            <v>MOTION SOLUTIONS</v>
          </cell>
          <cell r="M1564" t="str">
            <v>023</v>
          </cell>
          <cell r="N1564" t="str">
            <v>SHS</v>
          </cell>
          <cell r="O1564" t="str">
            <v>15</v>
          </cell>
          <cell r="P1564" t="str">
            <v>C</v>
          </cell>
          <cell r="Q1564" t="str">
            <v/>
          </cell>
          <cell r="R1564" t="str">
            <v>C1</v>
          </cell>
          <cell r="S1564">
            <v>131</v>
          </cell>
          <cell r="T1564">
            <v>2620</v>
          </cell>
          <cell r="U1564" t="str">
            <v>11</v>
          </cell>
          <cell r="V1564" t="str">
            <v>SF SALES</v>
          </cell>
          <cell r="W1564">
            <v>20231116</v>
          </cell>
          <cell r="X1564" t="str">
            <v>20</v>
          </cell>
          <cell r="Y1564" t="str">
            <v>60</v>
          </cell>
          <cell r="Z1564" t="str">
            <v/>
          </cell>
          <cell r="AA1564" t="str">
            <v/>
          </cell>
          <cell r="AB1564" t="str">
            <v>0010</v>
          </cell>
          <cell r="AC1564" t="str">
            <v/>
          </cell>
          <cell r="AD1564" t="str">
            <v/>
          </cell>
          <cell r="AE1564" t="str">
            <v>F900</v>
          </cell>
          <cell r="AF1564">
            <v>20231116</v>
          </cell>
          <cell r="AG1564">
            <v>20231116</v>
          </cell>
          <cell r="AH1564">
            <v>20231116</v>
          </cell>
        </row>
        <row r="1565">
          <cell r="A1565">
            <v>20230531</v>
          </cell>
          <cell r="B1565">
            <v>20231116</v>
          </cell>
          <cell r="F1565" t="str">
            <v>HK327920</v>
          </cell>
          <cell r="G1565" t="str">
            <v>106151018357600</v>
          </cell>
          <cell r="H1565" t="str">
            <v>HRW21CA2UUC1E+580L</v>
          </cell>
          <cell r="I1565">
            <v>60</v>
          </cell>
          <cell r="J1565">
            <v>34800</v>
          </cell>
          <cell r="K1565">
            <v>120</v>
          </cell>
          <cell r="L1565" t="str">
            <v>MOTION SOLUTIONS</v>
          </cell>
          <cell r="M1565" t="str">
            <v>061</v>
          </cell>
          <cell r="N1565" t="str">
            <v>HRW</v>
          </cell>
          <cell r="O1565" t="str">
            <v>21</v>
          </cell>
          <cell r="P1565" t="str">
            <v>CA</v>
          </cell>
          <cell r="Q1565" t="str">
            <v/>
          </cell>
          <cell r="R1565" t="str">
            <v>C1</v>
          </cell>
          <cell r="S1565">
            <v>165.54</v>
          </cell>
          <cell r="T1565">
            <v>9932.4</v>
          </cell>
          <cell r="U1565" t="str">
            <v>11</v>
          </cell>
          <cell r="V1565" t="str">
            <v>SF SALES</v>
          </cell>
          <cell r="W1565">
            <v>20231116</v>
          </cell>
          <cell r="X1565" t="str">
            <v>15</v>
          </cell>
          <cell r="Y1565" t="str">
            <v>50</v>
          </cell>
          <cell r="Z1565" t="str">
            <v/>
          </cell>
          <cell r="AA1565" t="str">
            <v/>
          </cell>
          <cell r="AB1565" t="str">
            <v>0010</v>
          </cell>
          <cell r="AC1565" t="str">
            <v/>
          </cell>
          <cell r="AD1565" t="str">
            <v/>
          </cell>
          <cell r="AE1565" t="str">
            <v/>
          </cell>
          <cell r="AF1565">
            <v>20231116</v>
          </cell>
          <cell r="AG1565">
            <v>20231116</v>
          </cell>
          <cell r="AH1565">
            <v>20231116</v>
          </cell>
        </row>
        <row r="1566">
          <cell r="A1566">
            <v>20230807</v>
          </cell>
          <cell r="B1566">
            <v>20231116</v>
          </cell>
          <cell r="F1566" t="str">
            <v>HK337821</v>
          </cell>
          <cell r="G1566" t="str">
            <v>202425100950000</v>
          </cell>
          <cell r="H1566" t="str">
            <v>SHS25-5000L(GK) RAIL</v>
          </cell>
          <cell r="I1566">
            <v>10</v>
          </cell>
          <cell r="J1566">
            <v>50000</v>
          </cell>
          <cell r="K1566">
            <v>0</v>
          </cell>
          <cell r="L1566" t="str">
            <v>JOSEPH MACHINE COMPANY</v>
          </cell>
          <cell r="M1566" t="str">
            <v>024</v>
          </cell>
          <cell r="N1566" t="str">
            <v>SHS</v>
          </cell>
          <cell r="O1566" t="str">
            <v>25</v>
          </cell>
          <cell r="P1566" t="str">
            <v/>
          </cell>
          <cell r="Q1566" t="str">
            <v>GK</v>
          </cell>
          <cell r="R1566" t="str">
            <v/>
          </cell>
          <cell r="S1566">
            <v>472</v>
          </cell>
          <cell r="T1566">
            <v>4720</v>
          </cell>
          <cell r="U1566" t="str">
            <v>11</v>
          </cell>
          <cell r="V1566" t="str">
            <v>NE SALES</v>
          </cell>
          <cell r="W1566">
            <v>20231123</v>
          </cell>
          <cell r="X1566" t="str">
            <v>10</v>
          </cell>
          <cell r="Y1566" t="str">
            <v>60</v>
          </cell>
          <cell r="Z1566" t="str">
            <v/>
          </cell>
          <cell r="AA1566" t="str">
            <v/>
          </cell>
          <cell r="AB1566" t="str">
            <v/>
          </cell>
          <cell r="AC1566" t="str">
            <v/>
          </cell>
          <cell r="AD1566" t="str">
            <v/>
          </cell>
          <cell r="AE1566" t="str">
            <v/>
          </cell>
          <cell r="AF1566">
            <v>20231116</v>
          </cell>
          <cell r="AG1566">
            <v>20231116</v>
          </cell>
          <cell r="AH1566">
            <v>20231116</v>
          </cell>
        </row>
        <row r="1567">
          <cell r="A1567">
            <v>20230807</v>
          </cell>
          <cell r="B1567">
            <v>20231116</v>
          </cell>
          <cell r="F1567" t="str">
            <v>HK337823</v>
          </cell>
          <cell r="G1567" t="str">
            <v>202425100950000</v>
          </cell>
          <cell r="H1567" t="str">
            <v>SHS25-5000L(GK) RAIL</v>
          </cell>
          <cell r="I1567">
            <v>10</v>
          </cell>
          <cell r="J1567">
            <v>50000</v>
          </cell>
          <cell r="K1567">
            <v>0</v>
          </cell>
          <cell r="L1567" t="str">
            <v>JOSEPH MACHINE COMPANY</v>
          </cell>
          <cell r="M1567" t="str">
            <v>024</v>
          </cell>
          <cell r="N1567" t="str">
            <v>SHS</v>
          </cell>
          <cell r="O1567" t="str">
            <v>25</v>
          </cell>
          <cell r="P1567" t="str">
            <v/>
          </cell>
          <cell r="Q1567" t="str">
            <v>GK</v>
          </cell>
          <cell r="R1567" t="str">
            <v/>
          </cell>
          <cell r="S1567">
            <v>472</v>
          </cell>
          <cell r="T1567">
            <v>4720</v>
          </cell>
          <cell r="U1567" t="str">
            <v>11</v>
          </cell>
          <cell r="V1567" t="str">
            <v>NE SALES</v>
          </cell>
          <cell r="W1567">
            <v>20231123</v>
          </cell>
          <cell r="X1567" t="str">
            <v>10</v>
          </cell>
          <cell r="Y1567" t="str">
            <v>60</v>
          </cell>
          <cell r="Z1567" t="str">
            <v/>
          </cell>
          <cell r="AA1567" t="str">
            <v/>
          </cell>
          <cell r="AB1567" t="str">
            <v/>
          </cell>
          <cell r="AC1567" t="str">
            <v/>
          </cell>
          <cell r="AD1567" t="str">
            <v/>
          </cell>
          <cell r="AE1567" t="str">
            <v/>
          </cell>
          <cell r="AF1567">
            <v>20231116</v>
          </cell>
          <cell r="AG1567">
            <v>20231116</v>
          </cell>
          <cell r="AH1567">
            <v>20231116</v>
          </cell>
        </row>
        <row r="1568">
          <cell r="A1568">
            <v>20221222</v>
          </cell>
          <cell r="B1568">
            <v>20231117</v>
          </cell>
          <cell r="F1568" t="str">
            <v>HK299116</v>
          </cell>
          <cell r="G1568" t="str">
            <v>102351018166900</v>
          </cell>
          <cell r="H1568" t="str">
            <v>SHS25V2SSC1FM+2524LF-II</v>
          </cell>
          <cell r="I1568">
            <v>2</v>
          </cell>
          <cell r="J1568">
            <v>5048</v>
          </cell>
          <cell r="K1568">
            <v>4</v>
          </cell>
          <cell r="L1568" t="str">
            <v>MOTION SOLUTIONS</v>
          </cell>
          <cell r="M1568" t="str">
            <v>023</v>
          </cell>
          <cell r="N1568" t="str">
            <v>SHS</v>
          </cell>
          <cell r="O1568" t="str">
            <v>25</v>
          </cell>
          <cell r="P1568" t="str">
            <v>V</v>
          </cell>
          <cell r="Q1568" t="str">
            <v/>
          </cell>
          <cell r="R1568" t="str">
            <v>C1</v>
          </cell>
          <cell r="S1568">
            <v>636</v>
          </cell>
          <cell r="T1568">
            <v>1272</v>
          </cell>
          <cell r="U1568" t="str">
            <v>11</v>
          </cell>
          <cell r="V1568" t="str">
            <v>SF SALES</v>
          </cell>
          <cell r="W1568">
            <v>20231122</v>
          </cell>
          <cell r="X1568" t="str">
            <v>32</v>
          </cell>
          <cell r="Y1568" t="str">
            <v>60</v>
          </cell>
          <cell r="Z1568" t="str">
            <v/>
          </cell>
          <cell r="AA1568" t="str">
            <v>2</v>
          </cell>
          <cell r="AB1568" t="str">
            <v/>
          </cell>
          <cell r="AC1568" t="str">
            <v>Y900</v>
          </cell>
          <cell r="AD1568" t="str">
            <v/>
          </cell>
          <cell r="AE1568" t="str">
            <v>F900</v>
          </cell>
          <cell r="AF1568">
            <v>20231117</v>
          </cell>
          <cell r="AG1568">
            <v>20231117</v>
          </cell>
          <cell r="AH1568">
            <v>20231117</v>
          </cell>
        </row>
        <row r="1569">
          <cell r="A1569">
            <v>20230502</v>
          </cell>
          <cell r="B1569">
            <v>20231117</v>
          </cell>
          <cell r="F1569" t="str">
            <v>HK322848</v>
          </cell>
          <cell r="G1569" t="str">
            <v>113951015586100</v>
          </cell>
          <cell r="H1569" t="str">
            <v>2SRS12MUUC1+290LM</v>
          </cell>
          <cell r="I1569">
            <v>18</v>
          </cell>
          <cell r="J1569">
            <v>5220</v>
          </cell>
          <cell r="K1569">
            <v>36</v>
          </cell>
          <cell r="L1569" t="str">
            <v>TECHNICO (COMP)</v>
          </cell>
          <cell r="M1569" t="str">
            <v>139</v>
          </cell>
          <cell r="N1569" t="str">
            <v>SRS</v>
          </cell>
          <cell r="O1569" t="str">
            <v>12</v>
          </cell>
          <cell r="P1569" t="str">
            <v/>
          </cell>
          <cell r="Q1569" t="str">
            <v/>
          </cell>
          <cell r="R1569" t="str">
            <v>C1</v>
          </cell>
          <cell r="S1569">
            <v>45</v>
          </cell>
          <cell r="T1569">
            <v>810</v>
          </cell>
          <cell r="U1569" t="str">
            <v>11</v>
          </cell>
          <cell r="V1569" t="str">
            <v>DET SALES</v>
          </cell>
          <cell r="W1569">
            <v>20231124</v>
          </cell>
          <cell r="X1569" t="str">
            <v>7.5</v>
          </cell>
          <cell r="Y1569" t="str">
            <v>25</v>
          </cell>
          <cell r="Z1569" t="str">
            <v/>
          </cell>
          <cell r="AA1569" t="str">
            <v/>
          </cell>
          <cell r="AB1569" t="str">
            <v/>
          </cell>
          <cell r="AC1569" t="str">
            <v>M200</v>
          </cell>
          <cell r="AD1569" t="str">
            <v/>
          </cell>
          <cell r="AE1569" t="str">
            <v>M100</v>
          </cell>
          <cell r="AF1569">
            <v>20231117</v>
          </cell>
          <cell r="AG1569">
            <v>20231117</v>
          </cell>
          <cell r="AH1569">
            <v>20231117</v>
          </cell>
        </row>
        <row r="1570">
          <cell r="A1570">
            <v>20230531</v>
          </cell>
          <cell r="B1570">
            <v>20231117</v>
          </cell>
          <cell r="F1570" t="str">
            <v>HK327959</v>
          </cell>
          <cell r="G1570" t="str">
            <v>101E51022450500</v>
          </cell>
          <cell r="H1570" t="str">
            <v>HSR15C2SS+260L</v>
          </cell>
          <cell r="I1570">
            <v>200</v>
          </cell>
          <cell r="J1570">
            <v>52000</v>
          </cell>
          <cell r="K1570">
            <v>400</v>
          </cell>
          <cell r="L1570" t="str">
            <v>TA INSTRUMENTS - WATERS LLC</v>
          </cell>
          <cell r="M1570" t="str">
            <v>01E</v>
          </cell>
          <cell r="N1570" t="str">
            <v>HSR</v>
          </cell>
          <cell r="O1570" t="str">
            <v>15</v>
          </cell>
          <cell r="P1570" t="str">
            <v>C</v>
          </cell>
          <cell r="Q1570" t="str">
            <v/>
          </cell>
          <cell r="R1570" t="str">
            <v/>
          </cell>
          <cell r="S1570">
            <v>88.6</v>
          </cell>
          <cell r="T1570">
            <v>17720</v>
          </cell>
          <cell r="U1570" t="str">
            <v>11</v>
          </cell>
          <cell r="V1570" t="str">
            <v>NE SALES</v>
          </cell>
          <cell r="W1570">
            <v>20231127</v>
          </cell>
          <cell r="X1570" t="str">
            <v>50</v>
          </cell>
          <cell r="Y1570" t="str">
            <v>60</v>
          </cell>
          <cell r="Z1570" t="str">
            <v/>
          </cell>
          <cell r="AA1570" t="str">
            <v/>
          </cell>
          <cell r="AB1570" t="str">
            <v/>
          </cell>
          <cell r="AC1570" t="str">
            <v/>
          </cell>
          <cell r="AD1570" t="str">
            <v/>
          </cell>
          <cell r="AE1570" t="str">
            <v/>
          </cell>
          <cell r="AF1570">
            <v>20231117</v>
          </cell>
          <cell r="AG1570">
            <v>20231117</v>
          </cell>
          <cell r="AH1570">
            <v>20231117</v>
          </cell>
        </row>
        <row r="1571">
          <cell r="A1571">
            <v>20230605</v>
          </cell>
          <cell r="B1571">
            <v>20231117</v>
          </cell>
          <cell r="F1571" t="str">
            <v>HK328411</v>
          </cell>
          <cell r="G1571" t="str">
            <v>002315326004000</v>
          </cell>
          <cell r="H1571" t="str">
            <v>SHS15V2SS+400L</v>
          </cell>
          <cell r="I1571">
            <v>30</v>
          </cell>
          <cell r="J1571">
            <v>12000</v>
          </cell>
          <cell r="K1571">
            <v>60</v>
          </cell>
          <cell r="L1571" t="str">
            <v>MOTION SOLUTIONS</v>
          </cell>
          <cell r="M1571" t="str">
            <v>023</v>
          </cell>
          <cell r="N1571" t="str">
            <v>SHS</v>
          </cell>
          <cell r="O1571" t="str">
            <v>15</v>
          </cell>
          <cell r="P1571" t="str">
            <v>V</v>
          </cell>
          <cell r="Q1571" t="str">
            <v/>
          </cell>
          <cell r="R1571" t="str">
            <v/>
          </cell>
          <cell r="S1571">
            <v>93.81</v>
          </cell>
          <cell r="T1571">
            <v>2814.3</v>
          </cell>
          <cell r="U1571" t="str">
            <v>11</v>
          </cell>
          <cell r="V1571" t="str">
            <v>SF SALES</v>
          </cell>
          <cell r="W1571">
            <v>20231124</v>
          </cell>
          <cell r="X1571" t="str">
            <v>20</v>
          </cell>
          <cell r="Y1571" t="str">
            <v>60</v>
          </cell>
          <cell r="Z1571" t="str">
            <v/>
          </cell>
          <cell r="AA1571" t="str">
            <v/>
          </cell>
          <cell r="AB1571" t="str">
            <v/>
          </cell>
          <cell r="AC1571" t="str">
            <v/>
          </cell>
          <cell r="AD1571" t="str">
            <v/>
          </cell>
          <cell r="AE1571" t="str">
            <v/>
          </cell>
          <cell r="AF1571">
            <v>20231117</v>
          </cell>
          <cell r="AG1571">
            <v>20231117</v>
          </cell>
          <cell r="AH1571">
            <v>20231117</v>
          </cell>
        </row>
        <row r="1572">
          <cell r="A1572">
            <v>20230605</v>
          </cell>
          <cell r="B1572">
            <v>20231117</v>
          </cell>
          <cell r="F1572" t="str">
            <v>HK328413</v>
          </cell>
          <cell r="G1572" t="str">
            <v>100102044093900</v>
          </cell>
          <cell r="H1572" t="str">
            <v>SR15V2SS+145L</v>
          </cell>
          <cell r="I1572">
            <v>30</v>
          </cell>
          <cell r="J1572">
            <v>4350</v>
          </cell>
          <cell r="K1572">
            <v>60</v>
          </cell>
          <cell r="L1572" t="str">
            <v>MOTION SOLUTIONS</v>
          </cell>
          <cell r="M1572" t="str">
            <v>001</v>
          </cell>
          <cell r="N1572" t="str">
            <v>SR</v>
          </cell>
          <cell r="O1572" t="str">
            <v>15</v>
          </cell>
          <cell r="P1572" t="str">
            <v>V</v>
          </cell>
          <cell r="Q1572" t="str">
            <v/>
          </cell>
          <cell r="R1572" t="str">
            <v/>
          </cell>
          <cell r="S1572">
            <v>69.489999999999995</v>
          </cell>
          <cell r="T1572">
            <v>2084.6999999999998</v>
          </cell>
          <cell r="U1572" t="str">
            <v>11</v>
          </cell>
          <cell r="V1572" t="str">
            <v>SF SALES</v>
          </cell>
          <cell r="W1572">
            <v>20231124</v>
          </cell>
          <cell r="X1572" t="str">
            <v>12.5</v>
          </cell>
          <cell r="Y1572" t="str">
            <v>60</v>
          </cell>
          <cell r="Z1572" t="str">
            <v/>
          </cell>
          <cell r="AA1572" t="str">
            <v/>
          </cell>
          <cell r="AB1572" t="str">
            <v/>
          </cell>
          <cell r="AC1572" t="str">
            <v/>
          </cell>
          <cell r="AD1572" t="str">
            <v/>
          </cell>
          <cell r="AE1572" t="str">
            <v/>
          </cell>
          <cell r="AF1572">
            <v>20231117</v>
          </cell>
          <cell r="AG1572">
            <v>20231117</v>
          </cell>
          <cell r="AH1572">
            <v>20231117</v>
          </cell>
        </row>
        <row r="1573">
          <cell r="A1573">
            <v>20230606</v>
          </cell>
          <cell r="B1573">
            <v>20231117</v>
          </cell>
          <cell r="F1573" t="str">
            <v>HK328649</v>
          </cell>
          <cell r="G1573" t="str">
            <v>302351020009600</v>
          </cell>
          <cell r="H1573" t="str">
            <v>SHS15V1E(GK) BLOCK</v>
          </cell>
          <cell r="I1573">
            <v>100</v>
          </cell>
          <cell r="J1573">
            <v>0</v>
          </cell>
          <cell r="K1573">
            <v>100</v>
          </cell>
          <cell r="L1573" t="str">
            <v>DOVER MOTION</v>
          </cell>
          <cell r="M1573" t="str">
            <v>023</v>
          </cell>
          <cell r="N1573" t="str">
            <v>SHS</v>
          </cell>
          <cell r="O1573" t="str">
            <v>15</v>
          </cell>
          <cell r="P1573" t="str">
            <v>V</v>
          </cell>
          <cell r="Q1573" t="str">
            <v>GK</v>
          </cell>
          <cell r="R1573" t="str">
            <v/>
          </cell>
          <cell r="S1573">
            <v>27.77</v>
          </cell>
          <cell r="T1573">
            <v>2777</v>
          </cell>
          <cell r="U1573" t="str">
            <v>11</v>
          </cell>
          <cell r="V1573" t="str">
            <v>NE SALES</v>
          </cell>
          <cell r="W1573">
            <v>20231123</v>
          </cell>
          <cell r="X1573" t="str">
            <v/>
          </cell>
          <cell r="Y1573" t="str">
            <v/>
          </cell>
          <cell r="Z1573" t="str">
            <v/>
          </cell>
          <cell r="AA1573" t="str">
            <v/>
          </cell>
          <cell r="AB1573" t="str">
            <v>0010</v>
          </cell>
          <cell r="AC1573" t="str">
            <v/>
          </cell>
          <cell r="AD1573" t="str">
            <v/>
          </cell>
          <cell r="AE1573" t="str">
            <v/>
          </cell>
          <cell r="AF1573">
            <v>20231117</v>
          </cell>
          <cell r="AG1573">
            <v>20231117</v>
          </cell>
          <cell r="AH1573">
            <v>20231117</v>
          </cell>
        </row>
        <row r="1574">
          <cell r="A1574">
            <v>20230606</v>
          </cell>
          <cell r="B1574">
            <v>20231117</v>
          </cell>
          <cell r="F1574" t="str">
            <v>HK328650</v>
          </cell>
          <cell r="G1574" t="str">
            <v>302351020009600</v>
          </cell>
          <cell r="H1574" t="str">
            <v>SHS15V1E(GK) BLOCK</v>
          </cell>
          <cell r="I1574">
            <v>72</v>
          </cell>
          <cell r="J1574">
            <v>0</v>
          </cell>
          <cell r="K1574">
            <v>72</v>
          </cell>
          <cell r="L1574" t="str">
            <v>DOVER MOTION</v>
          </cell>
          <cell r="M1574" t="str">
            <v>023</v>
          </cell>
          <cell r="N1574" t="str">
            <v>SHS</v>
          </cell>
          <cell r="O1574" t="str">
            <v>15</v>
          </cell>
          <cell r="P1574" t="str">
            <v>V</v>
          </cell>
          <cell r="Q1574" t="str">
            <v>GK</v>
          </cell>
          <cell r="R1574" t="str">
            <v/>
          </cell>
          <cell r="S1574">
            <v>27.77</v>
          </cell>
          <cell r="T1574">
            <v>1999.44</v>
          </cell>
          <cell r="U1574" t="str">
            <v>11</v>
          </cell>
          <cell r="V1574" t="str">
            <v>NE SALES</v>
          </cell>
          <cell r="W1574">
            <v>20231123</v>
          </cell>
          <cell r="X1574" t="str">
            <v/>
          </cell>
          <cell r="Y1574" t="str">
            <v/>
          </cell>
          <cell r="Z1574" t="str">
            <v/>
          </cell>
          <cell r="AA1574" t="str">
            <v/>
          </cell>
          <cell r="AB1574" t="str">
            <v>0010</v>
          </cell>
          <cell r="AC1574" t="str">
            <v/>
          </cell>
          <cell r="AD1574" t="str">
            <v/>
          </cell>
          <cell r="AE1574" t="str">
            <v/>
          </cell>
          <cell r="AF1574">
            <v>20231117</v>
          </cell>
          <cell r="AG1574">
            <v>20231117</v>
          </cell>
          <cell r="AH1574">
            <v>20231117</v>
          </cell>
        </row>
        <row r="1575">
          <cell r="A1575">
            <v>20230614</v>
          </cell>
          <cell r="B1575">
            <v>20231117</v>
          </cell>
          <cell r="F1575" t="str">
            <v>HK330793</v>
          </cell>
          <cell r="G1575" t="str">
            <v>101E51020049600</v>
          </cell>
          <cell r="H1575" t="str">
            <v>HSR45C2SSC0S+3195LP(50-9971)</v>
          </cell>
          <cell r="I1575">
            <v>14</v>
          </cell>
          <cell r="J1575">
            <v>44730</v>
          </cell>
          <cell r="K1575">
            <v>28</v>
          </cell>
          <cell r="L1575" t="str">
            <v>HAAS AUTOMATION</v>
          </cell>
          <cell r="M1575" t="str">
            <v>01E</v>
          </cell>
          <cell r="N1575" t="str">
            <v>HSR</v>
          </cell>
          <cell r="O1575" t="str">
            <v>45</v>
          </cell>
          <cell r="P1575" t="str">
            <v>C</v>
          </cell>
          <cell r="Q1575" t="str">
            <v>P</v>
          </cell>
          <cell r="R1575" t="str">
            <v>C0</v>
          </cell>
          <cell r="S1575">
            <v>305</v>
          </cell>
          <cell r="T1575">
            <v>4270</v>
          </cell>
          <cell r="U1575" t="str">
            <v>11</v>
          </cell>
          <cell r="V1575" t="str">
            <v>LA SALES</v>
          </cell>
          <cell r="W1575">
            <v>20231117</v>
          </cell>
          <cell r="X1575" t="str">
            <v>20</v>
          </cell>
          <cell r="Y1575" t="str">
            <v>105</v>
          </cell>
          <cell r="Z1575" t="str">
            <v/>
          </cell>
          <cell r="AA1575" t="str">
            <v/>
          </cell>
          <cell r="AB1575" t="str">
            <v>HHNK</v>
          </cell>
          <cell r="AC1575" t="str">
            <v/>
          </cell>
          <cell r="AD1575" t="str">
            <v>W010</v>
          </cell>
          <cell r="AE1575" t="str">
            <v/>
          </cell>
          <cell r="AF1575">
            <v>20231117</v>
          </cell>
          <cell r="AG1575">
            <v>20231117</v>
          </cell>
          <cell r="AH1575">
            <v>20231117</v>
          </cell>
        </row>
        <row r="1576">
          <cell r="A1576">
            <v>20230622</v>
          </cell>
          <cell r="B1576">
            <v>20231117</v>
          </cell>
          <cell r="F1576" t="str">
            <v>HK331881</v>
          </cell>
          <cell r="G1576" t="str">
            <v>100551019195400</v>
          </cell>
          <cell r="H1576" t="str">
            <v>SSR15XW2C1+1240LP</v>
          </cell>
          <cell r="I1576">
            <v>4</v>
          </cell>
          <cell r="J1576">
            <v>4960</v>
          </cell>
          <cell r="K1576">
            <v>8</v>
          </cell>
          <cell r="L1576" t="str">
            <v>RELIANT SYSTEMS INC</v>
          </cell>
          <cell r="M1576" t="str">
            <v>005</v>
          </cell>
          <cell r="N1576" t="str">
            <v>SSR</v>
          </cell>
          <cell r="O1576" t="str">
            <v>15X</v>
          </cell>
          <cell r="P1576" t="str">
            <v>W</v>
          </cell>
          <cell r="Q1576" t="str">
            <v>P</v>
          </cell>
          <cell r="R1576" t="str">
            <v>C1</v>
          </cell>
          <cell r="S1576">
            <v>187.14</v>
          </cell>
          <cell r="T1576">
            <v>748.56</v>
          </cell>
          <cell r="U1576" t="str">
            <v>11</v>
          </cell>
          <cell r="V1576" t="str">
            <v>CHI SALES</v>
          </cell>
          <cell r="W1576">
            <v>20231124</v>
          </cell>
          <cell r="X1576" t="str">
            <v>20</v>
          </cell>
          <cell r="Y1576" t="str">
            <v>60</v>
          </cell>
          <cell r="Z1576" t="str">
            <v/>
          </cell>
          <cell r="AA1576" t="str">
            <v/>
          </cell>
          <cell r="AB1576" t="str">
            <v/>
          </cell>
          <cell r="AC1576" t="str">
            <v/>
          </cell>
          <cell r="AD1576" t="str">
            <v/>
          </cell>
          <cell r="AE1576" t="str">
            <v/>
          </cell>
          <cell r="AF1576">
            <v>20231117</v>
          </cell>
          <cell r="AG1576">
            <v>20231117</v>
          </cell>
          <cell r="AH1576">
            <v>20231117</v>
          </cell>
        </row>
        <row r="1577">
          <cell r="A1577">
            <v>20230629</v>
          </cell>
          <cell r="B1577">
            <v>20231117</v>
          </cell>
          <cell r="F1577" t="str">
            <v>HK332538</v>
          </cell>
          <cell r="G1577" t="str">
            <v>113751017434200</v>
          </cell>
          <cell r="H1577" t="str">
            <v>3SRS12WM+245LHM</v>
          </cell>
          <cell r="I1577">
            <v>16</v>
          </cell>
          <cell r="J1577">
            <v>3920</v>
          </cell>
          <cell r="K1577">
            <v>48</v>
          </cell>
          <cell r="L1577" t="str">
            <v>APPLIED MATERIALS INC</v>
          </cell>
          <cell r="M1577" t="str">
            <v>137</v>
          </cell>
          <cell r="N1577" t="str">
            <v>SRS-W</v>
          </cell>
          <cell r="O1577" t="str">
            <v>12</v>
          </cell>
          <cell r="P1577" t="str">
            <v/>
          </cell>
          <cell r="Q1577" t="str">
            <v>H</v>
          </cell>
          <cell r="R1577" t="str">
            <v/>
          </cell>
          <cell r="S1577">
            <v>108.56</v>
          </cell>
          <cell r="T1577">
            <v>1736.96</v>
          </cell>
          <cell r="U1577" t="str">
            <v>11</v>
          </cell>
          <cell r="V1577" t="str">
            <v>SF SALES</v>
          </cell>
          <cell r="W1577">
            <v>20231117</v>
          </cell>
          <cell r="X1577" t="str">
            <v>22.5</v>
          </cell>
          <cell r="Y1577" t="str">
            <v>40</v>
          </cell>
          <cell r="Z1577" t="str">
            <v/>
          </cell>
          <cell r="AA1577" t="str">
            <v/>
          </cell>
          <cell r="AB1577" t="str">
            <v/>
          </cell>
          <cell r="AC1577" t="str">
            <v>M200</v>
          </cell>
          <cell r="AD1577" t="str">
            <v/>
          </cell>
          <cell r="AE1577" t="str">
            <v>M100</v>
          </cell>
          <cell r="AF1577">
            <v>20231117</v>
          </cell>
          <cell r="AG1577">
            <v>20231117</v>
          </cell>
          <cell r="AH1577">
            <v>20231117</v>
          </cell>
        </row>
        <row r="1578">
          <cell r="A1578">
            <v>20230707</v>
          </cell>
          <cell r="B1578">
            <v>20231117</v>
          </cell>
          <cell r="F1578" t="str">
            <v>HK333554</v>
          </cell>
          <cell r="G1578" t="str">
            <v>100561033813600</v>
          </cell>
          <cell r="H1578" t="str">
            <v>SSR15XW2SS+1100LK</v>
          </cell>
          <cell r="I1578">
            <v>48</v>
          </cell>
          <cell r="J1578">
            <v>52800</v>
          </cell>
          <cell r="K1578">
            <v>96</v>
          </cell>
          <cell r="L1578" t="str">
            <v>TRUMPF INC</v>
          </cell>
          <cell r="M1578" t="str">
            <v>005</v>
          </cell>
          <cell r="N1578" t="str">
            <v>SSR</v>
          </cell>
          <cell r="O1578" t="str">
            <v>15X</v>
          </cell>
          <cell r="P1578" t="str">
            <v>W</v>
          </cell>
          <cell r="Q1578" t="str">
            <v/>
          </cell>
          <cell r="R1578" t="str">
            <v/>
          </cell>
          <cell r="S1578">
            <v>83</v>
          </cell>
          <cell r="T1578">
            <v>3984</v>
          </cell>
          <cell r="U1578" t="str">
            <v>11</v>
          </cell>
          <cell r="V1578" t="str">
            <v>NE SALES</v>
          </cell>
          <cell r="W1578">
            <v>20231123</v>
          </cell>
          <cell r="X1578" t="str">
            <v>10</v>
          </cell>
          <cell r="Y1578" t="str">
            <v>60</v>
          </cell>
          <cell r="Z1578" t="str">
            <v/>
          </cell>
          <cell r="AA1578" t="str">
            <v/>
          </cell>
          <cell r="AB1578" t="str">
            <v/>
          </cell>
          <cell r="AC1578" t="str">
            <v/>
          </cell>
          <cell r="AD1578" t="str">
            <v/>
          </cell>
          <cell r="AE1578" t="str">
            <v/>
          </cell>
          <cell r="AF1578">
            <v>20231117</v>
          </cell>
          <cell r="AG1578">
            <v>20231117</v>
          </cell>
          <cell r="AH1578">
            <v>20231117</v>
          </cell>
        </row>
        <row r="1579">
          <cell r="A1579">
            <v>20230718</v>
          </cell>
          <cell r="B1579">
            <v>20231117</v>
          </cell>
          <cell r="F1579" t="str">
            <v>HK334905</v>
          </cell>
          <cell r="G1579" t="str">
            <v>302451006770500</v>
          </cell>
          <cell r="H1579" t="str">
            <v>SHS45-4851LT(GK) RAIL</v>
          </cell>
          <cell r="I1579">
            <v>2</v>
          </cell>
          <cell r="J1579">
            <v>9702</v>
          </cell>
          <cell r="K1579">
            <v>0</v>
          </cell>
          <cell r="L1579" t="str">
            <v>APPLIED IND TECH - CLEVELAND</v>
          </cell>
          <cell r="M1579" t="str">
            <v>024</v>
          </cell>
          <cell r="N1579" t="str">
            <v>SHS</v>
          </cell>
          <cell r="O1579" t="str">
            <v>45</v>
          </cell>
          <cell r="P1579" t="str">
            <v/>
          </cell>
          <cell r="Q1579" t="str">
            <v>GK</v>
          </cell>
          <cell r="R1579" t="str">
            <v/>
          </cell>
          <cell r="S1579">
            <v>495</v>
          </cell>
          <cell r="T1579">
            <v>990</v>
          </cell>
          <cell r="U1579" t="str">
            <v>11</v>
          </cell>
          <cell r="V1579" t="str">
            <v>CHI SALES</v>
          </cell>
          <cell r="W1579">
            <v>20231117</v>
          </cell>
          <cell r="X1579" t="str">
            <v>73.5</v>
          </cell>
          <cell r="Y1579" t="str">
            <v>105</v>
          </cell>
          <cell r="Z1579" t="str">
            <v>2</v>
          </cell>
          <cell r="AA1579" t="str">
            <v/>
          </cell>
          <cell r="AB1579" t="str">
            <v/>
          </cell>
          <cell r="AC1579" t="str">
            <v/>
          </cell>
          <cell r="AD1579" t="str">
            <v/>
          </cell>
          <cell r="AE1579" t="str">
            <v/>
          </cell>
          <cell r="AF1579">
            <v>20231117</v>
          </cell>
          <cell r="AG1579">
            <v>20231117</v>
          </cell>
          <cell r="AH1579">
            <v>20231117</v>
          </cell>
        </row>
        <row r="1580">
          <cell r="A1580">
            <v>20230719</v>
          </cell>
          <cell r="B1580">
            <v>20231117</v>
          </cell>
          <cell r="F1580" t="str">
            <v>HK335223</v>
          </cell>
          <cell r="G1580" t="str">
            <v>102302260580200</v>
          </cell>
          <cell r="H1580" t="str">
            <v>SHS30V2QZSSHH+760L-II</v>
          </cell>
          <cell r="I1580">
            <v>2</v>
          </cell>
          <cell r="J1580">
            <v>1520</v>
          </cell>
          <cell r="K1580">
            <v>4</v>
          </cell>
          <cell r="L1580" t="str">
            <v>APPLIED MEXICO, SA DE CV</v>
          </cell>
          <cell r="M1580" t="str">
            <v>023</v>
          </cell>
          <cell r="N1580" t="str">
            <v>SHS</v>
          </cell>
          <cell r="O1580" t="str">
            <v>30</v>
          </cell>
          <cell r="P1580" t="str">
            <v>V</v>
          </cell>
          <cell r="Q1580" t="str">
            <v/>
          </cell>
          <cell r="R1580" t="str">
            <v/>
          </cell>
          <cell r="S1580">
            <v>230.21</v>
          </cell>
          <cell r="T1580">
            <v>460.42</v>
          </cell>
          <cell r="U1580" t="str">
            <v>11</v>
          </cell>
          <cell r="V1580" t="str">
            <v>LA SALES</v>
          </cell>
          <cell r="W1580">
            <v>20231117</v>
          </cell>
          <cell r="X1580" t="str">
            <v>20</v>
          </cell>
          <cell r="Y1580" t="str">
            <v>80</v>
          </cell>
          <cell r="Z1580" t="str">
            <v/>
          </cell>
          <cell r="AA1580" t="str">
            <v>2</v>
          </cell>
          <cell r="AB1580" t="str">
            <v/>
          </cell>
          <cell r="AC1580" t="str">
            <v/>
          </cell>
          <cell r="AD1580" t="str">
            <v/>
          </cell>
          <cell r="AE1580" t="str">
            <v/>
          </cell>
          <cell r="AF1580">
            <v>20231117</v>
          </cell>
          <cell r="AG1580">
            <v>20231117</v>
          </cell>
          <cell r="AH1580">
            <v>20231117</v>
          </cell>
        </row>
        <row r="1581">
          <cell r="A1581">
            <v>20230803</v>
          </cell>
          <cell r="B1581">
            <v>20231117</v>
          </cell>
          <cell r="F1581" t="str">
            <v>HK337465</v>
          </cell>
          <cell r="G1581" t="str">
            <v>101E51019928600</v>
          </cell>
          <cell r="H1581" t="str">
            <v>HSR35C2SSC0E+1320LP(50-3400)</v>
          </cell>
          <cell r="I1581">
            <v>54</v>
          </cell>
          <cell r="J1581">
            <v>71280</v>
          </cell>
          <cell r="K1581">
            <v>108</v>
          </cell>
          <cell r="L1581" t="str">
            <v>HAAS AUTOMATION</v>
          </cell>
          <cell r="M1581" t="str">
            <v>01E</v>
          </cell>
          <cell r="N1581" t="str">
            <v>HSR</v>
          </cell>
          <cell r="O1581" t="str">
            <v>35</v>
          </cell>
          <cell r="P1581" t="str">
            <v>C</v>
          </cell>
          <cell r="Q1581" t="str">
            <v>P</v>
          </cell>
          <cell r="R1581" t="str">
            <v>C0</v>
          </cell>
          <cell r="S1581">
            <v>112.34</v>
          </cell>
          <cell r="T1581">
            <v>6066.36</v>
          </cell>
          <cell r="U1581" t="str">
            <v>11</v>
          </cell>
          <cell r="V1581" t="str">
            <v>LA SALES</v>
          </cell>
          <cell r="W1581">
            <v>20231117</v>
          </cell>
          <cell r="X1581" t="str">
            <v>20</v>
          </cell>
          <cell r="Y1581" t="str">
            <v>80</v>
          </cell>
          <cell r="Z1581" t="str">
            <v/>
          </cell>
          <cell r="AA1581" t="str">
            <v/>
          </cell>
          <cell r="AB1581" t="str">
            <v>0HN0</v>
          </cell>
          <cell r="AC1581" t="str">
            <v/>
          </cell>
          <cell r="AD1581" t="str">
            <v>W010</v>
          </cell>
          <cell r="AE1581" t="str">
            <v/>
          </cell>
          <cell r="AF1581">
            <v>20231117</v>
          </cell>
          <cell r="AG1581">
            <v>20231117</v>
          </cell>
          <cell r="AH1581">
            <v>20231117</v>
          </cell>
        </row>
        <row r="1582">
          <cell r="A1582">
            <v>20230804</v>
          </cell>
          <cell r="B1582">
            <v>20231117</v>
          </cell>
          <cell r="F1582" t="str">
            <v>HK337562</v>
          </cell>
          <cell r="G1582" t="str">
            <v>105851017940200</v>
          </cell>
          <cell r="H1582" t="str">
            <v>HDR35C2SSC0E+680LPZ(50-0047)</v>
          </cell>
          <cell r="I1582">
            <v>80</v>
          </cell>
          <cell r="J1582">
            <v>54400</v>
          </cell>
          <cell r="K1582">
            <v>160</v>
          </cell>
          <cell r="L1582" t="str">
            <v>HAAS AUTOMATION</v>
          </cell>
          <cell r="M1582" t="str">
            <v>058</v>
          </cell>
          <cell r="N1582" t="str">
            <v>HDR</v>
          </cell>
          <cell r="O1582" t="str">
            <v>35</v>
          </cell>
          <cell r="P1582" t="str">
            <v>C</v>
          </cell>
          <cell r="Q1582" t="str">
            <v>P</v>
          </cell>
          <cell r="R1582" t="str">
            <v>C0</v>
          </cell>
          <cell r="S1582">
            <v>129.5</v>
          </cell>
          <cell r="T1582">
            <v>10360</v>
          </cell>
          <cell r="U1582" t="str">
            <v>11</v>
          </cell>
          <cell r="V1582" t="str">
            <v>LA SALES</v>
          </cell>
          <cell r="W1582">
            <v>20231117</v>
          </cell>
          <cell r="X1582" t="str">
            <v>20</v>
          </cell>
          <cell r="Y1582" t="str">
            <v>80</v>
          </cell>
          <cell r="Z1582" t="str">
            <v/>
          </cell>
          <cell r="AA1582" t="str">
            <v/>
          </cell>
          <cell r="AB1582" t="str">
            <v>00NK</v>
          </cell>
          <cell r="AC1582" t="str">
            <v/>
          </cell>
          <cell r="AD1582" t="str">
            <v>Y000</v>
          </cell>
          <cell r="AE1582" t="str">
            <v/>
          </cell>
          <cell r="AF1582">
            <v>20231117</v>
          </cell>
          <cell r="AG1582">
            <v>20231117</v>
          </cell>
          <cell r="AH1582">
            <v>20231117</v>
          </cell>
        </row>
        <row r="1583">
          <cell r="A1583">
            <v>20230817</v>
          </cell>
          <cell r="B1583">
            <v>20231117</v>
          </cell>
          <cell r="F1583" t="str">
            <v>HK339141</v>
          </cell>
          <cell r="G1583" t="str">
            <v>113951015586000</v>
          </cell>
          <cell r="H1583" t="str">
            <v>2SRS12MUUC1+240LM</v>
          </cell>
          <cell r="I1583">
            <v>2</v>
          </cell>
          <cell r="J1583">
            <v>480</v>
          </cell>
          <cell r="K1583">
            <v>4</v>
          </cell>
          <cell r="L1583" t="str">
            <v>TECHNICO (COMP)</v>
          </cell>
          <cell r="M1583" t="str">
            <v>139</v>
          </cell>
          <cell r="N1583" t="str">
            <v>SRS</v>
          </cell>
          <cell r="O1583" t="str">
            <v>12</v>
          </cell>
          <cell r="P1583" t="str">
            <v/>
          </cell>
          <cell r="Q1583" t="str">
            <v/>
          </cell>
          <cell r="R1583" t="str">
            <v>C1</v>
          </cell>
          <cell r="S1583">
            <v>42</v>
          </cell>
          <cell r="T1583">
            <v>84</v>
          </cell>
          <cell r="U1583" t="str">
            <v>11</v>
          </cell>
          <cell r="V1583" t="str">
            <v>DET SALES</v>
          </cell>
          <cell r="W1583">
            <v>20231117</v>
          </cell>
          <cell r="X1583" t="str">
            <v>7.5</v>
          </cell>
          <cell r="Y1583" t="str">
            <v>25</v>
          </cell>
          <cell r="Z1583" t="str">
            <v/>
          </cell>
          <cell r="AA1583" t="str">
            <v/>
          </cell>
          <cell r="AB1583" t="str">
            <v/>
          </cell>
          <cell r="AC1583" t="str">
            <v>M200</v>
          </cell>
          <cell r="AD1583" t="str">
            <v/>
          </cell>
          <cell r="AE1583" t="str">
            <v>M100</v>
          </cell>
          <cell r="AF1583">
            <v>20231117</v>
          </cell>
          <cell r="AG1583">
            <v>20231117</v>
          </cell>
          <cell r="AH1583">
            <v>20231117</v>
          </cell>
        </row>
        <row r="1584">
          <cell r="A1584">
            <v>20221214</v>
          </cell>
          <cell r="B1584">
            <v>20231120</v>
          </cell>
          <cell r="F1584" t="str">
            <v>HK297342</v>
          </cell>
          <cell r="G1584" t="str">
            <v>001E25126010000</v>
          </cell>
          <cell r="H1584" t="str">
            <v>HSR25C2SS+1000L</v>
          </cell>
          <cell r="I1584">
            <v>75</v>
          </cell>
          <cell r="J1584">
            <v>75000</v>
          </cell>
          <cell r="K1584">
            <v>150</v>
          </cell>
          <cell r="L1584" t="str">
            <v>FLEXTRONICS INTL EUROPE B.V.</v>
          </cell>
          <cell r="M1584" t="str">
            <v>01E</v>
          </cell>
          <cell r="N1584" t="str">
            <v>HSR</v>
          </cell>
          <cell r="O1584" t="str">
            <v>25</v>
          </cell>
          <cell r="P1584" t="str">
            <v>C</v>
          </cell>
          <cell r="Q1584" t="str">
            <v/>
          </cell>
          <cell r="R1584" t="str">
            <v/>
          </cell>
          <cell r="S1584">
            <v>71</v>
          </cell>
          <cell r="T1584">
            <v>5325</v>
          </cell>
          <cell r="U1584" t="str">
            <v>11</v>
          </cell>
          <cell r="V1584" t="str">
            <v>LA SALES</v>
          </cell>
          <cell r="W1584">
            <v>20231121</v>
          </cell>
          <cell r="X1584" t="str">
            <v>20</v>
          </cell>
          <cell r="Y1584" t="str">
            <v>60</v>
          </cell>
          <cell r="Z1584" t="str">
            <v/>
          </cell>
          <cell r="AA1584" t="str">
            <v/>
          </cell>
          <cell r="AB1584" t="str">
            <v/>
          </cell>
          <cell r="AC1584" t="str">
            <v/>
          </cell>
          <cell r="AD1584" t="str">
            <v/>
          </cell>
          <cell r="AE1584" t="str">
            <v/>
          </cell>
          <cell r="AF1584">
            <v>20231120</v>
          </cell>
          <cell r="AG1584">
            <v>20231120</v>
          </cell>
          <cell r="AH1584">
            <v>20231120</v>
          </cell>
        </row>
        <row r="1585">
          <cell r="A1585">
            <v>20230110</v>
          </cell>
          <cell r="B1585">
            <v>20231120</v>
          </cell>
          <cell r="F1585" t="str">
            <v>HK301031</v>
          </cell>
          <cell r="G1585" t="str">
            <v>100551011194500</v>
          </cell>
          <cell r="H1585" t="str">
            <v>SSR15XW2C1M+740LSPM-II</v>
          </cell>
          <cell r="I1585">
            <v>8</v>
          </cell>
          <cell r="J1585">
            <v>5920</v>
          </cell>
          <cell r="K1585">
            <v>16</v>
          </cell>
          <cell r="L1585" t="str">
            <v>RELIANT SYSTEMS INC</v>
          </cell>
          <cell r="M1585" t="str">
            <v>005</v>
          </cell>
          <cell r="N1585" t="str">
            <v>SSR</v>
          </cell>
          <cell r="O1585" t="str">
            <v>15X</v>
          </cell>
          <cell r="P1585" t="str">
            <v>W</v>
          </cell>
          <cell r="Q1585" t="str">
            <v>SP</v>
          </cell>
          <cell r="R1585" t="str">
            <v>C1</v>
          </cell>
          <cell r="S1585">
            <v>225.63</v>
          </cell>
          <cell r="T1585">
            <v>1805.04</v>
          </cell>
          <cell r="U1585" t="str">
            <v>11</v>
          </cell>
          <cell r="V1585" t="str">
            <v>CHI SALES</v>
          </cell>
          <cell r="W1585">
            <v>20231127</v>
          </cell>
          <cell r="X1585" t="str">
            <v>10</v>
          </cell>
          <cell r="Y1585" t="str">
            <v>60</v>
          </cell>
          <cell r="Z1585" t="str">
            <v/>
          </cell>
          <cell r="AA1585" t="str">
            <v>2</v>
          </cell>
          <cell r="AB1585" t="str">
            <v/>
          </cell>
          <cell r="AC1585" t="str">
            <v>M300</v>
          </cell>
          <cell r="AD1585" t="str">
            <v/>
          </cell>
          <cell r="AE1585" t="str">
            <v>M100</v>
          </cell>
          <cell r="AF1585">
            <v>20231120</v>
          </cell>
          <cell r="AG1585">
            <v>20231120</v>
          </cell>
          <cell r="AH1585">
            <v>20231120</v>
          </cell>
        </row>
        <row r="1586">
          <cell r="A1586">
            <v>20230222</v>
          </cell>
          <cell r="B1586">
            <v>20231120</v>
          </cell>
          <cell r="F1586" t="str">
            <v>HK308728</v>
          </cell>
          <cell r="G1586" t="str">
            <v>302451008131600</v>
          </cell>
          <cell r="H1586" t="str">
            <v>SHS65-3400LE(GK) RAIL</v>
          </cell>
          <cell r="I1586">
            <v>1</v>
          </cell>
          <cell r="J1586">
            <v>3400</v>
          </cell>
          <cell r="K1586">
            <v>0</v>
          </cell>
          <cell r="L1586" t="str">
            <v>MOTION IND - CHICAGO (IL30)</v>
          </cell>
          <cell r="M1586" t="str">
            <v>024</v>
          </cell>
          <cell r="N1586" t="str">
            <v>SHS</v>
          </cell>
          <cell r="O1586" t="str">
            <v>65</v>
          </cell>
          <cell r="P1586" t="str">
            <v/>
          </cell>
          <cell r="Q1586" t="str">
            <v>GK</v>
          </cell>
          <cell r="R1586" t="str">
            <v/>
          </cell>
          <cell r="S1586">
            <v>834.72</v>
          </cell>
          <cell r="T1586">
            <v>834.72</v>
          </cell>
          <cell r="U1586" t="str">
            <v>11</v>
          </cell>
          <cell r="V1586" t="str">
            <v>CHI SALES</v>
          </cell>
          <cell r="W1586">
            <v>20230316</v>
          </cell>
          <cell r="X1586" t="str">
            <v>25</v>
          </cell>
          <cell r="Y1586" t="str">
            <v>150</v>
          </cell>
          <cell r="Z1586" t="str">
            <v/>
          </cell>
          <cell r="AA1586" t="str">
            <v/>
          </cell>
          <cell r="AB1586" t="str">
            <v/>
          </cell>
          <cell r="AC1586" t="str">
            <v/>
          </cell>
          <cell r="AD1586" t="str">
            <v>T000</v>
          </cell>
          <cell r="AE1586" t="str">
            <v/>
          </cell>
          <cell r="AF1586">
            <v>20231120</v>
          </cell>
          <cell r="AG1586">
            <v>20231120</v>
          </cell>
          <cell r="AH1586">
            <v>20231120</v>
          </cell>
        </row>
        <row r="1587">
          <cell r="A1587">
            <v>20230321</v>
          </cell>
          <cell r="B1587">
            <v>20231120</v>
          </cell>
          <cell r="F1587" t="str">
            <v>HK315072</v>
          </cell>
          <cell r="G1587" t="str">
            <v>102351022061000</v>
          </cell>
          <cell r="H1587" t="str">
            <v>SHS15V2SSFME+528LF</v>
          </cell>
          <cell r="I1587">
            <v>37</v>
          </cell>
          <cell r="J1587">
            <v>19536</v>
          </cell>
          <cell r="K1587">
            <v>74</v>
          </cell>
          <cell r="L1587" t="str">
            <v>B.E. AEROSPACE (UKNI)</v>
          </cell>
          <cell r="M1587" t="str">
            <v>023</v>
          </cell>
          <cell r="N1587" t="str">
            <v>SHS</v>
          </cell>
          <cell r="O1587" t="str">
            <v>15</v>
          </cell>
          <cell r="P1587" t="str">
            <v>V</v>
          </cell>
          <cell r="Q1587" t="str">
            <v/>
          </cell>
          <cell r="R1587" t="str">
            <v/>
          </cell>
          <cell r="S1587">
            <v>184.37</v>
          </cell>
          <cell r="T1587">
            <v>6821.69</v>
          </cell>
          <cell r="U1587" t="str">
            <v>11</v>
          </cell>
          <cell r="V1587" t="str">
            <v>ATL SALES</v>
          </cell>
          <cell r="W1587">
            <v>20231123</v>
          </cell>
          <cell r="X1587" t="str">
            <v>10</v>
          </cell>
          <cell r="Y1587" t="str">
            <v>60</v>
          </cell>
          <cell r="Z1587" t="str">
            <v/>
          </cell>
          <cell r="AA1587" t="str">
            <v/>
          </cell>
          <cell r="AB1587" t="str">
            <v>0010</v>
          </cell>
          <cell r="AC1587" t="str">
            <v>Y950</v>
          </cell>
          <cell r="AD1587" t="str">
            <v>F950</v>
          </cell>
          <cell r="AE1587" t="str">
            <v>F950</v>
          </cell>
          <cell r="AF1587">
            <v>20231120</v>
          </cell>
          <cell r="AG1587">
            <v>20231120</v>
          </cell>
          <cell r="AH1587">
            <v>20231120</v>
          </cell>
        </row>
        <row r="1588">
          <cell r="A1588">
            <v>20230405</v>
          </cell>
          <cell r="B1588">
            <v>20231120</v>
          </cell>
          <cell r="F1588" t="str">
            <v>HK318526</v>
          </cell>
          <cell r="G1588" t="str">
            <v>101651022810300</v>
          </cell>
          <cell r="H1588" t="str">
            <v>HSR20R2ME+450LM</v>
          </cell>
          <cell r="I1588">
            <v>96</v>
          </cell>
          <cell r="J1588">
            <v>43200</v>
          </cell>
          <cell r="K1588">
            <v>192</v>
          </cell>
          <cell r="L1588" t="str">
            <v>TESLA TORONTO AUTOMATION ULC</v>
          </cell>
          <cell r="M1588" t="str">
            <v>016</v>
          </cell>
          <cell r="N1588" t="str">
            <v>HSR</v>
          </cell>
          <cell r="O1588" t="str">
            <v>20</v>
          </cell>
          <cell r="P1588" t="str">
            <v>R</v>
          </cell>
          <cell r="Q1588" t="str">
            <v/>
          </cell>
          <cell r="R1588" t="str">
            <v/>
          </cell>
          <cell r="S1588">
            <v>170.37</v>
          </cell>
          <cell r="T1588">
            <v>16355.52</v>
          </cell>
          <cell r="U1588" t="str">
            <v>11</v>
          </cell>
          <cell r="V1588" t="str">
            <v>CAN SALES</v>
          </cell>
          <cell r="W1588">
            <v>20231018</v>
          </cell>
          <cell r="X1588" t="str">
            <v>15</v>
          </cell>
          <cell r="Y1588" t="str">
            <v>60</v>
          </cell>
          <cell r="Z1588" t="str">
            <v/>
          </cell>
          <cell r="AA1588" t="str">
            <v/>
          </cell>
          <cell r="AB1588" t="str">
            <v>0001</v>
          </cell>
          <cell r="AC1588" t="str">
            <v>M200</v>
          </cell>
          <cell r="AD1588" t="str">
            <v/>
          </cell>
          <cell r="AE1588" t="str">
            <v>M100</v>
          </cell>
          <cell r="AF1588">
            <v>20231120</v>
          </cell>
          <cell r="AG1588">
            <v>20231120</v>
          </cell>
          <cell r="AH1588">
            <v>20231120</v>
          </cell>
        </row>
        <row r="1589">
          <cell r="A1589">
            <v>20230405</v>
          </cell>
          <cell r="B1589">
            <v>20231120</v>
          </cell>
          <cell r="F1589" t="str">
            <v>HK318528</v>
          </cell>
          <cell r="G1589" t="str">
            <v>101651022810300</v>
          </cell>
          <cell r="H1589" t="str">
            <v>HSR20R2ME+450LM</v>
          </cell>
          <cell r="I1589">
            <v>96</v>
          </cell>
          <cell r="J1589">
            <v>43200</v>
          </cell>
          <cell r="K1589">
            <v>192</v>
          </cell>
          <cell r="L1589" t="str">
            <v>TESLA TORONTO AUTOMATION ULC</v>
          </cell>
          <cell r="M1589" t="str">
            <v>016</v>
          </cell>
          <cell r="N1589" t="str">
            <v>HSR</v>
          </cell>
          <cell r="O1589" t="str">
            <v>20</v>
          </cell>
          <cell r="P1589" t="str">
            <v>R</v>
          </cell>
          <cell r="Q1589" t="str">
            <v/>
          </cell>
          <cell r="R1589" t="str">
            <v/>
          </cell>
          <cell r="S1589">
            <v>170.37</v>
          </cell>
          <cell r="T1589">
            <v>16355.52</v>
          </cell>
          <cell r="U1589" t="str">
            <v>11</v>
          </cell>
          <cell r="V1589" t="str">
            <v>CAN SALES</v>
          </cell>
          <cell r="W1589">
            <v>20231018</v>
          </cell>
          <cell r="X1589" t="str">
            <v>15</v>
          </cell>
          <cell r="Y1589" t="str">
            <v>60</v>
          </cell>
          <cell r="Z1589" t="str">
            <v/>
          </cell>
          <cell r="AA1589" t="str">
            <v/>
          </cell>
          <cell r="AB1589" t="str">
            <v>0001</v>
          </cell>
          <cell r="AC1589" t="str">
            <v>M200</v>
          </cell>
          <cell r="AD1589" t="str">
            <v/>
          </cell>
          <cell r="AE1589" t="str">
            <v>M100</v>
          </cell>
          <cell r="AF1589">
            <v>20231120</v>
          </cell>
          <cell r="AG1589">
            <v>20231120</v>
          </cell>
          <cell r="AH1589">
            <v>20231120</v>
          </cell>
        </row>
        <row r="1590">
          <cell r="A1590">
            <v>20230427</v>
          </cell>
          <cell r="B1590">
            <v>20231120</v>
          </cell>
          <cell r="F1590" t="str">
            <v>HK322034</v>
          </cell>
          <cell r="G1590" t="str">
            <v>002320126005200</v>
          </cell>
          <cell r="H1590" t="str">
            <v>SHS20C2SS+520L</v>
          </cell>
          <cell r="I1590">
            <v>8</v>
          </cell>
          <cell r="J1590">
            <v>4160</v>
          </cell>
          <cell r="K1590">
            <v>16</v>
          </cell>
          <cell r="L1590" t="str">
            <v>ATS INDUSTRIAL AUTOMATION</v>
          </cell>
          <cell r="M1590" t="str">
            <v>023</v>
          </cell>
          <cell r="N1590" t="str">
            <v>SHS</v>
          </cell>
          <cell r="O1590" t="str">
            <v>20</v>
          </cell>
          <cell r="P1590" t="str">
            <v>C</v>
          </cell>
          <cell r="Q1590" t="str">
            <v/>
          </cell>
          <cell r="R1590" t="str">
            <v/>
          </cell>
          <cell r="S1590">
            <v>58</v>
          </cell>
          <cell r="T1590">
            <v>464</v>
          </cell>
          <cell r="U1590" t="str">
            <v>11</v>
          </cell>
          <cell r="V1590" t="str">
            <v>CAN SALES</v>
          </cell>
          <cell r="W1590">
            <v>20231120</v>
          </cell>
          <cell r="X1590" t="str">
            <v>20</v>
          </cell>
          <cell r="Y1590" t="str">
            <v>60</v>
          </cell>
          <cell r="Z1590" t="str">
            <v/>
          </cell>
          <cell r="AA1590" t="str">
            <v/>
          </cell>
          <cell r="AB1590" t="str">
            <v/>
          </cell>
          <cell r="AC1590" t="str">
            <v/>
          </cell>
          <cell r="AD1590" t="str">
            <v/>
          </cell>
          <cell r="AE1590" t="str">
            <v/>
          </cell>
          <cell r="AF1590">
            <v>20231120</v>
          </cell>
          <cell r="AG1590">
            <v>20231120</v>
          </cell>
          <cell r="AH1590">
            <v>20231120</v>
          </cell>
        </row>
        <row r="1591">
          <cell r="A1591">
            <v>20230427</v>
          </cell>
          <cell r="B1591">
            <v>20231120</v>
          </cell>
          <cell r="F1591" t="str">
            <v>HK322036</v>
          </cell>
          <cell r="G1591" t="str">
            <v>002320126010000</v>
          </cell>
          <cell r="H1591" t="str">
            <v>SHS20C2SS+1000L</v>
          </cell>
          <cell r="I1591">
            <v>4</v>
          </cell>
          <cell r="J1591">
            <v>4000</v>
          </cell>
          <cell r="K1591">
            <v>8</v>
          </cell>
          <cell r="L1591" t="str">
            <v>ATS INDUSTRIAL AUTOMATION</v>
          </cell>
          <cell r="M1591" t="str">
            <v>023</v>
          </cell>
          <cell r="N1591" t="str">
            <v>SHS</v>
          </cell>
          <cell r="O1591" t="str">
            <v>20</v>
          </cell>
          <cell r="P1591" t="str">
            <v>C</v>
          </cell>
          <cell r="Q1591" t="str">
            <v/>
          </cell>
          <cell r="R1591" t="str">
            <v/>
          </cell>
          <cell r="S1591">
            <v>114</v>
          </cell>
          <cell r="T1591">
            <v>456</v>
          </cell>
          <cell r="U1591" t="str">
            <v>11</v>
          </cell>
          <cell r="V1591" t="str">
            <v>CAN SALES</v>
          </cell>
          <cell r="W1591">
            <v>20231120</v>
          </cell>
          <cell r="X1591" t="str">
            <v>20</v>
          </cell>
          <cell r="Y1591" t="str">
            <v>60</v>
          </cell>
          <cell r="Z1591" t="str">
            <v/>
          </cell>
          <cell r="AA1591" t="str">
            <v/>
          </cell>
          <cell r="AB1591" t="str">
            <v/>
          </cell>
          <cell r="AC1591" t="str">
            <v/>
          </cell>
          <cell r="AD1591" t="str">
            <v/>
          </cell>
          <cell r="AE1591" t="str">
            <v/>
          </cell>
          <cell r="AF1591">
            <v>20231120</v>
          </cell>
          <cell r="AG1591">
            <v>20231120</v>
          </cell>
          <cell r="AH1591">
            <v>20231120</v>
          </cell>
        </row>
        <row r="1592">
          <cell r="A1592">
            <v>20230427</v>
          </cell>
          <cell r="B1592">
            <v>20231120</v>
          </cell>
          <cell r="F1592" t="str">
            <v>HK322037</v>
          </cell>
          <cell r="G1592" t="str">
            <v>102302116961400</v>
          </cell>
          <cell r="H1592" t="str">
            <v>SHS20C2SS+300L</v>
          </cell>
          <cell r="I1592">
            <v>8</v>
          </cell>
          <cell r="J1592">
            <v>2400</v>
          </cell>
          <cell r="K1592">
            <v>16</v>
          </cell>
          <cell r="L1592" t="str">
            <v>ATS INDUSTRIAL AUTOMATION</v>
          </cell>
          <cell r="M1592" t="str">
            <v>023</v>
          </cell>
          <cell r="N1592" t="str">
            <v>SHS</v>
          </cell>
          <cell r="O1592" t="str">
            <v>20</v>
          </cell>
          <cell r="P1592" t="str">
            <v>C</v>
          </cell>
          <cell r="Q1592" t="str">
            <v/>
          </cell>
          <cell r="R1592" t="str">
            <v/>
          </cell>
          <cell r="S1592">
            <v>54</v>
          </cell>
          <cell r="T1592">
            <v>432</v>
          </cell>
          <cell r="U1592" t="str">
            <v>11</v>
          </cell>
          <cell r="V1592" t="str">
            <v>CAN SALES</v>
          </cell>
          <cell r="W1592">
            <v>20231120</v>
          </cell>
          <cell r="X1592" t="str">
            <v>30</v>
          </cell>
          <cell r="Y1592" t="str">
            <v>60</v>
          </cell>
          <cell r="Z1592" t="str">
            <v/>
          </cell>
          <cell r="AA1592" t="str">
            <v/>
          </cell>
          <cell r="AB1592" t="str">
            <v/>
          </cell>
          <cell r="AC1592" t="str">
            <v/>
          </cell>
          <cell r="AD1592" t="str">
            <v/>
          </cell>
          <cell r="AE1592" t="str">
            <v/>
          </cell>
          <cell r="AF1592">
            <v>20231120</v>
          </cell>
          <cell r="AG1592">
            <v>20231120</v>
          </cell>
          <cell r="AH1592">
            <v>20231120</v>
          </cell>
        </row>
        <row r="1593">
          <cell r="A1593">
            <v>20230427</v>
          </cell>
          <cell r="B1593">
            <v>20231120</v>
          </cell>
          <cell r="F1593" t="str">
            <v>HK322038</v>
          </cell>
          <cell r="G1593" t="str">
            <v>102302116961400</v>
          </cell>
          <cell r="H1593" t="str">
            <v>SHS20C2SS+300L</v>
          </cell>
          <cell r="I1593">
            <v>8</v>
          </cell>
          <cell r="J1593">
            <v>2400</v>
          </cell>
          <cell r="K1593">
            <v>16</v>
          </cell>
          <cell r="L1593" t="str">
            <v>ATS INDUSTRIAL AUTOMATION</v>
          </cell>
          <cell r="M1593" t="str">
            <v>023</v>
          </cell>
          <cell r="N1593" t="str">
            <v>SHS</v>
          </cell>
          <cell r="O1593" t="str">
            <v>20</v>
          </cell>
          <cell r="P1593" t="str">
            <v>C</v>
          </cell>
          <cell r="Q1593" t="str">
            <v/>
          </cell>
          <cell r="R1593" t="str">
            <v/>
          </cell>
          <cell r="S1593">
            <v>72</v>
          </cell>
          <cell r="T1593">
            <v>576</v>
          </cell>
          <cell r="U1593" t="str">
            <v>11</v>
          </cell>
          <cell r="V1593" t="str">
            <v>CAN SALES</v>
          </cell>
          <cell r="W1593">
            <v>20231120</v>
          </cell>
          <cell r="X1593" t="str">
            <v>30</v>
          </cell>
          <cell r="Y1593" t="str">
            <v>60</v>
          </cell>
          <cell r="Z1593" t="str">
            <v/>
          </cell>
          <cell r="AA1593" t="str">
            <v/>
          </cell>
          <cell r="AB1593" t="str">
            <v/>
          </cell>
          <cell r="AC1593" t="str">
            <v/>
          </cell>
          <cell r="AD1593" t="str">
            <v/>
          </cell>
          <cell r="AE1593" t="str">
            <v/>
          </cell>
          <cell r="AF1593">
            <v>20231120</v>
          </cell>
          <cell r="AG1593">
            <v>20231120</v>
          </cell>
          <cell r="AH1593">
            <v>20231120</v>
          </cell>
        </row>
        <row r="1594">
          <cell r="A1594">
            <v>20230427</v>
          </cell>
          <cell r="B1594">
            <v>20231120</v>
          </cell>
          <cell r="F1594" t="str">
            <v>HK322039</v>
          </cell>
          <cell r="G1594" t="str">
            <v>102302111720200</v>
          </cell>
          <cell r="H1594" t="str">
            <v>SHS20C2SS+1500L</v>
          </cell>
          <cell r="I1594">
            <v>4</v>
          </cell>
          <cell r="J1594">
            <v>6000</v>
          </cell>
          <cell r="K1594">
            <v>8</v>
          </cell>
          <cell r="L1594" t="str">
            <v>ATS INDUSTRIAL AUTOMATION</v>
          </cell>
          <cell r="M1594" t="str">
            <v>023</v>
          </cell>
          <cell r="N1594" t="str">
            <v>SHS</v>
          </cell>
          <cell r="O1594" t="str">
            <v>20</v>
          </cell>
          <cell r="P1594" t="str">
            <v>C</v>
          </cell>
          <cell r="Q1594" t="str">
            <v/>
          </cell>
          <cell r="R1594" t="str">
            <v/>
          </cell>
          <cell r="S1594">
            <v>144</v>
          </cell>
          <cell r="T1594">
            <v>576</v>
          </cell>
          <cell r="U1594" t="str">
            <v>11</v>
          </cell>
          <cell r="V1594" t="str">
            <v>CAN SALES</v>
          </cell>
          <cell r="W1594">
            <v>20231120</v>
          </cell>
          <cell r="X1594" t="str">
            <v>30</v>
          </cell>
          <cell r="Y1594" t="str">
            <v>60</v>
          </cell>
          <cell r="Z1594" t="str">
            <v/>
          </cell>
          <cell r="AA1594" t="str">
            <v/>
          </cell>
          <cell r="AB1594" t="str">
            <v/>
          </cell>
          <cell r="AC1594" t="str">
            <v/>
          </cell>
          <cell r="AD1594" t="str">
            <v/>
          </cell>
          <cell r="AE1594" t="str">
            <v/>
          </cell>
          <cell r="AF1594">
            <v>20231120</v>
          </cell>
          <cell r="AG1594">
            <v>20231120</v>
          </cell>
          <cell r="AH1594">
            <v>20231120</v>
          </cell>
        </row>
        <row r="1595">
          <cell r="A1595">
            <v>20230428</v>
          </cell>
          <cell r="B1595">
            <v>20231120</v>
          </cell>
          <cell r="F1595" t="str">
            <v>HK322129</v>
          </cell>
          <cell r="G1595" t="str">
            <v>002315126002800</v>
          </cell>
          <cell r="H1595" t="str">
            <v>SHS15C2SS+280L</v>
          </cell>
          <cell r="I1595">
            <v>8</v>
          </cell>
          <cell r="J1595">
            <v>2240</v>
          </cell>
          <cell r="K1595">
            <v>16</v>
          </cell>
          <cell r="L1595" t="str">
            <v>ATS INDUSTRIAL AUTOMATION</v>
          </cell>
          <cell r="M1595" t="str">
            <v>023</v>
          </cell>
          <cell r="N1595" t="str">
            <v>SHS</v>
          </cell>
          <cell r="O1595" t="str">
            <v>15</v>
          </cell>
          <cell r="P1595" t="str">
            <v>C</v>
          </cell>
          <cell r="Q1595" t="str">
            <v/>
          </cell>
          <cell r="R1595" t="str">
            <v/>
          </cell>
          <cell r="S1595">
            <v>67</v>
          </cell>
          <cell r="T1595">
            <v>536</v>
          </cell>
          <cell r="U1595" t="str">
            <v>11</v>
          </cell>
          <cell r="V1595" t="str">
            <v>CAN SALES</v>
          </cell>
          <cell r="W1595">
            <v>20231120</v>
          </cell>
          <cell r="X1595" t="str">
            <v>20</v>
          </cell>
          <cell r="Y1595" t="str">
            <v>60</v>
          </cell>
          <cell r="Z1595" t="str">
            <v/>
          </cell>
          <cell r="AA1595" t="str">
            <v/>
          </cell>
          <cell r="AB1595" t="str">
            <v/>
          </cell>
          <cell r="AC1595" t="str">
            <v/>
          </cell>
          <cell r="AD1595" t="str">
            <v/>
          </cell>
          <cell r="AE1595" t="str">
            <v/>
          </cell>
          <cell r="AF1595">
            <v>20231120</v>
          </cell>
          <cell r="AG1595">
            <v>20231120</v>
          </cell>
          <cell r="AH1595">
            <v>20231120</v>
          </cell>
        </row>
        <row r="1596">
          <cell r="A1596">
            <v>20230428</v>
          </cell>
          <cell r="B1596">
            <v>20231120</v>
          </cell>
          <cell r="F1596" t="str">
            <v>HK322149</v>
          </cell>
          <cell r="G1596" t="str">
            <v>002315126002800</v>
          </cell>
          <cell r="H1596" t="str">
            <v>SHS15C2SS+280L</v>
          </cell>
          <cell r="I1596">
            <v>8</v>
          </cell>
          <cell r="J1596">
            <v>2240</v>
          </cell>
          <cell r="K1596">
            <v>16</v>
          </cell>
          <cell r="L1596" t="str">
            <v>ATS INDUSTRIAL AUTOMATION</v>
          </cell>
          <cell r="M1596" t="str">
            <v>023</v>
          </cell>
          <cell r="N1596" t="str">
            <v>SHS</v>
          </cell>
          <cell r="O1596" t="str">
            <v>15</v>
          </cell>
          <cell r="P1596" t="str">
            <v>C</v>
          </cell>
          <cell r="Q1596" t="str">
            <v/>
          </cell>
          <cell r="R1596" t="str">
            <v/>
          </cell>
          <cell r="S1596">
            <v>67</v>
          </cell>
          <cell r="T1596">
            <v>536</v>
          </cell>
          <cell r="U1596" t="str">
            <v>11</v>
          </cell>
          <cell r="V1596" t="str">
            <v>CAN SALES</v>
          </cell>
          <cell r="W1596">
            <v>20231120</v>
          </cell>
          <cell r="X1596" t="str">
            <v>20</v>
          </cell>
          <cell r="Y1596" t="str">
            <v>60</v>
          </cell>
          <cell r="Z1596" t="str">
            <v/>
          </cell>
          <cell r="AA1596" t="str">
            <v/>
          </cell>
          <cell r="AB1596" t="str">
            <v/>
          </cell>
          <cell r="AC1596" t="str">
            <v/>
          </cell>
          <cell r="AD1596" t="str">
            <v/>
          </cell>
          <cell r="AE1596" t="str">
            <v/>
          </cell>
          <cell r="AF1596">
            <v>20231120</v>
          </cell>
          <cell r="AG1596">
            <v>20231120</v>
          </cell>
          <cell r="AH1596">
            <v>20231120</v>
          </cell>
        </row>
        <row r="1597">
          <cell r="A1597">
            <v>20230428</v>
          </cell>
          <cell r="B1597">
            <v>20231120</v>
          </cell>
          <cell r="F1597" t="str">
            <v>HK322139</v>
          </cell>
          <cell r="G1597" t="str">
            <v>002320126005200</v>
          </cell>
          <cell r="H1597" t="str">
            <v>SHS20C2SS+520L</v>
          </cell>
          <cell r="I1597">
            <v>8</v>
          </cell>
          <cell r="J1597">
            <v>4160</v>
          </cell>
          <cell r="K1597">
            <v>16</v>
          </cell>
          <cell r="L1597" t="str">
            <v>ATS INDUSTRIAL AUTOMATION</v>
          </cell>
          <cell r="M1597" t="str">
            <v>023</v>
          </cell>
          <cell r="N1597" t="str">
            <v>SHS</v>
          </cell>
          <cell r="O1597" t="str">
            <v>20</v>
          </cell>
          <cell r="P1597" t="str">
            <v>C</v>
          </cell>
          <cell r="Q1597" t="str">
            <v/>
          </cell>
          <cell r="R1597" t="str">
            <v/>
          </cell>
          <cell r="S1597">
            <v>85</v>
          </cell>
          <cell r="T1597">
            <v>680</v>
          </cell>
          <cell r="U1597" t="str">
            <v>11</v>
          </cell>
          <cell r="V1597" t="str">
            <v>CAN SALES</v>
          </cell>
          <cell r="W1597">
            <v>20231120</v>
          </cell>
          <cell r="X1597" t="str">
            <v>20</v>
          </cell>
          <cell r="Y1597" t="str">
            <v>60</v>
          </cell>
          <cell r="Z1597" t="str">
            <v/>
          </cell>
          <cell r="AA1597" t="str">
            <v/>
          </cell>
          <cell r="AB1597" t="str">
            <v/>
          </cell>
          <cell r="AC1597" t="str">
            <v/>
          </cell>
          <cell r="AD1597" t="str">
            <v/>
          </cell>
          <cell r="AE1597" t="str">
            <v/>
          </cell>
          <cell r="AF1597">
            <v>20231120</v>
          </cell>
          <cell r="AG1597">
            <v>20231120</v>
          </cell>
          <cell r="AH1597">
            <v>20231120</v>
          </cell>
        </row>
        <row r="1598">
          <cell r="A1598">
            <v>20230428</v>
          </cell>
          <cell r="B1598">
            <v>20231120</v>
          </cell>
          <cell r="F1598" t="str">
            <v>HK322141</v>
          </cell>
          <cell r="G1598" t="str">
            <v>002320126010000</v>
          </cell>
          <cell r="H1598" t="str">
            <v>SHS20C2SS+1000L</v>
          </cell>
          <cell r="I1598">
            <v>4</v>
          </cell>
          <cell r="J1598">
            <v>4000</v>
          </cell>
          <cell r="K1598">
            <v>8</v>
          </cell>
          <cell r="L1598" t="str">
            <v>ATS INDUSTRIAL AUTOMATION</v>
          </cell>
          <cell r="M1598" t="str">
            <v>023</v>
          </cell>
          <cell r="N1598" t="str">
            <v>SHS</v>
          </cell>
          <cell r="O1598" t="str">
            <v>20</v>
          </cell>
          <cell r="P1598" t="str">
            <v>C</v>
          </cell>
          <cell r="Q1598" t="str">
            <v/>
          </cell>
          <cell r="R1598" t="str">
            <v/>
          </cell>
          <cell r="S1598">
            <v>114</v>
          </cell>
          <cell r="T1598">
            <v>456</v>
          </cell>
          <cell r="U1598" t="str">
            <v>11</v>
          </cell>
          <cell r="V1598" t="str">
            <v>CAN SALES</v>
          </cell>
          <cell r="W1598">
            <v>20231120</v>
          </cell>
          <cell r="X1598" t="str">
            <v>20</v>
          </cell>
          <cell r="Y1598" t="str">
            <v>60</v>
          </cell>
          <cell r="Z1598" t="str">
            <v/>
          </cell>
          <cell r="AA1598" t="str">
            <v/>
          </cell>
          <cell r="AB1598" t="str">
            <v/>
          </cell>
          <cell r="AC1598" t="str">
            <v/>
          </cell>
          <cell r="AD1598" t="str">
            <v/>
          </cell>
          <cell r="AE1598" t="str">
            <v/>
          </cell>
          <cell r="AF1598">
            <v>20231120</v>
          </cell>
          <cell r="AG1598">
            <v>20231120</v>
          </cell>
          <cell r="AH1598">
            <v>20231120</v>
          </cell>
        </row>
        <row r="1599">
          <cell r="A1599">
            <v>20230428</v>
          </cell>
          <cell r="B1599">
            <v>20231120</v>
          </cell>
          <cell r="F1599" t="str">
            <v>HK322144</v>
          </cell>
          <cell r="G1599" t="str">
            <v>102302111720200</v>
          </cell>
          <cell r="H1599" t="str">
            <v>SHS20C2SS+1500L</v>
          </cell>
          <cell r="I1599">
            <v>4</v>
          </cell>
          <cell r="J1599">
            <v>6000</v>
          </cell>
          <cell r="K1599">
            <v>8</v>
          </cell>
          <cell r="L1599" t="str">
            <v>ATS INDUSTRIAL AUTOMATION</v>
          </cell>
          <cell r="M1599" t="str">
            <v>023</v>
          </cell>
          <cell r="N1599" t="str">
            <v>SHS</v>
          </cell>
          <cell r="O1599" t="str">
            <v>20</v>
          </cell>
          <cell r="P1599" t="str">
            <v>C</v>
          </cell>
          <cell r="Q1599" t="str">
            <v/>
          </cell>
          <cell r="R1599" t="str">
            <v/>
          </cell>
          <cell r="S1599">
            <v>144</v>
          </cell>
          <cell r="T1599">
            <v>576</v>
          </cell>
          <cell r="U1599" t="str">
            <v>11</v>
          </cell>
          <cell r="V1599" t="str">
            <v>CAN SALES</v>
          </cell>
          <cell r="W1599">
            <v>20231120</v>
          </cell>
          <cell r="X1599" t="str">
            <v>30</v>
          </cell>
          <cell r="Y1599" t="str">
            <v>60</v>
          </cell>
          <cell r="Z1599" t="str">
            <v/>
          </cell>
          <cell r="AA1599" t="str">
            <v/>
          </cell>
          <cell r="AB1599" t="str">
            <v/>
          </cell>
          <cell r="AC1599" t="str">
            <v/>
          </cell>
          <cell r="AD1599" t="str">
            <v/>
          </cell>
          <cell r="AE1599" t="str">
            <v/>
          </cell>
          <cell r="AF1599">
            <v>20231120</v>
          </cell>
          <cell r="AG1599">
            <v>20231120</v>
          </cell>
          <cell r="AH1599">
            <v>20231120</v>
          </cell>
        </row>
        <row r="1600">
          <cell r="A1600">
            <v>20230428</v>
          </cell>
          <cell r="B1600">
            <v>20231120</v>
          </cell>
          <cell r="F1600" t="str">
            <v>HK322142</v>
          </cell>
          <cell r="G1600" t="str">
            <v>102302116961400</v>
          </cell>
          <cell r="H1600" t="str">
            <v>SHS20C2SS+300L</v>
          </cell>
          <cell r="I1600">
            <v>8</v>
          </cell>
          <cell r="J1600">
            <v>2400</v>
          </cell>
          <cell r="K1600">
            <v>16</v>
          </cell>
          <cell r="L1600" t="str">
            <v>ATS INDUSTRIAL AUTOMATION</v>
          </cell>
          <cell r="M1600" t="str">
            <v>023</v>
          </cell>
          <cell r="N1600" t="str">
            <v>SHS</v>
          </cell>
          <cell r="O1600" t="str">
            <v>20</v>
          </cell>
          <cell r="P1600" t="str">
            <v>C</v>
          </cell>
          <cell r="Q1600" t="str">
            <v/>
          </cell>
          <cell r="R1600" t="str">
            <v/>
          </cell>
          <cell r="S1600">
            <v>72</v>
          </cell>
          <cell r="T1600">
            <v>576</v>
          </cell>
          <cell r="U1600" t="str">
            <v>11</v>
          </cell>
          <cell r="V1600" t="str">
            <v>CAN SALES</v>
          </cell>
          <cell r="W1600">
            <v>20231120</v>
          </cell>
          <cell r="X1600" t="str">
            <v>30</v>
          </cell>
          <cell r="Y1600" t="str">
            <v>60</v>
          </cell>
          <cell r="Z1600" t="str">
            <v/>
          </cell>
          <cell r="AA1600" t="str">
            <v/>
          </cell>
          <cell r="AB1600" t="str">
            <v/>
          </cell>
          <cell r="AC1600" t="str">
            <v/>
          </cell>
          <cell r="AD1600" t="str">
            <v/>
          </cell>
          <cell r="AE1600" t="str">
            <v/>
          </cell>
          <cell r="AF1600">
            <v>20231120</v>
          </cell>
          <cell r="AG1600">
            <v>20231120</v>
          </cell>
          <cell r="AH1600">
            <v>20231120</v>
          </cell>
        </row>
        <row r="1601">
          <cell r="A1601">
            <v>20230428</v>
          </cell>
          <cell r="B1601">
            <v>20231120</v>
          </cell>
          <cell r="F1601" t="str">
            <v>HK322143</v>
          </cell>
          <cell r="G1601" t="str">
            <v>102302116961400</v>
          </cell>
          <cell r="H1601" t="str">
            <v>SHS20C2SS+300L</v>
          </cell>
          <cell r="I1601">
            <v>8</v>
          </cell>
          <cell r="J1601">
            <v>2400</v>
          </cell>
          <cell r="K1601">
            <v>16</v>
          </cell>
          <cell r="L1601" t="str">
            <v>ATS INDUSTRIAL AUTOMATION</v>
          </cell>
          <cell r="M1601" t="str">
            <v>023</v>
          </cell>
          <cell r="N1601" t="str">
            <v>SHS</v>
          </cell>
          <cell r="O1601" t="str">
            <v>20</v>
          </cell>
          <cell r="P1601" t="str">
            <v>C</v>
          </cell>
          <cell r="Q1601" t="str">
            <v/>
          </cell>
          <cell r="R1601" t="str">
            <v/>
          </cell>
          <cell r="S1601">
            <v>72</v>
          </cell>
          <cell r="T1601">
            <v>576</v>
          </cell>
          <cell r="U1601" t="str">
            <v>11</v>
          </cell>
          <cell r="V1601" t="str">
            <v>CAN SALES</v>
          </cell>
          <cell r="W1601">
            <v>20231120</v>
          </cell>
          <cell r="X1601" t="str">
            <v>30</v>
          </cell>
          <cell r="Y1601" t="str">
            <v>60</v>
          </cell>
          <cell r="Z1601" t="str">
            <v/>
          </cell>
          <cell r="AA1601" t="str">
            <v/>
          </cell>
          <cell r="AB1601" t="str">
            <v/>
          </cell>
          <cell r="AC1601" t="str">
            <v/>
          </cell>
          <cell r="AD1601" t="str">
            <v/>
          </cell>
          <cell r="AE1601" t="str">
            <v/>
          </cell>
          <cell r="AF1601">
            <v>20231120</v>
          </cell>
          <cell r="AG1601">
            <v>20231120</v>
          </cell>
          <cell r="AH1601">
            <v>20231120</v>
          </cell>
        </row>
        <row r="1602">
          <cell r="A1602">
            <v>20230502</v>
          </cell>
          <cell r="B1602">
            <v>20231120</v>
          </cell>
          <cell r="F1602" t="str">
            <v>HK322851</v>
          </cell>
          <cell r="G1602" t="str">
            <v>113951015586500</v>
          </cell>
          <cell r="H1602" t="str">
            <v>2SRS12MUUC1+490LM</v>
          </cell>
          <cell r="I1602">
            <v>72</v>
          </cell>
          <cell r="J1602">
            <v>35280</v>
          </cell>
          <cell r="K1602">
            <v>144</v>
          </cell>
          <cell r="L1602" t="str">
            <v>TECHNICO (COMP)</v>
          </cell>
          <cell r="M1602" t="str">
            <v>139</v>
          </cell>
          <cell r="N1602" t="str">
            <v>SRS</v>
          </cell>
          <cell r="O1602" t="str">
            <v>12</v>
          </cell>
          <cell r="P1602" t="str">
            <v/>
          </cell>
          <cell r="Q1602" t="str">
            <v/>
          </cell>
          <cell r="R1602" t="str">
            <v>C1</v>
          </cell>
          <cell r="S1602">
            <v>56</v>
          </cell>
          <cell r="T1602">
            <v>4032</v>
          </cell>
          <cell r="U1602" t="str">
            <v>11</v>
          </cell>
          <cell r="V1602" t="str">
            <v>DET SALES</v>
          </cell>
          <cell r="W1602">
            <v>20231124</v>
          </cell>
          <cell r="X1602" t="str">
            <v>7.5</v>
          </cell>
          <cell r="Y1602" t="str">
            <v>25</v>
          </cell>
          <cell r="Z1602" t="str">
            <v/>
          </cell>
          <cell r="AA1602" t="str">
            <v/>
          </cell>
          <cell r="AB1602" t="str">
            <v/>
          </cell>
          <cell r="AC1602" t="str">
            <v>M200</v>
          </cell>
          <cell r="AD1602" t="str">
            <v/>
          </cell>
          <cell r="AE1602" t="str">
            <v>M100</v>
          </cell>
          <cell r="AF1602">
            <v>20231120</v>
          </cell>
          <cell r="AG1602">
            <v>20231120</v>
          </cell>
          <cell r="AH1602">
            <v>20231120</v>
          </cell>
        </row>
        <row r="1603">
          <cell r="A1603">
            <v>20230502</v>
          </cell>
          <cell r="B1603">
            <v>20231120</v>
          </cell>
          <cell r="F1603" t="str">
            <v>HK322844</v>
          </cell>
          <cell r="G1603" t="str">
            <v>300551016637400</v>
          </cell>
          <cell r="H1603" t="str">
            <v>SSR15XW1SSC1(GK) BLOCK</v>
          </cell>
          <cell r="I1603">
            <v>1</v>
          </cell>
          <cell r="J1603">
            <v>0</v>
          </cell>
          <cell r="K1603">
            <v>1</v>
          </cell>
          <cell r="L1603" t="str">
            <v>TECHNICO (COMP)</v>
          </cell>
          <cell r="M1603" t="str">
            <v>005</v>
          </cell>
          <cell r="N1603" t="str">
            <v>SSR</v>
          </cell>
          <cell r="O1603" t="str">
            <v>15X</v>
          </cell>
          <cell r="P1603" t="str">
            <v>W</v>
          </cell>
          <cell r="Q1603" t="str">
            <v>GK</v>
          </cell>
          <cell r="R1603" t="str">
            <v>C1</v>
          </cell>
          <cell r="S1603">
            <v>32</v>
          </cell>
          <cell r="T1603">
            <v>32</v>
          </cell>
          <cell r="U1603" t="str">
            <v>11</v>
          </cell>
          <cell r="V1603" t="str">
            <v>DET SALES</v>
          </cell>
          <cell r="W1603">
            <v>20231124</v>
          </cell>
          <cell r="X1603" t="str">
            <v/>
          </cell>
          <cell r="Y1603" t="str">
            <v/>
          </cell>
          <cell r="Z1603" t="str">
            <v/>
          </cell>
          <cell r="AA1603" t="str">
            <v/>
          </cell>
          <cell r="AB1603" t="str">
            <v/>
          </cell>
          <cell r="AC1603" t="str">
            <v/>
          </cell>
          <cell r="AD1603" t="str">
            <v/>
          </cell>
          <cell r="AE1603" t="str">
            <v/>
          </cell>
          <cell r="AF1603">
            <v>20231120</v>
          </cell>
          <cell r="AG1603">
            <v>20231120</v>
          </cell>
          <cell r="AH1603">
            <v>20231120</v>
          </cell>
        </row>
        <row r="1604">
          <cell r="A1604">
            <v>20230516</v>
          </cell>
          <cell r="B1604">
            <v>20231120</v>
          </cell>
          <cell r="F1604" t="str">
            <v>HK326144</v>
          </cell>
          <cell r="G1604" t="str">
            <v>113951022574401</v>
          </cell>
          <cell r="H1604" t="str">
            <v>2SRS9XMUU+524LM/1216941-011/REV:A</v>
          </cell>
          <cell r="I1604">
            <v>90</v>
          </cell>
          <cell r="J1604">
            <v>47160</v>
          </cell>
          <cell r="K1604">
            <v>180</v>
          </cell>
          <cell r="L1604" t="str">
            <v>B.E. AEROSPACE (UKNI)</v>
          </cell>
          <cell r="M1604" t="str">
            <v>139</v>
          </cell>
          <cell r="N1604" t="str">
            <v>SRS</v>
          </cell>
          <cell r="O1604" t="str">
            <v>9X</v>
          </cell>
          <cell r="P1604" t="str">
            <v/>
          </cell>
          <cell r="Q1604" t="str">
            <v/>
          </cell>
          <cell r="R1604" t="str">
            <v/>
          </cell>
          <cell r="S1604">
            <v>77.260000000000005</v>
          </cell>
          <cell r="T1604">
            <v>6953.4</v>
          </cell>
          <cell r="U1604" t="str">
            <v>11</v>
          </cell>
          <cell r="V1604" t="str">
            <v>ATL SALES</v>
          </cell>
          <cell r="W1604">
            <v>20231123</v>
          </cell>
          <cell r="X1604" t="str">
            <v>12</v>
          </cell>
          <cell r="Y1604" t="str">
            <v>20</v>
          </cell>
          <cell r="Z1604" t="str">
            <v/>
          </cell>
          <cell r="AA1604" t="str">
            <v/>
          </cell>
          <cell r="AB1604" t="str">
            <v/>
          </cell>
          <cell r="AC1604" t="str">
            <v>M200</v>
          </cell>
          <cell r="AD1604" t="str">
            <v/>
          </cell>
          <cell r="AE1604" t="str">
            <v>M100</v>
          </cell>
          <cell r="AF1604">
            <v>20231120</v>
          </cell>
          <cell r="AG1604">
            <v>20231120</v>
          </cell>
          <cell r="AH1604">
            <v>20231120</v>
          </cell>
        </row>
        <row r="1605">
          <cell r="A1605">
            <v>20230517</v>
          </cell>
          <cell r="B1605">
            <v>20231120</v>
          </cell>
          <cell r="F1605" t="str">
            <v>HK326424</v>
          </cell>
          <cell r="G1605" t="str">
            <v>113951022215400</v>
          </cell>
          <cell r="H1605" t="str">
            <v>2SRS9XMUU+550LM</v>
          </cell>
          <cell r="I1605">
            <v>4</v>
          </cell>
          <cell r="J1605">
            <v>2200</v>
          </cell>
          <cell r="K1605">
            <v>8</v>
          </cell>
          <cell r="L1605" t="str">
            <v>B.E. AEROSPACE (UKNI)</v>
          </cell>
          <cell r="M1605" t="str">
            <v>139</v>
          </cell>
          <cell r="N1605" t="str">
            <v>SRS</v>
          </cell>
          <cell r="O1605" t="str">
            <v>9X</v>
          </cell>
          <cell r="P1605" t="str">
            <v/>
          </cell>
          <cell r="Q1605" t="str">
            <v/>
          </cell>
          <cell r="R1605" t="str">
            <v/>
          </cell>
          <cell r="S1605">
            <v>79.52</v>
          </cell>
          <cell r="T1605">
            <v>318.08</v>
          </cell>
          <cell r="U1605" t="str">
            <v>11</v>
          </cell>
          <cell r="V1605" t="str">
            <v>ATL SALES</v>
          </cell>
          <cell r="W1605">
            <v>20231123</v>
          </cell>
          <cell r="X1605" t="str">
            <v>5</v>
          </cell>
          <cell r="Y1605" t="str">
            <v>20</v>
          </cell>
          <cell r="Z1605" t="str">
            <v/>
          </cell>
          <cell r="AA1605" t="str">
            <v/>
          </cell>
          <cell r="AB1605" t="str">
            <v/>
          </cell>
          <cell r="AC1605" t="str">
            <v>M200</v>
          </cell>
          <cell r="AD1605" t="str">
            <v/>
          </cell>
          <cell r="AE1605" t="str">
            <v>M100</v>
          </cell>
          <cell r="AF1605">
            <v>20231120</v>
          </cell>
          <cell r="AG1605">
            <v>20231120</v>
          </cell>
          <cell r="AH1605">
            <v>20231120</v>
          </cell>
        </row>
        <row r="1606">
          <cell r="A1606">
            <v>20230602</v>
          </cell>
          <cell r="B1606">
            <v>20231120</v>
          </cell>
          <cell r="F1606" t="str">
            <v>HK328212</v>
          </cell>
          <cell r="G1606" t="str">
            <v>002365426018700</v>
          </cell>
          <cell r="H1606" t="str">
            <v>SHS65LV2SS+1870L</v>
          </cell>
          <cell r="I1606">
            <v>1</v>
          </cell>
          <cell r="J1606">
            <v>1870</v>
          </cell>
          <cell r="K1606">
            <v>2</v>
          </cell>
          <cell r="L1606" t="str">
            <v>HUSKY INJECTION MOLDING SYSTEMS LTD</v>
          </cell>
          <cell r="M1606" t="str">
            <v>023</v>
          </cell>
          <cell r="N1606" t="str">
            <v>SHS</v>
          </cell>
          <cell r="O1606" t="str">
            <v>65</v>
          </cell>
          <cell r="P1606" t="str">
            <v>LV</v>
          </cell>
          <cell r="Q1606" t="str">
            <v/>
          </cell>
          <cell r="R1606" t="str">
            <v/>
          </cell>
          <cell r="S1606">
            <v>605</v>
          </cell>
          <cell r="T1606">
            <v>605</v>
          </cell>
          <cell r="U1606" t="str">
            <v>11</v>
          </cell>
          <cell r="V1606" t="str">
            <v>CAN SALES</v>
          </cell>
          <cell r="W1606">
            <v>20231123</v>
          </cell>
          <cell r="X1606" t="str">
            <v>35</v>
          </cell>
          <cell r="Y1606" t="str">
            <v>150</v>
          </cell>
          <cell r="Z1606" t="str">
            <v/>
          </cell>
          <cell r="AA1606" t="str">
            <v/>
          </cell>
          <cell r="AB1606" t="str">
            <v/>
          </cell>
          <cell r="AC1606" t="str">
            <v/>
          </cell>
          <cell r="AD1606" t="str">
            <v/>
          </cell>
          <cell r="AE1606" t="str">
            <v/>
          </cell>
          <cell r="AF1606">
            <v>20231120</v>
          </cell>
          <cell r="AG1606">
            <v>20231120</v>
          </cell>
          <cell r="AH1606">
            <v>20231120</v>
          </cell>
        </row>
        <row r="1607">
          <cell r="A1607">
            <v>20230602</v>
          </cell>
          <cell r="B1607">
            <v>20231120</v>
          </cell>
          <cell r="F1607" t="str">
            <v>HK328390</v>
          </cell>
          <cell r="G1607" t="str">
            <v>101E51019928500</v>
          </cell>
          <cell r="H1607" t="str">
            <v>HSR35C2SSC0E+1000LP(50-3300)</v>
          </cell>
          <cell r="I1607">
            <v>132</v>
          </cell>
          <cell r="J1607">
            <v>132000</v>
          </cell>
          <cell r="K1607">
            <v>264</v>
          </cell>
          <cell r="L1607" t="str">
            <v>HAAS AUTOMATION</v>
          </cell>
          <cell r="M1607" t="str">
            <v>01E</v>
          </cell>
          <cell r="N1607" t="str">
            <v>HSR</v>
          </cell>
          <cell r="O1607" t="str">
            <v>35</v>
          </cell>
          <cell r="P1607" t="str">
            <v>C</v>
          </cell>
          <cell r="Q1607" t="str">
            <v>P</v>
          </cell>
          <cell r="R1607" t="str">
            <v>C0</v>
          </cell>
          <cell r="S1607">
            <v>96.75</v>
          </cell>
          <cell r="T1607">
            <v>12771</v>
          </cell>
          <cell r="U1607" t="str">
            <v>11</v>
          </cell>
          <cell r="V1607" t="str">
            <v>LA SALES</v>
          </cell>
          <cell r="W1607">
            <v>20231124</v>
          </cell>
          <cell r="X1607" t="str">
            <v>20</v>
          </cell>
          <cell r="Y1607" t="str">
            <v>80</v>
          </cell>
          <cell r="Z1607" t="str">
            <v/>
          </cell>
          <cell r="AA1607" t="str">
            <v/>
          </cell>
          <cell r="AB1607" t="str">
            <v>0HN0</v>
          </cell>
          <cell r="AC1607" t="str">
            <v/>
          </cell>
          <cell r="AD1607" t="str">
            <v>W010</v>
          </cell>
          <cell r="AE1607" t="str">
            <v/>
          </cell>
          <cell r="AF1607">
            <v>20231120</v>
          </cell>
          <cell r="AG1607">
            <v>20231120</v>
          </cell>
          <cell r="AH1607">
            <v>20231120</v>
          </cell>
        </row>
        <row r="1608">
          <cell r="A1608">
            <v>20230621</v>
          </cell>
          <cell r="B1608">
            <v>20231120</v>
          </cell>
          <cell r="F1608" t="str">
            <v>HK331666</v>
          </cell>
          <cell r="G1608" t="str">
            <v>102351023135000</v>
          </cell>
          <cell r="H1608" t="str">
            <v>SHS65LC2SS+1210L</v>
          </cell>
          <cell r="I1608">
            <v>2</v>
          </cell>
          <cell r="J1608">
            <v>2420</v>
          </cell>
          <cell r="K1608">
            <v>4</v>
          </cell>
          <cell r="L1608" t="str">
            <v>WEIMER BEARING</v>
          </cell>
          <cell r="M1608" t="str">
            <v>023</v>
          </cell>
          <cell r="N1608" t="str">
            <v>SHS</v>
          </cell>
          <cell r="O1608" t="str">
            <v>65</v>
          </cell>
          <cell r="P1608" t="str">
            <v>LC</v>
          </cell>
          <cell r="Q1608" t="str">
            <v/>
          </cell>
          <cell r="R1608" t="str">
            <v/>
          </cell>
          <cell r="S1608">
            <v>708.82</v>
          </cell>
          <cell r="T1608">
            <v>1417.64</v>
          </cell>
          <cell r="U1608" t="str">
            <v>11</v>
          </cell>
          <cell r="V1608" t="str">
            <v>CHI SALES</v>
          </cell>
          <cell r="W1608">
            <v>20231123</v>
          </cell>
          <cell r="X1608" t="str">
            <v>80</v>
          </cell>
          <cell r="Y1608" t="str">
            <v>150</v>
          </cell>
          <cell r="Z1608" t="str">
            <v/>
          </cell>
          <cell r="AA1608" t="str">
            <v/>
          </cell>
          <cell r="AB1608" t="str">
            <v/>
          </cell>
          <cell r="AC1608" t="str">
            <v/>
          </cell>
          <cell r="AD1608" t="str">
            <v/>
          </cell>
          <cell r="AE1608" t="str">
            <v/>
          </cell>
          <cell r="AF1608">
            <v>20231120</v>
          </cell>
          <cell r="AG1608">
            <v>20231120</v>
          </cell>
          <cell r="AH1608">
            <v>20231120</v>
          </cell>
        </row>
        <row r="1609">
          <cell r="A1609">
            <v>20230622</v>
          </cell>
          <cell r="B1609">
            <v>20231120</v>
          </cell>
          <cell r="F1609" t="str">
            <v>HK331853</v>
          </cell>
          <cell r="G1609" t="str">
            <v>301751011357400</v>
          </cell>
          <cell r="H1609" t="str">
            <v>HSR55-1500LE(GK) RAIL</v>
          </cell>
          <cell r="I1609">
            <v>10</v>
          </cell>
          <cell r="J1609">
            <v>15000</v>
          </cell>
          <cell r="K1609">
            <v>0</v>
          </cell>
          <cell r="L1609" t="str">
            <v>FANUC AMERICA CORPORATION</v>
          </cell>
          <cell r="M1609" t="str">
            <v>017</v>
          </cell>
          <cell r="N1609" t="str">
            <v>HSR</v>
          </cell>
          <cell r="O1609" t="str">
            <v>55</v>
          </cell>
          <cell r="P1609" t="str">
            <v/>
          </cell>
          <cell r="Q1609" t="str">
            <v>GK</v>
          </cell>
          <cell r="R1609" t="str">
            <v/>
          </cell>
          <cell r="S1609">
            <v>253.6</v>
          </cell>
          <cell r="T1609">
            <v>2536</v>
          </cell>
          <cell r="U1609" t="str">
            <v>11</v>
          </cell>
          <cell r="V1609" t="str">
            <v>DET SALES</v>
          </cell>
          <cell r="W1609">
            <v>20231120</v>
          </cell>
          <cell r="X1609" t="str">
            <v>30</v>
          </cell>
          <cell r="Y1609" t="str">
            <v>120</v>
          </cell>
          <cell r="Z1609" t="str">
            <v/>
          </cell>
          <cell r="AA1609" t="str">
            <v/>
          </cell>
          <cell r="AB1609" t="str">
            <v/>
          </cell>
          <cell r="AC1609" t="str">
            <v/>
          </cell>
          <cell r="AD1609" t="str">
            <v>T000</v>
          </cell>
          <cell r="AE1609" t="str">
            <v/>
          </cell>
          <cell r="AF1609">
            <v>20231120</v>
          </cell>
          <cell r="AG1609">
            <v>20231120</v>
          </cell>
          <cell r="AH1609">
            <v>20231120</v>
          </cell>
        </row>
        <row r="1610">
          <cell r="A1610">
            <v>20230626</v>
          </cell>
          <cell r="B1610">
            <v>20231120</v>
          </cell>
          <cell r="F1610" t="str">
            <v>HK332123</v>
          </cell>
          <cell r="G1610" t="str">
            <v>302351013223300</v>
          </cell>
          <cell r="H1610" t="str">
            <v>SHS55V1SSE(GK) BLOCK</v>
          </cell>
          <cell r="I1610">
            <v>6</v>
          </cell>
          <cell r="J1610">
            <v>0</v>
          </cell>
          <cell r="K1610">
            <v>6</v>
          </cell>
          <cell r="L1610" t="str">
            <v>FANUC AMERICA CORPORATION</v>
          </cell>
          <cell r="M1610" t="str">
            <v>023</v>
          </cell>
          <cell r="N1610" t="str">
            <v>SHS</v>
          </cell>
          <cell r="O1610" t="str">
            <v>55</v>
          </cell>
          <cell r="P1610" t="str">
            <v>V</v>
          </cell>
          <cell r="Q1610" t="str">
            <v>GK</v>
          </cell>
          <cell r="R1610" t="str">
            <v/>
          </cell>
          <cell r="S1610">
            <v>108</v>
          </cell>
          <cell r="T1610">
            <v>648</v>
          </cell>
          <cell r="U1610" t="str">
            <v>11</v>
          </cell>
          <cell r="V1610" t="str">
            <v>DET SALES</v>
          </cell>
          <cell r="W1610">
            <v>20231120</v>
          </cell>
          <cell r="X1610" t="str">
            <v/>
          </cell>
          <cell r="Y1610" t="str">
            <v/>
          </cell>
          <cell r="Z1610" t="str">
            <v/>
          </cell>
          <cell r="AA1610" t="str">
            <v/>
          </cell>
          <cell r="AB1610" t="str">
            <v>00K0</v>
          </cell>
          <cell r="AC1610" t="str">
            <v/>
          </cell>
          <cell r="AD1610" t="str">
            <v/>
          </cell>
          <cell r="AE1610" t="str">
            <v/>
          </cell>
          <cell r="AF1610">
            <v>20231120</v>
          </cell>
          <cell r="AG1610">
            <v>20231120</v>
          </cell>
          <cell r="AH1610">
            <v>20231120</v>
          </cell>
        </row>
        <row r="1611">
          <cell r="A1611">
            <v>20230627</v>
          </cell>
          <cell r="B1611">
            <v>20231120</v>
          </cell>
          <cell r="F1611" t="str">
            <v>HK332389</v>
          </cell>
          <cell r="G1611" t="str">
            <v>302451022509800</v>
          </cell>
          <cell r="H1611" t="str">
            <v>SHS65-14004LT(GK)(A) RAIL</v>
          </cell>
          <cell r="I1611">
            <v>1</v>
          </cell>
          <cell r="J1611">
            <v>14004</v>
          </cell>
          <cell r="K1611">
            <v>0</v>
          </cell>
          <cell r="L1611" t="str">
            <v>APPLIED IND TECH - CLEVELAND</v>
          </cell>
          <cell r="M1611" t="str">
            <v>024</v>
          </cell>
          <cell r="N1611" t="str">
            <v>SHS</v>
          </cell>
          <cell r="O1611" t="str">
            <v>65</v>
          </cell>
          <cell r="P1611" t="str">
            <v/>
          </cell>
          <cell r="Q1611" t="str">
            <v>GK</v>
          </cell>
          <cell r="R1611" t="str">
            <v/>
          </cell>
          <cell r="S1611">
            <v>3568.94</v>
          </cell>
          <cell r="T1611">
            <v>3568.94</v>
          </cell>
          <cell r="U1611" t="str">
            <v>11</v>
          </cell>
          <cell r="V1611" t="str">
            <v>SF SALES</v>
          </cell>
          <cell r="W1611">
            <v>20230721</v>
          </cell>
          <cell r="X1611" t="str">
            <v>75</v>
          </cell>
          <cell r="Y1611" t="str">
            <v>150</v>
          </cell>
          <cell r="Z1611" t="str">
            <v>8</v>
          </cell>
          <cell r="AA1611" t="str">
            <v/>
          </cell>
          <cell r="AB1611" t="str">
            <v/>
          </cell>
          <cell r="AC1611" t="str">
            <v/>
          </cell>
          <cell r="AD1611" t="str">
            <v/>
          </cell>
          <cell r="AE1611" t="str">
            <v/>
          </cell>
          <cell r="AF1611">
            <v>20231120</v>
          </cell>
          <cell r="AG1611">
            <v>20231120</v>
          </cell>
          <cell r="AH1611">
            <v>20231120</v>
          </cell>
        </row>
        <row r="1612">
          <cell r="A1612">
            <v>20230718</v>
          </cell>
          <cell r="B1612">
            <v>20231120</v>
          </cell>
          <cell r="F1612" t="str">
            <v>HK334896</v>
          </cell>
          <cell r="G1612" t="str">
            <v>301551006792200</v>
          </cell>
          <cell r="H1612" t="str">
            <v>HSR45LR1SSHH BLOCK</v>
          </cell>
          <cell r="I1612">
            <v>1</v>
          </cell>
          <cell r="J1612">
            <v>0</v>
          </cell>
          <cell r="K1612">
            <v>1</v>
          </cell>
          <cell r="L1612" t="str">
            <v>APPLIED IND TECH - CLEVELAND</v>
          </cell>
          <cell r="M1612" t="str">
            <v>015</v>
          </cell>
          <cell r="N1612" t="str">
            <v>HSR</v>
          </cell>
          <cell r="O1612" t="str">
            <v>45</v>
          </cell>
          <cell r="P1612" t="str">
            <v>LR</v>
          </cell>
          <cell r="Q1612" t="str">
            <v/>
          </cell>
          <cell r="R1612" t="str">
            <v/>
          </cell>
          <cell r="S1612">
            <v>157</v>
          </cell>
          <cell r="T1612">
            <v>157</v>
          </cell>
          <cell r="U1612" t="str">
            <v>11</v>
          </cell>
          <cell r="V1612" t="str">
            <v>CHI SALES</v>
          </cell>
          <cell r="W1612">
            <v>20231124</v>
          </cell>
          <cell r="X1612" t="str">
            <v/>
          </cell>
          <cell r="Y1612" t="str">
            <v/>
          </cell>
          <cell r="Z1612" t="str">
            <v/>
          </cell>
          <cell r="AA1612" t="str">
            <v/>
          </cell>
          <cell r="AB1612" t="str">
            <v/>
          </cell>
          <cell r="AC1612" t="str">
            <v/>
          </cell>
          <cell r="AD1612" t="str">
            <v/>
          </cell>
          <cell r="AE1612" t="str">
            <v/>
          </cell>
          <cell r="AF1612">
            <v>20231120</v>
          </cell>
          <cell r="AG1612">
            <v>20231120</v>
          </cell>
          <cell r="AH1612">
            <v>20231120</v>
          </cell>
        </row>
        <row r="1613">
          <cell r="A1613">
            <v>20230718</v>
          </cell>
          <cell r="B1613">
            <v>20231120</v>
          </cell>
          <cell r="F1613" t="str">
            <v>HK334903</v>
          </cell>
          <cell r="G1613" t="str">
            <v>302451004192500</v>
          </cell>
          <cell r="H1613" t="str">
            <v>SHS45-4851LT(GK) RAIL</v>
          </cell>
          <cell r="I1613">
            <v>1</v>
          </cell>
          <cell r="J1613">
            <v>4851</v>
          </cell>
          <cell r="K1613">
            <v>0</v>
          </cell>
          <cell r="L1613" t="str">
            <v>APPLIED IND TECH - CLEVELAND</v>
          </cell>
          <cell r="M1613" t="str">
            <v>024</v>
          </cell>
          <cell r="N1613" t="str">
            <v>SHS</v>
          </cell>
          <cell r="O1613" t="str">
            <v>45</v>
          </cell>
          <cell r="P1613" t="str">
            <v/>
          </cell>
          <cell r="Q1613" t="str">
            <v>GK</v>
          </cell>
          <cell r="R1613" t="str">
            <v/>
          </cell>
          <cell r="S1613">
            <v>630</v>
          </cell>
          <cell r="T1613">
            <v>630</v>
          </cell>
          <cell r="U1613" t="str">
            <v>11</v>
          </cell>
          <cell r="V1613" t="str">
            <v>CHI SALES</v>
          </cell>
          <cell r="W1613">
            <v>20231124</v>
          </cell>
          <cell r="X1613" t="str">
            <v>10.5</v>
          </cell>
          <cell r="Y1613" t="str">
            <v>105</v>
          </cell>
          <cell r="Z1613" t="str">
            <v>2</v>
          </cell>
          <cell r="AA1613" t="str">
            <v/>
          </cell>
          <cell r="AB1613" t="str">
            <v/>
          </cell>
          <cell r="AC1613" t="str">
            <v/>
          </cell>
          <cell r="AD1613" t="str">
            <v/>
          </cell>
          <cell r="AE1613" t="str">
            <v/>
          </cell>
          <cell r="AF1613">
            <v>20231120</v>
          </cell>
          <cell r="AG1613">
            <v>20231120</v>
          </cell>
          <cell r="AH1613">
            <v>20231120</v>
          </cell>
        </row>
        <row r="1614">
          <cell r="A1614">
            <v>20230718</v>
          </cell>
          <cell r="B1614">
            <v>20231120</v>
          </cell>
          <cell r="F1614" t="str">
            <v>HK334898</v>
          </cell>
          <cell r="G1614" t="str">
            <v>302451007076900</v>
          </cell>
          <cell r="H1614" t="str">
            <v>SHS35-3430LT(GK) RAIL</v>
          </cell>
          <cell r="I1614">
            <v>1</v>
          </cell>
          <cell r="J1614">
            <v>3430</v>
          </cell>
          <cell r="K1614">
            <v>0</v>
          </cell>
          <cell r="L1614" t="str">
            <v>APPLIED IND TECH - CLEVELAND</v>
          </cell>
          <cell r="M1614" t="str">
            <v>024</v>
          </cell>
          <cell r="N1614" t="str">
            <v>SHS</v>
          </cell>
          <cell r="O1614" t="str">
            <v>35</v>
          </cell>
          <cell r="P1614" t="str">
            <v/>
          </cell>
          <cell r="Q1614" t="str">
            <v>GK</v>
          </cell>
          <cell r="R1614" t="str">
            <v/>
          </cell>
          <cell r="S1614">
            <v>317</v>
          </cell>
          <cell r="T1614">
            <v>317</v>
          </cell>
          <cell r="U1614" t="str">
            <v>11</v>
          </cell>
          <cell r="V1614" t="str">
            <v>CHI SALES</v>
          </cell>
          <cell r="W1614">
            <v>20231124</v>
          </cell>
          <cell r="X1614" t="str">
            <v>35</v>
          </cell>
          <cell r="Y1614" t="str">
            <v>80</v>
          </cell>
          <cell r="Z1614" t="str">
            <v>3</v>
          </cell>
          <cell r="AA1614" t="str">
            <v/>
          </cell>
          <cell r="AB1614" t="str">
            <v/>
          </cell>
          <cell r="AC1614" t="str">
            <v/>
          </cell>
          <cell r="AD1614" t="str">
            <v/>
          </cell>
          <cell r="AE1614" t="str">
            <v/>
          </cell>
          <cell r="AF1614">
            <v>20231120</v>
          </cell>
          <cell r="AG1614">
            <v>20231120</v>
          </cell>
          <cell r="AH1614">
            <v>20231120</v>
          </cell>
        </row>
        <row r="1615">
          <cell r="A1615">
            <v>20230801</v>
          </cell>
          <cell r="B1615">
            <v>20231120</v>
          </cell>
          <cell r="F1615" t="str">
            <v>HK337162</v>
          </cell>
          <cell r="G1615" t="str">
            <v>202465310929120</v>
          </cell>
          <cell r="H1615" t="str">
            <v>SHS65-2912L(GK) RAIL</v>
          </cell>
          <cell r="I1615">
            <v>2</v>
          </cell>
          <cell r="J1615">
            <v>5824</v>
          </cell>
          <cell r="K1615">
            <v>0</v>
          </cell>
          <cell r="L1615" t="str">
            <v>HUSKY TECHNOLOGIES</v>
          </cell>
          <cell r="M1615" t="str">
            <v>024</v>
          </cell>
          <cell r="N1615" t="str">
            <v>SHS</v>
          </cell>
          <cell r="O1615" t="str">
            <v>65</v>
          </cell>
          <cell r="P1615" t="str">
            <v/>
          </cell>
          <cell r="Q1615" t="str">
            <v>GK</v>
          </cell>
          <cell r="R1615" t="str">
            <v/>
          </cell>
          <cell r="S1615">
            <v>505</v>
          </cell>
          <cell r="T1615">
            <v>1010</v>
          </cell>
          <cell r="U1615" t="str">
            <v>11</v>
          </cell>
          <cell r="V1615" t="str">
            <v>CAN SALES</v>
          </cell>
          <cell r="W1615">
            <v>20230920</v>
          </cell>
          <cell r="X1615" t="str">
            <v>31</v>
          </cell>
          <cell r="Y1615" t="str">
            <v>150</v>
          </cell>
          <cell r="Z1615" t="str">
            <v/>
          </cell>
          <cell r="AA1615" t="str">
            <v/>
          </cell>
          <cell r="AB1615" t="str">
            <v/>
          </cell>
          <cell r="AC1615" t="str">
            <v/>
          </cell>
          <cell r="AD1615" t="str">
            <v/>
          </cell>
          <cell r="AE1615" t="str">
            <v/>
          </cell>
          <cell r="AF1615">
            <v>20231120</v>
          </cell>
          <cell r="AG1615">
            <v>20231120</v>
          </cell>
          <cell r="AH1615">
            <v>20231120</v>
          </cell>
        </row>
        <row r="1616">
          <cell r="A1616">
            <v>20230801</v>
          </cell>
          <cell r="B1616">
            <v>20231120</v>
          </cell>
          <cell r="F1616" t="str">
            <v>HK337184</v>
          </cell>
          <cell r="G1616" t="str">
            <v>002365428026200</v>
          </cell>
          <cell r="H1616" t="str">
            <v>SHS65LV2SSC1+2620L</v>
          </cell>
          <cell r="I1616">
            <v>2</v>
          </cell>
          <cell r="J1616">
            <v>5240</v>
          </cell>
          <cell r="K1616">
            <v>4</v>
          </cell>
          <cell r="L1616" t="str">
            <v>HUSKY TECHNOLOGIES</v>
          </cell>
          <cell r="M1616" t="str">
            <v>023</v>
          </cell>
          <cell r="N1616" t="str">
            <v>SHS</v>
          </cell>
          <cell r="O1616" t="str">
            <v>65</v>
          </cell>
          <cell r="P1616" t="str">
            <v>LV</v>
          </cell>
          <cell r="Q1616" t="str">
            <v/>
          </cell>
          <cell r="R1616" t="str">
            <v>C1</v>
          </cell>
          <cell r="S1616">
            <v>762</v>
          </cell>
          <cell r="T1616">
            <v>1524</v>
          </cell>
          <cell r="U1616" t="str">
            <v>11</v>
          </cell>
          <cell r="V1616" t="str">
            <v>CAN SALES</v>
          </cell>
          <cell r="W1616">
            <v>20230920</v>
          </cell>
          <cell r="X1616" t="str">
            <v>35</v>
          </cell>
          <cell r="Y1616" t="str">
            <v>150</v>
          </cell>
          <cell r="Z1616" t="str">
            <v/>
          </cell>
          <cell r="AA1616" t="str">
            <v/>
          </cell>
          <cell r="AB1616" t="str">
            <v/>
          </cell>
          <cell r="AC1616" t="str">
            <v/>
          </cell>
          <cell r="AD1616" t="str">
            <v/>
          </cell>
          <cell r="AE1616" t="str">
            <v/>
          </cell>
          <cell r="AF1616">
            <v>20231120</v>
          </cell>
          <cell r="AG1616">
            <v>20231120</v>
          </cell>
          <cell r="AH1616">
            <v>20231120</v>
          </cell>
        </row>
        <row r="1617">
          <cell r="A1617">
            <v>20230807</v>
          </cell>
          <cell r="B1617">
            <v>20231120</v>
          </cell>
          <cell r="F1617" t="str">
            <v>HK337788</v>
          </cell>
          <cell r="G1617" t="str">
            <v>002330537606800</v>
          </cell>
          <cell r="H1617" t="str">
            <v>SHS30R3SSC0+680LSP</v>
          </cell>
          <cell r="I1617">
            <v>8</v>
          </cell>
          <cell r="J1617">
            <v>5440</v>
          </cell>
          <cell r="K1617">
            <v>24</v>
          </cell>
          <cell r="L1617" t="str">
            <v>AUTOMATIZACION MECANICA LINEAL</v>
          </cell>
          <cell r="M1617" t="str">
            <v>023</v>
          </cell>
          <cell r="N1617" t="str">
            <v>SHS</v>
          </cell>
          <cell r="O1617" t="str">
            <v>30</v>
          </cell>
          <cell r="P1617" t="str">
            <v>R</v>
          </cell>
          <cell r="Q1617" t="str">
            <v>SP</v>
          </cell>
          <cell r="R1617" t="str">
            <v>C0</v>
          </cell>
          <cell r="S1617">
            <v>367.07</v>
          </cell>
          <cell r="T1617">
            <v>2936.56</v>
          </cell>
          <cell r="U1617" t="str">
            <v>11</v>
          </cell>
          <cell r="V1617" t="str">
            <v>LA SALES</v>
          </cell>
          <cell r="W1617">
            <v>20231124</v>
          </cell>
          <cell r="X1617" t="str">
            <v>20</v>
          </cell>
          <cell r="Y1617" t="str">
            <v>80</v>
          </cell>
          <cell r="Z1617" t="str">
            <v/>
          </cell>
          <cell r="AA1617" t="str">
            <v/>
          </cell>
          <cell r="AB1617" t="str">
            <v/>
          </cell>
          <cell r="AC1617" t="str">
            <v/>
          </cell>
          <cell r="AD1617" t="str">
            <v/>
          </cell>
          <cell r="AE1617" t="str">
            <v/>
          </cell>
          <cell r="AF1617">
            <v>20231120</v>
          </cell>
          <cell r="AG1617">
            <v>20231120</v>
          </cell>
          <cell r="AH1617">
            <v>20231120</v>
          </cell>
        </row>
        <row r="1618">
          <cell r="A1618">
            <v>20230808</v>
          </cell>
          <cell r="B1618">
            <v>20231120</v>
          </cell>
          <cell r="F1618" t="str">
            <v>HK337900</v>
          </cell>
          <cell r="G1618" t="str">
            <v>100551011082300</v>
          </cell>
          <cell r="H1618" t="str">
            <v>SSR15XW2C1M+760LSPM-III</v>
          </cell>
          <cell r="I1618">
            <v>30</v>
          </cell>
          <cell r="J1618">
            <v>22800</v>
          </cell>
          <cell r="K1618">
            <v>60</v>
          </cell>
          <cell r="L1618" t="str">
            <v>RELIANT SYSTEMS INC</v>
          </cell>
          <cell r="M1618" t="str">
            <v>005</v>
          </cell>
          <cell r="N1618" t="str">
            <v>SSR</v>
          </cell>
          <cell r="O1618" t="str">
            <v>15X</v>
          </cell>
          <cell r="P1618" t="str">
            <v>W</v>
          </cell>
          <cell r="Q1618" t="str">
            <v>SP</v>
          </cell>
          <cell r="R1618" t="str">
            <v>C1</v>
          </cell>
          <cell r="S1618">
            <v>217.78</v>
          </cell>
          <cell r="T1618">
            <v>6533.4</v>
          </cell>
          <cell r="U1618" t="str">
            <v>11</v>
          </cell>
          <cell r="V1618" t="str">
            <v>CHI SALES</v>
          </cell>
          <cell r="W1618">
            <v>20231120</v>
          </cell>
          <cell r="X1618" t="str">
            <v>20</v>
          </cell>
          <cell r="Y1618" t="str">
            <v>60</v>
          </cell>
          <cell r="Z1618" t="str">
            <v/>
          </cell>
          <cell r="AA1618" t="str">
            <v>3</v>
          </cell>
          <cell r="AB1618" t="str">
            <v/>
          </cell>
          <cell r="AC1618" t="str">
            <v>M300</v>
          </cell>
          <cell r="AD1618" t="str">
            <v/>
          </cell>
          <cell r="AE1618" t="str">
            <v>M100</v>
          </cell>
          <cell r="AF1618">
            <v>20231120</v>
          </cell>
          <cell r="AG1618">
            <v>20231120</v>
          </cell>
          <cell r="AH1618">
            <v>20231120</v>
          </cell>
        </row>
        <row r="1619">
          <cell r="A1619">
            <v>20230809</v>
          </cell>
          <cell r="B1619">
            <v>20231120</v>
          </cell>
          <cell r="F1619" t="str">
            <v>HK338136</v>
          </cell>
          <cell r="G1619" t="str">
            <v>302351008056400</v>
          </cell>
          <cell r="H1619" t="str">
            <v>SHS20V1SSC1E(GK) BLOCK</v>
          </cell>
          <cell r="I1619">
            <v>17</v>
          </cell>
          <cell r="J1619">
            <v>0</v>
          </cell>
          <cell r="K1619">
            <v>17</v>
          </cell>
          <cell r="L1619" t="str">
            <v>TRUMPF GMBH &amp; CO KG</v>
          </cell>
          <cell r="M1619" t="str">
            <v>023</v>
          </cell>
          <cell r="N1619" t="str">
            <v>SHS</v>
          </cell>
          <cell r="O1619" t="str">
            <v>20</v>
          </cell>
          <cell r="P1619" t="str">
            <v>V</v>
          </cell>
          <cell r="Q1619" t="str">
            <v>GK</v>
          </cell>
          <cell r="R1619" t="str">
            <v>C1</v>
          </cell>
          <cell r="S1619">
            <v>38</v>
          </cell>
          <cell r="T1619">
            <v>646</v>
          </cell>
          <cell r="U1619" t="str">
            <v>11</v>
          </cell>
          <cell r="V1619" t="str">
            <v>NE SALES</v>
          </cell>
          <cell r="W1619">
            <v>20231124</v>
          </cell>
          <cell r="X1619" t="str">
            <v/>
          </cell>
          <cell r="Y1619" t="str">
            <v/>
          </cell>
          <cell r="Z1619" t="str">
            <v/>
          </cell>
          <cell r="AA1619" t="str">
            <v/>
          </cell>
          <cell r="AB1619" t="str">
            <v>001K</v>
          </cell>
          <cell r="AC1619" t="str">
            <v/>
          </cell>
          <cell r="AD1619" t="str">
            <v/>
          </cell>
          <cell r="AE1619" t="str">
            <v/>
          </cell>
          <cell r="AF1619">
            <v>20231120</v>
          </cell>
          <cell r="AG1619">
            <v>20231120</v>
          </cell>
          <cell r="AH1619">
            <v>20231120</v>
          </cell>
        </row>
        <row r="1620">
          <cell r="A1620">
            <v>20230110</v>
          </cell>
          <cell r="B1620">
            <v>20231121</v>
          </cell>
          <cell r="F1620" t="str">
            <v>HK301035</v>
          </cell>
          <cell r="G1620" t="str">
            <v>102351006755400</v>
          </cell>
          <cell r="H1620" t="str">
            <v>SHS15R2C1+194LP-II</v>
          </cell>
          <cell r="I1620">
            <v>16</v>
          </cell>
          <cell r="J1620">
            <v>3104</v>
          </cell>
          <cell r="K1620">
            <v>32</v>
          </cell>
          <cell r="L1620" t="str">
            <v>RELIANT SYSTEMS INC</v>
          </cell>
          <cell r="M1620" t="str">
            <v>023</v>
          </cell>
          <cell r="N1620" t="str">
            <v>SHS</v>
          </cell>
          <cell r="O1620" t="str">
            <v>15</v>
          </cell>
          <cell r="P1620" t="str">
            <v>R</v>
          </cell>
          <cell r="Q1620" t="str">
            <v>P</v>
          </cell>
          <cell r="R1620" t="str">
            <v>C1</v>
          </cell>
          <cell r="S1620">
            <v>93.3</v>
          </cell>
          <cell r="T1620">
            <v>1492.8</v>
          </cell>
          <cell r="U1620" t="str">
            <v>11</v>
          </cell>
          <cell r="V1620" t="str">
            <v>CHI SALES</v>
          </cell>
          <cell r="W1620">
            <v>20231127</v>
          </cell>
          <cell r="X1620" t="str">
            <v>7</v>
          </cell>
          <cell r="Y1620" t="str">
            <v>60</v>
          </cell>
          <cell r="Z1620" t="str">
            <v/>
          </cell>
          <cell r="AA1620" t="str">
            <v>2</v>
          </cell>
          <cell r="AB1620" t="str">
            <v/>
          </cell>
          <cell r="AC1620" t="str">
            <v/>
          </cell>
          <cell r="AD1620" t="str">
            <v/>
          </cell>
          <cell r="AE1620" t="str">
            <v/>
          </cell>
          <cell r="AF1620">
            <v>20231121</v>
          </cell>
          <cell r="AG1620">
            <v>20231121</v>
          </cell>
          <cell r="AH1620">
            <v>20231121</v>
          </cell>
        </row>
        <row r="1621">
          <cell r="A1621">
            <v>20230505</v>
          </cell>
          <cell r="B1621">
            <v>20231121</v>
          </cell>
          <cell r="F1621" t="str">
            <v>HK323757</v>
          </cell>
          <cell r="G1621" t="str">
            <v>169951011780706</v>
          </cell>
          <cell r="H1621" t="str">
            <v>MPG151-0117807</v>
          </cell>
          <cell r="I1621">
            <v>24</v>
          </cell>
          <cell r="J1621">
            <v>0</v>
          </cell>
          <cell r="K1621">
            <v>0</v>
          </cell>
          <cell r="L1621" t="str">
            <v>MILLENNIUM CONCEPTS</v>
          </cell>
          <cell r="M1621" t="str">
            <v>699</v>
          </cell>
          <cell r="N1621" t="str">
            <v>MPG</v>
          </cell>
          <cell r="O1621" t="str">
            <v>151</v>
          </cell>
          <cell r="P1621" t="str">
            <v/>
          </cell>
          <cell r="Q1621" t="str">
            <v/>
          </cell>
          <cell r="R1621" t="str">
            <v/>
          </cell>
          <cell r="S1621">
            <v>518.46</v>
          </cell>
          <cell r="T1621">
            <v>12443.04</v>
          </cell>
          <cell r="U1621" t="str">
            <v>11</v>
          </cell>
          <cell r="V1621" t="str">
            <v>CHI SALES</v>
          </cell>
          <cell r="W1621">
            <v>20231123</v>
          </cell>
          <cell r="X1621" t="str">
            <v/>
          </cell>
          <cell r="Y1621" t="str">
            <v/>
          </cell>
          <cell r="Z1621" t="str">
            <v/>
          </cell>
          <cell r="AA1621" t="str">
            <v/>
          </cell>
          <cell r="AB1621" t="str">
            <v/>
          </cell>
          <cell r="AC1621" t="str">
            <v/>
          </cell>
          <cell r="AD1621" t="str">
            <v/>
          </cell>
          <cell r="AE1621" t="str">
            <v/>
          </cell>
          <cell r="AF1621">
            <v>20231121</v>
          </cell>
          <cell r="AG1621">
            <v>20231121</v>
          </cell>
          <cell r="AH1621">
            <v>20231121</v>
          </cell>
        </row>
        <row r="1622">
          <cell r="A1622">
            <v>20230616</v>
          </cell>
          <cell r="B1622">
            <v>20231121</v>
          </cell>
          <cell r="F1622" t="str">
            <v>HK331263</v>
          </cell>
          <cell r="G1622" t="str">
            <v>184951010896202</v>
          </cell>
          <cell r="H1622" t="str">
            <v>MS11004-0108962</v>
          </cell>
          <cell r="I1622">
            <v>7</v>
          </cell>
          <cell r="J1622">
            <v>0</v>
          </cell>
          <cell r="K1622">
            <v>0</v>
          </cell>
          <cell r="L1622" t="str">
            <v>APPLIED MATERIALS INC</v>
          </cell>
          <cell r="M1622" t="str">
            <v>849</v>
          </cell>
          <cell r="N1622" t="str">
            <v>S-UNIT</v>
          </cell>
          <cell r="O1622" t="str">
            <v/>
          </cell>
          <cell r="P1622" t="str">
            <v/>
          </cell>
          <cell r="Q1622" t="str">
            <v/>
          </cell>
          <cell r="R1622" t="str">
            <v/>
          </cell>
          <cell r="S1622">
            <v>2681</v>
          </cell>
          <cell r="T1622">
            <v>18767</v>
          </cell>
          <cell r="U1622" t="str">
            <v>11</v>
          </cell>
          <cell r="V1622" t="str">
            <v>SF SALES</v>
          </cell>
          <cell r="W1622">
            <v>20240313</v>
          </cell>
          <cell r="X1622" t="str">
            <v/>
          </cell>
          <cell r="Y1622" t="str">
            <v/>
          </cell>
          <cell r="Z1622" t="str">
            <v/>
          </cell>
          <cell r="AA1622" t="str">
            <v/>
          </cell>
          <cell r="AB1622" t="str">
            <v/>
          </cell>
          <cell r="AC1622" t="str">
            <v/>
          </cell>
          <cell r="AD1622" t="str">
            <v/>
          </cell>
          <cell r="AE1622" t="str">
            <v/>
          </cell>
          <cell r="AF1622">
            <v>20231121</v>
          </cell>
          <cell r="AG1622">
            <v>20231121</v>
          </cell>
          <cell r="AH1622">
            <v>20231121</v>
          </cell>
        </row>
        <row r="1623">
          <cell r="A1623">
            <v>20230621</v>
          </cell>
          <cell r="B1623">
            <v>20231121</v>
          </cell>
          <cell r="F1623" t="str">
            <v>HK331741</v>
          </cell>
          <cell r="G1623" t="str">
            <v>106102105917000</v>
          </cell>
          <cell r="H1623" t="str">
            <v>HRW21CA1UUCS+230L</v>
          </cell>
          <cell r="I1623">
            <v>10</v>
          </cell>
          <cell r="J1623">
            <v>2300</v>
          </cell>
          <cell r="K1623">
            <v>10</v>
          </cell>
          <cell r="L1623" t="str">
            <v>BECTON DICKINSON AND COMPANY</v>
          </cell>
          <cell r="M1623" t="str">
            <v>061</v>
          </cell>
          <cell r="N1623" t="str">
            <v>HRW</v>
          </cell>
          <cell r="O1623" t="str">
            <v>21</v>
          </cell>
          <cell r="P1623" t="str">
            <v>CA</v>
          </cell>
          <cell r="Q1623" t="str">
            <v/>
          </cell>
          <cell r="R1623" t="str">
            <v>CS</v>
          </cell>
          <cell r="S1623">
            <v>81.260000000000005</v>
          </cell>
          <cell r="T1623">
            <v>812.6</v>
          </cell>
          <cell r="U1623" t="str">
            <v>11</v>
          </cell>
          <cell r="V1623" t="str">
            <v>NE SALES</v>
          </cell>
          <cell r="W1623">
            <v>20231121</v>
          </cell>
          <cell r="X1623" t="str">
            <v>15</v>
          </cell>
          <cell r="Y1623" t="str">
            <v>50</v>
          </cell>
          <cell r="Z1623" t="str">
            <v/>
          </cell>
          <cell r="AA1623" t="str">
            <v/>
          </cell>
          <cell r="AB1623" t="str">
            <v/>
          </cell>
          <cell r="AC1623" t="str">
            <v/>
          </cell>
          <cell r="AD1623" t="str">
            <v/>
          </cell>
          <cell r="AE1623" t="str">
            <v/>
          </cell>
          <cell r="AF1623">
            <v>20231121</v>
          </cell>
          <cell r="AG1623">
            <v>20231121</v>
          </cell>
          <cell r="AH1623">
            <v>20231121</v>
          </cell>
        </row>
        <row r="1624">
          <cell r="A1624">
            <v>20230728</v>
          </cell>
          <cell r="B1624">
            <v>20231121</v>
          </cell>
          <cell r="F1624" t="str">
            <v>HK336625</v>
          </cell>
          <cell r="G1624" t="str">
            <v>202C25122200000</v>
          </cell>
          <cell r="H1624" t="str">
            <v>SR25W1SSC1(GK) BLOCK</v>
          </cell>
          <cell r="I1624">
            <v>120</v>
          </cell>
          <cell r="J1624">
            <v>0</v>
          </cell>
          <cell r="K1624">
            <v>120</v>
          </cell>
          <cell r="L1624" t="str">
            <v>PRO-LINE AUTOMATION SYSTEMS</v>
          </cell>
          <cell r="M1624" t="str">
            <v>02C</v>
          </cell>
          <cell r="N1624" t="str">
            <v>SR</v>
          </cell>
          <cell r="O1624" t="str">
            <v>25</v>
          </cell>
          <cell r="P1624" t="str">
            <v>W</v>
          </cell>
          <cell r="Q1624" t="str">
            <v>GK</v>
          </cell>
          <cell r="R1624" t="str">
            <v>C1</v>
          </cell>
          <cell r="S1624">
            <v>24.6</v>
          </cell>
          <cell r="T1624">
            <v>2952</v>
          </cell>
          <cell r="U1624" t="str">
            <v>11</v>
          </cell>
          <cell r="V1624" t="str">
            <v>CAN SALES</v>
          </cell>
          <cell r="W1624">
            <v>20231106</v>
          </cell>
          <cell r="X1624" t="str">
            <v/>
          </cell>
          <cell r="Y1624" t="str">
            <v/>
          </cell>
          <cell r="Z1624" t="str">
            <v/>
          </cell>
          <cell r="AA1624" t="str">
            <v/>
          </cell>
          <cell r="AB1624" t="str">
            <v/>
          </cell>
          <cell r="AC1624" t="str">
            <v/>
          </cell>
          <cell r="AD1624" t="str">
            <v/>
          </cell>
          <cell r="AE1624" t="str">
            <v/>
          </cell>
          <cell r="AF1624">
            <v>20231121</v>
          </cell>
          <cell r="AG1624">
            <v>20231121</v>
          </cell>
          <cell r="AH1624">
            <v>20231121</v>
          </cell>
        </row>
        <row r="1625">
          <cell r="A1625">
            <v>20230803</v>
          </cell>
          <cell r="B1625">
            <v>20231121</v>
          </cell>
          <cell r="F1625" t="str">
            <v>HK337400</v>
          </cell>
          <cell r="G1625" t="str">
            <v>302351020009600</v>
          </cell>
          <cell r="H1625" t="str">
            <v>SHS15V1E(GK) BLOCK</v>
          </cell>
          <cell r="I1625">
            <v>24</v>
          </cell>
          <cell r="J1625">
            <v>0</v>
          </cell>
          <cell r="K1625">
            <v>24</v>
          </cell>
          <cell r="L1625" t="str">
            <v>DOVER MOTION</v>
          </cell>
          <cell r="M1625" t="str">
            <v>023</v>
          </cell>
          <cell r="N1625" t="str">
            <v>SHS</v>
          </cell>
          <cell r="O1625" t="str">
            <v>15</v>
          </cell>
          <cell r="P1625" t="str">
            <v>V</v>
          </cell>
          <cell r="Q1625" t="str">
            <v>GK</v>
          </cell>
          <cell r="R1625" t="str">
            <v/>
          </cell>
          <cell r="S1625">
            <v>27.77</v>
          </cell>
          <cell r="T1625">
            <v>666.48</v>
          </cell>
          <cell r="U1625" t="str">
            <v>11</v>
          </cell>
          <cell r="V1625" t="str">
            <v>NE SALES</v>
          </cell>
          <cell r="W1625">
            <v>20231121</v>
          </cell>
          <cell r="X1625" t="str">
            <v/>
          </cell>
          <cell r="Y1625" t="str">
            <v/>
          </cell>
          <cell r="Z1625" t="str">
            <v/>
          </cell>
          <cell r="AA1625" t="str">
            <v/>
          </cell>
          <cell r="AB1625" t="str">
            <v>0010</v>
          </cell>
          <cell r="AC1625" t="str">
            <v/>
          </cell>
          <cell r="AD1625" t="str">
            <v/>
          </cell>
          <cell r="AE1625" t="str">
            <v/>
          </cell>
          <cell r="AF1625">
            <v>20231121</v>
          </cell>
          <cell r="AG1625">
            <v>20231121</v>
          </cell>
          <cell r="AH1625">
            <v>20231121</v>
          </cell>
        </row>
        <row r="1626">
          <cell r="A1626">
            <v>20230803</v>
          </cell>
          <cell r="B1626">
            <v>20231121</v>
          </cell>
          <cell r="F1626" t="str">
            <v>HK337424</v>
          </cell>
          <cell r="G1626" t="str">
            <v>300151022128600</v>
          </cell>
          <cell r="H1626" t="str">
            <v>SR35W1SSFM BLOCK</v>
          </cell>
          <cell r="I1626">
            <v>50</v>
          </cell>
          <cell r="J1626">
            <v>0</v>
          </cell>
          <cell r="K1626">
            <v>50</v>
          </cell>
          <cell r="L1626" t="str">
            <v>ALUM-A-LIFT INC</v>
          </cell>
          <cell r="M1626" t="str">
            <v>001</v>
          </cell>
          <cell r="N1626" t="str">
            <v>SR</v>
          </cell>
          <cell r="O1626" t="str">
            <v>35</v>
          </cell>
          <cell r="P1626" t="str">
            <v>W</v>
          </cell>
          <cell r="Q1626" t="str">
            <v/>
          </cell>
          <cell r="R1626" t="str">
            <v/>
          </cell>
          <cell r="S1626">
            <v>73</v>
          </cell>
          <cell r="T1626">
            <v>3650</v>
          </cell>
          <cell r="U1626" t="str">
            <v>11</v>
          </cell>
          <cell r="V1626" t="str">
            <v>ATL SALES</v>
          </cell>
          <cell r="W1626">
            <v>20231121</v>
          </cell>
          <cell r="X1626" t="str">
            <v/>
          </cell>
          <cell r="Y1626" t="str">
            <v/>
          </cell>
          <cell r="Z1626" t="str">
            <v/>
          </cell>
          <cell r="AA1626" t="str">
            <v/>
          </cell>
          <cell r="AB1626" t="str">
            <v/>
          </cell>
          <cell r="AC1626" t="str">
            <v>Y910</v>
          </cell>
          <cell r="AD1626" t="str">
            <v/>
          </cell>
          <cell r="AE1626" t="str">
            <v/>
          </cell>
          <cell r="AF1626">
            <v>20231121</v>
          </cell>
          <cell r="AG1626">
            <v>20231121</v>
          </cell>
          <cell r="AH1626">
            <v>20231121</v>
          </cell>
        </row>
        <row r="1627">
          <cell r="A1627">
            <v>20230809</v>
          </cell>
          <cell r="B1627">
            <v>20231121</v>
          </cell>
          <cell r="F1627" t="str">
            <v>HK338135</v>
          </cell>
          <cell r="G1627" t="str">
            <v>101E51023202400</v>
          </cell>
          <cell r="H1627" t="str">
            <v>HSR15C2SSC1E+245L-II</v>
          </cell>
          <cell r="I1627">
            <v>10</v>
          </cell>
          <cell r="J1627">
            <v>2450</v>
          </cell>
          <cell r="K1627">
            <v>20</v>
          </cell>
          <cell r="L1627" t="str">
            <v>TRUMPF GMBH &amp; CO KG</v>
          </cell>
          <cell r="M1627" t="str">
            <v>01E</v>
          </cell>
          <cell r="N1627" t="str">
            <v>HSR</v>
          </cell>
          <cell r="O1627" t="str">
            <v>15</v>
          </cell>
          <cell r="P1627" t="str">
            <v>C</v>
          </cell>
          <cell r="Q1627" t="str">
            <v/>
          </cell>
          <cell r="R1627" t="str">
            <v>C1</v>
          </cell>
          <cell r="S1627">
            <v>78</v>
          </cell>
          <cell r="T1627">
            <v>780</v>
          </cell>
          <cell r="U1627" t="str">
            <v>11</v>
          </cell>
          <cell r="V1627" t="str">
            <v>NE SALES</v>
          </cell>
          <cell r="W1627">
            <v>20231124</v>
          </cell>
          <cell r="X1627" t="str">
            <v>52.5</v>
          </cell>
          <cell r="Y1627" t="str">
            <v>60</v>
          </cell>
          <cell r="Z1627" t="str">
            <v/>
          </cell>
          <cell r="AA1627" t="str">
            <v>2</v>
          </cell>
          <cell r="AB1627" t="str">
            <v>0010</v>
          </cell>
          <cell r="AC1627" t="str">
            <v/>
          </cell>
          <cell r="AD1627" t="str">
            <v/>
          </cell>
          <cell r="AE1627" t="str">
            <v/>
          </cell>
          <cell r="AF1627">
            <v>20231121</v>
          </cell>
          <cell r="AG1627">
            <v>20231121</v>
          </cell>
          <cell r="AH1627">
            <v>20231121</v>
          </cell>
        </row>
        <row r="1628">
          <cell r="A1628">
            <v>20230215</v>
          </cell>
          <cell r="B1628">
            <v>20231122</v>
          </cell>
          <cell r="F1628" t="str">
            <v>HK307688</v>
          </cell>
          <cell r="G1628" t="str">
            <v>184951008761301</v>
          </cell>
          <cell r="H1628" t="str">
            <v>MS08022-A-0087613</v>
          </cell>
          <cell r="I1628">
            <v>4</v>
          </cell>
          <cell r="J1628">
            <v>0</v>
          </cell>
          <cell r="K1628">
            <v>0</v>
          </cell>
          <cell r="L1628" t="str">
            <v>APPLIED MATERIALS INC</v>
          </cell>
          <cell r="M1628" t="str">
            <v>849</v>
          </cell>
          <cell r="N1628" t="str">
            <v>S-UNIT</v>
          </cell>
          <cell r="O1628" t="str">
            <v/>
          </cell>
          <cell r="P1628" t="str">
            <v/>
          </cell>
          <cell r="Q1628" t="str">
            <v/>
          </cell>
          <cell r="R1628" t="str">
            <v/>
          </cell>
          <cell r="S1628">
            <v>5710</v>
          </cell>
          <cell r="T1628">
            <v>22840</v>
          </cell>
          <cell r="U1628" t="str">
            <v>11</v>
          </cell>
          <cell r="V1628" t="str">
            <v>SF SALES</v>
          </cell>
          <cell r="W1628">
            <v>20231122</v>
          </cell>
          <cell r="X1628" t="str">
            <v/>
          </cell>
          <cell r="Y1628" t="str">
            <v/>
          </cell>
          <cell r="Z1628" t="str">
            <v/>
          </cell>
          <cell r="AA1628" t="str">
            <v/>
          </cell>
          <cell r="AB1628" t="str">
            <v/>
          </cell>
          <cell r="AC1628" t="str">
            <v/>
          </cell>
          <cell r="AD1628" t="str">
            <v/>
          </cell>
          <cell r="AE1628" t="str">
            <v/>
          </cell>
          <cell r="AF1628">
            <v>20231122</v>
          </cell>
          <cell r="AG1628">
            <v>20231122</v>
          </cell>
          <cell r="AH1628">
            <v>20231122</v>
          </cell>
        </row>
        <row r="1629">
          <cell r="A1629">
            <v>20230215</v>
          </cell>
          <cell r="B1629">
            <v>20231122</v>
          </cell>
          <cell r="F1629" t="str">
            <v>HK307690</v>
          </cell>
          <cell r="G1629" t="str">
            <v>184951008761301</v>
          </cell>
          <cell r="H1629" t="str">
            <v>MS08022-A-0087613</v>
          </cell>
          <cell r="I1629">
            <v>4</v>
          </cell>
          <cell r="J1629">
            <v>0</v>
          </cell>
          <cell r="K1629">
            <v>0</v>
          </cell>
          <cell r="L1629" t="str">
            <v>APPLIED MATERIALS INC</v>
          </cell>
          <cell r="M1629" t="str">
            <v>849</v>
          </cell>
          <cell r="N1629" t="str">
            <v>S-UNIT</v>
          </cell>
          <cell r="O1629" t="str">
            <v/>
          </cell>
          <cell r="P1629" t="str">
            <v/>
          </cell>
          <cell r="Q1629" t="str">
            <v/>
          </cell>
          <cell r="R1629" t="str">
            <v/>
          </cell>
          <cell r="S1629">
            <v>5710</v>
          </cell>
          <cell r="T1629">
            <v>22840</v>
          </cell>
          <cell r="U1629" t="str">
            <v>11</v>
          </cell>
          <cell r="V1629" t="str">
            <v>SF SALES</v>
          </cell>
          <cell r="W1629">
            <v>20231122</v>
          </cell>
          <cell r="X1629" t="str">
            <v/>
          </cell>
          <cell r="Y1629" t="str">
            <v/>
          </cell>
          <cell r="Z1629" t="str">
            <v/>
          </cell>
          <cell r="AA1629" t="str">
            <v/>
          </cell>
          <cell r="AB1629" t="str">
            <v/>
          </cell>
          <cell r="AC1629" t="str">
            <v/>
          </cell>
          <cell r="AD1629" t="str">
            <v/>
          </cell>
          <cell r="AE1629" t="str">
            <v/>
          </cell>
          <cell r="AF1629">
            <v>20231122</v>
          </cell>
          <cell r="AG1629">
            <v>20231122</v>
          </cell>
          <cell r="AH1629">
            <v>20231122</v>
          </cell>
        </row>
        <row r="1630">
          <cell r="A1630">
            <v>20230215</v>
          </cell>
          <cell r="B1630">
            <v>20231122</v>
          </cell>
          <cell r="F1630" t="str">
            <v>HK307689</v>
          </cell>
          <cell r="G1630" t="str">
            <v>184951008761402</v>
          </cell>
          <cell r="H1630" t="str">
            <v>MS08021-A-0087614</v>
          </cell>
          <cell r="I1630">
            <v>4</v>
          </cell>
          <cell r="J1630">
            <v>0</v>
          </cell>
          <cell r="K1630">
            <v>0</v>
          </cell>
          <cell r="L1630" t="str">
            <v>APPLIED MATERIALS INC</v>
          </cell>
          <cell r="M1630" t="str">
            <v>849</v>
          </cell>
          <cell r="N1630" t="str">
            <v>S-UNIT</v>
          </cell>
          <cell r="O1630" t="str">
            <v/>
          </cell>
          <cell r="P1630" t="str">
            <v/>
          </cell>
          <cell r="Q1630" t="str">
            <v/>
          </cell>
          <cell r="R1630" t="str">
            <v/>
          </cell>
          <cell r="S1630">
            <v>8347</v>
          </cell>
          <cell r="T1630">
            <v>33388</v>
          </cell>
          <cell r="U1630" t="str">
            <v>11</v>
          </cell>
          <cell r="V1630" t="str">
            <v>SF SALES</v>
          </cell>
          <cell r="W1630">
            <v>20231122</v>
          </cell>
          <cell r="X1630" t="str">
            <v/>
          </cell>
          <cell r="Y1630" t="str">
            <v/>
          </cell>
          <cell r="Z1630" t="str">
            <v/>
          </cell>
          <cell r="AA1630" t="str">
            <v/>
          </cell>
          <cell r="AB1630" t="str">
            <v/>
          </cell>
          <cell r="AC1630" t="str">
            <v/>
          </cell>
          <cell r="AD1630" t="str">
            <v/>
          </cell>
          <cell r="AE1630" t="str">
            <v/>
          </cell>
          <cell r="AF1630">
            <v>20231122</v>
          </cell>
          <cell r="AG1630">
            <v>20231122</v>
          </cell>
          <cell r="AH1630">
            <v>20231122</v>
          </cell>
        </row>
        <row r="1631">
          <cell r="A1631">
            <v>20230215</v>
          </cell>
          <cell r="B1631">
            <v>20231122</v>
          </cell>
          <cell r="F1631" t="str">
            <v>HK307691</v>
          </cell>
          <cell r="G1631" t="str">
            <v>184951008761402</v>
          </cell>
          <cell r="H1631" t="str">
            <v>MS08021-A-0087614</v>
          </cell>
          <cell r="I1631">
            <v>4</v>
          </cell>
          <cell r="J1631">
            <v>0</v>
          </cell>
          <cell r="K1631">
            <v>0</v>
          </cell>
          <cell r="L1631" t="str">
            <v>APPLIED MATERIALS INC</v>
          </cell>
          <cell r="M1631" t="str">
            <v>849</v>
          </cell>
          <cell r="N1631" t="str">
            <v>S-UNIT</v>
          </cell>
          <cell r="O1631" t="str">
            <v/>
          </cell>
          <cell r="P1631" t="str">
            <v/>
          </cell>
          <cell r="Q1631" t="str">
            <v/>
          </cell>
          <cell r="R1631" t="str">
            <v/>
          </cell>
          <cell r="S1631">
            <v>8347</v>
          </cell>
          <cell r="T1631">
            <v>33388</v>
          </cell>
          <cell r="U1631" t="str">
            <v>11</v>
          </cell>
          <cell r="V1631" t="str">
            <v>SF SALES</v>
          </cell>
          <cell r="W1631">
            <v>20231122</v>
          </cell>
          <cell r="X1631" t="str">
            <v/>
          </cell>
          <cell r="Y1631" t="str">
            <v/>
          </cell>
          <cell r="Z1631" t="str">
            <v/>
          </cell>
          <cell r="AA1631" t="str">
            <v/>
          </cell>
          <cell r="AB1631" t="str">
            <v/>
          </cell>
          <cell r="AC1631" t="str">
            <v/>
          </cell>
          <cell r="AD1631" t="str">
            <v/>
          </cell>
          <cell r="AE1631" t="str">
            <v/>
          </cell>
          <cell r="AF1631">
            <v>20231122</v>
          </cell>
          <cell r="AG1631">
            <v>20231122</v>
          </cell>
          <cell r="AH1631">
            <v>20231122</v>
          </cell>
        </row>
        <row r="1632">
          <cell r="A1632">
            <v>20230501</v>
          </cell>
          <cell r="B1632">
            <v>20231122</v>
          </cell>
          <cell r="F1632" t="str">
            <v>HK322756</v>
          </cell>
          <cell r="G1632" t="str">
            <v>113751017749100</v>
          </cell>
          <cell r="H1632" t="str">
            <v>2SRS12WMUU+270LMS</v>
          </cell>
          <cell r="I1632">
            <v>40</v>
          </cell>
          <cell r="J1632">
            <v>10800</v>
          </cell>
          <cell r="K1632">
            <v>80</v>
          </cell>
          <cell r="L1632" t="str">
            <v>MILLENNIUM CONCEPTS</v>
          </cell>
          <cell r="M1632" t="str">
            <v>137</v>
          </cell>
          <cell r="N1632" t="str">
            <v>SRS-W</v>
          </cell>
          <cell r="O1632" t="str">
            <v>12</v>
          </cell>
          <cell r="P1632" t="str">
            <v/>
          </cell>
          <cell r="Q1632" t="str">
            <v/>
          </cell>
          <cell r="R1632" t="str">
            <v/>
          </cell>
          <cell r="S1632">
            <v>100</v>
          </cell>
          <cell r="T1632">
            <v>4000</v>
          </cell>
          <cell r="U1632" t="str">
            <v>11</v>
          </cell>
          <cell r="V1632" t="str">
            <v>CHI SALES</v>
          </cell>
          <cell r="W1632">
            <v>20231122</v>
          </cell>
          <cell r="X1632" t="str">
            <v>15</v>
          </cell>
          <cell r="Y1632" t="str">
            <v>40</v>
          </cell>
          <cell r="Z1632" t="str">
            <v/>
          </cell>
          <cell r="AA1632" t="str">
            <v/>
          </cell>
          <cell r="AB1632" t="str">
            <v/>
          </cell>
          <cell r="AC1632" t="str">
            <v>M200</v>
          </cell>
          <cell r="AD1632" t="str">
            <v>Z000</v>
          </cell>
          <cell r="AE1632" t="str">
            <v>M100</v>
          </cell>
          <cell r="AF1632">
            <v>20231122</v>
          </cell>
          <cell r="AG1632">
            <v>20231122</v>
          </cell>
          <cell r="AH1632">
            <v>20231122</v>
          </cell>
        </row>
        <row r="1633">
          <cell r="A1633">
            <v>20230626</v>
          </cell>
          <cell r="B1633">
            <v>20231122</v>
          </cell>
          <cell r="F1633" t="str">
            <v>HK332178</v>
          </cell>
          <cell r="G1633" t="str">
            <v>002365426018700</v>
          </cell>
          <cell r="H1633" t="str">
            <v>SHS65LV2SS+1870L</v>
          </cell>
          <cell r="I1633">
            <v>2</v>
          </cell>
          <cell r="J1633">
            <v>3740</v>
          </cell>
          <cell r="K1633">
            <v>4</v>
          </cell>
          <cell r="L1633" t="str">
            <v>HUSKY INJECTION MOLDING SYSTEMS LTD</v>
          </cell>
          <cell r="M1633" t="str">
            <v>023</v>
          </cell>
          <cell r="N1633" t="str">
            <v>SHS</v>
          </cell>
          <cell r="O1633" t="str">
            <v>65</v>
          </cell>
          <cell r="P1633" t="str">
            <v>LV</v>
          </cell>
          <cell r="Q1633" t="str">
            <v/>
          </cell>
          <cell r="R1633" t="str">
            <v/>
          </cell>
          <cell r="S1633">
            <v>605</v>
          </cell>
          <cell r="T1633">
            <v>1210</v>
          </cell>
          <cell r="U1633" t="str">
            <v>11</v>
          </cell>
          <cell r="V1633" t="str">
            <v>CAN SALES</v>
          </cell>
          <cell r="W1633">
            <v>20231023</v>
          </cell>
          <cell r="X1633" t="str">
            <v>35</v>
          </cell>
          <cell r="Y1633" t="str">
            <v>150</v>
          </cell>
          <cell r="Z1633" t="str">
            <v/>
          </cell>
          <cell r="AA1633" t="str">
            <v/>
          </cell>
          <cell r="AB1633" t="str">
            <v/>
          </cell>
          <cell r="AC1633" t="str">
            <v/>
          </cell>
          <cell r="AD1633" t="str">
            <v/>
          </cell>
          <cell r="AE1633" t="str">
            <v/>
          </cell>
          <cell r="AF1633">
            <v>20231122</v>
          </cell>
          <cell r="AG1633">
            <v>20231122</v>
          </cell>
          <cell r="AH1633">
            <v>20231122</v>
          </cell>
        </row>
        <row r="1634">
          <cell r="A1634">
            <v>20230627</v>
          </cell>
          <cell r="B1634">
            <v>20231122</v>
          </cell>
          <cell r="F1634" t="str">
            <v>HK332287</v>
          </cell>
          <cell r="G1634" t="str">
            <v>302451001595800</v>
          </cell>
          <cell r="H1634" t="str">
            <v>SHS65-2000LE(GK) RAIL</v>
          </cell>
          <cell r="I1634">
            <v>1</v>
          </cell>
          <cell r="J1634">
            <v>2000</v>
          </cell>
          <cell r="K1634">
            <v>0</v>
          </cell>
          <cell r="L1634" t="str">
            <v>BEARING SERVICE - LIVONIA</v>
          </cell>
          <cell r="M1634" t="str">
            <v>024</v>
          </cell>
          <cell r="N1634" t="str">
            <v>SHS</v>
          </cell>
          <cell r="O1634" t="str">
            <v>65</v>
          </cell>
          <cell r="P1634" t="str">
            <v/>
          </cell>
          <cell r="Q1634" t="str">
            <v>GK</v>
          </cell>
          <cell r="R1634" t="str">
            <v/>
          </cell>
          <cell r="S1634">
            <v>506.62</v>
          </cell>
          <cell r="T1634">
            <v>506.62</v>
          </cell>
          <cell r="U1634" t="str">
            <v>11</v>
          </cell>
          <cell r="V1634" t="str">
            <v>DET SALES</v>
          </cell>
          <cell r="W1634">
            <v>20230703</v>
          </cell>
          <cell r="X1634" t="str">
            <v>75</v>
          </cell>
          <cell r="Y1634" t="str">
            <v>150</v>
          </cell>
          <cell r="Z1634" t="str">
            <v/>
          </cell>
          <cell r="AA1634" t="str">
            <v/>
          </cell>
          <cell r="AB1634" t="str">
            <v/>
          </cell>
          <cell r="AC1634" t="str">
            <v/>
          </cell>
          <cell r="AD1634" t="str">
            <v>T000</v>
          </cell>
          <cell r="AE1634" t="str">
            <v/>
          </cell>
          <cell r="AF1634">
            <v>20231122</v>
          </cell>
          <cell r="AG1634">
            <v>20231122</v>
          </cell>
          <cell r="AH1634">
            <v>20231122</v>
          </cell>
        </row>
        <row r="1635">
          <cell r="A1635">
            <v>20230629</v>
          </cell>
          <cell r="B1635">
            <v>20231122</v>
          </cell>
          <cell r="F1635" t="str">
            <v>HK332612</v>
          </cell>
          <cell r="G1635" t="str">
            <v>113951015586000</v>
          </cell>
          <cell r="H1635" t="str">
            <v>2SRS12MUUC1+240LM</v>
          </cell>
          <cell r="I1635">
            <v>1</v>
          </cell>
          <cell r="J1635">
            <v>240</v>
          </cell>
          <cell r="K1635">
            <v>2</v>
          </cell>
          <cell r="L1635" t="str">
            <v>TECHNICO (COMP)</v>
          </cell>
          <cell r="M1635" t="str">
            <v>139</v>
          </cell>
          <cell r="N1635" t="str">
            <v>SRS</v>
          </cell>
          <cell r="O1635" t="str">
            <v>12</v>
          </cell>
          <cell r="P1635" t="str">
            <v/>
          </cell>
          <cell r="Q1635" t="str">
            <v/>
          </cell>
          <cell r="R1635" t="str">
            <v>C1</v>
          </cell>
          <cell r="S1635">
            <v>42</v>
          </cell>
          <cell r="T1635">
            <v>42</v>
          </cell>
          <cell r="U1635" t="str">
            <v>11</v>
          </cell>
          <cell r="V1635" t="str">
            <v>DET SALES</v>
          </cell>
          <cell r="W1635">
            <v>20231124</v>
          </cell>
          <cell r="X1635" t="str">
            <v>7.5</v>
          </cell>
          <cell r="Y1635" t="str">
            <v>25</v>
          </cell>
          <cell r="Z1635" t="str">
            <v/>
          </cell>
          <cell r="AA1635" t="str">
            <v/>
          </cell>
          <cell r="AB1635" t="str">
            <v/>
          </cell>
          <cell r="AC1635" t="str">
            <v>M200</v>
          </cell>
          <cell r="AD1635" t="str">
            <v/>
          </cell>
          <cell r="AE1635" t="str">
            <v>M100</v>
          </cell>
          <cell r="AF1635">
            <v>20231122</v>
          </cell>
          <cell r="AG1635">
            <v>20231122</v>
          </cell>
          <cell r="AH1635">
            <v>20231122</v>
          </cell>
        </row>
        <row r="1636">
          <cell r="A1636">
            <v>20230719</v>
          </cell>
          <cell r="B1636">
            <v>20231122</v>
          </cell>
          <cell r="F1636" t="str">
            <v>HK335235</v>
          </cell>
          <cell r="G1636" t="str">
            <v>113751017434200</v>
          </cell>
          <cell r="H1636" t="str">
            <v>3SRS12WM+245LHM</v>
          </cell>
          <cell r="I1636">
            <v>23</v>
          </cell>
          <cell r="J1636">
            <v>5635</v>
          </cell>
          <cell r="K1636">
            <v>69</v>
          </cell>
          <cell r="L1636" t="str">
            <v>APPLIED MATERIALS INC</v>
          </cell>
          <cell r="M1636" t="str">
            <v>137</v>
          </cell>
          <cell r="N1636" t="str">
            <v>SRS-W</v>
          </cell>
          <cell r="O1636" t="str">
            <v>12</v>
          </cell>
          <cell r="P1636" t="str">
            <v/>
          </cell>
          <cell r="Q1636" t="str">
            <v>H</v>
          </cell>
          <cell r="R1636" t="str">
            <v/>
          </cell>
          <cell r="S1636">
            <v>108.56</v>
          </cell>
          <cell r="T1636">
            <v>2496.88</v>
          </cell>
          <cell r="U1636" t="str">
            <v>11</v>
          </cell>
          <cell r="V1636" t="str">
            <v>SF SALES</v>
          </cell>
          <cell r="W1636">
            <v>20231122</v>
          </cell>
          <cell r="X1636" t="str">
            <v>22.5</v>
          </cell>
          <cell r="Y1636" t="str">
            <v>40</v>
          </cell>
          <cell r="Z1636" t="str">
            <v/>
          </cell>
          <cell r="AA1636" t="str">
            <v/>
          </cell>
          <cell r="AB1636" t="str">
            <v/>
          </cell>
          <cell r="AC1636" t="str">
            <v>M200</v>
          </cell>
          <cell r="AD1636" t="str">
            <v/>
          </cell>
          <cell r="AE1636" t="str">
            <v>M100</v>
          </cell>
          <cell r="AF1636">
            <v>20231122</v>
          </cell>
          <cell r="AG1636">
            <v>20231122</v>
          </cell>
          <cell r="AH1636">
            <v>20231122</v>
          </cell>
        </row>
        <row r="1637">
          <cell r="A1637">
            <v>20230804</v>
          </cell>
          <cell r="B1637">
            <v>20231122</v>
          </cell>
          <cell r="F1637" t="str">
            <v>HK337497</v>
          </cell>
          <cell r="G1637" t="str">
            <v>202465750930000</v>
          </cell>
          <cell r="H1637" t="str">
            <v>SHS65-3000L(GK) RAIL</v>
          </cell>
          <cell r="I1637">
            <v>22</v>
          </cell>
          <cell r="J1637">
            <v>66000</v>
          </cell>
          <cell r="K1637">
            <v>0</v>
          </cell>
          <cell r="L1637" t="str">
            <v>LINCOLN ELECTRIC AUTOMATION, INC</v>
          </cell>
          <cell r="M1637" t="str">
            <v>024</v>
          </cell>
          <cell r="N1637" t="str">
            <v>SHS</v>
          </cell>
          <cell r="O1637" t="str">
            <v>65</v>
          </cell>
          <cell r="P1637" t="str">
            <v/>
          </cell>
          <cell r="Q1637" t="str">
            <v>GK</v>
          </cell>
          <cell r="R1637" t="str">
            <v/>
          </cell>
          <cell r="S1637">
            <v>736.81</v>
          </cell>
          <cell r="T1637">
            <v>16209.82</v>
          </cell>
          <cell r="U1637" t="str">
            <v>11</v>
          </cell>
          <cell r="V1637" t="str">
            <v>CHI SALES</v>
          </cell>
          <cell r="W1637">
            <v>20231005</v>
          </cell>
          <cell r="X1637" t="str">
            <v>75</v>
          </cell>
          <cell r="Y1637" t="str">
            <v>150</v>
          </cell>
          <cell r="Z1637" t="str">
            <v/>
          </cell>
          <cell r="AA1637" t="str">
            <v/>
          </cell>
          <cell r="AB1637" t="str">
            <v/>
          </cell>
          <cell r="AC1637" t="str">
            <v/>
          </cell>
          <cell r="AD1637" t="str">
            <v/>
          </cell>
          <cell r="AE1637" t="str">
            <v/>
          </cell>
          <cell r="AF1637">
            <v>20231122</v>
          </cell>
          <cell r="AG1637">
            <v>20231122</v>
          </cell>
          <cell r="AH1637">
            <v>20231122</v>
          </cell>
        </row>
        <row r="1638">
          <cell r="A1638">
            <v>20230804</v>
          </cell>
          <cell r="B1638">
            <v>20231122</v>
          </cell>
          <cell r="F1638" t="str">
            <v>HK337542</v>
          </cell>
          <cell r="G1638" t="str">
            <v>102302345559500</v>
          </cell>
          <cell r="H1638" t="str">
            <v>SHS65LC1QZSSC0+990L</v>
          </cell>
          <cell r="I1638">
            <v>2</v>
          </cell>
          <cell r="J1638">
            <v>1980</v>
          </cell>
          <cell r="K1638">
            <v>2</v>
          </cell>
          <cell r="L1638" t="str">
            <v>MOTION INDUSTRIES (CANADA) INC</v>
          </cell>
          <cell r="M1638" t="str">
            <v>023</v>
          </cell>
          <cell r="N1638" t="str">
            <v>SHS</v>
          </cell>
          <cell r="O1638" t="str">
            <v>65</v>
          </cell>
          <cell r="P1638" t="str">
            <v>LC</v>
          </cell>
          <cell r="Q1638" t="str">
            <v/>
          </cell>
          <cell r="R1638" t="str">
            <v>C0</v>
          </cell>
          <cell r="S1638">
            <v>508.42</v>
          </cell>
          <cell r="T1638">
            <v>1016.84</v>
          </cell>
          <cell r="U1638" t="str">
            <v>11</v>
          </cell>
          <cell r="V1638" t="str">
            <v>CAN SALES</v>
          </cell>
          <cell r="W1638">
            <v>20231027</v>
          </cell>
          <cell r="X1638" t="str">
            <v>45</v>
          </cell>
          <cell r="Y1638" t="str">
            <v>150</v>
          </cell>
          <cell r="Z1638" t="str">
            <v/>
          </cell>
          <cell r="AA1638" t="str">
            <v/>
          </cell>
          <cell r="AB1638" t="str">
            <v/>
          </cell>
          <cell r="AC1638" t="str">
            <v/>
          </cell>
          <cell r="AD1638" t="str">
            <v/>
          </cell>
          <cell r="AE1638" t="str">
            <v/>
          </cell>
          <cell r="AF1638">
            <v>20231122</v>
          </cell>
          <cell r="AG1638">
            <v>20231122</v>
          </cell>
          <cell r="AH1638">
            <v>20231122</v>
          </cell>
        </row>
        <row r="1639">
          <cell r="A1639">
            <v>20230804</v>
          </cell>
          <cell r="B1639">
            <v>20231122</v>
          </cell>
          <cell r="F1639" t="str">
            <v>HK337651</v>
          </cell>
          <cell r="G1639" t="str">
            <v>202465750930000</v>
          </cell>
          <cell r="H1639" t="str">
            <v>SHS65-3000L(GK) RAIL</v>
          </cell>
          <cell r="I1639">
            <v>22</v>
          </cell>
          <cell r="J1639">
            <v>66000</v>
          </cell>
          <cell r="K1639">
            <v>0</v>
          </cell>
          <cell r="L1639" t="str">
            <v>LINCOLN ELECTRIC AUTOMATION, INC</v>
          </cell>
          <cell r="M1639" t="str">
            <v>024</v>
          </cell>
          <cell r="N1639" t="str">
            <v>SHS</v>
          </cell>
          <cell r="O1639" t="str">
            <v>65</v>
          </cell>
          <cell r="P1639" t="str">
            <v/>
          </cell>
          <cell r="Q1639" t="str">
            <v>GK</v>
          </cell>
          <cell r="R1639" t="str">
            <v/>
          </cell>
          <cell r="S1639">
            <v>736.81</v>
          </cell>
          <cell r="T1639">
            <v>16209.82</v>
          </cell>
          <cell r="U1639" t="str">
            <v>11</v>
          </cell>
          <cell r="V1639" t="str">
            <v>CHI SALES</v>
          </cell>
          <cell r="W1639">
            <v>20230808</v>
          </cell>
          <cell r="X1639" t="str">
            <v>75</v>
          </cell>
          <cell r="Y1639" t="str">
            <v>150</v>
          </cell>
          <cell r="Z1639" t="str">
            <v/>
          </cell>
          <cell r="AA1639" t="str">
            <v/>
          </cell>
          <cell r="AB1639" t="str">
            <v/>
          </cell>
          <cell r="AC1639" t="str">
            <v/>
          </cell>
          <cell r="AD1639" t="str">
            <v/>
          </cell>
          <cell r="AE1639" t="str">
            <v/>
          </cell>
          <cell r="AF1639">
            <v>20231122</v>
          </cell>
          <cell r="AG1639">
            <v>20231122</v>
          </cell>
          <cell r="AH1639">
            <v>20231122</v>
          </cell>
        </row>
        <row r="1640">
          <cell r="A1640">
            <v>20230804</v>
          </cell>
          <cell r="B1640">
            <v>20231122</v>
          </cell>
          <cell r="F1640" t="str">
            <v>HK337691</v>
          </cell>
          <cell r="G1640" t="str">
            <v>202465750930000</v>
          </cell>
          <cell r="H1640" t="str">
            <v>SHS65-3000L(GK) RAIL</v>
          </cell>
          <cell r="I1640">
            <v>32</v>
          </cell>
          <cell r="J1640">
            <v>96000</v>
          </cell>
          <cell r="K1640">
            <v>0</v>
          </cell>
          <cell r="L1640" t="str">
            <v>LINCOLN ELECTRIC AUTOMATION, INC</v>
          </cell>
          <cell r="M1640" t="str">
            <v>024</v>
          </cell>
          <cell r="N1640" t="str">
            <v>SHS</v>
          </cell>
          <cell r="O1640" t="str">
            <v>65</v>
          </cell>
          <cell r="P1640" t="str">
            <v/>
          </cell>
          <cell r="Q1640" t="str">
            <v>GK</v>
          </cell>
          <cell r="R1640" t="str">
            <v/>
          </cell>
          <cell r="S1640">
            <v>736.81</v>
          </cell>
          <cell r="T1640">
            <v>23577.919999999998</v>
          </cell>
          <cell r="U1640" t="str">
            <v>11</v>
          </cell>
          <cell r="V1640" t="str">
            <v>CHI SALES</v>
          </cell>
          <cell r="W1640">
            <v>20230824</v>
          </cell>
          <cell r="X1640" t="str">
            <v>75</v>
          </cell>
          <cell r="Y1640" t="str">
            <v>150</v>
          </cell>
          <cell r="Z1640" t="str">
            <v/>
          </cell>
          <cell r="AA1640" t="str">
            <v/>
          </cell>
          <cell r="AB1640" t="str">
            <v/>
          </cell>
          <cell r="AC1640" t="str">
            <v/>
          </cell>
          <cell r="AD1640" t="str">
            <v/>
          </cell>
          <cell r="AE1640" t="str">
            <v/>
          </cell>
          <cell r="AF1640">
            <v>20231122</v>
          </cell>
          <cell r="AG1640">
            <v>20231122</v>
          </cell>
          <cell r="AH1640">
            <v>20231122</v>
          </cell>
        </row>
        <row r="1641">
          <cell r="A1641">
            <v>20230804</v>
          </cell>
          <cell r="B1641">
            <v>20231122</v>
          </cell>
          <cell r="F1641" t="str">
            <v>HK337718</v>
          </cell>
          <cell r="G1641" t="str">
            <v>113751017434200</v>
          </cell>
          <cell r="H1641" t="str">
            <v>3SRS12WM+245LHM</v>
          </cell>
          <cell r="I1641">
            <v>23</v>
          </cell>
          <cell r="J1641">
            <v>5635</v>
          </cell>
          <cell r="K1641">
            <v>69</v>
          </cell>
          <cell r="L1641" t="str">
            <v>APPLIED MATERIALS INC</v>
          </cell>
          <cell r="M1641" t="str">
            <v>137</v>
          </cell>
          <cell r="N1641" t="str">
            <v>SRS-W</v>
          </cell>
          <cell r="O1641" t="str">
            <v>12</v>
          </cell>
          <cell r="P1641" t="str">
            <v/>
          </cell>
          <cell r="Q1641" t="str">
            <v>H</v>
          </cell>
          <cell r="R1641" t="str">
            <v/>
          </cell>
          <cell r="S1641">
            <v>108.56</v>
          </cell>
          <cell r="T1641">
            <v>2496.88</v>
          </cell>
          <cell r="U1641" t="str">
            <v>11</v>
          </cell>
          <cell r="V1641" t="str">
            <v>SF SALES</v>
          </cell>
          <cell r="W1641">
            <v>20231122</v>
          </cell>
          <cell r="X1641" t="str">
            <v>22.5</v>
          </cell>
          <cell r="Y1641" t="str">
            <v>40</v>
          </cell>
          <cell r="Z1641" t="str">
            <v/>
          </cell>
          <cell r="AA1641" t="str">
            <v/>
          </cell>
          <cell r="AB1641" t="str">
            <v/>
          </cell>
          <cell r="AC1641" t="str">
            <v>M200</v>
          </cell>
          <cell r="AD1641" t="str">
            <v/>
          </cell>
          <cell r="AE1641" t="str">
            <v>M100</v>
          </cell>
          <cell r="AF1641">
            <v>20231122</v>
          </cell>
          <cell r="AG1641">
            <v>20231122</v>
          </cell>
          <cell r="AH1641">
            <v>20231122</v>
          </cell>
        </row>
        <row r="1642">
          <cell r="A1642">
            <v>20230810</v>
          </cell>
          <cell r="B1642">
            <v>20231122</v>
          </cell>
          <cell r="F1642" t="str">
            <v>HK338398</v>
          </cell>
          <cell r="G1642" t="str">
            <v>100651019496600</v>
          </cell>
          <cell r="H1642" t="str">
            <v>SSR15XW2C1MS+740LSPM-II</v>
          </cell>
          <cell r="I1642">
            <v>10</v>
          </cell>
          <cell r="J1642">
            <v>7400</v>
          </cell>
          <cell r="K1642">
            <v>20</v>
          </cell>
          <cell r="L1642" t="str">
            <v>RELIANT SYSTEMS INC</v>
          </cell>
          <cell r="M1642" t="str">
            <v>006</v>
          </cell>
          <cell r="N1642" t="str">
            <v>SSR</v>
          </cell>
          <cell r="O1642" t="str">
            <v>15X</v>
          </cell>
          <cell r="P1642" t="str">
            <v>W</v>
          </cell>
          <cell r="Q1642" t="str">
            <v>SP</v>
          </cell>
          <cell r="R1642" t="str">
            <v>C1</v>
          </cell>
          <cell r="S1642">
            <v>274.43</v>
          </cell>
          <cell r="T1642">
            <v>2744.3</v>
          </cell>
          <cell r="U1642" t="str">
            <v>11</v>
          </cell>
          <cell r="V1642" t="str">
            <v>CHI SALES</v>
          </cell>
          <cell r="W1642">
            <v>20231122</v>
          </cell>
          <cell r="X1642" t="str">
            <v>10</v>
          </cell>
          <cell r="Y1642" t="str">
            <v>60</v>
          </cell>
          <cell r="Z1642" t="str">
            <v/>
          </cell>
          <cell r="AA1642" t="str">
            <v>2</v>
          </cell>
          <cell r="AB1642" t="str">
            <v>Z000</v>
          </cell>
          <cell r="AC1642" t="str">
            <v>M200</v>
          </cell>
          <cell r="AD1642" t="str">
            <v/>
          </cell>
          <cell r="AE1642" t="str">
            <v>M100</v>
          </cell>
          <cell r="AF1642">
            <v>20231122</v>
          </cell>
          <cell r="AG1642">
            <v>20231122</v>
          </cell>
          <cell r="AH1642">
            <v>20231122</v>
          </cell>
        </row>
        <row r="1643">
          <cell r="A1643">
            <v>20230811</v>
          </cell>
          <cell r="B1643">
            <v>20231122</v>
          </cell>
          <cell r="F1643" t="str">
            <v>HK338500</v>
          </cell>
          <cell r="G1643" t="str">
            <v>301702108280400</v>
          </cell>
          <cell r="H1643" t="str">
            <v>HSR20-363.4L(GK) RAIL</v>
          </cell>
          <cell r="I1643">
            <v>60</v>
          </cell>
          <cell r="J1643">
            <v>21804</v>
          </cell>
          <cell r="K1643">
            <v>0</v>
          </cell>
          <cell r="L1643" t="str">
            <v>OSSID CORPORATION</v>
          </cell>
          <cell r="M1643" t="str">
            <v>017</v>
          </cell>
          <cell r="N1643" t="str">
            <v>HSR</v>
          </cell>
          <cell r="O1643" t="str">
            <v>20</v>
          </cell>
          <cell r="P1643" t="str">
            <v/>
          </cell>
          <cell r="Q1643" t="str">
            <v>GK</v>
          </cell>
          <cell r="R1643" t="str">
            <v/>
          </cell>
          <cell r="S1643">
            <v>33</v>
          </cell>
          <cell r="T1643">
            <v>1980</v>
          </cell>
          <cell r="U1643" t="str">
            <v>11</v>
          </cell>
          <cell r="V1643" t="str">
            <v>ATL SALES</v>
          </cell>
          <cell r="W1643">
            <v>20231122</v>
          </cell>
          <cell r="X1643" t="str">
            <v>31.7</v>
          </cell>
          <cell r="Y1643" t="str">
            <v>60</v>
          </cell>
          <cell r="Z1643" t="str">
            <v/>
          </cell>
          <cell r="AA1643" t="str">
            <v/>
          </cell>
          <cell r="AB1643" t="str">
            <v/>
          </cell>
          <cell r="AC1643" t="str">
            <v/>
          </cell>
          <cell r="AD1643" t="str">
            <v/>
          </cell>
          <cell r="AE1643" t="str">
            <v/>
          </cell>
          <cell r="AF1643">
            <v>20231122</v>
          </cell>
          <cell r="AG1643">
            <v>20231122</v>
          </cell>
          <cell r="AH1643">
            <v>20231122</v>
          </cell>
        </row>
        <row r="1644">
          <cell r="A1644">
            <v>20230302</v>
          </cell>
          <cell r="B1644">
            <v>20231124</v>
          </cell>
          <cell r="F1644" t="str">
            <v>HK311346</v>
          </cell>
          <cell r="G1644" t="str">
            <v>201725200940000</v>
          </cell>
          <cell r="H1644" t="str">
            <v>HSR25-4000L(GK) RAIL</v>
          </cell>
          <cell r="I1644">
            <v>10</v>
          </cell>
          <cell r="J1644">
            <v>40000</v>
          </cell>
          <cell r="K1644">
            <v>0</v>
          </cell>
          <cell r="L1644" t="str">
            <v>APPLIED IND TECH - CLEVELAND</v>
          </cell>
          <cell r="M1644" t="str">
            <v>017</v>
          </cell>
          <cell r="N1644" t="str">
            <v>HSR</v>
          </cell>
          <cell r="O1644" t="str">
            <v>25</v>
          </cell>
          <cell r="P1644" t="str">
            <v/>
          </cell>
          <cell r="Q1644" t="str">
            <v>GK</v>
          </cell>
          <cell r="R1644" t="str">
            <v/>
          </cell>
          <cell r="S1644">
            <v>328</v>
          </cell>
          <cell r="T1644">
            <v>3280</v>
          </cell>
          <cell r="U1644" t="str">
            <v>11</v>
          </cell>
          <cell r="V1644" t="str">
            <v>CHI SALES</v>
          </cell>
          <cell r="W1644">
            <v>20231124</v>
          </cell>
          <cell r="X1644" t="str">
            <v>20</v>
          </cell>
          <cell r="Y1644" t="str">
            <v>60</v>
          </cell>
          <cell r="Z1644" t="str">
            <v/>
          </cell>
          <cell r="AA1644" t="str">
            <v/>
          </cell>
          <cell r="AB1644" t="str">
            <v/>
          </cell>
          <cell r="AC1644" t="str">
            <v/>
          </cell>
          <cell r="AD1644" t="str">
            <v/>
          </cell>
          <cell r="AE1644" t="str">
            <v/>
          </cell>
          <cell r="AF1644">
            <v>20231124</v>
          </cell>
          <cell r="AG1644">
            <v>20231124</v>
          </cell>
          <cell r="AH1644">
            <v>20231124</v>
          </cell>
        </row>
        <row r="1645">
          <cell r="A1645">
            <v>20230118</v>
          </cell>
          <cell r="B1645">
            <v>20231127</v>
          </cell>
          <cell r="F1645" t="str">
            <v>HK301981</v>
          </cell>
          <cell r="G1645" t="str">
            <v>102351005908100</v>
          </cell>
          <cell r="H1645" t="str">
            <v>SHS30V2SSC1E+1216LTS-II</v>
          </cell>
          <cell r="I1645">
            <v>24</v>
          </cell>
          <cell r="J1645">
            <v>29184</v>
          </cell>
          <cell r="K1645">
            <v>48</v>
          </cell>
          <cell r="L1645" t="str">
            <v>ORBIT MACHINING COMPANY</v>
          </cell>
          <cell r="M1645" t="str">
            <v>023</v>
          </cell>
          <cell r="N1645" t="str">
            <v>SHS</v>
          </cell>
          <cell r="O1645" t="str">
            <v>30</v>
          </cell>
          <cell r="P1645" t="str">
            <v>V</v>
          </cell>
          <cell r="Q1645" t="str">
            <v/>
          </cell>
          <cell r="R1645" t="str">
            <v>C1</v>
          </cell>
          <cell r="S1645">
            <v>282.52</v>
          </cell>
          <cell r="T1645">
            <v>6780.48</v>
          </cell>
          <cell r="U1645" t="str">
            <v>11</v>
          </cell>
          <cell r="V1645" t="str">
            <v>CHI SALES</v>
          </cell>
          <cell r="W1645">
            <v>20231127</v>
          </cell>
          <cell r="X1645" t="str">
            <v>37</v>
          </cell>
          <cell r="Y1645" t="str">
            <v>80</v>
          </cell>
          <cell r="Z1645" t="str">
            <v>2</v>
          </cell>
          <cell r="AA1645" t="str">
            <v>2</v>
          </cell>
          <cell r="AB1645" t="str">
            <v/>
          </cell>
          <cell r="AC1645" t="str">
            <v/>
          </cell>
          <cell r="AD1645" t="str">
            <v>Z000</v>
          </cell>
          <cell r="AE1645" t="str">
            <v/>
          </cell>
          <cell r="AF1645">
            <v>20231127</v>
          </cell>
          <cell r="AG1645">
            <v>20231127</v>
          </cell>
          <cell r="AH1645">
            <v>20231127</v>
          </cell>
        </row>
        <row r="1646">
          <cell r="A1646">
            <v>20230227</v>
          </cell>
          <cell r="B1646">
            <v>20231127</v>
          </cell>
          <cell r="F1646" t="str">
            <v>HK309346</v>
          </cell>
          <cell r="G1646" t="str">
            <v>102351022061000</v>
          </cell>
          <cell r="H1646" t="str">
            <v>SHS15V2SSFME+528LF</v>
          </cell>
          <cell r="I1646">
            <v>30</v>
          </cell>
          <cell r="J1646">
            <v>15840</v>
          </cell>
          <cell r="K1646">
            <v>60</v>
          </cell>
          <cell r="L1646" t="str">
            <v>B.E. AEROSPACE (UKNI)</v>
          </cell>
          <cell r="M1646" t="str">
            <v>023</v>
          </cell>
          <cell r="N1646" t="str">
            <v>SHS</v>
          </cell>
          <cell r="O1646" t="str">
            <v>15</v>
          </cell>
          <cell r="P1646" t="str">
            <v>V</v>
          </cell>
          <cell r="Q1646" t="str">
            <v/>
          </cell>
          <cell r="R1646" t="str">
            <v/>
          </cell>
          <cell r="S1646">
            <v>179</v>
          </cell>
          <cell r="T1646">
            <v>5370</v>
          </cell>
          <cell r="U1646" t="str">
            <v>11</v>
          </cell>
          <cell r="V1646" t="str">
            <v>ATL SALES</v>
          </cell>
          <cell r="W1646">
            <v>20231127</v>
          </cell>
          <cell r="X1646" t="str">
            <v>10</v>
          </cell>
          <cell r="Y1646" t="str">
            <v>60</v>
          </cell>
          <cell r="Z1646" t="str">
            <v/>
          </cell>
          <cell r="AA1646" t="str">
            <v/>
          </cell>
          <cell r="AB1646" t="str">
            <v>0010</v>
          </cell>
          <cell r="AC1646" t="str">
            <v>Y950</v>
          </cell>
          <cell r="AD1646" t="str">
            <v>F950</v>
          </cell>
          <cell r="AE1646" t="str">
            <v>F950</v>
          </cell>
          <cell r="AF1646">
            <v>20231127</v>
          </cell>
          <cell r="AG1646">
            <v>20231127</v>
          </cell>
          <cell r="AH1646">
            <v>20231127</v>
          </cell>
        </row>
        <row r="1647">
          <cell r="A1647">
            <v>20230721</v>
          </cell>
          <cell r="B1647">
            <v>20231127</v>
          </cell>
          <cell r="F1647" t="str">
            <v>HK335591</v>
          </cell>
          <cell r="G1647" t="str">
            <v>102351020616600</v>
          </cell>
          <cell r="H1647" t="str">
            <v>SHS30C2SSC0FM+600LHF</v>
          </cell>
          <cell r="I1647">
            <v>1</v>
          </cell>
          <cell r="J1647">
            <v>600</v>
          </cell>
          <cell r="K1647">
            <v>2</v>
          </cell>
          <cell r="L1647" t="str">
            <v>MOTION IND - CHICAGO (IL30)</v>
          </cell>
          <cell r="M1647" t="str">
            <v>023</v>
          </cell>
          <cell r="N1647" t="str">
            <v>SHS</v>
          </cell>
          <cell r="O1647" t="str">
            <v>30</v>
          </cell>
          <cell r="P1647" t="str">
            <v>C</v>
          </cell>
          <cell r="Q1647" t="str">
            <v>H</v>
          </cell>
          <cell r="R1647" t="str">
            <v>C0</v>
          </cell>
          <cell r="S1647">
            <v>447.02</v>
          </cell>
          <cell r="T1647">
            <v>447.02</v>
          </cell>
          <cell r="U1647" t="str">
            <v>11</v>
          </cell>
          <cell r="V1647" t="str">
            <v>CHI SALES</v>
          </cell>
          <cell r="W1647">
            <v>20230727</v>
          </cell>
          <cell r="X1647" t="str">
            <v>20</v>
          </cell>
          <cell r="Y1647" t="str">
            <v>80</v>
          </cell>
          <cell r="Z1647" t="str">
            <v/>
          </cell>
          <cell r="AA1647" t="str">
            <v/>
          </cell>
          <cell r="AB1647" t="str">
            <v/>
          </cell>
          <cell r="AC1647" t="str">
            <v>Y900</v>
          </cell>
          <cell r="AD1647" t="str">
            <v/>
          </cell>
          <cell r="AE1647" t="str">
            <v>F900</v>
          </cell>
          <cell r="AF1647">
            <v>20231127</v>
          </cell>
          <cell r="AG1647">
            <v>20231127</v>
          </cell>
          <cell r="AH1647">
            <v>20231127</v>
          </cell>
        </row>
        <row r="1648">
          <cell r="A1648">
            <v>20230721</v>
          </cell>
          <cell r="B1648">
            <v>20231127</v>
          </cell>
          <cell r="F1648" t="str">
            <v>HK335584</v>
          </cell>
          <cell r="G1648" t="str">
            <v>102351023324700</v>
          </cell>
          <cell r="H1648" t="str">
            <v>SHS30C2SSFM+2360LF</v>
          </cell>
          <cell r="I1648">
            <v>2</v>
          </cell>
          <cell r="J1648">
            <v>4720</v>
          </cell>
          <cell r="K1648">
            <v>4</v>
          </cell>
          <cell r="L1648" t="str">
            <v>TECHNICO (COMP)</v>
          </cell>
          <cell r="M1648" t="str">
            <v>023</v>
          </cell>
          <cell r="N1648" t="str">
            <v>SHS</v>
          </cell>
          <cell r="O1648" t="str">
            <v>30</v>
          </cell>
          <cell r="P1648" t="str">
            <v>C</v>
          </cell>
          <cell r="Q1648" t="str">
            <v/>
          </cell>
          <cell r="R1648" t="str">
            <v/>
          </cell>
          <cell r="S1648">
            <v>654</v>
          </cell>
          <cell r="T1648">
            <v>1308</v>
          </cell>
          <cell r="U1648" t="str">
            <v>11</v>
          </cell>
          <cell r="V1648" t="str">
            <v>DET SALES</v>
          </cell>
          <cell r="W1648">
            <v>20231110</v>
          </cell>
          <cell r="X1648" t="str">
            <v>20</v>
          </cell>
          <cell r="Y1648" t="str">
            <v>80</v>
          </cell>
          <cell r="Z1648" t="str">
            <v/>
          </cell>
          <cell r="AA1648" t="str">
            <v/>
          </cell>
          <cell r="AB1648" t="str">
            <v/>
          </cell>
          <cell r="AC1648" t="str">
            <v>Y900</v>
          </cell>
          <cell r="AD1648" t="str">
            <v/>
          </cell>
          <cell r="AE1648" t="str">
            <v>F900</v>
          </cell>
          <cell r="AF1648">
            <v>20231127</v>
          </cell>
          <cell r="AG1648">
            <v>20231127</v>
          </cell>
          <cell r="AH1648">
            <v>20231127</v>
          </cell>
        </row>
        <row r="1649">
          <cell r="A1649">
            <v>20230802</v>
          </cell>
          <cell r="B1649">
            <v>20231127</v>
          </cell>
          <cell r="F1649" t="str">
            <v>HK337196</v>
          </cell>
          <cell r="G1649" t="str">
            <v>184951022810201</v>
          </cell>
          <cell r="H1649" t="str">
            <v>ME22009-Q003-0228102</v>
          </cell>
          <cell r="I1649">
            <v>50</v>
          </cell>
          <cell r="J1649">
            <v>83500</v>
          </cell>
          <cell r="K1649">
            <v>0</v>
          </cell>
          <cell r="L1649" t="str">
            <v>CANFIELD SCIENTIFIC INC</v>
          </cell>
          <cell r="M1649" t="str">
            <v>849</v>
          </cell>
          <cell r="N1649" t="str">
            <v>S-UNIT</v>
          </cell>
          <cell r="O1649" t="str">
            <v/>
          </cell>
          <cell r="P1649" t="str">
            <v/>
          </cell>
          <cell r="Q1649" t="str">
            <v/>
          </cell>
          <cell r="R1649" t="str">
            <v/>
          </cell>
          <cell r="S1649">
            <v>890</v>
          </cell>
          <cell r="T1649">
            <v>44500</v>
          </cell>
          <cell r="U1649" t="str">
            <v>11</v>
          </cell>
          <cell r="V1649" t="str">
            <v>NE SALES</v>
          </cell>
          <cell r="W1649">
            <v>20231127</v>
          </cell>
          <cell r="X1649" t="str">
            <v/>
          </cell>
          <cell r="Y1649" t="str">
            <v/>
          </cell>
          <cell r="Z1649" t="str">
            <v/>
          </cell>
          <cell r="AA1649" t="str">
            <v/>
          </cell>
          <cell r="AB1649" t="str">
            <v/>
          </cell>
          <cell r="AC1649" t="str">
            <v/>
          </cell>
          <cell r="AD1649" t="str">
            <v/>
          </cell>
          <cell r="AE1649" t="str">
            <v/>
          </cell>
          <cell r="AF1649">
            <v>20231127</v>
          </cell>
          <cell r="AG1649">
            <v>20231127</v>
          </cell>
          <cell r="AH1649">
            <v>0</v>
          </cell>
        </row>
        <row r="1650">
          <cell r="A1650">
            <v>20230809</v>
          </cell>
          <cell r="B1650">
            <v>20231127</v>
          </cell>
          <cell r="F1650" t="str">
            <v>HK338106</v>
          </cell>
          <cell r="G1650" t="str">
            <v>105851022112500</v>
          </cell>
          <cell r="H1650" t="str">
            <v>HDR35C2ZZC0E+1170LPZ(50-0139)(A)</v>
          </cell>
          <cell r="I1650">
            <v>50</v>
          </cell>
          <cell r="J1650">
            <v>58500</v>
          </cell>
          <cell r="K1650">
            <v>100</v>
          </cell>
          <cell r="L1650" t="str">
            <v>HAAS AUTOMATION</v>
          </cell>
          <cell r="M1650" t="str">
            <v>058</v>
          </cell>
          <cell r="N1650" t="str">
            <v>HDR</v>
          </cell>
          <cell r="O1650" t="str">
            <v>35</v>
          </cell>
          <cell r="P1650" t="str">
            <v>C</v>
          </cell>
          <cell r="Q1650" t="str">
            <v>P</v>
          </cell>
          <cell r="R1650" t="str">
            <v>C0</v>
          </cell>
          <cell r="S1650">
            <v>170</v>
          </cell>
          <cell r="T1650">
            <v>8500</v>
          </cell>
          <cell r="U1650" t="str">
            <v>11</v>
          </cell>
          <cell r="V1650" t="str">
            <v>LA SALES</v>
          </cell>
          <cell r="W1650">
            <v>20231124</v>
          </cell>
          <cell r="X1650" t="str">
            <v>25</v>
          </cell>
          <cell r="Y1650" t="str">
            <v>80</v>
          </cell>
          <cell r="Z1650" t="str">
            <v/>
          </cell>
          <cell r="AA1650" t="str">
            <v/>
          </cell>
          <cell r="AB1650" t="str">
            <v>00NK</v>
          </cell>
          <cell r="AC1650" t="str">
            <v/>
          </cell>
          <cell r="AD1650" t="str">
            <v>Y000</v>
          </cell>
          <cell r="AE1650" t="str">
            <v/>
          </cell>
          <cell r="AF1650">
            <v>20231127</v>
          </cell>
          <cell r="AG1650">
            <v>20231127</v>
          </cell>
          <cell r="AH1650">
            <v>20231127</v>
          </cell>
        </row>
        <row r="1651">
          <cell r="A1651">
            <v>20230814</v>
          </cell>
          <cell r="B1651">
            <v>20231127</v>
          </cell>
          <cell r="F1651" t="str">
            <v>HK338607</v>
          </cell>
          <cell r="G1651" t="str">
            <v>100551005610700</v>
          </cell>
          <cell r="H1651" t="str">
            <v>SSR20XW2QZSSHH+580L</v>
          </cell>
          <cell r="I1651">
            <v>2</v>
          </cell>
          <cell r="J1651">
            <v>1160</v>
          </cell>
          <cell r="K1651">
            <v>4</v>
          </cell>
          <cell r="L1651" t="str">
            <v>R A JONES AND COMPANY</v>
          </cell>
          <cell r="M1651" t="str">
            <v>005</v>
          </cell>
          <cell r="N1651" t="str">
            <v>SSR</v>
          </cell>
          <cell r="O1651" t="str">
            <v>20X</v>
          </cell>
          <cell r="P1651" t="str">
            <v>W</v>
          </cell>
          <cell r="Q1651" t="str">
            <v/>
          </cell>
          <cell r="R1651" t="str">
            <v/>
          </cell>
          <cell r="S1651">
            <v>155.55000000000001</v>
          </cell>
          <cell r="T1651">
            <v>311.10000000000002</v>
          </cell>
          <cell r="U1651" t="str">
            <v>11</v>
          </cell>
          <cell r="V1651" t="str">
            <v>DET SALES</v>
          </cell>
          <cell r="W1651">
            <v>20231127</v>
          </cell>
          <cell r="X1651" t="str">
            <v>20</v>
          </cell>
          <cell r="Y1651" t="str">
            <v>60</v>
          </cell>
          <cell r="Z1651" t="str">
            <v/>
          </cell>
          <cell r="AA1651" t="str">
            <v/>
          </cell>
          <cell r="AB1651" t="str">
            <v/>
          </cell>
          <cell r="AC1651" t="str">
            <v/>
          </cell>
          <cell r="AD1651" t="str">
            <v/>
          </cell>
          <cell r="AE1651" t="str">
            <v/>
          </cell>
          <cell r="AF1651">
            <v>20231127</v>
          </cell>
          <cell r="AG1651">
            <v>20231127</v>
          </cell>
          <cell r="AH1651">
            <v>20231127</v>
          </cell>
        </row>
        <row r="1652">
          <cell r="A1652">
            <v>20230323</v>
          </cell>
          <cell r="B1652">
            <v>20231128</v>
          </cell>
          <cell r="F1652" t="str">
            <v>HK315384</v>
          </cell>
          <cell r="G1652" t="str">
            <v>102351018357700</v>
          </cell>
          <cell r="H1652" t="str">
            <v>SHS15C2SSC1E+400LF</v>
          </cell>
          <cell r="I1652">
            <v>90</v>
          </cell>
          <cell r="J1652">
            <v>36000</v>
          </cell>
          <cell r="K1652">
            <v>180</v>
          </cell>
          <cell r="L1652" t="str">
            <v>MOTION SOLUTIONS</v>
          </cell>
          <cell r="M1652" t="str">
            <v>023</v>
          </cell>
          <cell r="N1652" t="str">
            <v>SHS</v>
          </cell>
          <cell r="O1652" t="str">
            <v>15</v>
          </cell>
          <cell r="P1652" t="str">
            <v>C</v>
          </cell>
          <cell r="Q1652" t="str">
            <v/>
          </cell>
          <cell r="R1652" t="str">
            <v>C1</v>
          </cell>
          <cell r="S1652">
            <v>131</v>
          </cell>
          <cell r="T1652">
            <v>11790</v>
          </cell>
          <cell r="U1652" t="str">
            <v>11</v>
          </cell>
          <cell r="V1652" t="str">
            <v>SF SALES</v>
          </cell>
          <cell r="W1652">
            <v>20231123</v>
          </cell>
          <cell r="X1652" t="str">
            <v>20</v>
          </cell>
          <cell r="Y1652" t="str">
            <v>60</v>
          </cell>
          <cell r="Z1652" t="str">
            <v/>
          </cell>
          <cell r="AA1652" t="str">
            <v/>
          </cell>
          <cell r="AB1652" t="str">
            <v>0010</v>
          </cell>
          <cell r="AC1652" t="str">
            <v/>
          </cell>
          <cell r="AD1652" t="str">
            <v/>
          </cell>
          <cell r="AE1652" t="str">
            <v>F900</v>
          </cell>
          <cell r="AF1652">
            <v>20230922</v>
          </cell>
          <cell r="AG1652">
            <v>20231128</v>
          </cell>
          <cell r="AH1652">
            <v>20231128</v>
          </cell>
        </row>
        <row r="1653">
          <cell r="A1653">
            <v>20230323</v>
          </cell>
          <cell r="B1653">
            <v>20231128</v>
          </cell>
          <cell r="F1653" t="str">
            <v>HK315385</v>
          </cell>
          <cell r="G1653" t="str">
            <v>102351018357700</v>
          </cell>
          <cell r="H1653" t="str">
            <v>SHS15C2SSC1E+400LF</v>
          </cell>
          <cell r="I1653">
            <v>20</v>
          </cell>
          <cell r="J1653">
            <v>8000</v>
          </cell>
          <cell r="K1653">
            <v>40</v>
          </cell>
          <cell r="L1653" t="str">
            <v>MOTION SOLUTIONS</v>
          </cell>
          <cell r="M1653" t="str">
            <v>023</v>
          </cell>
          <cell r="N1653" t="str">
            <v>SHS</v>
          </cell>
          <cell r="O1653" t="str">
            <v>15</v>
          </cell>
          <cell r="P1653" t="str">
            <v>C</v>
          </cell>
          <cell r="Q1653" t="str">
            <v/>
          </cell>
          <cell r="R1653" t="str">
            <v>C1</v>
          </cell>
          <cell r="S1653">
            <v>131</v>
          </cell>
          <cell r="T1653">
            <v>2620</v>
          </cell>
          <cell r="U1653" t="str">
            <v>11</v>
          </cell>
          <cell r="V1653" t="str">
            <v>SF SALES</v>
          </cell>
          <cell r="W1653">
            <v>20231123</v>
          </cell>
          <cell r="X1653" t="str">
            <v>20</v>
          </cell>
          <cell r="Y1653" t="str">
            <v>60</v>
          </cell>
          <cell r="Z1653" t="str">
            <v/>
          </cell>
          <cell r="AA1653" t="str">
            <v/>
          </cell>
          <cell r="AB1653" t="str">
            <v>0010</v>
          </cell>
          <cell r="AC1653" t="str">
            <v/>
          </cell>
          <cell r="AD1653" t="str">
            <v/>
          </cell>
          <cell r="AE1653" t="str">
            <v>F900</v>
          </cell>
          <cell r="AF1653">
            <v>20231128</v>
          </cell>
          <cell r="AG1653">
            <v>20231128</v>
          </cell>
          <cell r="AH1653">
            <v>20231128</v>
          </cell>
        </row>
        <row r="1654">
          <cell r="A1654">
            <v>20230526</v>
          </cell>
          <cell r="B1654">
            <v>20231128</v>
          </cell>
          <cell r="F1654" t="str">
            <v>HK327621</v>
          </cell>
          <cell r="G1654" t="str">
            <v>000115126016000</v>
          </cell>
          <cell r="H1654" t="str">
            <v>SR15W2SS+1600L</v>
          </cell>
          <cell r="I1654">
            <v>75</v>
          </cell>
          <cell r="J1654">
            <v>120000</v>
          </cell>
          <cell r="K1654">
            <v>150</v>
          </cell>
          <cell r="L1654" t="str">
            <v>FLEXTRONICS INTL EUROPE B.V.</v>
          </cell>
          <cell r="M1654" t="str">
            <v>001</v>
          </cell>
          <cell r="N1654" t="str">
            <v>SR</v>
          </cell>
          <cell r="O1654" t="str">
            <v>15</v>
          </cell>
          <cell r="P1654" t="str">
            <v>W</v>
          </cell>
          <cell r="Q1654" t="str">
            <v/>
          </cell>
          <cell r="R1654" t="str">
            <v/>
          </cell>
          <cell r="S1654">
            <v>73</v>
          </cell>
          <cell r="T1654">
            <v>5475</v>
          </cell>
          <cell r="U1654" t="str">
            <v>11</v>
          </cell>
          <cell r="V1654" t="str">
            <v>LA SALES</v>
          </cell>
          <cell r="W1654">
            <v>20231128</v>
          </cell>
          <cell r="X1654" t="str">
            <v>20</v>
          </cell>
          <cell r="Y1654" t="str">
            <v>60</v>
          </cell>
          <cell r="Z1654" t="str">
            <v/>
          </cell>
          <cell r="AA1654" t="str">
            <v/>
          </cell>
          <cell r="AB1654" t="str">
            <v/>
          </cell>
          <cell r="AC1654" t="str">
            <v/>
          </cell>
          <cell r="AD1654" t="str">
            <v/>
          </cell>
          <cell r="AE1654" t="str">
            <v/>
          </cell>
          <cell r="AF1654">
            <v>20231128</v>
          </cell>
          <cell r="AG1654">
            <v>20231128</v>
          </cell>
          <cell r="AH1654">
            <v>20231128</v>
          </cell>
        </row>
        <row r="1655">
          <cell r="A1655">
            <v>20230530</v>
          </cell>
          <cell r="B1655">
            <v>20231128</v>
          </cell>
          <cell r="F1655" t="str">
            <v>HK327695</v>
          </cell>
          <cell r="G1655" t="str">
            <v>001E25126010000</v>
          </cell>
          <cell r="H1655" t="str">
            <v>HSR25C2SS+1000L</v>
          </cell>
          <cell r="I1655">
            <v>75</v>
          </cell>
          <cell r="J1655">
            <v>75000</v>
          </cell>
          <cell r="K1655">
            <v>150</v>
          </cell>
          <cell r="L1655" t="str">
            <v>FLEXTRONICS INTL EUROPE B.V.</v>
          </cell>
          <cell r="M1655" t="str">
            <v>01E</v>
          </cell>
          <cell r="N1655" t="str">
            <v>HSR</v>
          </cell>
          <cell r="O1655" t="str">
            <v>25</v>
          </cell>
          <cell r="P1655" t="str">
            <v>C</v>
          </cell>
          <cell r="Q1655" t="str">
            <v/>
          </cell>
          <cell r="R1655" t="str">
            <v/>
          </cell>
          <cell r="S1655">
            <v>71</v>
          </cell>
          <cell r="T1655">
            <v>5325</v>
          </cell>
          <cell r="U1655" t="str">
            <v>11</v>
          </cell>
          <cell r="V1655" t="str">
            <v>LA SALES</v>
          </cell>
          <cell r="W1655">
            <v>20231128</v>
          </cell>
          <cell r="X1655" t="str">
            <v>20</v>
          </cell>
          <cell r="Y1655" t="str">
            <v>60</v>
          </cell>
          <cell r="Z1655" t="str">
            <v/>
          </cell>
          <cell r="AA1655" t="str">
            <v/>
          </cell>
          <cell r="AB1655" t="str">
            <v/>
          </cell>
          <cell r="AC1655" t="str">
            <v/>
          </cell>
          <cell r="AD1655" t="str">
            <v/>
          </cell>
          <cell r="AE1655" t="str">
            <v/>
          </cell>
          <cell r="AF1655">
            <v>20231128</v>
          </cell>
          <cell r="AG1655">
            <v>20231128</v>
          </cell>
          <cell r="AH1655">
            <v>20231128</v>
          </cell>
        </row>
        <row r="1656">
          <cell r="A1656">
            <v>20230803</v>
          </cell>
          <cell r="B1656">
            <v>20231128</v>
          </cell>
          <cell r="F1656" t="str">
            <v>HK337402</v>
          </cell>
          <cell r="G1656" t="str">
            <v>302351020009600</v>
          </cell>
          <cell r="H1656" t="str">
            <v>SHS15V1E(GK) BLOCK</v>
          </cell>
          <cell r="I1656">
            <v>100</v>
          </cell>
          <cell r="J1656">
            <v>0</v>
          </cell>
          <cell r="K1656">
            <v>100</v>
          </cell>
          <cell r="L1656" t="str">
            <v>DOVER MOTION</v>
          </cell>
          <cell r="M1656" t="str">
            <v>023</v>
          </cell>
          <cell r="N1656" t="str">
            <v>SHS</v>
          </cell>
          <cell r="O1656" t="str">
            <v>15</v>
          </cell>
          <cell r="P1656" t="str">
            <v>V</v>
          </cell>
          <cell r="Q1656" t="str">
            <v>GK</v>
          </cell>
          <cell r="R1656" t="str">
            <v/>
          </cell>
          <cell r="S1656">
            <v>27.77</v>
          </cell>
          <cell r="T1656">
            <v>2777</v>
          </cell>
          <cell r="U1656" t="str">
            <v>11</v>
          </cell>
          <cell r="V1656" t="str">
            <v>NE SALES</v>
          </cell>
          <cell r="W1656">
            <v>20231128</v>
          </cell>
          <cell r="X1656" t="str">
            <v/>
          </cell>
          <cell r="Y1656" t="str">
            <v/>
          </cell>
          <cell r="Z1656" t="str">
            <v/>
          </cell>
          <cell r="AA1656" t="str">
            <v/>
          </cell>
          <cell r="AB1656" t="str">
            <v>0010</v>
          </cell>
          <cell r="AC1656" t="str">
            <v/>
          </cell>
          <cell r="AD1656" t="str">
            <v/>
          </cell>
          <cell r="AE1656" t="str">
            <v/>
          </cell>
          <cell r="AF1656">
            <v>20231128</v>
          </cell>
          <cell r="AG1656">
            <v>20231128</v>
          </cell>
          <cell r="AH1656">
            <v>20231128</v>
          </cell>
        </row>
        <row r="1657">
          <cell r="A1657">
            <v>20230810</v>
          </cell>
          <cell r="B1657">
            <v>20231128</v>
          </cell>
          <cell r="F1657" t="str">
            <v>HK338325</v>
          </cell>
          <cell r="G1657" t="str">
            <v>202465750930000</v>
          </cell>
          <cell r="H1657" t="str">
            <v>SHS65-3000L(GK) RAIL</v>
          </cell>
          <cell r="I1657">
            <v>22</v>
          </cell>
          <cell r="J1657">
            <v>66000</v>
          </cell>
          <cell r="K1657">
            <v>0</v>
          </cell>
          <cell r="L1657" t="str">
            <v>LINCOLN ELECTRIC AUTOMATION, INC</v>
          </cell>
          <cell r="M1657" t="str">
            <v>024</v>
          </cell>
          <cell r="N1657" t="str">
            <v>SHS</v>
          </cell>
          <cell r="O1657" t="str">
            <v>65</v>
          </cell>
          <cell r="P1657" t="str">
            <v/>
          </cell>
          <cell r="Q1657" t="str">
            <v>GK</v>
          </cell>
          <cell r="R1657" t="str">
            <v/>
          </cell>
          <cell r="S1657">
            <v>736.81</v>
          </cell>
          <cell r="T1657">
            <v>16209.82</v>
          </cell>
          <cell r="U1657" t="str">
            <v>11</v>
          </cell>
          <cell r="V1657" t="str">
            <v>CHI SALES</v>
          </cell>
          <cell r="W1657">
            <v>20230914</v>
          </cell>
          <cell r="X1657" t="str">
            <v>75</v>
          </cell>
          <cell r="Y1657" t="str">
            <v>150</v>
          </cell>
          <cell r="Z1657" t="str">
            <v/>
          </cell>
          <cell r="AA1657" t="str">
            <v/>
          </cell>
          <cell r="AB1657" t="str">
            <v/>
          </cell>
          <cell r="AC1657" t="str">
            <v/>
          </cell>
          <cell r="AD1657" t="str">
            <v/>
          </cell>
          <cell r="AE1657" t="str">
            <v/>
          </cell>
          <cell r="AF1657">
            <v>20231128</v>
          </cell>
          <cell r="AG1657">
            <v>20231128</v>
          </cell>
          <cell r="AH1657">
            <v>20231128</v>
          </cell>
        </row>
        <row r="1658">
          <cell r="A1658">
            <v>20230215</v>
          </cell>
          <cell r="B1658">
            <v>20231129</v>
          </cell>
          <cell r="F1658" t="str">
            <v>HK307692</v>
          </cell>
          <cell r="G1658" t="str">
            <v>184951008761301</v>
          </cell>
          <cell r="H1658" t="str">
            <v>MS08022-A-0087613</v>
          </cell>
          <cell r="I1658">
            <v>4</v>
          </cell>
          <cell r="J1658">
            <v>0</v>
          </cell>
          <cell r="K1658">
            <v>0</v>
          </cell>
          <cell r="L1658" t="str">
            <v>APPLIED MATERIALS INC</v>
          </cell>
          <cell r="M1658" t="str">
            <v>849</v>
          </cell>
          <cell r="N1658" t="str">
            <v>S-UNIT</v>
          </cell>
          <cell r="O1658" t="str">
            <v/>
          </cell>
          <cell r="P1658" t="str">
            <v/>
          </cell>
          <cell r="Q1658" t="str">
            <v/>
          </cell>
          <cell r="R1658" t="str">
            <v/>
          </cell>
          <cell r="S1658">
            <v>5710</v>
          </cell>
          <cell r="T1658">
            <v>22840</v>
          </cell>
          <cell r="U1658" t="str">
            <v>11</v>
          </cell>
          <cell r="V1658" t="str">
            <v>SF SALES</v>
          </cell>
          <cell r="W1658">
            <v>20231129</v>
          </cell>
          <cell r="X1658" t="str">
            <v/>
          </cell>
          <cell r="Y1658" t="str">
            <v/>
          </cell>
          <cell r="Z1658" t="str">
            <v/>
          </cell>
          <cell r="AA1658" t="str">
            <v/>
          </cell>
          <cell r="AB1658" t="str">
            <v/>
          </cell>
          <cell r="AC1658" t="str">
            <v/>
          </cell>
          <cell r="AD1658" t="str">
            <v/>
          </cell>
          <cell r="AE1658" t="str">
            <v/>
          </cell>
          <cell r="AF1658">
            <v>20231129</v>
          </cell>
          <cell r="AG1658">
            <v>20231129</v>
          </cell>
          <cell r="AH1658">
            <v>20231129</v>
          </cell>
        </row>
        <row r="1659">
          <cell r="A1659">
            <v>20230215</v>
          </cell>
          <cell r="B1659">
            <v>20231129</v>
          </cell>
          <cell r="F1659" t="str">
            <v>HK307694</v>
          </cell>
          <cell r="G1659" t="str">
            <v>184951008761301</v>
          </cell>
          <cell r="H1659" t="str">
            <v>MS08022-A-0087613</v>
          </cell>
          <cell r="I1659">
            <v>4</v>
          </cell>
          <cell r="J1659">
            <v>0</v>
          </cell>
          <cell r="K1659">
            <v>0</v>
          </cell>
          <cell r="L1659" t="str">
            <v>APPLIED MATERIALS INC</v>
          </cell>
          <cell r="M1659" t="str">
            <v>849</v>
          </cell>
          <cell r="N1659" t="str">
            <v>S-UNIT</v>
          </cell>
          <cell r="O1659" t="str">
            <v/>
          </cell>
          <cell r="P1659" t="str">
            <v/>
          </cell>
          <cell r="Q1659" t="str">
            <v/>
          </cell>
          <cell r="R1659" t="str">
            <v/>
          </cell>
          <cell r="S1659">
            <v>5710</v>
          </cell>
          <cell r="T1659">
            <v>22840</v>
          </cell>
          <cell r="U1659" t="str">
            <v>11</v>
          </cell>
          <cell r="V1659" t="str">
            <v>SF SALES</v>
          </cell>
          <cell r="W1659">
            <v>20231129</v>
          </cell>
          <cell r="X1659" t="str">
            <v/>
          </cell>
          <cell r="Y1659" t="str">
            <v/>
          </cell>
          <cell r="Z1659" t="str">
            <v/>
          </cell>
          <cell r="AA1659" t="str">
            <v/>
          </cell>
          <cell r="AB1659" t="str">
            <v/>
          </cell>
          <cell r="AC1659" t="str">
            <v/>
          </cell>
          <cell r="AD1659" t="str">
            <v/>
          </cell>
          <cell r="AE1659" t="str">
            <v/>
          </cell>
          <cell r="AF1659">
            <v>20231129</v>
          </cell>
          <cell r="AG1659">
            <v>20231129</v>
          </cell>
          <cell r="AH1659">
            <v>20231129</v>
          </cell>
        </row>
        <row r="1660">
          <cell r="A1660">
            <v>20230215</v>
          </cell>
          <cell r="B1660">
            <v>20231129</v>
          </cell>
          <cell r="F1660" t="str">
            <v>HK307696</v>
          </cell>
          <cell r="G1660" t="str">
            <v>184951008761301</v>
          </cell>
          <cell r="H1660" t="str">
            <v>MS08022-A-0087613</v>
          </cell>
          <cell r="I1660">
            <v>4</v>
          </cell>
          <cell r="J1660">
            <v>0</v>
          </cell>
          <cell r="K1660">
            <v>0</v>
          </cell>
          <cell r="L1660" t="str">
            <v>APPLIED MATERIALS INC</v>
          </cell>
          <cell r="M1660" t="str">
            <v>849</v>
          </cell>
          <cell r="N1660" t="str">
            <v>S-UNIT</v>
          </cell>
          <cell r="O1660" t="str">
            <v/>
          </cell>
          <cell r="P1660" t="str">
            <v/>
          </cell>
          <cell r="Q1660" t="str">
            <v/>
          </cell>
          <cell r="R1660" t="str">
            <v/>
          </cell>
          <cell r="S1660">
            <v>5710</v>
          </cell>
          <cell r="T1660">
            <v>22840</v>
          </cell>
          <cell r="U1660" t="str">
            <v>11</v>
          </cell>
          <cell r="V1660" t="str">
            <v>SF SALES</v>
          </cell>
          <cell r="W1660">
            <v>20231129</v>
          </cell>
          <cell r="X1660" t="str">
            <v/>
          </cell>
          <cell r="Y1660" t="str">
            <v/>
          </cell>
          <cell r="Z1660" t="str">
            <v/>
          </cell>
          <cell r="AA1660" t="str">
            <v/>
          </cell>
          <cell r="AB1660" t="str">
            <v/>
          </cell>
          <cell r="AC1660" t="str">
            <v/>
          </cell>
          <cell r="AD1660" t="str">
            <v/>
          </cell>
          <cell r="AE1660" t="str">
            <v/>
          </cell>
          <cell r="AF1660">
            <v>20231129</v>
          </cell>
          <cell r="AG1660">
            <v>20231129</v>
          </cell>
          <cell r="AH1660">
            <v>20231129</v>
          </cell>
        </row>
        <row r="1661">
          <cell r="A1661">
            <v>20230215</v>
          </cell>
          <cell r="B1661">
            <v>20231129</v>
          </cell>
          <cell r="F1661" t="str">
            <v>HK307693</v>
          </cell>
          <cell r="G1661" t="str">
            <v>184951008761402</v>
          </cell>
          <cell r="H1661" t="str">
            <v>MS08021-A-0087614</v>
          </cell>
          <cell r="I1661">
            <v>4</v>
          </cell>
          <cell r="J1661">
            <v>0</v>
          </cell>
          <cell r="K1661">
            <v>0</v>
          </cell>
          <cell r="L1661" t="str">
            <v>APPLIED MATERIALS INC</v>
          </cell>
          <cell r="M1661" t="str">
            <v>849</v>
          </cell>
          <cell r="N1661" t="str">
            <v>S-UNIT</v>
          </cell>
          <cell r="O1661" t="str">
            <v/>
          </cell>
          <cell r="P1661" t="str">
            <v/>
          </cell>
          <cell r="Q1661" t="str">
            <v/>
          </cell>
          <cell r="R1661" t="str">
            <v/>
          </cell>
          <cell r="S1661">
            <v>8347</v>
          </cell>
          <cell r="T1661">
            <v>33388</v>
          </cell>
          <cell r="U1661" t="str">
            <v>11</v>
          </cell>
          <cell r="V1661" t="str">
            <v>SF SALES</v>
          </cell>
          <cell r="W1661">
            <v>20231129</v>
          </cell>
          <cell r="X1661" t="str">
            <v/>
          </cell>
          <cell r="Y1661" t="str">
            <v/>
          </cell>
          <cell r="Z1661" t="str">
            <v/>
          </cell>
          <cell r="AA1661" t="str">
            <v/>
          </cell>
          <cell r="AB1661" t="str">
            <v/>
          </cell>
          <cell r="AC1661" t="str">
            <v/>
          </cell>
          <cell r="AD1661" t="str">
            <v/>
          </cell>
          <cell r="AE1661" t="str">
            <v/>
          </cell>
          <cell r="AF1661">
            <v>20231129</v>
          </cell>
          <cell r="AG1661">
            <v>20231129</v>
          </cell>
          <cell r="AH1661">
            <v>20231129</v>
          </cell>
        </row>
        <row r="1662">
          <cell r="A1662">
            <v>20230215</v>
          </cell>
          <cell r="B1662">
            <v>20231129</v>
          </cell>
          <cell r="F1662" t="str">
            <v>HK307695</v>
          </cell>
          <cell r="G1662" t="str">
            <v>184951008761402</v>
          </cell>
          <cell r="H1662" t="str">
            <v>MS08021-A-0087614</v>
          </cell>
          <cell r="I1662">
            <v>4</v>
          </cell>
          <cell r="J1662">
            <v>0</v>
          </cell>
          <cell r="K1662">
            <v>0</v>
          </cell>
          <cell r="L1662" t="str">
            <v>APPLIED MATERIALS INC</v>
          </cell>
          <cell r="M1662" t="str">
            <v>849</v>
          </cell>
          <cell r="N1662" t="str">
            <v>S-UNIT</v>
          </cell>
          <cell r="O1662" t="str">
            <v/>
          </cell>
          <cell r="P1662" t="str">
            <v/>
          </cell>
          <cell r="Q1662" t="str">
            <v/>
          </cell>
          <cell r="R1662" t="str">
            <v/>
          </cell>
          <cell r="S1662">
            <v>8347</v>
          </cell>
          <cell r="T1662">
            <v>33388</v>
          </cell>
          <cell r="U1662" t="str">
            <v>11</v>
          </cell>
          <cell r="V1662" t="str">
            <v>SF SALES</v>
          </cell>
          <cell r="W1662">
            <v>20231129</v>
          </cell>
          <cell r="X1662" t="str">
            <v/>
          </cell>
          <cell r="Y1662" t="str">
            <v/>
          </cell>
          <cell r="Z1662" t="str">
            <v/>
          </cell>
          <cell r="AA1662" t="str">
            <v/>
          </cell>
          <cell r="AB1662" t="str">
            <v/>
          </cell>
          <cell r="AC1662" t="str">
            <v/>
          </cell>
          <cell r="AD1662" t="str">
            <v/>
          </cell>
          <cell r="AE1662" t="str">
            <v/>
          </cell>
          <cell r="AF1662">
            <v>20231129</v>
          </cell>
          <cell r="AG1662">
            <v>20231129</v>
          </cell>
          <cell r="AH1662">
            <v>20231129</v>
          </cell>
        </row>
        <row r="1663">
          <cell r="A1663">
            <v>20230215</v>
          </cell>
          <cell r="B1663">
            <v>20231129</v>
          </cell>
          <cell r="F1663" t="str">
            <v>HK307697</v>
          </cell>
          <cell r="G1663" t="str">
            <v>184951008761402</v>
          </cell>
          <cell r="H1663" t="str">
            <v>MS08021-A-0087614</v>
          </cell>
          <cell r="I1663">
            <v>4</v>
          </cell>
          <cell r="J1663">
            <v>0</v>
          </cell>
          <cell r="K1663">
            <v>0</v>
          </cell>
          <cell r="L1663" t="str">
            <v>APPLIED MATERIALS INC</v>
          </cell>
          <cell r="M1663" t="str">
            <v>849</v>
          </cell>
          <cell r="N1663" t="str">
            <v>S-UNIT</v>
          </cell>
          <cell r="O1663" t="str">
            <v/>
          </cell>
          <cell r="P1663" t="str">
            <v/>
          </cell>
          <cell r="Q1663" t="str">
            <v/>
          </cell>
          <cell r="R1663" t="str">
            <v/>
          </cell>
          <cell r="S1663">
            <v>8347</v>
          </cell>
          <cell r="T1663">
            <v>33388</v>
          </cell>
          <cell r="U1663" t="str">
            <v>11</v>
          </cell>
          <cell r="V1663" t="str">
            <v>SF SALES</v>
          </cell>
          <cell r="W1663">
            <v>20231129</v>
          </cell>
          <cell r="X1663" t="str">
            <v/>
          </cell>
          <cell r="Y1663" t="str">
            <v/>
          </cell>
          <cell r="Z1663" t="str">
            <v/>
          </cell>
          <cell r="AA1663" t="str">
            <v/>
          </cell>
          <cell r="AB1663" t="str">
            <v/>
          </cell>
          <cell r="AC1663" t="str">
            <v/>
          </cell>
          <cell r="AD1663" t="str">
            <v/>
          </cell>
          <cell r="AE1663" t="str">
            <v/>
          </cell>
          <cell r="AF1663">
            <v>20231129</v>
          </cell>
          <cell r="AG1663">
            <v>20231129</v>
          </cell>
          <cell r="AH1663">
            <v>20231129</v>
          </cell>
        </row>
        <row r="1664">
          <cell r="A1664">
            <v>20230810</v>
          </cell>
          <cell r="B1664">
            <v>20231129</v>
          </cell>
          <cell r="F1664" t="str">
            <v>HK338399</v>
          </cell>
          <cell r="G1664" t="str">
            <v>100651019496600</v>
          </cell>
          <cell r="H1664" t="str">
            <v>SSR15XW2C1MS+740LSPM-II</v>
          </cell>
          <cell r="I1664">
            <v>10</v>
          </cell>
          <cell r="J1664">
            <v>7400</v>
          </cell>
          <cell r="K1664">
            <v>20</v>
          </cell>
          <cell r="L1664" t="str">
            <v>RELIANT SYSTEMS INC</v>
          </cell>
          <cell r="M1664" t="str">
            <v>006</v>
          </cell>
          <cell r="N1664" t="str">
            <v>SSR</v>
          </cell>
          <cell r="O1664" t="str">
            <v>15X</v>
          </cell>
          <cell r="P1664" t="str">
            <v>W</v>
          </cell>
          <cell r="Q1664" t="str">
            <v>SP</v>
          </cell>
          <cell r="R1664" t="str">
            <v>C1</v>
          </cell>
          <cell r="S1664">
            <v>274.43</v>
          </cell>
          <cell r="T1664">
            <v>2744.3</v>
          </cell>
          <cell r="U1664" t="str">
            <v>11</v>
          </cell>
          <cell r="V1664" t="str">
            <v>CHI SALES</v>
          </cell>
          <cell r="W1664">
            <v>20231129</v>
          </cell>
          <cell r="X1664" t="str">
            <v>10</v>
          </cell>
          <cell r="Y1664" t="str">
            <v>60</v>
          </cell>
          <cell r="Z1664" t="str">
            <v/>
          </cell>
          <cell r="AA1664" t="str">
            <v>2</v>
          </cell>
          <cell r="AB1664" t="str">
            <v>Z000</v>
          </cell>
          <cell r="AC1664" t="str">
            <v>M200</v>
          </cell>
          <cell r="AD1664" t="str">
            <v/>
          </cell>
          <cell r="AE1664" t="str">
            <v>M100</v>
          </cell>
          <cell r="AF1664">
            <v>20231129</v>
          </cell>
          <cell r="AG1664">
            <v>20231129</v>
          </cell>
          <cell r="AH1664">
            <v>20231129</v>
          </cell>
        </row>
        <row r="1665">
          <cell r="A1665">
            <v>20230811</v>
          </cell>
          <cell r="B1665">
            <v>20231129</v>
          </cell>
          <cell r="F1665" t="str">
            <v>HK338527</v>
          </cell>
          <cell r="G1665" t="str">
            <v>102302134809200</v>
          </cell>
          <cell r="H1665" t="str">
            <v>SHS65LC2ZZ+1700L</v>
          </cell>
          <cell r="I1665">
            <v>1</v>
          </cell>
          <cell r="J1665">
            <v>1700</v>
          </cell>
          <cell r="K1665">
            <v>2</v>
          </cell>
          <cell r="L1665" t="str">
            <v>MOTION IND - BIRMINGHAM (AL09)</v>
          </cell>
          <cell r="M1665" t="str">
            <v>023</v>
          </cell>
          <cell r="N1665" t="str">
            <v>SHS</v>
          </cell>
          <cell r="O1665" t="str">
            <v>65</v>
          </cell>
          <cell r="P1665" t="str">
            <v>LC</v>
          </cell>
          <cell r="Q1665" t="str">
            <v/>
          </cell>
          <cell r="R1665" t="str">
            <v/>
          </cell>
          <cell r="S1665">
            <v>808.53</v>
          </cell>
          <cell r="T1665">
            <v>808.53</v>
          </cell>
          <cell r="U1665" t="str">
            <v>11</v>
          </cell>
          <cell r="V1665" t="str">
            <v>ATL SALES</v>
          </cell>
          <cell r="W1665">
            <v>20231123</v>
          </cell>
          <cell r="X1665" t="str">
            <v>25</v>
          </cell>
          <cell r="Y1665" t="str">
            <v>150</v>
          </cell>
          <cell r="Z1665" t="str">
            <v/>
          </cell>
          <cell r="AA1665" t="str">
            <v/>
          </cell>
          <cell r="AB1665" t="str">
            <v/>
          </cell>
          <cell r="AC1665" t="str">
            <v/>
          </cell>
          <cell r="AD1665" t="str">
            <v/>
          </cell>
          <cell r="AE1665" t="str">
            <v/>
          </cell>
          <cell r="AF1665">
            <v>20231129</v>
          </cell>
          <cell r="AG1665">
            <v>20231129</v>
          </cell>
          <cell r="AH1665">
            <v>20231129</v>
          </cell>
        </row>
        <row r="1666">
          <cell r="A1666">
            <v>20230228</v>
          </cell>
          <cell r="B1666">
            <v>20231130</v>
          </cell>
          <cell r="F1666" t="str">
            <v>HK310434</v>
          </cell>
          <cell r="G1666" t="str">
            <v>102351022061000</v>
          </cell>
          <cell r="H1666" t="str">
            <v>SHS15V2SSFME+528LF</v>
          </cell>
          <cell r="I1666">
            <v>37</v>
          </cell>
          <cell r="J1666">
            <v>19536</v>
          </cell>
          <cell r="K1666">
            <v>74</v>
          </cell>
          <cell r="L1666" t="str">
            <v>B.E. AEROSPACE (UKNI)</v>
          </cell>
          <cell r="M1666" t="str">
            <v>023</v>
          </cell>
          <cell r="N1666" t="str">
            <v>SHS</v>
          </cell>
          <cell r="O1666" t="str">
            <v>15</v>
          </cell>
          <cell r="P1666" t="str">
            <v>V</v>
          </cell>
          <cell r="Q1666" t="str">
            <v/>
          </cell>
          <cell r="R1666" t="str">
            <v/>
          </cell>
          <cell r="S1666">
            <v>179</v>
          </cell>
          <cell r="T1666">
            <v>6623</v>
          </cell>
          <cell r="U1666" t="str">
            <v>11</v>
          </cell>
          <cell r="V1666" t="str">
            <v>ATL SALES</v>
          </cell>
          <cell r="W1666">
            <v>20231130</v>
          </cell>
          <cell r="X1666" t="str">
            <v>10</v>
          </cell>
          <cell r="Y1666" t="str">
            <v>60</v>
          </cell>
          <cell r="Z1666" t="str">
            <v/>
          </cell>
          <cell r="AA1666" t="str">
            <v/>
          </cell>
          <cell r="AB1666" t="str">
            <v>0010</v>
          </cell>
          <cell r="AC1666" t="str">
            <v>Y950</v>
          </cell>
          <cell r="AD1666" t="str">
            <v>F950</v>
          </cell>
          <cell r="AE1666" t="str">
            <v>F950</v>
          </cell>
          <cell r="AF1666">
            <v>20231130</v>
          </cell>
          <cell r="AG1666">
            <v>20231130</v>
          </cell>
          <cell r="AH1666">
            <v>20231130</v>
          </cell>
        </row>
        <row r="1667">
          <cell r="A1667">
            <v>20230502</v>
          </cell>
          <cell r="B1667">
            <v>20231130</v>
          </cell>
          <cell r="F1667" t="str">
            <v>HK322795</v>
          </cell>
          <cell r="G1667" t="str">
            <v>013715013020000</v>
          </cell>
          <cell r="H1667" t="str">
            <v>SRS15WMUU+2000LM</v>
          </cell>
          <cell r="I1667">
            <v>15</v>
          </cell>
          <cell r="J1667">
            <v>30000</v>
          </cell>
          <cell r="K1667">
            <v>15</v>
          </cell>
          <cell r="L1667" t="str">
            <v>TOL-O-MATIC INC</v>
          </cell>
          <cell r="M1667" t="str">
            <v>137</v>
          </cell>
          <cell r="N1667" t="str">
            <v>SRS-W</v>
          </cell>
          <cell r="O1667" t="str">
            <v>15</v>
          </cell>
          <cell r="P1667" t="str">
            <v/>
          </cell>
          <cell r="Q1667" t="str">
            <v/>
          </cell>
          <cell r="R1667" t="str">
            <v/>
          </cell>
          <cell r="S1667">
            <v>234</v>
          </cell>
          <cell r="T1667">
            <v>3510</v>
          </cell>
          <cell r="U1667" t="str">
            <v>11</v>
          </cell>
          <cell r="V1667" t="str">
            <v>CHI SALES</v>
          </cell>
          <cell r="W1667">
            <v>20231130</v>
          </cell>
          <cell r="X1667" t="str">
            <v>15</v>
          </cell>
          <cell r="Y1667" t="str">
            <v>40</v>
          </cell>
          <cell r="Z1667" t="str">
            <v/>
          </cell>
          <cell r="AA1667" t="str">
            <v/>
          </cell>
          <cell r="AB1667" t="str">
            <v/>
          </cell>
          <cell r="AC1667" t="str">
            <v>M200</v>
          </cell>
          <cell r="AD1667" t="str">
            <v/>
          </cell>
          <cell r="AE1667" t="str">
            <v>M100</v>
          </cell>
          <cell r="AF1667">
            <v>20231130</v>
          </cell>
          <cell r="AG1667">
            <v>20231130</v>
          </cell>
          <cell r="AH1667">
            <v>20231130</v>
          </cell>
        </row>
        <row r="1668">
          <cell r="A1668">
            <v>20230511</v>
          </cell>
          <cell r="B1668">
            <v>20231130</v>
          </cell>
          <cell r="F1668" t="str">
            <v>HK324424</v>
          </cell>
          <cell r="G1668" t="str">
            <v>202315311009000</v>
          </cell>
          <cell r="H1668" t="str">
            <v>SHS15V1UU(GK) BLOCK</v>
          </cell>
          <cell r="I1668">
            <v>5</v>
          </cell>
          <cell r="J1668">
            <v>0</v>
          </cell>
          <cell r="K1668">
            <v>5</v>
          </cell>
          <cell r="L1668" t="str">
            <v>HAMILTON COMPANY</v>
          </cell>
          <cell r="M1668" t="str">
            <v>023</v>
          </cell>
          <cell r="N1668" t="str">
            <v>SHS</v>
          </cell>
          <cell r="O1668" t="str">
            <v>15</v>
          </cell>
          <cell r="P1668" t="str">
            <v>V</v>
          </cell>
          <cell r="Q1668" t="str">
            <v>GK</v>
          </cell>
          <cell r="R1668" t="str">
            <v/>
          </cell>
          <cell r="S1668">
            <v>29.67</v>
          </cell>
          <cell r="T1668">
            <v>148.35</v>
          </cell>
          <cell r="U1668" t="str">
            <v>11</v>
          </cell>
          <cell r="V1668" t="str">
            <v>SF SALES</v>
          </cell>
          <cell r="W1668">
            <v>20231130</v>
          </cell>
          <cell r="X1668" t="str">
            <v/>
          </cell>
          <cell r="Y1668" t="str">
            <v/>
          </cell>
          <cell r="Z1668" t="str">
            <v/>
          </cell>
          <cell r="AA1668" t="str">
            <v/>
          </cell>
          <cell r="AB1668" t="str">
            <v/>
          </cell>
          <cell r="AC1668" t="str">
            <v/>
          </cell>
          <cell r="AD1668" t="str">
            <v/>
          </cell>
          <cell r="AE1668" t="str">
            <v/>
          </cell>
          <cell r="AF1668">
            <v>20231130</v>
          </cell>
          <cell r="AG1668">
            <v>20231130</v>
          </cell>
          <cell r="AH1668">
            <v>20231130</v>
          </cell>
        </row>
        <row r="1669">
          <cell r="A1669">
            <v>20230519</v>
          </cell>
          <cell r="B1669">
            <v>20231130</v>
          </cell>
          <cell r="F1669" t="str">
            <v>HK326686</v>
          </cell>
          <cell r="G1669" t="str">
            <v>184951010617801</v>
          </cell>
          <cell r="H1669" t="str">
            <v>MS05001-B-0045790</v>
          </cell>
          <cell r="I1669">
            <v>1</v>
          </cell>
          <cell r="J1669">
            <v>0</v>
          </cell>
          <cell r="K1669">
            <v>1</v>
          </cell>
          <cell r="L1669" t="str">
            <v>APPLIED MATERIALS INC</v>
          </cell>
          <cell r="M1669" t="str">
            <v>849</v>
          </cell>
          <cell r="N1669" t="str">
            <v>S-UNIT</v>
          </cell>
          <cell r="O1669" t="str">
            <v/>
          </cell>
          <cell r="P1669" t="str">
            <v/>
          </cell>
          <cell r="Q1669" t="str">
            <v/>
          </cell>
          <cell r="R1669" t="str">
            <v/>
          </cell>
          <cell r="S1669">
            <v>1256</v>
          </cell>
          <cell r="T1669">
            <v>1256</v>
          </cell>
          <cell r="U1669" t="str">
            <v>11</v>
          </cell>
          <cell r="V1669" t="str">
            <v>SF SALES</v>
          </cell>
          <cell r="W1669">
            <v>20231130</v>
          </cell>
          <cell r="X1669" t="str">
            <v/>
          </cell>
          <cell r="Y1669" t="str">
            <v/>
          </cell>
          <cell r="Z1669" t="str">
            <v/>
          </cell>
          <cell r="AA1669" t="str">
            <v/>
          </cell>
          <cell r="AB1669" t="str">
            <v/>
          </cell>
          <cell r="AC1669" t="str">
            <v/>
          </cell>
          <cell r="AD1669" t="str">
            <v/>
          </cell>
          <cell r="AE1669" t="str">
            <v/>
          </cell>
          <cell r="AF1669">
            <v>20231130</v>
          </cell>
          <cell r="AG1669">
            <v>20231130</v>
          </cell>
          <cell r="AH1669">
            <v>20231130</v>
          </cell>
        </row>
        <row r="1670">
          <cell r="A1670">
            <v>20230531</v>
          </cell>
          <cell r="B1670">
            <v>20231130</v>
          </cell>
          <cell r="F1670" t="str">
            <v>HK327911</v>
          </cell>
          <cell r="G1670" t="str">
            <v>102351018357700</v>
          </cell>
          <cell r="H1670" t="str">
            <v>SHS15C2SSC1E+400LF</v>
          </cell>
          <cell r="I1670">
            <v>100</v>
          </cell>
          <cell r="J1670">
            <v>40000</v>
          </cell>
          <cell r="K1670">
            <v>200</v>
          </cell>
          <cell r="L1670" t="str">
            <v>MOTION SOLUTIONS</v>
          </cell>
          <cell r="M1670" t="str">
            <v>023</v>
          </cell>
          <cell r="N1670" t="str">
            <v>SHS</v>
          </cell>
          <cell r="O1670" t="str">
            <v>15</v>
          </cell>
          <cell r="P1670" t="str">
            <v>C</v>
          </cell>
          <cell r="Q1670" t="str">
            <v/>
          </cell>
          <cell r="R1670" t="str">
            <v>C1</v>
          </cell>
          <cell r="S1670">
            <v>131</v>
          </cell>
          <cell r="T1670">
            <v>13100</v>
          </cell>
          <cell r="U1670" t="str">
            <v>11</v>
          </cell>
          <cell r="V1670" t="str">
            <v>SF SALES</v>
          </cell>
          <cell r="W1670">
            <v>20231130</v>
          </cell>
          <cell r="X1670" t="str">
            <v>20</v>
          </cell>
          <cell r="Y1670" t="str">
            <v>60</v>
          </cell>
          <cell r="Z1670" t="str">
            <v/>
          </cell>
          <cell r="AA1670" t="str">
            <v/>
          </cell>
          <cell r="AB1670" t="str">
            <v>0010</v>
          </cell>
          <cell r="AC1670" t="str">
            <v/>
          </cell>
          <cell r="AD1670" t="str">
            <v/>
          </cell>
          <cell r="AE1670" t="str">
            <v>F900</v>
          </cell>
          <cell r="AF1670">
            <v>20231130</v>
          </cell>
          <cell r="AG1670">
            <v>20231130</v>
          </cell>
          <cell r="AH1670">
            <v>20231130</v>
          </cell>
        </row>
        <row r="1671">
          <cell r="A1671">
            <v>20230531</v>
          </cell>
          <cell r="B1671">
            <v>20231130</v>
          </cell>
          <cell r="F1671" t="str">
            <v>HK327912</v>
          </cell>
          <cell r="G1671" t="str">
            <v>102351018357700</v>
          </cell>
          <cell r="H1671" t="str">
            <v>SHS15C2SSC1E+400LF</v>
          </cell>
          <cell r="I1671">
            <v>20</v>
          </cell>
          <cell r="J1671">
            <v>8000</v>
          </cell>
          <cell r="K1671">
            <v>40</v>
          </cell>
          <cell r="L1671" t="str">
            <v>MOTION SOLUTIONS</v>
          </cell>
          <cell r="M1671" t="str">
            <v>023</v>
          </cell>
          <cell r="N1671" t="str">
            <v>SHS</v>
          </cell>
          <cell r="O1671" t="str">
            <v>15</v>
          </cell>
          <cell r="P1671" t="str">
            <v>C</v>
          </cell>
          <cell r="Q1671" t="str">
            <v/>
          </cell>
          <cell r="R1671" t="str">
            <v>C1</v>
          </cell>
          <cell r="S1671">
            <v>131</v>
          </cell>
          <cell r="T1671">
            <v>2620</v>
          </cell>
          <cell r="U1671" t="str">
            <v>11</v>
          </cell>
          <cell r="V1671" t="str">
            <v>SF SALES</v>
          </cell>
          <cell r="W1671">
            <v>20231130</v>
          </cell>
          <cell r="X1671" t="str">
            <v>20</v>
          </cell>
          <cell r="Y1671" t="str">
            <v>60</v>
          </cell>
          <cell r="Z1671" t="str">
            <v/>
          </cell>
          <cell r="AA1671" t="str">
            <v/>
          </cell>
          <cell r="AB1671" t="str">
            <v>0010</v>
          </cell>
          <cell r="AC1671" t="str">
            <v/>
          </cell>
          <cell r="AD1671" t="str">
            <v/>
          </cell>
          <cell r="AE1671" t="str">
            <v>F900</v>
          </cell>
          <cell r="AF1671">
            <v>20231130</v>
          </cell>
          <cell r="AG1671">
            <v>20231130</v>
          </cell>
          <cell r="AH1671">
            <v>20231130</v>
          </cell>
        </row>
        <row r="1672">
          <cell r="A1672">
            <v>20230614</v>
          </cell>
          <cell r="B1672">
            <v>20231130</v>
          </cell>
          <cell r="F1672" t="str">
            <v>HK330791</v>
          </cell>
          <cell r="G1672" t="str">
            <v>105851017940400</v>
          </cell>
          <cell r="H1672" t="str">
            <v>HDR35C2SSC0E+1100LPZ(50-0043)</v>
          </cell>
          <cell r="I1672">
            <v>50</v>
          </cell>
          <cell r="J1672">
            <v>55000</v>
          </cell>
          <cell r="K1672">
            <v>100</v>
          </cell>
          <cell r="L1672" t="str">
            <v>HAAS AUTOMATION</v>
          </cell>
          <cell r="M1672" t="str">
            <v>058</v>
          </cell>
          <cell r="N1672" t="str">
            <v>HDR</v>
          </cell>
          <cell r="O1672" t="str">
            <v>35</v>
          </cell>
          <cell r="P1672" t="str">
            <v>C</v>
          </cell>
          <cell r="Q1672" t="str">
            <v>P</v>
          </cell>
          <cell r="R1672" t="str">
            <v>C0</v>
          </cell>
          <cell r="S1672">
            <v>145.5</v>
          </cell>
          <cell r="T1672">
            <v>7275</v>
          </cell>
          <cell r="U1672" t="str">
            <v>11</v>
          </cell>
          <cell r="V1672" t="str">
            <v>LA SALES</v>
          </cell>
          <cell r="W1672">
            <v>20231130</v>
          </cell>
          <cell r="X1672" t="str">
            <v>30</v>
          </cell>
          <cell r="Y1672" t="str">
            <v>80</v>
          </cell>
          <cell r="Z1672" t="str">
            <v/>
          </cell>
          <cell r="AA1672" t="str">
            <v/>
          </cell>
          <cell r="AB1672" t="str">
            <v>00NK</v>
          </cell>
          <cell r="AC1672" t="str">
            <v/>
          </cell>
          <cell r="AD1672" t="str">
            <v>Y000</v>
          </cell>
          <cell r="AE1672" t="str">
            <v/>
          </cell>
          <cell r="AF1672">
            <v>20231130</v>
          </cell>
          <cell r="AG1672">
            <v>20231130</v>
          </cell>
          <cell r="AH1672">
            <v>20231130</v>
          </cell>
        </row>
        <row r="1673">
          <cell r="A1673">
            <v>20230801</v>
          </cell>
          <cell r="B1673">
            <v>20231130</v>
          </cell>
          <cell r="F1673" t="str">
            <v>HK337188</v>
          </cell>
          <cell r="G1673" t="str">
            <v>113751017749100</v>
          </cell>
          <cell r="H1673" t="str">
            <v>2SRS12WMUU+270LMS</v>
          </cell>
          <cell r="I1673">
            <v>40</v>
          </cell>
          <cell r="J1673">
            <v>10800</v>
          </cell>
          <cell r="K1673">
            <v>80</v>
          </cell>
          <cell r="L1673" t="str">
            <v>MILLENNIUM CONCEPTS</v>
          </cell>
          <cell r="M1673" t="str">
            <v>137</v>
          </cell>
          <cell r="N1673" t="str">
            <v>SRS-W</v>
          </cell>
          <cell r="O1673" t="str">
            <v>12</v>
          </cell>
          <cell r="P1673" t="str">
            <v/>
          </cell>
          <cell r="Q1673" t="str">
            <v/>
          </cell>
          <cell r="R1673" t="str">
            <v/>
          </cell>
          <cell r="S1673">
            <v>100</v>
          </cell>
          <cell r="T1673">
            <v>4000</v>
          </cell>
          <cell r="U1673" t="str">
            <v>11</v>
          </cell>
          <cell r="V1673" t="str">
            <v>CHI SALES</v>
          </cell>
          <cell r="W1673">
            <v>20231130</v>
          </cell>
          <cell r="X1673" t="str">
            <v>15</v>
          </cell>
          <cell r="Y1673" t="str">
            <v>40</v>
          </cell>
          <cell r="Z1673" t="str">
            <v/>
          </cell>
          <cell r="AA1673" t="str">
            <v/>
          </cell>
          <cell r="AB1673" t="str">
            <v/>
          </cell>
          <cell r="AC1673" t="str">
            <v>M200</v>
          </cell>
          <cell r="AD1673" t="str">
            <v>Z000</v>
          </cell>
          <cell r="AE1673" t="str">
            <v>M100</v>
          </cell>
          <cell r="AF1673">
            <v>20231130</v>
          </cell>
          <cell r="AG1673">
            <v>20231130</v>
          </cell>
          <cell r="AH1673">
            <v>20231130</v>
          </cell>
        </row>
        <row r="1674">
          <cell r="A1674">
            <v>20230207</v>
          </cell>
          <cell r="B1674">
            <v>20231201</v>
          </cell>
          <cell r="F1674" t="str">
            <v>HK306531</v>
          </cell>
          <cell r="G1674" t="str">
            <v>301E51019371000</v>
          </cell>
          <cell r="H1674" t="str">
            <v>HSR55LC1ZZE(GK) BLOCK</v>
          </cell>
          <cell r="I1674">
            <v>30</v>
          </cell>
          <cell r="J1674">
            <v>0</v>
          </cell>
          <cell r="K1674">
            <v>30</v>
          </cell>
          <cell r="L1674" t="str">
            <v>FANUC AMERICA CORPORATION</v>
          </cell>
          <cell r="M1674" t="str">
            <v>01E</v>
          </cell>
          <cell r="N1674" t="str">
            <v>HSR</v>
          </cell>
          <cell r="O1674" t="str">
            <v>55</v>
          </cell>
          <cell r="P1674" t="str">
            <v>LC</v>
          </cell>
          <cell r="Q1674" t="str">
            <v>GK</v>
          </cell>
          <cell r="R1674" t="str">
            <v/>
          </cell>
          <cell r="S1674">
            <v>147.83000000000001</v>
          </cell>
          <cell r="T1674">
            <v>4434.8999999999996</v>
          </cell>
          <cell r="U1674" t="str">
            <v>11</v>
          </cell>
          <cell r="V1674" t="str">
            <v>DET SALES</v>
          </cell>
          <cell r="W1674">
            <v>20231201</v>
          </cell>
          <cell r="X1674" t="str">
            <v/>
          </cell>
          <cell r="Y1674" t="str">
            <v/>
          </cell>
          <cell r="Z1674" t="str">
            <v/>
          </cell>
          <cell r="AA1674" t="str">
            <v/>
          </cell>
          <cell r="AB1674" t="str">
            <v>0010</v>
          </cell>
          <cell r="AC1674" t="str">
            <v/>
          </cell>
          <cell r="AD1674" t="str">
            <v/>
          </cell>
          <cell r="AE1674" t="str">
            <v/>
          </cell>
          <cell r="AF1674">
            <v>20231201</v>
          </cell>
          <cell r="AG1674">
            <v>20231201</v>
          </cell>
          <cell r="AH1674">
            <v>20231201</v>
          </cell>
        </row>
        <row r="1675">
          <cell r="A1675">
            <v>20230503</v>
          </cell>
          <cell r="B1675">
            <v>20231201</v>
          </cell>
          <cell r="F1675" t="str">
            <v>HK323020</v>
          </cell>
          <cell r="G1675" t="str">
            <v>301751011357300</v>
          </cell>
          <cell r="H1675" t="str">
            <v>HSR55-1440LE(GK) RAIL</v>
          </cell>
          <cell r="I1675">
            <v>20</v>
          </cell>
          <cell r="J1675">
            <v>28800</v>
          </cell>
          <cell r="K1675">
            <v>0</v>
          </cell>
          <cell r="L1675" t="str">
            <v>FANUC AMERICA CORPORATION</v>
          </cell>
          <cell r="M1675" t="str">
            <v>017</v>
          </cell>
          <cell r="N1675" t="str">
            <v>HSR</v>
          </cell>
          <cell r="O1675" t="str">
            <v>55</v>
          </cell>
          <cell r="P1675" t="str">
            <v/>
          </cell>
          <cell r="Q1675" t="str">
            <v>GK</v>
          </cell>
          <cell r="R1675" t="str">
            <v/>
          </cell>
          <cell r="S1675">
            <v>215</v>
          </cell>
          <cell r="T1675">
            <v>4300</v>
          </cell>
          <cell r="U1675" t="str">
            <v>11</v>
          </cell>
          <cell r="V1675" t="str">
            <v>DET SALES</v>
          </cell>
          <cell r="W1675">
            <v>20231201</v>
          </cell>
          <cell r="X1675" t="str">
            <v>60</v>
          </cell>
          <cell r="Y1675" t="str">
            <v>120</v>
          </cell>
          <cell r="Z1675" t="str">
            <v/>
          </cell>
          <cell r="AA1675" t="str">
            <v/>
          </cell>
          <cell r="AB1675" t="str">
            <v/>
          </cell>
          <cell r="AC1675" t="str">
            <v/>
          </cell>
          <cell r="AD1675" t="str">
            <v>T000</v>
          </cell>
          <cell r="AE1675" t="str">
            <v/>
          </cell>
          <cell r="AF1675">
            <v>20231201</v>
          </cell>
          <cell r="AG1675">
            <v>20231201</v>
          </cell>
          <cell r="AH1675">
            <v>20231201</v>
          </cell>
        </row>
        <row r="1676">
          <cell r="A1676">
            <v>20230711</v>
          </cell>
          <cell r="B1676">
            <v>20231201</v>
          </cell>
          <cell r="F1676" t="str">
            <v>HK334076</v>
          </cell>
          <cell r="G1676" t="str">
            <v>100102077452500</v>
          </cell>
          <cell r="H1676" t="str">
            <v>SR25W2UUC1E+610LYP-II</v>
          </cell>
          <cell r="I1676">
            <v>4</v>
          </cell>
          <cell r="J1676">
            <v>2440</v>
          </cell>
          <cell r="K1676">
            <v>8</v>
          </cell>
          <cell r="L1676" t="str">
            <v>TECHNICO (COMP)</v>
          </cell>
          <cell r="M1676" t="str">
            <v>001</v>
          </cell>
          <cell r="N1676" t="str">
            <v>SR</v>
          </cell>
          <cell r="O1676" t="str">
            <v>25</v>
          </cell>
          <cell r="P1676" t="str">
            <v>W</v>
          </cell>
          <cell r="Q1676" t="str">
            <v>P</v>
          </cell>
          <cell r="R1676" t="str">
            <v>C1</v>
          </cell>
          <cell r="S1676">
            <v>145</v>
          </cell>
          <cell r="T1676">
            <v>580</v>
          </cell>
          <cell r="U1676" t="str">
            <v>11</v>
          </cell>
          <cell r="V1676" t="str">
            <v>DET SALES</v>
          </cell>
          <cell r="W1676">
            <v>20231201</v>
          </cell>
          <cell r="X1676" t="str">
            <v>35</v>
          </cell>
          <cell r="Y1676" t="str">
            <v>60</v>
          </cell>
          <cell r="Z1676" t="str">
            <v/>
          </cell>
          <cell r="AA1676" t="str">
            <v>2</v>
          </cell>
          <cell r="AB1676" t="str">
            <v>0040</v>
          </cell>
          <cell r="AC1676" t="str">
            <v/>
          </cell>
          <cell r="AD1676" t="str">
            <v/>
          </cell>
          <cell r="AE1676" t="str">
            <v/>
          </cell>
          <cell r="AF1676">
            <v>20231201</v>
          </cell>
          <cell r="AG1676">
            <v>20231201</v>
          </cell>
          <cell r="AH1676">
            <v>20231201</v>
          </cell>
        </row>
        <row r="1677">
          <cell r="A1677">
            <v>20230711</v>
          </cell>
          <cell r="B1677">
            <v>20231201</v>
          </cell>
          <cell r="F1677" t="str">
            <v>HK334102</v>
          </cell>
          <cell r="G1677" t="str">
            <v>100151019033000</v>
          </cell>
          <cell r="H1677" t="str">
            <v>SR35TB2SS+760L</v>
          </cell>
          <cell r="I1677">
            <v>12</v>
          </cell>
          <cell r="J1677">
            <v>9120</v>
          </cell>
          <cell r="K1677">
            <v>24</v>
          </cell>
          <cell r="L1677" t="str">
            <v>MILACRON INC.</v>
          </cell>
          <cell r="M1677" t="str">
            <v>001</v>
          </cell>
          <cell r="N1677" t="str">
            <v>SR</v>
          </cell>
          <cell r="O1677" t="str">
            <v>35</v>
          </cell>
          <cell r="P1677" t="str">
            <v>TB</v>
          </cell>
          <cell r="Q1677" t="str">
            <v/>
          </cell>
          <cell r="R1677" t="str">
            <v/>
          </cell>
          <cell r="S1677">
            <v>223.93</v>
          </cell>
          <cell r="T1677">
            <v>2687.16</v>
          </cell>
          <cell r="U1677" t="str">
            <v>11</v>
          </cell>
          <cell r="V1677" t="str">
            <v>DET SALES</v>
          </cell>
          <cell r="W1677">
            <v>20231201</v>
          </cell>
          <cell r="X1677" t="str">
            <v>20</v>
          </cell>
          <cell r="Y1677" t="str">
            <v>80</v>
          </cell>
          <cell r="Z1677" t="str">
            <v/>
          </cell>
          <cell r="AA1677" t="str">
            <v/>
          </cell>
          <cell r="AB1677" t="str">
            <v/>
          </cell>
          <cell r="AC1677" t="str">
            <v/>
          </cell>
          <cell r="AD1677" t="str">
            <v/>
          </cell>
          <cell r="AE1677" t="str">
            <v/>
          </cell>
          <cell r="AF1677">
            <v>20231201</v>
          </cell>
          <cell r="AG1677">
            <v>20231201</v>
          </cell>
          <cell r="AH1677">
            <v>20231201</v>
          </cell>
        </row>
        <row r="1678">
          <cell r="A1678">
            <v>20230718</v>
          </cell>
          <cell r="B1678">
            <v>20231201</v>
          </cell>
          <cell r="F1678" t="str">
            <v>HK334906</v>
          </cell>
          <cell r="G1678" t="str">
            <v>302451006770500</v>
          </cell>
          <cell r="H1678" t="str">
            <v>SHS45-4851LT(GK) RAIL</v>
          </cell>
          <cell r="I1678">
            <v>2</v>
          </cell>
          <cell r="J1678">
            <v>9702</v>
          </cell>
          <cell r="K1678">
            <v>0</v>
          </cell>
          <cell r="L1678" t="str">
            <v>APPLIED IND TECH - CLEVELAND</v>
          </cell>
          <cell r="M1678" t="str">
            <v>024</v>
          </cell>
          <cell r="N1678" t="str">
            <v>SHS</v>
          </cell>
          <cell r="O1678" t="str">
            <v>45</v>
          </cell>
          <cell r="P1678" t="str">
            <v/>
          </cell>
          <cell r="Q1678" t="str">
            <v>GK</v>
          </cell>
          <cell r="R1678" t="str">
            <v/>
          </cell>
          <cell r="S1678">
            <v>495</v>
          </cell>
          <cell r="T1678">
            <v>990</v>
          </cell>
          <cell r="U1678" t="str">
            <v>11</v>
          </cell>
          <cell r="V1678" t="str">
            <v>CHI SALES</v>
          </cell>
          <cell r="W1678">
            <v>20231201</v>
          </cell>
          <cell r="X1678" t="str">
            <v>73.5</v>
          </cell>
          <cell r="Y1678" t="str">
            <v>105</v>
          </cell>
          <cell r="Z1678" t="str">
            <v>2</v>
          </cell>
          <cell r="AA1678" t="str">
            <v/>
          </cell>
          <cell r="AB1678" t="str">
            <v/>
          </cell>
          <cell r="AC1678" t="str">
            <v/>
          </cell>
          <cell r="AD1678" t="str">
            <v/>
          </cell>
          <cell r="AE1678" t="str">
            <v/>
          </cell>
          <cell r="AF1678">
            <v>20231201</v>
          </cell>
          <cell r="AG1678">
            <v>20231201</v>
          </cell>
          <cell r="AH1678">
            <v>20231201</v>
          </cell>
        </row>
        <row r="1679">
          <cell r="A1679">
            <v>20230815</v>
          </cell>
          <cell r="B1679">
            <v>20231201</v>
          </cell>
          <cell r="F1679" t="str">
            <v>HK338825</v>
          </cell>
          <cell r="G1679" t="str">
            <v>013912516001700</v>
          </cell>
          <cell r="H1679" t="str">
            <v>SRS12GMSS+170LM</v>
          </cell>
          <cell r="I1679">
            <v>60</v>
          </cell>
          <cell r="J1679">
            <v>10200</v>
          </cell>
          <cell r="K1679">
            <v>60</v>
          </cell>
          <cell r="L1679" t="str">
            <v>NYPRO HEALTHCARE BAJA INC</v>
          </cell>
          <cell r="M1679" t="str">
            <v>139</v>
          </cell>
          <cell r="N1679" t="str">
            <v>SRS</v>
          </cell>
          <cell r="O1679" t="str">
            <v>12</v>
          </cell>
          <cell r="P1679" t="str">
            <v>G</v>
          </cell>
          <cell r="Q1679" t="str">
            <v/>
          </cell>
          <cell r="R1679" t="str">
            <v/>
          </cell>
          <cell r="S1679">
            <v>32.74</v>
          </cell>
          <cell r="T1679">
            <v>1964.4</v>
          </cell>
          <cell r="U1679" t="str">
            <v>11</v>
          </cell>
          <cell r="V1679" t="str">
            <v>LA SALES</v>
          </cell>
          <cell r="W1679">
            <v>20231201</v>
          </cell>
          <cell r="X1679" t="str">
            <v>10</v>
          </cell>
          <cell r="Y1679" t="str">
            <v>25</v>
          </cell>
          <cell r="Z1679" t="str">
            <v/>
          </cell>
          <cell r="AA1679" t="str">
            <v/>
          </cell>
          <cell r="AB1679" t="str">
            <v/>
          </cell>
          <cell r="AC1679" t="str">
            <v>M200</v>
          </cell>
          <cell r="AD1679" t="str">
            <v/>
          </cell>
          <cell r="AE1679" t="str">
            <v>M100</v>
          </cell>
          <cell r="AF1679">
            <v>20231201</v>
          </cell>
          <cell r="AG1679">
            <v>20231201</v>
          </cell>
          <cell r="AH1679">
            <v>20231201</v>
          </cell>
        </row>
        <row r="1680">
          <cell r="A1680">
            <v>20230118</v>
          </cell>
          <cell r="B1680">
            <v>20231204</v>
          </cell>
          <cell r="F1680" t="str">
            <v>HK301982</v>
          </cell>
          <cell r="G1680" t="str">
            <v>102351005908100</v>
          </cell>
          <cell r="H1680" t="str">
            <v>SHS30V2SSC1E+1216LTS-II</v>
          </cell>
          <cell r="I1680">
            <v>24</v>
          </cell>
          <cell r="J1680">
            <v>29184</v>
          </cell>
          <cell r="K1680">
            <v>48</v>
          </cell>
          <cell r="L1680" t="str">
            <v>ORBIT MACHINING COMPANY</v>
          </cell>
          <cell r="M1680" t="str">
            <v>023</v>
          </cell>
          <cell r="N1680" t="str">
            <v>SHS</v>
          </cell>
          <cell r="O1680" t="str">
            <v>30</v>
          </cell>
          <cell r="P1680" t="str">
            <v>V</v>
          </cell>
          <cell r="Q1680" t="str">
            <v/>
          </cell>
          <cell r="R1680" t="str">
            <v>C1</v>
          </cell>
          <cell r="S1680">
            <v>282.52</v>
          </cell>
          <cell r="T1680">
            <v>6780.48</v>
          </cell>
          <cell r="U1680" t="str">
            <v>11</v>
          </cell>
          <cell r="V1680" t="str">
            <v>CHI SALES</v>
          </cell>
          <cell r="W1680">
            <v>20231204</v>
          </cell>
          <cell r="X1680" t="str">
            <v>37</v>
          </cell>
          <cell r="Y1680" t="str">
            <v>80</v>
          </cell>
          <cell r="Z1680" t="str">
            <v>2</v>
          </cell>
          <cell r="AA1680" t="str">
            <v>2</v>
          </cell>
          <cell r="AB1680" t="str">
            <v/>
          </cell>
          <cell r="AC1680" t="str">
            <v/>
          </cell>
          <cell r="AD1680" t="str">
            <v>Z000</v>
          </cell>
          <cell r="AE1680" t="str">
            <v/>
          </cell>
          <cell r="AF1680">
            <v>20231204</v>
          </cell>
          <cell r="AG1680">
            <v>20231204</v>
          </cell>
          <cell r="AH1680">
            <v>20231204</v>
          </cell>
        </row>
        <row r="1681">
          <cell r="A1681">
            <v>20230221</v>
          </cell>
          <cell r="B1681">
            <v>20231204</v>
          </cell>
          <cell r="F1681" t="str">
            <v>HK308219</v>
          </cell>
          <cell r="G1681" t="str">
            <v>113902116914400</v>
          </cell>
          <cell r="H1681" t="str">
            <v>SRS12MUU+75LM</v>
          </cell>
          <cell r="I1681">
            <v>200</v>
          </cell>
          <cell r="J1681">
            <v>15000</v>
          </cell>
          <cell r="K1681">
            <v>200</v>
          </cell>
          <cell r="L1681" t="str">
            <v>NYPRO HEALTHCARE BAJA INC</v>
          </cell>
          <cell r="M1681" t="str">
            <v>139</v>
          </cell>
          <cell r="N1681" t="str">
            <v>SRS</v>
          </cell>
          <cell r="O1681" t="str">
            <v>12</v>
          </cell>
          <cell r="P1681" t="str">
            <v/>
          </cell>
          <cell r="Q1681" t="str">
            <v/>
          </cell>
          <cell r="R1681" t="str">
            <v/>
          </cell>
          <cell r="S1681">
            <v>21</v>
          </cell>
          <cell r="T1681">
            <v>4200</v>
          </cell>
          <cell r="U1681" t="str">
            <v>11</v>
          </cell>
          <cell r="V1681" t="str">
            <v>LA SALES</v>
          </cell>
          <cell r="W1681">
            <v>20231204</v>
          </cell>
          <cell r="X1681" t="str">
            <v>12.5</v>
          </cell>
          <cell r="Y1681" t="str">
            <v>25</v>
          </cell>
          <cell r="Z1681" t="str">
            <v/>
          </cell>
          <cell r="AA1681" t="str">
            <v/>
          </cell>
          <cell r="AB1681" t="str">
            <v/>
          </cell>
          <cell r="AC1681" t="str">
            <v>M200</v>
          </cell>
          <cell r="AD1681" t="str">
            <v/>
          </cell>
          <cell r="AE1681" t="str">
            <v>M100</v>
          </cell>
          <cell r="AF1681">
            <v>20231204</v>
          </cell>
          <cell r="AG1681">
            <v>20231204</v>
          </cell>
          <cell r="AH1681">
            <v>20231204</v>
          </cell>
        </row>
        <row r="1682">
          <cell r="A1682">
            <v>20230228</v>
          </cell>
          <cell r="B1682">
            <v>20231204</v>
          </cell>
          <cell r="F1682" t="str">
            <v>HK310582</v>
          </cell>
          <cell r="G1682" t="str">
            <v>202465350921700</v>
          </cell>
          <cell r="H1682" t="str">
            <v>SHS65-2170L(GK) RAIL</v>
          </cell>
          <cell r="I1682">
            <v>8</v>
          </cell>
          <cell r="J1682">
            <v>17360</v>
          </cell>
          <cell r="K1682">
            <v>0</v>
          </cell>
          <cell r="L1682" t="str">
            <v>HUSKY INJECTION MOLDING SYSTEMS LTD</v>
          </cell>
          <cell r="M1682" t="str">
            <v>024</v>
          </cell>
          <cell r="N1682" t="str">
            <v>SHS</v>
          </cell>
          <cell r="O1682" t="str">
            <v>65</v>
          </cell>
          <cell r="P1682" t="str">
            <v/>
          </cell>
          <cell r="Q1682" t="str">
            <v>GK</v>
          </cell>
          <cell r="R1682" t="str">
            <v/>
          </cell>
          <cell r="S1682">
            <v>376</v>
          </cell>
          <cell r="T1682">
            <v>3008</v>
          </cell>
          <cell r="U1682" t="str">
            <v>11</v>
          </cell>
          <cell r="V1682" t="str">
            <v>CAN SALES</v>
          </cell>
          <cell r="W1682">
            <v>20230307</v>
          </cell>
          <cell r="X1682" t="str">
            <v>35</v>
          </cell>
          <cell r="Y1682" t="str">
            <v>150</v>
          </cell>
          <cell r="Z1682" t="str">
            <v/>
          </cell>
          <cell r="AA1682" t="str">
            <v/>
          </cell>
          <cell r="AB1682" t="str">
            <v/>
          </cell>
          <cell r="AC1682" t="str">
            <v/>
          </cell>
          <cell r="AD1682" t="str">
            <v/>
          </cell>
          <cell r="AE1682" t="str">
            <v/>
          </cell>
          <cell r="AF1682">
            <v>20231204</v>
          </cell>
          <cell r="AG1682">
            <v>20231204</v>
          </cell>
          <cell r="AH1682">
            <v>20231204</v>
          </cell>
        </row>
        <row r="1683">
          <cell r="A1683">
            <v>20230711</v>
          </cell>
          <cell r="B1683">
            <v>20231204</v>
          </cell>
          <cell r="F1683" t="str">
            <v>HK334062</v>
          </cell>
          <cell r="G1683" t="str">
            <v>002365210106700</v>
          </cell>
          <cell r="H1683" t="str">
            <v>SHS65LC1+670L-II</v>
          </cell>
          <cell r="I1683">
            <v>2</v>
          </cell>
          <cell r="J1683">
            <v>1340</v>
          </cell>
          <cell r="K1683">
            <v>2</v>
          </cell>
          <cell r="L1683" t="str">
            <v>MOTION IND - BIRMINGHAM (AL09)</v>
          </cell>
          <cell r="M1683" t="str">
            <v>023</v>
          </cell>
          <cell r="N1683" t="str">
            <v>SHS</v>
          </cell>
          <cell r="O1683" t="str">
            <v>65</v>
          </cell>
          <cell r="P1683" t="str">
            <v>LC</v>
          </cell>
          <cell r="Q1683" t="str">
            <v/>
          </cell>
          <cell r="R1683" t="str">
            <v/>
          </cell>
          <cell r="S1683">
            <v>338.73</v>
          </cell>
          <cell r="T1683">
            <v>677.46</v>
          </cell>
          <cell r="U1683" t="str">
            <v>11</v>
          </cell>
          <cell r="V1683" t="str">
            <v>ATL SALES</v>
          </cell>
          <cell r="W1683">
            <v>20231204</v>
          </cell>
          <cell r="X1683" t="str">
            <v>35</v>
          </cell>
          <cell r="Y1683" t="str">
            <v>150</v>
          </cell>
          <cell r="Z1683" t="str">
            <v/>
          </cell>
          <cell r="AA1683" t="str">
            <v>2</v>
          </cell>
          <cell r="AB1683" t="str">
            <v/>
          </cell>
          <cell r="AC1683" t="str">
            <v/>
          </cell>
          <cell r="AD1683" t="str">
            <v/>
          </cell>
          <cell r="AE1683" t="str">
            <v/>
          </cell>
          <cell r="AF1683">
            <v>20231204</v>
          </cell>
          <cell r="AG1683">
            <v>20231204</v>
          </cell>
          <cell r="AH1683">
            <v>20231204</v>
          </cell>
        </row>
        <row r="1684">
          <cell r="A1684">
            <v>20230725</v>
          </cell>
          <cell r="B1684">
            <v>20231204</v>
          </cell>
          <cell r="F1684" t="str">
            <v>HK335880</v>
          </cell>
          <cell r="G1684" t="str">
            <v>302451017883000</v>
          </cell>
          <cell r="H1684" t="str">
            <v>SHS65-3020L(GK) RAIL FOR CUT</v>
          </cell>
          <cell r="I1684">
            <v>5</v>
          </cell>
          <cell r="J1684">
            <v>15100</v>
          </cell>
          <cell r="K1684">
            <v>0</v>
          </cell>
          <cell r="L1684" t="str">
            <v>DAYTON PROGRESS CORPORATION</v>
          </cell>
          <cell r="M1684" t="str">
            <v>024</v>
          </cell>
          <cell r="N1684" t="str">
            <v>SHS</v>
          </cell>
          <cell r="O1684" t="str">
            <v>65</v>
          </cell>
          <cell r="P1684" t="str">
            <v/>
          </cell>
          <cell r="Q1684" t="str">
            <v>GK</v>
          </cell>
          <cell r="R1684" t="str">
            <v/>
          </cell>
          <cell r="S1684">
            <v>679</v>
          </cell>
          <cell r="T1684">
            <v>3395</v>
          </cell>
          <cell r="U1684" t="str">
            <v>11</v>
          </cell>
          <cell r="V1684" t="str">
            <v>SALES CTRL</v>
          </cell>
          <cell r="W1684">
            <v>20231204</v>
          </cell>
          <cell r="X1684" t="str">
            <v>75</v>
          </cell>
          <cell r="Y1684" t="str">
            <v>150</v>
          </cell>
          <cell r="Z1684" t="str">
            <v/>
          </cell>
          <cell r="AA1684" t="str">
            <v/>
          </cell>
          <cell r="AB1684" t="str">
            <v/>
          </cell>
          <cell r="AC1684" t="str">
            <v/>
          </cell>
          <cell r="AD1684" t="str">
            <v>0030</v>
          </cell>
          <cell r="AE1684" t="str">
            <v/>
          </cell>
          <cell r="AF1684">
            <v>20231204</v>
          </cell>
          <cell r="AG1684">
            <v>20231204</v>
          </cell>
          <cell r="AH1684">
            <v>20231204</v>
          </cell>
        </row>
        <row r="1685">
          <cell r="A1685">
            <v>20230807</v>
          </cell>
          <cell r="B1685">
            <v>20231204</v>
          </cell>
          <cell r="F1685" t="str">
            <v>HK337811</v>
          </cell>
          <cell r="G1685" t="str">
            <v>102351023003100</v>
          </cell>
          <cell r="H1685" t="str">
            <v>SHS20V2SS+3560L</v>
          </cell>
          <cell r="I1685">
            <v>2</v>
          </cell>
          <cell r="J1685">
            <v>7120</v>
          </cell>
          <cell r="K1685">
            <v>4</v>
          </cell>
          <cell r="L1685" t="str">
            <v>STRIPPIT INC.</v>
          </cell>
          <cell r="M1685" t="str">
            <v>023</v>
          </cell>
          <cell r="N1685" t="str">
            <v>SHS</v>
          </cell>
          <cell r="O1685" t="str">
            <v>20</v>
          </cell>
          <cell r="P1685" t="str">
            <v>V</v>
          </cell>
          <cell r="Q1685" t="str">
            <v/>
          </cell>
          <cell r="R1685" t="str">
            <v/>
          </cell>
          <cell r="S1685">
            <v>341.56</v>
          </cell>
          <cell r="T1685">
            <v>683.12</v>
          </cell>
          <cell r="U1685" t="str">
            <v>11</v>
          </cell>
          <cell r="V1685" t="str">
            <v>NE SALES</v>
          </cell>
          <cell r="W1685">
            <v>20231204</v>
          </cell>
          <cell r="X1685" t="str">
            <v>10</v>
          </cell>
          <cell r="Y1685" t="str">
            <v>60</v>
          </cell>
          <cell r="Z1685" t="str">
            <v/>
          </cell>
          <cell r="AA1685" t="str">
            <v/>
          </cell>
          <cell r="AB1685" t="str">
            <v/>
          </cell>
          <cell r="AC1685" t="str">
            <v/>
          </cell>
          <cell r="AD1685" t="str">
            <v/>
          </cell>
          <cell r="AE1685" t="str">
            <v/>
          </cell>
          <cell r="AF1685">
            <v>20231204</v>
          </cell>
          <cell r="AG1685">
            <v>20231204</v>
          </cell>
          <cell r="AH1685">
            <v>20231204</v>
          </cell>
        </row>
        <row r="1686">
          <cell r="A1686">
            <v>20230809</v>
          </cell>
          <cell r="B1686">
            <v>20231204</v>
          </cell>
          <cell r="F1686" t="str">
            <v>HK338015</v>
          </cell>
          <cell r="G1686" t="str">
            <v>002335438055600</v>
          </cell>
          <cell r="H1686" t="str">
            <v>SHS35LV3SSC1+5560L</v>
          </cell>
          <cell r="I1686">
            <v>2</v>
          </cell>
          <cell r="J1686">
            <v>11120</v>
          </cell>
          <cell r="K1686">
            <v>6</v>
          </cell>
          <cell r="L1686" t="str">
            <v>STRIPPIT INC.</v>
          </cell>
          <cell r="M1686" t="str">
            <v>023</v>
          </cell>
          <cell r="N1686" t="str">
            <v>SHS</v>
          </cell>
          <cell r="O1686" t="str">
            <v>35</v>
          </cell>
          <cell r="P1686" t="str">
            <v>LV</v>
          </cell>
          <cell r="Q1686" t="str">
            <v/>
          </cell>
          <cell r="R1686" t="str">
            <v>C1</v>
          </cell>
          <cell r="S1686">
            <v>657</v>
          </cell>
          <cell r="T1686">
            <v>1314</v>
          </cell>
          <cell r="U1686" t="str">
            <v>11</v>
          </cell>
          <cell r="V1686" t="str">
            <v>NE SALES</v>
          </cell>
          <cell r="W1686">
            <v>20231204</v>
          </cell>
          <cell r="X1686" t="str">
            <v>20</v>
          </cell>
          <cell r="Y1686" t="str">
            <v>80</v>
          </cell>
          <cell r="Z1686" t="str">
            <v/>
          </cell>
          <cell r="AA1686" t="str">
            <v/>
          </cell>
          <cell r="AB1686" t="str">
            <v/>
          </cell>
          <cell r="AC1686" t="str">
            <v/>
          </cell>
          <cell r="AD1686" t="str">
            <v/>
          </cell>
          <cell r="AE1686" t="str">
            <v/>
          </cell>
          <cell r="AF1686">
            <v>20231204</v>
          </cell>
          <cell r="AG1686">
            <v>20231204</v>
          </cell>
          <cell r="AH1686">
            <v>20231204</v>
          </cell>
        </row>
        <row r="1687">
          <cell r="A1687">
            <v>20230814</v>
          </cell>
          <cell r="B1687">
            <v>20231204</v>
          </cell>
          <cell r="F1687" t="str">
            <v>HK338549</v>
          </cell>
          <cell r="G1687" t="str">
            <v>202465750930000</v>
          </cell>
          <cell r="H1687" t="str">
            <v>SHS65-3000L(GK) RAIL</v>
          </cell>
          <cell r="I1687">
            <v>6</v>
          </cell>
          <cell r="J1687">
            <v>18000</v>
          </cell>
          <cell r="K1687">
            <v>0</v>
          </cell>
          <cell r="L1687" t="str">
            <v/>
          </cell>
          <cell r="M1687" t="str">
            <v>024</v>
          </cell>
          <cell r="N1687" t="str">
            <v>SHS</v>
          </cell>
          <cell r="O1687" t="str">
            <v>65</v>
          </cell>
          <cell r="P1687" t="str">
            <v/>
          </cell>
          <cell r="Q1687" t="str">
            <v>GK</v>
          </cell>
          <cell r="R1687" t="str">
            <v/>
          </cell>
          <cell r="S1687">
            <v>727.18</v>
          </cell>
          <cell r="T1687">
            <v>4363.08</v>
          </cell>
          <cell r="U1687" t="str">
            <v>21</v>
          </cell>
          <cell r="V1687" t="str">
            <v>SALES CTRL</v>
          </cell>
          <cell r="W1687">
            <v>20231005</v>
          </cell>
          <cell r="X1687" t="str">
            <v>75</v>
          </cell>
          <cell r="Y1687" t="str">
            <v>150</v>
          </cell>
          <cell r="Z1687" t="str">
            <v/>
          </cell>
          <cell r="AA1687" t="str">
            <v/>
          </cell>
          <cell r="AB1687" t="str">
            <v/>
          </cell>
          <cell r="AC1687" t="str">
            <v/>
          </cell>
          <cell r="AD1687" t="str">
            <v/>
          </cell>
          <cell r="AE1687" t="str">
            <v/>
          </cell>
          <cell r="AF1687">
            <v>20231204</v>
          </cell>
          <cell r="AG1687">
            <v>20231204</v>
          </cell>
          <cell r="AH1687">
            <v>20231204</v>
          </cell>
        </row>
        <row r="1688">
          <cell r="A1688">
            <v>20230814</v>
          </cell>
          <cell r="B1688">
            <v>20231204</v>
          </cell>
          <cell r="F1688" t="str">
            <v>HK338550</v>
          </cell>
          <cell r="G1688" t="str">
            <v>202465750930000</v>
          </cell>
          <cell r="H1688" t="str">
            <v>SHS65-3000L(GK) RAIL</v>
          </cell>
          <cell r="I1688">
            <v>6</v>
          </cell>
          <cell r="J1688">
            <v>18000</v>
          </cell>
          <cell r="K1688">
            <v>0</v>
          </cell>
          <cell r="L1688" t="str">
            <v/>
          </cell>
          <cell r="M1688" t="str">
            <v>024</v>
          </cell>
          <cell r="N1688" t="str">
            <v>SHS</v>
          </cell>
          <cell r="O1688" t="str">
            <v>65</v>
          </cell>
          <cell r="P1688" t="str">
            <v/>
          </cell>
          <cell r="Q1688" t="str">
            <v>GK</v>
          </cell>
          <cell r="R1688" t="str">
            <v/>
          </cell>
          <cell r="S1688">
            <v>727.18</v>
          </cell>
          <cell r="T1688">
            <v>4363.08</v>
          </cell>
          <cell r="U1688" t="str">
            <v>21</v>
          </cell>
          <cell r="V1688" t="str">
            <v>SALES CTRL</v>
          </cell>
          <cell r="W1688">
            <v>20231005</v>
          </cell>
          <cell r="X1688" t="str">
            <v>75</v>
          </cell>
          <cell r="Y1688" t="str">
            <v>150</v>
          </cell>
          <cell r="Z1688" t="str">
            <v/>
          </cell>
          <cell r="AA1688" t="str">
            <v/>
          </cell>
          <cell r="AB1688" t="str">
            <v/>
          </cell>
          <cell r="AC1688" t="str">
            <v/>
          </cell>
          <cell r="AD1688" t="str">
            <v/>
          </cell>
          <cell r="AE1688" t="str">
            <v/>
          </cell>
          <cell r="AF1688">
            <v>20231204</v>
          </cell>
          <cell r="AG1688">
            <v>20231204</v>
          </cell>
          <cell r="AH1688">
            <v>20231204</v>
          </cell>
        </row>
        <row r="1689">
          <cell r="A1689">
            <v>20230817</v>
          </cell>
          <cell r="B1689">
            <v>20231204</v>
          </cell>
          <cell r="F1689" t="str">
            <v>HK338949</v>
          </cell>
          <cell r="G1689" t="str">
            <v>101E51023202400</v>
          </cell>
          <cell r="H1689" t="str">
            <v>HSR15C2SSC1E+245L-II</v>
          </cell>
          <cell r="I1689">
            <v>10</v>
          </cell>
          <cell r="J1689">
            <v>2450</v>
          </cell>
          <cell r="K1689">
            <v>20</v>
          </cell>
          <cell r="L1689" t="str">
            <v>TRUMPF GMBH &amp; CO KG</v>
          </cell>
          <cell r="M1689" t="str">
            <v>01E</v>
          </cell>
          <cell r="N1689" t="str">
            <v>HSR</v>
          </cell>
          <cell r="O1689" t="str">
            <v>15</v>
          </cell>
          <cell r="P1689" t="str">
            <v>C</v>
          </cell>
          <cell r="Q1689" t="str">
            <v/>
          </cell>
          <cell r="R1689" t="str">
            <v>C1</v>
          </cell>
          <cell r="S1689">
            <v>78</v>
          </cell>
          <cell r="T1689">
            <v>780</v>
          </cell>
          <cell r="U1689" t="str">
            <v>11</v>
          </cell>
          <cell r="V1689" t="str">
            <v>NE SALES</v>
          </cell>
          <cell r="W1689">
            <v>20231204</v>
          </cell>
          <cell r="X1689" t="str">
            <v>52.5</v>
          </cell>
          <cell r="Y1689" t="str">
            <v>60</v>
          </cell>
          <cell r="Z1689" t="str">
            <v/>
          </cell>
          <cell r="AA1689" t="str">
            <v>2</v>
          </cell>
          <cell r="AB1689" t="str">
            <v>0010</v>
          </cell>
          <cell r="AC1689" t="str">
            <v/>
          </cell>
          <cell r="AD1689" t="str">
            <v/>
          </cell>
          <cell r="AE1689" t="str">
            <v/>
          </cell>
          <cell r="AF1689">
            <v>20231204</v>
          </cell>
          <cell r="AG1689">
            <v>20231204</v>
          </cell>
          <cell r="AH1689">
            <v>20231204</v>
          </cell>
        </row>
        <row r="1690">
          <cell r="A1690">
            <v>20230607</v>
          </cell>
          <cell r="B1690">
            <v>20231205</v>
          </cell>
          <cell r="F1690" t="str">
            <v>HK329416</v>
          </cell>
          <cell r="G1690" t="str">
            <v>169951020950103</v>
          </cell>
          <cell r="H1690" t="str">
            <v>MPG151A-0209501</v>
          </cell>
          <cell r="I1690">
            <v>50</v>
          </cell>
          <cell r="J1690">
            <v>0</v>
          </cell>
          <cell r="K1690">
            <v>0</v>
          </cell>
          <cell r="L1690" t="str">
            <v>IPECO</v>
          </cell>
          <cell r="M1690" t="str">
            <v>699</v>
          </cell>
          <cell r="N1690" t="str">
            <v>MPG</v>
          </cell>
          <cell r="O1690" t="str">
            <v>151A</v>
          </cell>
          <cell r="P1690" t="str">
            <v/>
          </cell>
          <cell r="Q1690" t="str">
            <v/>
          </cell>
          <cell r="R1690" t="str">
            <v/>
          </cell>
          <cell r="S1690">
            <v>523.46</v>
          </cell>
          <cell r="T1690">
            <v>26173</v>
          </cell>
          <cell r="U1690" t="str">
            <v>11</v>
          </cell>
          <cell r="V1690" t="str">
            <v>CHI SALES</v>
          </cell>
          <cell r="W1690">
            <v>20231205</v>
          </cell>
          <cell r="X1690" t="str">
            <v/>
          </cell>
          <cell r="Y1690" t="str">
            <v/>
          </cell>
          <cell r="Z1690" t="str">
            <v/>
          </cell>
          <cell r="AA1690" t="str">
            <v/>
          </cell>
          <cell r="AB1690" t="str">
            <v/>
          </cell>
          <cell r="AC1690" t="str">
            <v/>
          </cell>
          <cell r="AD1690" t="str">
            <v/>
          </cell>
          <cell r="AE1690" t="str">
            <v/>
          </cell>
          <cell r="AF1690">
            <v>20231205</v>
          </cell>
          <cell r="AG1690">
            <v>20231205</v>
          </cell>
          <cell r="AH1690">
            <v>20231205</v>
          </cell>
        </row>
        <row r="1691">
          <cell r="A1691">
            <v>20230627</v>
          </cell>
          <cell r="B1691">
            <v>20231205</v>
          </cell>
          <cell r="F1691" t="str">
            <v>HK332370</v>
          </cell>
          <cell r="G1691" t="str">
            <v>201820200902200</v>
          </cell>
          <cell r="H1691" t="str">
            <v>HSR20-220LM(GK) RAIL</v>
          </cell>
          <cell r="I1691">
            <v>12</v>
          </cell>
          <cell r="J1691">
            <v>2640</v>
          </cell>
          <cell r="K1691">
            <v>0</v>
          </cell>
          <cell r="L1691" t="str">
            <v>BARTELT PACKAGING LLC</v>
          </cell>
          <cell r="M1691" t="str">
            <v>018</v>
          </cell>
          <cell r="N1691" t="str">
            <v>HSR</v>
          </cell>
          <cell r="O1691" t="str">
            <v>20</v>
          </cell>
          <cell r="P1691" t="str">
            <v/>
          </cell>
          <cell r="Q1691" t="str">
            <v>GK</v>
          </cell>
          <cell r="R1691" t="str">
            <v/>
          </cell>
          <cell r="S1691">
            <v>20.28</v>
          </cell>
          <cell r="T1691">
            <v>243.36</v>
          </cell>
          <cell r="U1691" t="str">
            <v>11</v>
          </cell>
          <cell r="V1691" t="str">
            <v>ATL SALES</v>
          </cell>
          <cell r="W1691">
            <v>20231214</v>
          </cell>
          <cell r="X1691" t="str">
            <v>20</v>
          </cell>
          <cell r="Y1691" t="str">
            <v>60</v>
          </cell>
          <cell r="Z1691" t="str">
            <v/>
          </cell>
          <cell r="AA1691" t="str">
            <v/>
          </cell>
          <cell r="AB1691" t="str">
            <v/>
          </cell>
          <cell r="AC1691" t="str">
            <v/>
          </cell>
          <cell r="AD1691" t="str">
            <v/>
          </cell>
          <cell r="AE1691" t="str">
            <v>M100</v>
          </cell>
          <cell r="AF1691">
            <v>20231205</v>
          </cell>
          <cell r="AG1691">
            <v>20231205</v>
          </cell>
          <cell r="AH1691">
            <v>20231205</v>
          </cell>
        </row>
        <row r="1692">
          <cell r="A1692">
            <v>20230803</v>
          </cell>
          <cell r="B1692">
            <v>20231205</v>
          </cell>
          <cell r="F1692" t="str">
            <v>HK337404</v>
          </cell>
          <cell r="G1692" t="str">
            <v>302351020009600</v>
          </cell>
          <cell r="H1692" t="str">
            <v>SHS15V1E(GK) BLOCK</v>
          </cell>
          <cell r="I1692">
            <v>100</v>
          </cell>
          <cell r="J1692">
            <v>0</v>
          </cell>
          <cell r="K1692">
            <v>100</v>
          </cell>
          <cell r="L1692" t="str">
            <v>DOVER MOTION</v>
          </cell>
          <cell r="M1692" t="str">
            <v>023</v>
          </cell>
          <cell r="N1692" t="str">
            <v>SHS</v>
          </cell>
          <cell r="O1692" t="str">
            <v>15</v>
          </cell>
          <cell r="P1692" t="str">
            <v>V</v>
          </cell>
          <cell r="Q1692" t="str">
            <v>GK</v>
          </cell>
          <cell r="R1692" t="str">
            <v/>
          </cell>
          <cell r="S1692">
            <v>27.77</v>
          </cell>
          <cell r="T1692">
            <v>2777</v>
          </cell>
          <cell r="U1692" t="str">
            <v>11</v>
          </cell>
          <cell r="V1692" t="str">
            <v>NE SALES</v>
          </cell>
          <cell r="W1692">
            <v>20231205</v>
          </cell>
          <cell r="X1692" t="str">
            <v/>
          </cell>
          <cell r="Y1692" t="str">
            <v/>
          </cell>
          <cell r="Z1692" t="str">
            <v/>
          </cell>
          <cell r="AA1692" t="str">
            <v/>
          </cell>
          <cell r="AB1692" t="str">
            <v>0010</v>
          </cell>
          <cell r="AC1692" t="str">
            <v/>
          </cell>
          <cell r="AD1692" t="str">
            <v/>
          </cell>
          <cell r="AE1692" t="str">
            <v/>
          </cell>
          <cell r="AF1692">
            <v>20231205</v>
          </cell>
          <cell r="AG1692">
            <v>20231205</v>
          </cell>
          <cell r="AH1692">
            <v>20231205</v>
          </cell>
        </row>
        <row r="1693">
          <cell r="A1693">
            <v>20230118</v>
          </cell>
          <cell r="B1693">
            <v>20231206</v>
          </cell>
          <cell r="F1693" t="str">
            <v>HK301983</v>
          </cell>
          <cell r="G1693" t="str">
            <v>102351005908100</v>
          </cell>
          <cell r="H1693" t="str">
            <v>SHS30V2SSC1E+1216LTS-II</v>
          </cell>
          <cell r="I1693">
            <v>24</v>
          </cell>
          <cell r="J1693">
            <v>29184</v>
          </cell>
          <cell r="K1693">
            <v>48</v>
          </cell>
          <cell r="L1693" t="str">
            <v>ORBIT MACHINING COMPANY</v>
          </cell>
          <cell r="M1693" t="str">
            <v>023</v>
          </cell>
          <cell r="N1693" t="str">
            <v>SHS</v>
          </cell>
          <cell r="O1693" t="str">
            <v>30</v>
          </cell>
          <cell r="P1693" t="str">
            <v>V</v>
          </cell>
          <cell r="Q1693" t="str">
            <v/>
          </cell>
          <cell r="R1693" t="str">
            <v>C1</v>
          </cell>
          <cell r="S1693">
            <v>282.52</v>
          </cell>
          <cell r="T1693">
            <v>6780.48</v>
          </cell>
          <cell r="U1693" t="str">
            <v>11</v>
          </cell>
          <cell r="V1693" t="str">
            <v>CHI SALES</v>
          </cell>
          <cell r="W1693">
            <v>20231206</v>
          </cell>
          <cell r="X1693" t="str">
            <v>37</v>
          </cell>
          <cell r="Y1693" t="str">
            <v>80</v>
          </cell>
          <cell r="Z1693" t="str">
            <v>2</v>
          </cell>
          <cell r="AA1693" t="str">
            <v>2</v>
          </cell>
          <cell r="AB1693" t="str">
            <v/>
          </cell>
          <cell r="AC1693" t="str">
            <v/>
          </cell>
          <cell r="AD1693" t="str">
            <v>Z000</v>
          </cell>
          <cell r="AE1693" t="str">
            <v/>
          </cell>
          <cell r="AF1693">
            <v>20231206</v>
          </cell>
          <cell r="AG1693">
            <v>20231206</v>
          </cell>
          <cell r="AH1693">
            <v>20231206</v>
          </cell>
        </row>
        <row r="1694">
          <cell r="A1694">
            <v>20230306</v>
          </cell>
          <cell r="B1694">
            <v>20231206</v>
          </cell>
          <cell r="F1694" t="str">
            <v>HK311560</v>
          </cell>
          <cell r="G1694" t="str">
            <v>102351008496300</v>
          </cell>
          <cell r="H1694" t="str">
            <v>SHS65LV2SS+2170L</v>
          </cell>
          <cell r="I1694">
            <v>2</v>
          </cell>
          <cell r="J1694">
            <v>4340</v>
          </cell>
          <cell r="K1694">
            <v>4</v>
          </cell>
          <cell r="L1694" t="str">
            <v>HUSKY INJECTION MOLDING SYSTEMS LTD</v>
          </cell>
          <cell r="M1694" t="str">
            <v>023</v>
          </cell>
          <cell r="N1694" t="str">
            <v>SHS</v>
          </cell>
          <cell r="O1694" t="str">
            <v>65</v>
          </cell>
          <cell r="P1694" t="str">
            <v>LV</v>
          </cell>
          <cell r="Q1694" t="str">
            <v/>
          </cell>
          <cell r="R1694" t="str">
            <v/>
          </cell>
          <cell r="S1694">
            <v>657</v>
          </cell>
          <cell r="T1694">
            <v>1314</v>
          </cell>
          <cell r="U1694" t="str">
            <v>11</v>
          </cell>
          <cell r="V1694" t="str">
            <v>CAN SALES</v>
          </cell>
          <cell r="W1694">
            <v>20230621</v>
          </cell>
          <cell r="X1694" t="str">
            <v>35</v>
          </cell>
          <cell r="Y1694" t="str">
            <v>150</v>
          </cell>
          <cell r="Z1694" t="str">
            <v/>
          </cell>
          <cell r="AA1694" t="str">
            <v/>
          </cell>
          <cell r="AB1694" t="str">
            <v/>
          </cell>
          <cell r="AC1694" t="str">
            <v/>
          </cell>
          <cell r="AD1694" t="str">
            <v/>
          </cell>
          <cell r="AE1694" t="str">
            <v/>
          </cell>
          <cell r="AF1694">
            <v>20231206</v>
          </cell>
          <cell r="AG1694">
            <v>20231206</v>
          </cell>
          <cell r="AH1694">
            <v>20231206</v>
          </cell>
        </row>
        <row r="1695">
          <cell r="A1695">
            <v>20230810</v>
          </cell>
          <cell r="B1695">
            <v>20231206</v>
          </cell>
          <cell r="F1695" t="str">
            <v>HK338409</v>
          </cell>
          <cell r="G1695" t="str">
            <v>100551011082300</v>
          </cell>
          <cell r="H1695" t="str">
            <v>SSR15XW2C1M+760LSPM-III</v>
          </cell>
          <cell r="I1695">
            <v>12</v>
          </cell>
          <cell r="J1695">
            <v>9120</v>
          </cell>
          <cell r="K1695">
            <v>24</v>
          </cell>
          <cell r="L1695" t="str">
            <v>RELIANT SYSTEMS INC</v>
          </cell>
          <cell r="M1695" t="str">
            <v>005</v>
          </cell>
          <cell r="N1695" t="str">
            <v>SSR</v>
          </cell>
          <cell r="O1695" t="str">
            <v>15X</v>
          </cell>
          <cell r="P1695" t="str">
            <v>W</v>
          </cell>
          <cell r="Q1695" t="str">
            <v>SP</v>
          </cell>
          <cell r="R1695" t="str">
            <v>C1</v>
          </cell>
          <cell r="S1695">
            <v>217.78</v>
          </cell>
          <cell r="T1695">
            <v>2613.36</v>
          </cell>
          <cell r="U1695" t="str">
            <v>11</v>
          </cell>
          <cell r="V1695" t="str">
            <v>CHI SALES</v>
          </cell>
          <cell r="W1695">
            <v>20231206</v>
          </cell>
          <cell r="X1695" t="str">
            <v>20</v>
          </cell>
          <cell r="Y1695" t="str">
            <v>60</v>
          </cell>
          <cell r="Z1695" t="str">
            <v/>
          </cell>
          <cell r="AA1695" t="str">
            <v>3</v>
          </cell>
          <cell r="AB1695" t="str">
            <v/>
          </cell>
          <cell r="AC1695" t="str">
            <v>M300</v>
          </cell>
          <cell r="AD1695" t="str">
            <v/>
          </cell>
          <cell r="AE1695" t="str">
            <v>M100</v>
          </cell>
          <cell r="AF1695">
            <v>20231206</v>
          </cell>
          <cell r="AG1695">
            <v>20231206</v>
          </cell>
          <cell r="AH1695">
            <v>20231206</v>
          </cell>
        </row>
        <row r="1696">
          <cell r="A1696">
            <v>20230810</v>
          </cell>
          <cell r="B1696">
            <v>20231206</v>
          </cell>
          <cell r="F1696" t="str">
            <v>HK338400</v>
          </cell>
          <cell r="G1696" t="str">
            <v>100651019496600</v>
          </cell>
          <cell r="H1696" t="str">
            <v>SSR15XW2C1MS+740LSPM-II</v>
          </cell>
          <cell r="I1696">
            <v>10</v>
          </cell>
          <cell r="J1696">
            <v>7400</v>
          </cell>
          <cell r="K1696">
            <v>20</v>
          </cell>
          <cell r="L1696" t="str">
            <v>RELIANT SYSTEMS INC</v>
          </cell>
          <cell r="M1696" t="str">
            <v>006</v>
          </cell>
          <cell r="N1696" t="str">
            <v>SSR</v>
          </cell>
          <cell r="O1696" t="str">
            <v>15X</v>
          </cell>
          <cell r="P1696" t="str">
            <v>W</v>
          </cell>
          <cell r="Q1696" t="str">
            <v>SP</v>
          </cell>
          <cell r="R1696" t="str">
            <v>C1</v>
          </cell>
          <cell r="S1696">
            <v>274.43</v>
          </cell>
          <cell r="T1696">
            <v>2744.3</v>
          </cell>
          <cell r="U1696" t="str">
            <v>11</v>
          </cell>
          <cell r="V1696" t="str">
            <v>CHI SALES</v>
          </cell>
          <cell r="W1696">
            <v>20231206</v>
          </cell>
          <cell r="X1696" t="str">
            <v>10</v>
          </cell>
          <cell r="Y1696" t="str">
            <v>60</v>
          </cell>
          <cell r="Z1696" t="str">
            <v/>
          </cell>
          <cell r="AA1696" t="str">
            <v>2</v>
          </cell>
          <cell r="AB1696" t="str">
            <v>Z000</v>
          </cell>
          <cell r="AC1696" t="str">
            <v>M200</v>
          </cell>
          <cell r="AD1696" t="str">
            <v/>
          </cell>
          <cell r="AE1696" t="str">
            <v>M100</v>
          </cell>
          <cell r="AF1696">
            <v>20231206</v>
          </cell>
          <cell r="AG1696">
            <v>20231206</v>
          </cell>
          <cell r="AH1696">
            <v>20231206</v>
          </cell>
        </row>
        <row r="1697">
          <cell r="A1697">
            <v>20221222</v>
          </cell>
          <cell r="B1697">
            <v>20231207</v>
          </cell>
          <cell r="F1697" t="str">
            <v>HK299118</v>
          </cell>
          <cell r="G1697" t="str">
            <v>102351018167000</v>
          </cell>
          <cell r="H1697" t="str">
            <v>SHS25V1SSC1FM+708LF-IV</v>
          </cell>
          <cell r="I1697">
            <v>4</v>
          </cell>
          <cell r="J1697">
            <v>2832</v>
          </cell>
          <cell r="K1697">
            <v>4</v>
          </cell>
          <cell r="L1697" t="str">
            <v>MOTION SOLUTIONS</v>
          </cell>
          <cell r="M1697" t="str">
            <v>023</v>
          </cell>
          <cell r="N1697" t="str">
            <v>SHS</v>
          </cell>
          <cell r="O1697" t="str">
            <v>25</v>
          </cell>
          <cell r="P1697" t="str">
            <v>V</v>
          </cell>
          <cell r="Q1697" t="str">
            <v/>
          </cell>
          <cell r="R1697" t="str">
            <v>C1</v>
          </cell>
          <cell r="S1697">
            <v>216</v>
          </cell>
          <cell r="T1697">
            <v>864</v>
          </cell>
          <cell r="U1697" t="str">
            <v>11</v>
          </cell>
          <cell r="V1697" t="str">
            <v>SF SALES</v>
          </cell>
          <cell r="W1697">
            <v>20231207</v>
          </cell>
          <cell r="X1697" t="str">
            <v>24</v>
          </cell>
          <cell r="Y1697" t="str">
            <v>60</v>
          </cell>
          <cell r="Z1697" t="str">
            <v/>
          </cell>
          <cell r="AA1697" t="str">
            <v>4</v>
          </cell>
          <cell r="AB1697" t="str">
            <v/>
          </cell>
          <cell r="AC1697" t="str">
            <v>Y900</v>
          </cell>
          <cell r="AD1697" t="str">
            <v/>
          </cell>
          <cell r="AE1697" t="str">
            <v>F900</v>
          </cell>
          <cell r="AF1697">
            <v>20231207</v>
          </cell>
          <cell r="AG1697">
            <v>20231207</v>
          </cell>
          <cell r="AH1697">
            <v>20231207</v>
          </cell>
        </row>
        <row r="1698">
          <cell r="A1698">
            <v>20230224</v>
          </cell>
          <cell r="B1698">
            <v>20231207</v>
          </cell>
          <cell r="F1698" t="str">
            <v>HK309149</v>
          </cell>
          <cell r="G1698" t="str">
            <v>169951011780706</v>
          </cell>
          <cell r="H1698" t="str">
            <v>MPG151-0117807</v>
          </cell>
          <cell r="I1698">
            <v>15</v>
          </cell>
          <cell r="J1698">
            <v>0</v>
          </cell>
          <cell r="K1698">
            <v>0</v>
          </cell>
          <cell r="L1698" t="str">
            <v>IPECO</v>
          </cell>
          <cell r="M1698" t="str">
            <v>699</v>
          </cell>
          <cell r="N1698" t="str">
            <v>MPG</v>
          </cell>
          <cell r="O1698" t="str">
            <v>151</v>
          </cell>
          <cell r="P1698" t="str">
            <v/>
          </cell>
          <cell r="Q1698" t="str">
            <v/>
          </cell>
          <cell r="R1698" t="str">
            <v/>
          </cell>
          <cell r="S1698">
            <v>518.46</v>
          </cell>
          <cell r="T1698">
            <v>7776.9</v>
          </cell>
          <cell r="U1698" t="str">
            <v>11</v>
          </cell>
          <cell r="V1698" t="str">
            <v>CHI SALES</v>
          </cell>
          <cell r="W1698">
            <v>20231207</v>
          </cell>
          <cell r="X1698" t="str">
            <v/>
          </cell>
          <cell r="Y1698" t="str">
            <v/>
          </cell>
          <cell r="Z1698" t="str">
            <v/>
          </cell>
          <cell r="AA1698" t="str">
            <v/>
          </cell>
          <cell r="AB1698" t="str">
            <v/>
          </cell>
          <cell r="AC1698" t="str">
            <v/>
          </cell>
          <cell r="AD1698" t="str">
            <v/>
          </cell>
          <cell r="AE1698" t="str">
            <v/>
          </cell>
          <cell r="AF1698">
            <v>20231207</v>
          </cell>
          <cell r="AG1698">
            <v>20231207</v>
          </cell>
          <cell r="AH1698">
            <v>20231207</v>
          </cell>
        </row>
        <row r="1699">
          <cell r="A1699">
            <v>20230405</v>
          </cell>
          <cell r="B1699">
            <v>20231207</v>
          </cell>
          <cell r="F1699" t="str">
            <v>HK318583</v>
          </cell>
          <cell r="G1699" t="str">
            <v>102302123893500</v>
          </cell>
          <cell r="H1699" t="str">
            <v>SHS15LV1QZSS+220L</v>
          </cell>
          <cell r="I1699">
            <v>1</v>
          </cell>
          <cell r="J1699">
            <v>220</v>
          </cell>
          <cell r="K1699">
            <v>1</v>
          </cell>
          <cell r="L1699" t="str">
            <v>MICHIGAN AUTOMOTIVE COMPRESSOR</v>
          </cell>
          <cell r="M1699" t="str">
            <v>023</v>
          </cell>
          <cell r="N1699" t="str">
            <v>SHS</v>
          </cell>
          <cell r="O1699" t="str">
            <v>15</v>
          </cell>
          <cell r="P1699" t="str">
            <v>LV</v>
          </cell>
          <cell r="Q1699" t="str">
            <v/>
          </cell>
          <cell r="R1699" t="str">
            <v/>
          </cell>
          <cell r="S1699">
            <v>68.19</v>
          </cell>
          <cell r="T1699">
            <v>68.19</v>
          </cell>
          <cell r="U1699" t="str">
            <v>11</v>
          </cell>
          <cell r="V1699" t="str">
            <v>DET SALES</v>
          </cell>
          <cell r="W1699">
            <v>20231207</v>
          </cell>
          <cell r="X1699" t="str">
            <v>20</v>
          </cell>
          <cell r="Y1699" t="str">
            <v>60</v>
          </cell>
          <cell r="Z1699" t="str">
            <v/>
          </cell>
          <cell r="AA1699" t="str">
            <v/>
          </cell>
          <cell r="AB1699" t="str">
            <v/>
          </cell>
          <cell r="AC1699" t="str">
            <v/>
          </cell>
          <cell r="AD1699" t="str">
            <v/>
          </cell>
          <cell r="AE1699" t="str">
            <v/>
          </cell>
          <cell r="AF1699">
            <v>20231207</v>
          </cell>
          <cell r="AG1699">
            <v>20231207</v>
          </cell>
          <cell r="AH1699">
            <v>20231207</v>
          </cell>
        </row>
        <row r="1700">
          <cell r="A1700">
            <v>20230705</v>
          </cell>
          <cell r="B1700">
            <v>20231207</v>
          </cell>
          <cell r="F1700" t="str">
            <v>HK333285</v>
          </cell>
          <cell r="G1700" t="str">
            <v>100551016796700</v>
          </cell>
          <cell r="H1700" t="str">
            <v>SSR25XW2SS+1120LY</v>
          </cell>
          <cell r="I1700">
            <v>400</v>
          </cell>
          <cell r="J1700">
            <v>448000</v>
          </cell>
          <cell r="K1700">
            <v>800</v>
          </cell>
          <cell r="L1700" t="str">
            <v>MOTION IND - BIRMINGHAM</v>
          </cell>
          <cell r="M1700" t="str">
            <v>005</v>
          </cell>
          <cell r="N1700" t="str">
            <v>SSR</v>
          </cell>
          <cell r="O1700" t="str">
            <v>25X</v>
          </cell>
          <cell r="P1700" t="str">
            <v>W</v>
          </cell>
          <cell r="Q1700" t="str">
            <v/>
          </cell>
          <cell r="R1700" t="str">
            <v/>
          </cell>
          <cell r="S1700">
            <v>114</v>
          </cell>
          <cell r="T1700">
            <v>45600</v>
          </cell>
          <cell r="U1700" t="str">
            <v>11</v>
          </cell>
          <cell r="V1700" t="str">
            <v>NE SALES</v>
          </cell>
          <cell r="W1700">
            <v>20231207</v>
          </cell>
          <cell r="X1700" t="str">
            <v>20</v>
          </cell>
          <cell r="Y1700" t="str">
            <v>60</v>
          </cell>
          <cell r="Z1700" t="str">
            <v/>
          </cell>
          <cell r="AA1700" t="str">
            <v/>
          </cell>
          <cell r="AB1700" t="str">
            <v/>
          </cell>
          <cell r="AC1700" t="str">
            <v/>
          </cell>
          <cell r="AD1700" t="str">
            <v/>
          </cell>
          <cell r="AE1700" t="str">
            <v/>
          </cell>
          <cell r="AF1700">
            <v>20231207</v>
          </cell>
          <cell r="AG1700">
            <v>20231207</v>
          </cell>
          <cell r="AH1700">
            <v>20231207</v>
          </cell>
        </row>
        <row r="1701">
          <cell r="A1701">
            <v>20230710</v>
          </cell>
          <cell r="B1701">
            <v>20231207</v>
          </cell>
          <cell r="F1701" t="str">
            <v>HK333804</v>
          </cell>
          <cell r="G1701" t="str">
            <v>113951001375600</v>
          </cell>
          <cell r="H1701" t="str">
            <v>2SRS12MUU+370LM</v>
          </cell>
          <cell r="I1701">
            <v>40</v>
          </cell>
          <cell r="J1701">
            <v>14800</v>
          </cell>
          <cell r="K1701">
            <v>80</v>
          </cell>
          <cell r="L1701" t="str">
            <v>LI-COR INC</v>
          </cell>
          <cell r="M1701" t="str">
            <v>139</v>
          </cell>
          <cell r="N1701" t="str">
            <v>SRS</v>
          </cell>
          <cell r="O1701" t="str">
            <v>12</v>
          </cell>
          <cell r="P1701" t="str">
            <v/>
          </cell>
          <cell r="Q1701" t="str">
            <v/>
          </cell>
          <cell r="R1701" t="str">
            <v/>
          </cell>
          <cell r="S1701">
            <v>62.13</v>
          </cell>
          <cell r="T1701">
            <v>2485.1999999999998</v>
          </cell>
          <cell r="U1701" t="str">
            <v>11</v>
          </cell>
          <cell r="V1701" t="str">
            <v>CHI SALES</v>
          </cell>
          <cell r="W1701">
            <v>20231207</v>
          </cell>
          <cell r="X1701" t="str">
            <v>10</v>
          </cell>
          <cell r="Y1701" t="str">
            <v>25</v>
          </cell>
          <cell r="Z1701" t="str">
            <v/>
          </cell>
          <cell r="AA1701" t="str">
            <v/>
          </cell>
          <cell r="AB1701" t="str">
            <v/>
          </cell>
          <cell r="AC1701" t="str">
            <v>M200</v>
          </cell>
          <cell r="AD1701" t="str">
            <v/>
          </cell>
          <cell r="AE1701" t="str">
            <v>M100</v>
          </cell>
          <cell r="AF1701">
            <v>20231207</v>
          </cell>
          <cell r="AG1701">
            <v>20231207</v>
          </cell>
          <cell r="AH1701">
            <v>20231207</v>
          </cell>
        </row>
        <row r="1702">
          <cell r="A1702">
            <v>20230807</v>
          </cell>
          <cell r="B1702">
            <v>20231207</v>
          </cell>
          <cell r="F1702" t="str">
            <v>HK337783</v>
          </cell>
          <cell r="G1702" t="str">
            <v>302351010573200</v>
          </cell>
          <cell r="H1702" t="str">
            <v>SHS25LC1QZDD BLOCK</v>
          </cell>
          <cell r="I1702">
            <v>50</v>
          </cell>
          <cell r="J1702">
            <v>0</v>
          </cell>
          <cell r="K1702">
            <v>50</v>
          </cell>
          <cell r="L1702" t="str">
            <v>JOSEPH MACHINE COMPANY</v>
          </cell>
          <cell r="M1702" t="str">
            <v>023</v>
          </cell>
          <cell r="N1702" t="str">
            <v>SHS</v>
          </cell>
          <cell r="O1702" t="str">
            <v>25</v>
          </cell>
          <cell r="P1702" t="str">
            <v>LC</v>
          </cell>
          <cell r="Q1702" t="str">
            <v/>
          </cell>
          <cell r="R1702" t="str">
            <v/>
          </cell>
          <cell r="S1702">
            <v>50</v>
          </cell>
          <cell r="T1702">
            <v>2500</v>
          </cell>
          <cell r="U1702" t="str">
            <v>11</v>
          </cell>
          <cell r="V1702" t="str">
            <v>NE SALES</v>
          </cell>
          <cell r="W1702">
            <v>20231123</v>
          </cell>
          <cell r="X1702" t="str">
            <v/>
          </cell>
          <cell r="Y1702" t="str">
            <v/>
          </cell>
          <cell r="Z1702" t="str">
            <v/>
          </cell>
          <cell r="AA1702" t="str">
            <v/>
          </cell>
          <cell r="AB1702" t="str">
            <v/>
          </cell>
          <cell r="AC1702" t="str">
            <v/>
          </cell>
          <cell r="AD1702" t="str">
            <v/>
          </cell>
          <cell r="AE1702" t="str">
            <v/>
          </cell>
          <cell r="AF1702">
            <v>20231207</v>
          </cell>
          <cell r="AG1702">
            <v>20231207</v>
          </cell>
          <cell r="AH1702">
            <v>20231207</v>
          </cell>
        </row>
        <row r="1703">
          <cell r="A1703">
            <v>20230811</v>
          </cell>
          <cell r="B1703">
            <v>20231207</v>
          </cell>
          <cell r="F1703" t="str">
            <v>HK338480</v>
          </cell>
          <cell r="G1703" t="str">
            <v>100651021423901</v>
          </cell>
          <cell r="H1703" t="str">
            <v>SSR15XW1SSM/V1SSM+467LYM/1075678-051/REV;C</v>
          </cell>
          <cell r="I1703">
            <v>55</v>
          </cell>
          <cell r="J1703">
            <v>25685</v>
          </cell>
          <cell r="K1703">
            <v>110</v>
          </cell>
          <cell r="L1703" t="str">
            <v>B.E. AEROSPACE (UKNI)</v>
          </cell>
          <cell r="M1703" t="str">
            <v>006</v>
          </cell>
          <cell r="N1703" t="str">
            <v>SSR</v>
          </cell>
          <cell r="O1703" t="str">
            <v>15X</v>
          </cell>
          <cell r="P1703" t="str">
            <v>V</v>
          </cell>
          <cell r="Q1703" t="str">
            <v/>
          </cell>
          <cell r="R1703" t="str">
            <v/>
          </cell>
          <cell r="S1703">
            <v>167.66</v>
          </cell>
          <cell r="T1703">
            <v>9221.2999999999993</v>
          </cell>
          <cell r="U1703" t="str">
            <v>11</v>
          </cell>
          <cell r="V1703" t="str">
            <v>ATL SALES</v>
          </cell>
          <cell r="W1703">
            <v>20231207</v>
          </cell>
          <cell r="X1703" t="str">
            <v>23.5</v>
          </cell>
          <cell r="Y1703" t="str">
            <v>60</v>
          </cell>
          <cell r="Z1703" t="str">
            <v/>
          </cell>
          <cell r="AA1703" t="str">
            <v/>
          </cell>
          <cell r="AB1703" t="str">
            <v/>
          </cell>
          <cell r="AC1703" t="str">
            <v>M200</v>
          </cell>
          <cell r="AD1703" t="str">
            <v/>
          </cell>
          <cell r="AE1703" t="str">
            <v>M100</v>
          </cell>
          <cell r="AF1703">
            <v>20231207</v>
          </cell>
          <cell r="AG1703">
            <v>20231207</v>
          </cell>
          <cell r="AH1703">
            <v>20231207</v>
          </cell>
        </row>
        <row r="1704">
          <cell r="A1704">
            <v>20230814</v>
          </cell>
          <cell r="B1704">
            <v>20231207</v>
          </cell>
          <cell r="F1704" t="str">
            <v>HK338587</v>
          </cell>
          <cell r="G1704" t="str">
            <v>113751012487800</v>
          </cell>
          <cell r="H1704" t="str">
            <v>2SRS15WMUU+1243LM</v>
          </cell>
          <cell r="I1704">
            <v>3</v>
          </cell>
          <cell r="J1704">
            <v>3729</v>
          </cell>
          <cell r="K1704">
            <v>6</v>
          </cell>
          <cell r="L1704" t="str">
            <v>ULTRA CLEAN TECHNOLOGY</v>
          </cell>
          <cell r="M1704" t="str">
            <v>137</v>
          </cell>
          <cell r="N1704" t="str">
            <v>SRS-W</v>
          </cell>
          <cell r="O1704" t="str">
            <v>15</v>
          </cell>
          <cell r="P1704" t="str">
            <v/>
          </cell>
          <cell r="Q1704" t="str">
            <v/>
          </cell>
          <cell r="R1704" t="str">
            <v/>
          </cell>
          <cell r="S1704">
            <v>272.33999999999997</v>
          </cell>
          <cell r="T1704">
            <v>817.02</v>
          </cell>
          <cell r="U1704" t="str">
            <v>11</v>
          </cell>
          <cell r="V1704" t="str">
            <v>SF SALES</v>
          </cell>
          <cell r="W1704">
            <v>20231207</v>
          </cell>
          <cell r="X1704" t="str">
            <v>28</v>
          </cell>
          <cell r="Y1704" t="str">
            <v>40</v>
          </cell>
          <cell r="Z1704" t="str">
            <v/>
          </cell>
          <cell r="AA1704" t="str">
            <v/>
          </cell>
          <cell r="AB1704" t="str">
            <v/>
          </cell>
          <cell r="AC1704" t="str">
            <v>M200</v>
          </cell>
          <cell r="AD1704" t="str">
            <v/>
          </cell>
          <cell r="AE1704" t="str">
            <v>M100</v>
          </cell>
          <cell r="AF1704">
            <v>20231207</v>
          </cell>
          <cell r="AG1704">
            <v>20231207</v>
          </cell>
          <cell r="AH1704">
            <v>20231207</v>
          </cell>
        </row>
        <row r="1705">
          <cell r="A1705">
            <v>20221222</v>
          </cell>
          <cell r="B1705">
            <v>20231208</v>
          </cell>
          <cell r="F1705" t="str">
            <v>HK299119</v>
          </cell>
          <cell r="G1705" t="str">
            <v>102351018167000</v>
          </cell>
          <cell r="H1705" t="str">
            <v>SHS25V1SSC1FM+708LF-IV</v>
          </cell>
          <cell r="I1705">
            <v>8</v>
          </cell>
          <cell r="J1705">
            <v>5664</v>
          </cell>
          <cell r="K1705">
            <v>8</v>
          </cell>
          <cell r="L1705" t="str">
            <v>MOTION SOLUTIONS</v>
          </cell>
          <cell r="M1705" t="str">
            <v>023</v>
          </cell>
          <cell r="N1705" t="str">
            <v>SHS</v>
          </cell>
          <cell r="O1705" t="str">
            <v>25</v>
          </cell>
          <cell r="P1705" t="str">
            <v>V</v>
          </cell>
          <cell r="Q1705" t="str">
            <v/>
          </cell>
          <cell r="R1705" t="str">
            <v>C1</v>
          </cell>
          <cell r="S1705">
            <v>216</v>
          </cell>
          <cell r="T1705">
            <v>1728</v>
          </cell>
          <cell r="U1705" t="str">
            <v>11</v>
          </cell>
          <cell r="V1705" t="str">
            <v>SF SALES</v>
          </cell>
          <cell r="W1705">
            <v>20231220</v>
          </cell>
          <cell r="X1705" t="str">
            <v>24</v>
          </cell>
          <cell r="Y1705" t="str">
            <v>60</v>
          </cell>
          <cell r="Z1705" t="str">
            <v/>
          </cell>
          <cell r="AA1705" t="str">
            <v>4</v>
          </cell>
          <cell r="AB1705" t="str">
            <v/>
          </cell>
          <cell r="AC1705" t="str">
            <v>Y900</v>
          </cell>
          <cell r="AD1705" t="str">
            <v/>
          </cell>
          <cell r="AE1705" t="str">
            <v>F900</v>
          </cell>
          <cell r="AF1705">
            <v>20231208</v>
          </cell>
          <cell r="AG1705">
            <v>20231208</v>
          </cell>
          <cell r="AH1705">
            <v>20231208</v>
          </cell>
        </row>
        <row r="1706">
          <cell r="A1706">
            <v>20230327</v>
          </cell>
          <cell r="B1706">
            <v>20231208</v>
          </cell>
          <cell r="F1706" t="str">
            <v>HK315711</v>
          </cell>
          <cell r="G1706" t="str">
            <v>113951015300001</v>
          </cell>
          <cell r="H1706" t="str">
            <v>2SRS9XGMUUCS+325LM-II</v>
          </cell>
          <cell r="I1706">
            <v>12</v>
          </cell>
          <cell r="J1706">
            <v>3900</v>
          </cell>
          <cell r="K1706">
            <v>24</v>
          </cell>
          <cell r="L1706" t="str">
            <v>TECHNICO (COMP)</v>
          </cell>
          <cell r="M1706" t="str">
            <v>139</v>
          </cell>
          <cell r="N1706" t="str">
            <v>SRS</v>
          </cell>
          <cell r="O1706" t="str">
            <v>9X</v>
          </cell>
          <cell r="P1706" t="str">
            <v>G</v>
          </cell>
          <cell r="Q1706" t="str">
            <v/>
          </cell>
          <cell r="R1706" t="str">
            <v>CS</v>
          </cell>
          <cell r="S1706">
            <v>47</v>
          </cell>
          <cell r="T1706">
            <v>564</v>
          </cell>
          <cell r="U1706" t="str">
            <v>11</v>
          </cell>
          <cell r="V1706" t="str">
            <v>DET SALES</v>
          </cell>
          <cell r="W1706">
            <v>20231208</v>
          </cell>
          <cell r="X1706" t="str">
            <v>12.5</v>
          </cell>
          <cell r="Y1706" t="str">
            <v>20</v>
          </cell>
          <cell r="Z1706" t="str">
            <v/>
          </cell>
          <cell r="AA1706" t="str">
            <v>2</v>
          </cell>
          <cell r="AB1706" t="str">
            <v/>
          </cell>
          <cell r="AC1706" t="str">
            <v>M200</v>
          </cell>
          <cell r="AD1706" t="str">
            <v/>
          </cell>
          <cell r="AE1706" t="str">
            <v>M100</v>
          </cell>
          <cell r="AF1706">
            <v>20231208</v>
          </cell>
          <cell r="AG1706">
            <v>20231208</v>
          </cell>
          <cell r="AH1706">
            <v>20231208</v>
          </cell>
        </row>
        <row r="1707">
          <cell r="A1707">
            <v>20230327</v>
          </cell>
          <cell r="B1707">
            <v>20231208</v>
          </cell>
          <cell r="F1707" t="str">
            <v>HK315706</v>
          </cell>
          <cell r="G1707" t="str">
            <v>113951015586300</v>
          </cell>
          <cell r="H1707" t="str">
            <v>2SRS12MUUC1+390LM</v>
          </cell>
          <cell r="I1707">
            <v>10</v>
          </cell>
          <cell r="J1707">
            <v>3900</v>
          </cell>
          <cell r="K1707">
            <v>20</v>
          </cell>
          <cell r="L1707" t="str">
            <v>TECHNICO (COMP)</v>
          </cell>
          <cell r="M1707" t="str">
            <v>139</v>
          </cell>
          <cell r="N1707" t="str">
            <v>SRS</v>
          </cell>
          <cell r="O1707" t="str">
            <v>12</v>
          </cell>
          <cell r="P1707" t="str">
            <v/>
          </cell>
          <cell r="Q1707" t="str">
            <v/>
          </cell>
          <cell r="R1707" t="str">
            <v>C1</v>
          </cell>
          <cell r="S1707">
            <v>51</v>
          </cell>
          <cell r="T1707">
            <v>510</v>
          </cell>
          <cell r="U1707" t="str">
            <v>11</v>
          </cell>
          <cell r="V1707" t="str">
            <v>DET SALES</v>
          </cell>
          <cell r="W1707">
            <v>20231208</v>
          </cell>
          <cell r="X1707" t="str">
            <v>7.5</v>
          </cell>
          <cell r="Y1707" t="str">
            <v>25</v>
          </cell>
          <cell r="Z1707" t="str">
            <v/>
          </cell>
          <cell r="AA1707" t="str">
            <v/>
          </cell>
          <cell r="AB1707" t="str">
            <v/>
          </cell>
          <cell r="AC1707" t="str">
            <v>M200</v>
          </cell>
          <cell r="AD1707" t="str">
            <v/>
          </cell>
          <cell r="AE1707" t="str">
            <v>M100</v>
          </cell>
          <cell r="AF1707">
            <v>20231208</v>
          </cell>
          <cell r="AG1707">
            <v>20231208</v>
          </cell>
          <cell r="AH1707">
            <v>20231208</v>
          </cell>
        </row>
        <row r="1708">
          <cell r="A1708">
            <v>20230411</v>
          </cell>
          <cell r="B1708">
            <v>20231208</v>
          </cell>
          <cell r="F1708" t="str">
            <v>HK319098</v>
          </cell>
          <cell r="G1708" t="str">
            <v>002330626011600</v>
          </cell>
          <cell r="H1708" t="str">
            <v>SHS30LR2SS+1160L</v>
          </cell>
          <cell r="I1708">
            <v>40</v>
          </cell>
          <cell r="J1708">
            <v>46400</v>
          </cell>
          <cell r="K1708">
            <v>80</v>
          </cell>
          <cell r="L1708" t="str">
            <v>MOTION IND - BIRMINGHAM</v>
          </cell>
          <cell r="M1708" t="str">
            <v>023</v>
          </cell>
          <cell r="N1708" t="str">
            <v>SHS</v>
          </cell>
          <cell r="O1708" t="str">
            <v>30</v>
          </cell>
          <cell r="P1708" t="str">
            <v>LR</v>
          </cell>
          <cell r="Q1708" t="str">
            <v/>
          </cell>
          <cell r="R1708" t="str">
            <v/>
          </cell>
          <cell r="S1708">
            <v>247.57</v>
          </cell>
          <cell r="T1708">
            <v>9902.7999999999993</v>
          </cell>
          <cell r="U1708" t="str">
            <v>11</v>
          </cell>
          <cell r="V1708" t="str">
            <v>NE SALES</v>
          </cell>
          <cell r="W1708">
            <v>20231208</v>
          </cell>
          <cell r="X1708" t="str">
            <v>20</v>
          </cell>
          <cell r="Y1708" t="str">
            <v>80</v>
          </cell>
          <cell r="Z1708" t="str">
            <v/>
          </cell>
          <cell r="AA1708" t="str">
            <v/>
          </cell>
          <cell r="AB1708" t="str">
            <v/>
          </cell>
          <cell r="AC1708" t="str">
            <v/>
          </cell>
          <cell r="AD1708" t="str">
            <v/>
          </cell>
          <cell r="AE1708" t="str">
            <v/>
          </cell>
          <cell r="AF1708">
            <v>20231208</v>
          </cell>
          <cell r="AG1708">
            <v>20231208</v>
          </cell>
          <cell r="AH1708">
            <v>20231208</v>
          </cell>
        </row>
        <row r="1709">
          <cell r="A1709">
            <v>20230623</v>
          </cell>
          <cell r="B1709">
            <v>20231208</v>
          </cell>
          <cell r="F1709" t="str">
            <v>HK332109</v>
          </cell>
          <cell r="G1709" t="str">
            <v>184951011721501</v>
          </cell>
          <cell r="H1709" t="str">
            <v>KR3306A+150L0-000X(T)(B)</v>
          </cell>
          <cell r="I1709">
            <v>31</v>
          </cell>
          <cell r="J1709">
            <v>0</v>
          </cell>
          <cell r="K1709">
            <v>0</v>
          </cell>
          <cell r="L1709" t="str">
            <v>APPLIED MATERIALS INC</v>
          </cell>
          <cell r="M1709" t="str">
            <v>849</v>
          </cell>
          <cell r="N1709" t="str">
            <v>S-UNIT</v>
          </cell>
          <cell r="O1709" t="str">
            <v/>
          </cell>
          <cell r="P1709" t="str">
            <v/>
          </cell>
          <cell r="Q1709" t="str">
            <v/>
          </cell>
          <cell r="R1709" t="str">
            <v/>
          </cell>
          <cell r="S1709">
            <v>479</v>
          </cell>
          <cell r="T1709">
            <v>14849</v>
          </cell>
          <cell r="U1709" t="str">
            <v>11</v>
          </cell>
          <cell r="V1709" t="str">
            <v>SF SALES</v>
          </cell>
          <cell r="W1709">
            <v>20230714</v>
          </cell>
          <cell r="X1709" t="str">
            <v/>
          </cell>
          <cell r="Y1709" t="str">
            <v/>
          </cell>
          <cell r="Z1709" t="str">
            <v/>
          </cell>
          <cell r="AA1709" t="str">
            <v/>
          </cell>
          <cell r="AB1709" t="str">
            <v/>
          </cell>
          <cell r="AC1709" t="str">
            <v/>
          </cell>
          <cell r="AD1709" t="str">
            <v/>
          </cell>
          <cell r="AE1709" t="str">
            <v/>
          </cell>
          <cell r="AF1709">
            <v>20231208</v>
          </cell>
          <cell r="AG1709">
            <v>20231208</v>
          </cell>
          <cell r="AH1709">
            <v>20231208</v>
          </cell>
        </row>
        <row r="1710">
          <cell r="A1710">
            <v>20230710</v>
          </cell>
          <cell r="B1710">
            <v>20231208</v>
          </cell>
          <cell r="F1710" t="str">
            <v>HK333821</v>
          </cell>
          <cell r="G1710" t="str">
            <v>184951022810201</v>
          </cell>
          <cell r="H1710" t="str">
            <v>ME22009-Q003-0228102</v>
          </cell>
          <cell r="I1710">
            <v>50</v>
          </cell>
          <cell r="J1710">
            <v>83500</v>
          </cell>
          <cell r="K1710">
            <v>0</v>
          </cell>
          <cell r="L1710" t="str">
            <v>CANFIELD SCIENTIFIC INC</v>
          </cell>
          <cell r="M1710" t="str">
            <v>849</v>
          </cell>
          <cell r="N1710" t="str">
            <v>S-UNIT</v>
          </cell>
          <cell r="O1710" t="str">
            <v/>
          </cell>
          <cell r="P1710" t="str">
            <v/>
          </cell>
          <cell r="Q1710" t="str">
            <v/>
          </cell>
          <cell r="R1710" t="str">
            <v/>
          </cell>
          <cell r="S1710">
            <v>890</v>
          </cell>
          <cell r="T1710">
            <v>44500</v>
          </cell>
          <cell r="U1710" t="str">
            <v>11</v>
          </cell>
          <cell r="V1710" t="str">
            <v>NE SALES</v>
          </cell>
          <cell r="W1710">
            <v>20231026</v>
          </cell>
          <cell r="X1710" t="str">
            <v/>
          </cell>
          <cell r="Y1710" t="str">
            <v/>
          </cell>
          <cell r="Z1710" t="str">
            <v/>
          </cell>
          <cell r="AA1710" t="str">
            <v/>
          </cell>
          <cell r="AB1710" t="str">
            <v/>
          </cell>
          <cell r="AC1710" t="str">
            <v/>
          </cell>
          <cell r="AD1710" t="str">
            <v/>
          </cell>
          <cell r="AE1710" t="str">
            <v/>
          </cell>
          <cell r="AF1710">
            <v>20231208</v>
          </cell>
          <cell r="AG1710">
            <v>20231208</v>
          </cell>
          <cell r="AH1710">
            <v>20231208</v>
          </cell>
        </row>
        <row r="1711">
          <cell r="A1711">
            <v>20230727</v>
          </cell>
          <cell r="B1711">
            <v>20231208</v>
          </cell>
          <cell r="F1711" t="str">
            <v>HK336292</v>
          </cell>
          <cell r="G1711" t="str">
            <v>100102077452500</v>
          </cell>
          <cell r="H1711" t="str">
            <v>SR25W2UUC1E+610LYP-II</v>
          </cell>
          <cell r="I1711">
            <v>8</v>
          </cell>
          <cell r="J1711">
            <v>4880</v>
          </cell>
          <cell r="K1711">
            <v>16</v>
          </cell>
          <cell r="L1711" t="str">
            <v>TECHNICO (COMP)</v>
          </cell>
          <cell r="M1711" t="str">
            <v>001</v>
          </cell>
          <cell r="N1711" t="str">
            <v>SR</v>
          </cell>
          <cell r="O1711" t="str">
            <v>25</v>
          </cell>
          <cell r="P1711" t="str">
            <v>W</v>
          </cell>
          <cell r="Q1711" t="str">
            <v>P</v>
          </cell>
          <cell r="R1711" t="str">
            <v>C1</v>
          </cell>
          <cell r="S1711">
            <v>145</v>
          </cell>
          <cell r="T1711">
            <v>1160</v>
          </cell>
          <cell r="U1711" t="str">
            <v>11</v>
          </cell>
          <cell r="V1711" t="str">
            <v>DET SALES</v>
          </cell>
          <cell r="W1711">
            <v>20231208</v>
          </cell>
          <cell r="X1711" t="str">
            <v>35</v>
          </cell>
          <cell r="Y1711" t="str">
            <v>60</v>
          </cell>
          <cell r="Z1711" t="str">
            <v/>
          </cell>
          <cell r="AA1711" t="str">
            <v>2</v>
          </cell>
          <cell r="AB1711" t="str">
            <v>0040</v>
          </cell>
          <cell r="AC1711" t="str">
            <v/>
          </cell>
          <cell r="AD1711" t="str">
            <v/>
          </cell>
          <cell r="AE1711" t="str">
            <v/>
          </cell>
          <cell r="AF1711">
            <v>20231208</v>
          </cell>
          <cell r="AG1711">
            <v>20231208</v>
          </cell>
          <cell r="AH1711">
            <v>20231208</v>
          </cell>
        </row>
        <row r="1712">
          <cell r="A1712">
            <v>20230728</v>
          </cell>
          <cell r="B1712">
            <v>20231208</v>
          </cell>
          <cell r="F1712" t="str">
            <v>HK336572</v>
          </cell>
          <cell r="G1712" t="str">
            <v>300551016637400</v>
          </cell>
          <cell r="H1712" t="str">
            <v>SSR15XW1SSC1(GK) BLOCK</v>
          </cell>
          <cell r="I1712">
            <v>12</v>
          </cell>
          <cell r="J1712">
            <v>0</v>
          </cell>
          <cell r="K1712">
            <v>12</v>
          </cell>
          <cell r="L1712" t="str">
            <v>TECHNICO (COMP)</v>
          </cell>
          <cell r="M1712" t="str">
            <v>005</v>
          </cell>
          <cell r="N1712" t="str">
            <v>SSR</v>
          </cell>
          <cell r="O1712" t="str">
            <v>15X</v>
          </cell>
          <cell r="P1712" t="str">
            <v>W</v>
          </cell>
          <cell r="Q1712" t="str">
            <v>GK</v>
          </cell>
          <cell r="R1712" t="str">
            <v>C1</v>
          </cell>
          <cell r="S1712">
            <v>32</v>
          </cell>
          <cell r="T1712">
            <v>384</v>
          </cell>
          <cell r="U1712" t="str">
            <v>11</v>
          </cell>
          <cell r="V1712" t="str">
            <v>DET SALES</v>
          </cell>
          <cell r="W1712">
            <v>20231208</v>
          </cell>
          <cell r="X1712" t="str">
            <v/>
          </cell>
          <cell r="Y1712" t="str">
            <v/>
          </cell>
          <cell r="Z1712" t="str">
            <v/>
          </cell>
          <cell r="AA1712" t="str">
            <v/>
          </cell>
          <cell r="AB1712" t="str">
            <v/>
          </cell>
          <cell r="AC1712" t="str">
            <v/>
          </cell>
          <cell r="AD1712" t="str">
            <v/>
          </cell>
          <cell r="AE1712" t="str">
            <v/>
          </cell>
          <cell r="AF1712">
            <v>20231208</v>
          </cell>
          <cell r="AG1712">
            <v>20231208</v>
          </cell>
          <cell r="AH1712">
            <v>20231208</v>
          </cell>
        </row>
        <row r="1713">
          <cell r="A1713">
            <v>20230728</v>
          </cell>
          <cell r="B1713">
            <v>20231208</v>
          </cell>
          <cell r="F1713" t="str">
            <v>HK336626</v>
          </cell>
          <cell r="G1713" t="str">
            <v>202C25122200000</v>
          </cell>
          <cell r="H1713" t="str">
            <v>SR25W1SSC1(GK) BLOCK</v>
          </cell>
          <cell r="I1713">
            <v>120</v>
          </cell>
          <cell r="J1713">
            <v>0</v>
          </cell>
          <cell r="K1713">
            <v>120</v>
          </cell>
          <cell r="L1713" t="str">
            <v>PRO-LINE AUTOMATION SYSTEMS</v>
          </cell>
          <cell r="M1713" t="str">
            <v>02C</v>
          </cell>
          <cell r="N1713" t="str">
            <v>SR</v>
          </cell>
          <cell r="O1713" t="str">
            <v>25</v>
          </cell>
          <cell r="P1713" t="str">
            <v>W</v>
          </cell>
          <cell r="Q1713" t="str">
            <v>GK</v>
          </cell>
          <cell r="R1713" t="str">
            <v>C1</v>
          </cell>
          <cell r="S1713">
            <v>24.6</v>
          </cell>
          <cell r="T1713">
            <v>2952</v>
          </cell>
          <cell r="U1713" t="str">
            <v>11</v>
          </cell>
          <cell r="V1713" t="str">
            <v>CAN SALES</v>
          </cell>
          <cell r="W1713">
            <v>20231120</v>
          </cell>
          <cell r="X1713" t="str">
            <v/>
          </cell>
          <cell r="Y1713" t="str">
            <v/>
          </cell>
          <cell r="Z1713" t="str">
            <v/>
          </cell>
          <cell r="AA1713" t="str">
            <v/>
          </cell>
          <cell r="AB1713" t="str">
            <v/>
          </cell>
          <cell r="AC1713" t="str">
            <v/>
          </cell>
          <cell r="AD1713" t="str">
            <v/>
          </cell>
          <cell r="AE1713" t="str">
            <v/>
          </cell>
          <cell r="AF1713">
            <v>20231208</v>
          </cell>
          <cell r="AG1713">
            <v>20231208</v>
          </cell>
          <cell r="AH1713">
            <v>20231208</v>
          </cell>
        </row>
        <row r="1714">
          <cell r="A1714">
            <v>20230801</v>
          </cell>
          <cell r="B1714">
            <v>20231208</v>
          </cell>
          <cell r="F1714" t="str">
            <v>HK337059</v>
          </cell>
          <cell r="G1714" t="str">
            <v>305951022383601</v>
          </cell>
          <cell r="H1714" t="str">
            <v>HDR35-4798LZT(GK) RAIL</v>
          </cell>
          <cell r="I1714">
            <v>4</v>
          </cell>
          <cell r="J1714">
            <v>19192</v>
          </cell>
          <cell r="K1714">
            <v>0</v>
          </cell>
          <cell r="L1714" t="str">
            <v>THK AMERICA, INC.</v>
          </cell>
          <cell r="M1714" t="str">
            <v>059</v>
          </cell>
          <cell r="N1714" t="str">
            <v>HDR</v>
          </cell>
          <cell r="O1714" t="str">
            <v>35</v>
          </cell>
          <cell r="P1714" t="str">
            <v/>
          </cell>
          <cell r="Q1714" t="str">
            <v>GK</v>
          </cell>
          <cell r="R1714" t="str">
            <v/>
          </cell>
          <cell r="S1714">
            <v>534</v>
          </cell>
          <cell r="T1714">
            <v>2136</v>
          </cell>
          <cell r="U1714" t="str">
            <v>11</v>
          </cell>
          <cell r="V1714" t="str">
            <v>SALES CTRL</v>
          </cell>
          <cell r="W1714">
            <v>20231208</v>
          </cell>
          <cell r="X1714" t="str">
            <v>20</v>
          </cell>
          <cell r="Y1714" t="str">
            <v>80</v>
          </cell>
          <cell r="Z1714" t="str">
            <v>2</v>
          </cell>
          <cell r="AA1714" t="str">
            <v/>
          </cell>
          <cell r="AB1714" t="str">
            <v/>
          </cell>
          <cell r="AC1714" t="str">
            <v/>
          </cell>
          <cell r="AD1714" t="str">
            <v/>
          </cell>
          <cell r="AE1714" t="str">
            <v/>
          </cell>
          <cell r="AF1714">
            <v>20231208</v>
          </cell>
          <cell r="AG1714">
            <v>20231208</v>
          </cell>
          <cell r="AH1714">
            <v>0</v>
          </cell>
        </row>
        <row r="1715">
          <cell r="A1715">
            <v>20230801</v>
          </cell>
          <cell r="B1715">
            <v>20231208</v>
          </cell>
          <cell r="F1715" t="str">
            <v>HK337057</v>
          </cell>
          <cell r="G1715" t="str">
            <v>305951022690201</v>
          </cell>
          <cell r="H1715" t="str">
            <v>HDR35-8398LZT(GK) RAIL</v>
          </cell>
          <cell r="I1715">
            <v>4</v>
          </cell>
          <cell r="J1715">
            <v>33592</v>
          </cell>
          <cell r="K1715">
            <v>0</v>
          </cell>
          <cell r="L1715" t="str">
            <v>THK AMERICA, INC.</v>
          </cell>
          <cell r="M1715" t="str">
            <v>059</v>
          </cell>
          <cell r="N1715" t="str">
            <v>HDR</v>
          </cell>
          <cell r="O1715" t="str">
            <v>35</v>
          </cell>
          <cell r="P1715" t="str">
            <v/>
          </cell>
          <cell r="Q1715" t="str">
            <v>GK</v>
          </cell>
          <cell r="R1715" t="str">
            <v/>
          </cell>
          <cell r="S1715">
            <v>916</v>
          </cell>
          <cell r="T1715">
            <v>3664</v>
          </cell>
          <cell r="U1715" t="str">
            <v>11</v>
          </cell>
          <cell r="V1715" t="str">
            <v>SALES CTRL</v>
          </cell>
          <cell r="W1715">
            <v>20231208</v>
          </cell>
          <cell r="X1715" t="str">
            <v>20</v>
          </cell>
          <cell r="Y1715" t="str">
            <v>80</v>
          </cell>
          <cell r="Z1715" t="str">
            <v>3</v>
          </cell>
          <cell r="AA1715" t="str">
            <v/>
          </cell>
          <cell r="AB1715" t="str">
            <v/>
          </cell>
          <cell r="AC1715" t="str">
            <v/>
          </cell>
          <cell r="AD1715" t="str">
            <v/>
          </cell>
          <cell r="AE1715" t="str">
            <v/>
          </cell>
          <cell r="AF1715">
            <v>20231208</v>
          </cell>
          <cell r="AG1715">
            <v>20231208</v>
          </cell>
          <cell r="AH1715">
            <v>0</v>
          </cell>
        </row>
        <row r="1716">
          <cell r="A1716">
            <v>20230803</v>
          </cell>
          <cell r="B1716">
            <v>20231208</v>
          </cell>
          <cell r="F1716" t="str">
            <v>HK337429</v>
          </cell>
          <cell r="G1716" t="str">
            <v>101E51020049500</v>
          </cell>
          <cell r="H1716" t="str">
            <v>HSR45C2SSC0S+2459LP(50-9806)</v>
          </cell>
          <cell r="I1716">
            <v>54</v>
          </cell>
          <cell r="J1716">
            <v>132786</v>
          </cell>
          <cell r="K1716">
            <v>108</v>
          </cell>
          <cell r="L1716" t="str">
            <v>HAAS AUTOMATION</v>
          </cell>
          <cell r="M1716" t="str">
            <v>01E</v>
          </cell>
          <cell r="N1716" t="str">
            <v>HSR</v>
          </cell>
          <cell r="O1716" t="str">
            <v>45</v>
          </cell>
          <cell r="P1716" t="str">
            <v>C</v>
          </cell>
          <cell r="Q1716" t="str">
            <v>P</v>
          </cell>
          <cell r="R1716" t="str">
            <v>C0</v>
          </cell>
          <cell r="S1716">
            <v>236</v>
          </cell>
          <cell r="T1716">
            <v>12744</v>
          </cell>
          <cell r="U1716" t="str">
            <v>11</v>
          </cell>
          <cell r="V1716" t="str">
            <v>LA SALES</v>
          </cell>
          <cell r="W1716">
            <v>20231208</v>
          </cell>
          <cell r="X1716" t="str">
            <v>74</v>
          </cell>
          <cell r="Y1716" t="str">
            <v>105</v>
          </cell>
          <cell r="Z1716" t="str">
            <v/>
          </cell>
          <cell r="AA1716" t="str">
            <v/>
          </cell>
          <cell r="AB1716" t="str">
            <v>HHNK</v>
          </cell>
          <cell r="AC1716" t="str">
            <v/>
          </cell>
          <cell r="AD1716" t="str">
            <v>W010</v>
          </cell>
          <cell r="AE1716" t="str">
            <v/>
          </cell>
          <cell r="AF1716">
            <v>20231208</v>
          </cell>
          <cell r="AG1716">
            <v>20231208</v>
          </cell>
          <cell r="AH1716">
            <v>20231208</v>
          </cell>
        </row>
        <row r="1717">
          <cell r="A1717">
            <v>20230803</v>
          </cell>
          <cell r="B1717">
            <v>20231208</v>
          </cell>
          <cell r="F1717" t="str">
            <v>HK337468</v>
          </cell>
          <cell r="G1717" t="str">
            <v>101E51020049600</v>
          </cell>
          <cell r="H1717" t="str">
            <v>HSR45C2SSC0S+3195LP(50-9971)</v>
          </cell>
          <cell r="I1717">
            <v>14</v>
          </cell>
          <cell r="J1717">
            <v>44730</v>
          </cell>
          <cell r="K1717">
            <v>28</v>
          </cell>
          <cell r="L1717" t="str">
            <v>HAAS AUTOMATION</v>
          </cell>
          <cell r="M1717" t="str">
            <v>01E</v>
          </cell>
          <cell r="N1717" t="str">
            <v>HSR</v>
          </cell>
          <cell r="O1717" t="str">
            <v>45</v>
          </cell>
          <cell r="P1717" t="str">
            <v>C</v>
          </cell>
          <cell r="Q1717" t="str">
            <v>P</v>
          </cell>
          <cell r="R1717" t="str">
            <v>C0</v>
          </cell>
          <cell r="S1717">
            <v>305</v>
          </cell>
          <cell r="T1717">
            <v>4270</v>
          </cell>
          <cell r="U1717" t="str">
            <v>11</v>
          </cell>
          <cell r="V1717" t="str">
            <v>LA SALES</v>
          </cell>
          <cell r="W1717">
            <v>20231208</v>
          </cell>
          <cell r="X1717" t="str">
            <v>20</v>
          </cell>
          <cell r="Y1717" t="str">
            <v>105</v>
          </cell>
          <cell r="Z1717" t="str">
            <v/>
          </cell>
          <cell r="AA1717" t="str">
            <v/>
          </cell>
          <cell r="AB1717" t="str">
            <v>HHNK</v>
          </cell>
          <cell r="AC1717" t="str">
            <v/>
          </cell>
          <cell r="AD1717" t="str">
            <v>W010</v>
          </cell>
          <cell r="AE1717" t="str">
            <v/>
          </cell>
          <cell r="AF1717">
            <v>20231208</v>
          </cell>
          <cell r="AG1717">
            <v>20231208</v>
          </cell>
          <cell r="AH1717">
            <v>20231208</v>
          </cell>
        </row>
        <row r="1718">
          <cell r="A1718">
            <v>20230815</v>
          </cell>
          <cell r="B1718">
            <v>20231208</v>
          </cell>
          <cell r="F1718" t="str">
            <v>HK338816</v>
          </cell>
          <cell r="G1718" t="str">
            <v>102351009831100</v>
          </cell>
          <cell r="H1718" t="str">
            <v>SHS30R2C1FM+1240LPF-II</v>
          </cell>
          <cell r="I1718">
            <v>10</v>
          </cell>
          <cell r="J1718">
            <v>12400</v>
          </cell>
          <cell r="K1718">
            <v>20</v>
          </cell>
          <cell r="L1718" t="str">
            <v>MRSI/MYCRONIC</v>
          </cell>
          <cell r="M1718" t="str">
            <v>023</v>
          </cell>
          <cell r="N1718" t="str">
            <v>SHS</v>
          </cell>
          <cell r="O1718" t="str">
            <v>30</v>
          </cell>
          <cell r="P1718" t="str">
            <v>R</v>
          </cell>
          <cell r="Q1718" t="str">
            <v>P</v>
          </cell>
          <cell r="R1718" t="str">
            <v>C1</v>
          </cell>
          <cell r="S1718">
            <v>464</v>
          </cell>
          <cell r="T1718">
            <v>4640</v>
          </cell>
          <cell r="U1718" t="str">
            <v>11</v>
          </cell>
          <cell r="V1718" t="str">
            <v>NE SALES</v>
          </cell>
          <cell r="W1718">
            <v>20231208</v>
          </cell>
          <cell r="X1718" t="str">
            <v>20</v>
          </cell>
          <cell r="Y1718" t="str">
            <v>80</v>
          </cell>
          <cell r="Z1718" t="str">
            <v/>
          </cell>
          <cell r="AA1718" t="str">
            <v>2</v>
          </cell>
          <cell r="AB1718" t="str">
            <v/>
          </cell>
          <cell r="AC1718" t="str">
            <v>Y900</v>
          </cell>
          <cell r="AD1718" t="str">
            <v>0010</v>
          </cell>
          <cell r="AE1718" t="str">
            <v>F900</v>
          </cell>
          <cell r="AF1718">
            <v>20231208</v>
          </cell>
          <cell r="AG1718">
            <v>20231208</v>
          </cell>
          <cell r="AH1718">
            <v>20231208</v>
          </cell>
        </row>
        <row r="1719">
          <cell r="A1719">
            <v>20230815</v>
          </cell>
          <cell r="B1719">
            <v>20231208</v>
          </cell>
          <cell r="F1719" t="str">
            <v>HK338813</v>
          </cell>
          <cell r="G1719" t="str">
            <v>102351009831200</v>
          </cell>
          <cell r="H1719" t="str">
            <v>SHS30R2C1FM+760LPF-II</v>
          </cell>
          <cell r="I1719">
            <v>10</v>
          </cell>
          <cell r="J1719">
            <v>7600</v>
          </cell>
          <cell r="K1719">
            <v>20</v>
          </cell>
          <cell r="L1719" t="str">
            <v>MRSI/MYCRONIC</v>
          </cell>
          <cell r="M1719" t="str">
            <v>023</v>
          </cell>
          <cell r="N1719" t="str">
            <v>SHS</v>
          </cell>
          <cell r="O1719" t="str">
            <v>30</v>
          </cell>
          <cell r="P1719" t="str">
            <v>R</v>
          </cell>
          <cell r="Q1719" t="str">
            <v>P</v>
          </cell>
          <cell r="R1719" t="str">
            <v>C1</v>
          </cell>
          <cell r="S1719">
            <v>369</v>
          </cell>
          <cell r="T1719">
            <v>3690</v>
          </cell>
          <cell r="U1719" t="str">
            <v>11</v>
          </cell>
          <cell r="V1719" t="str">
            <v>NE SALES</v>
          </cell>
          <cell r="W1719">
            <v>20231208</v>
          </cell>
          <cell r="X1719" t="str">
            <v>20</v>
          </cell>
          <cell r="Y1719" t="str">
            <v>80</v>
          </cell>
          <cell r="Z1719" t="str">
            <v/>
          </cell>
          <cell r="AA1719" t="str">
            <v>2</v>
          </cell>
          <cell r="AB1719" t="str">
            <v/>
          </cell>
          <cell r="AC1719" t="str">
            <v>Y900</v>
          </cell>
          <cell r="AD1719" t="str">
            <v>0010</v>
          </cell>
          <cell r="AE1719" t="str">
            <v>F900</v>
          </cell>
          <cell r="AF1719">
            <v>20231208</v>
          </cell>
          <cell r="AG1719">
            <v>20231208</v>
          </cell>
          <cell r="AH1719">
            <v>20231208</v>
          </cell>
        </row>
        <row r="1720">
          <cell r="A1720">
            <v>20230817</v>
          </cell>
          <cell r="B1720">
            <v>20231208</v>
          </cell>
          <cell r="F1720" t="str">
            <v>HK339136</v>
          </cell>
          <cell r="G1720" t="str">
            <v>300551015605700</v>
          </cell>
          <cell r="H1720" t="str">
            <v>SSR25XW1SSC1(GK) BLOCK</v>
          </cell>
          <cell r="I1720">
            <v>10</v>
          </cell>
          <cell r="J1720">
            <v>0</v>
          </cell>
          <cell r="K1720">
            <v>10</v>
          </cell>
          <cell r="L1720" t="str">
            <v>TECHNICO (COMP)</v>
          </cell>
          <cell r="M1720" t="str">
            <v>005</v>
          </cell>
          <cell r="N1720" t="str">
            <v>SSR</v>
          </cell>
          <cell r="O1720" t="str">
            <v>25X</v>
          </cell>
          <cell r="P1720" t="str">
            <v>W</v>
          </cell>
          <cell r="Q1720" t="str">
            <v>GK</v>
          </cell>
          <cell r="R1720" t="str">
            <v>C1</v>
          </cell>
          <cell r="S1720">
            <v>33</v>
          </cell>
          <cell r="T1720">
            <v>330</v>
          </cell>
          <cell r="U1720" t="str">
            <v>11</v>
          </cell>
          <cell r="V1720" t="str">
            <v>DET SALES</v>
          </cell>
          <cell r="W1720">
            <v>20231208</v>
          </cell>
          <cell r="X1720" t="str">
            <v/>
          </cell>
          <cell r="Y1720" t="str">
            <v/>
          </cell>
          <cell r="Z1720" t="str">
            <v/>
          </cell>
          <cell r="AA1720" t="str">
            <v/>
          </cell>
          <cell r="AB1720" t="str">
            <v/>
          </cell>
          <cell r="AC1720" t="str">
            <v/>
          </cell>
          <cell r="AD1720" t="str">
            <v/>
          </cell>
          <cell r="AE1720" t="str">
            <v/>
          </cell>
          <cell r="AF1720">
            <v>20231208</v>
          </cell>
          <cell r="AG1720">
            <v>20231208</v>
          </cell>
          <cell r="AH1720">
            <v>20231208</v>
          </cell>
        </row>
        <row r="1721">
          <cell r="A1721">
            <v>20230104</v>
          </cell>
          <cell r="B1721">
            <v>20231211</v>
          </cell>
          <cell r="F1721" t="str">
            <v>HK300138</v>
          </cell>
          <cell r="G1721" t="str">
            <v>301751015367400</v>
          </cell>
          <cell r="H1721" t="str">
            <v>HSR65-1450LE(GK) RAIL</v>
          </cell>
          <cell r="I1721">
            <v>80</v>
          </cell>
          <cell r="J1721">
            <v>116000</v>
          </cell>
          <cell r="K1721">
            <v>0</v>
          </cell>
          <cell r="L1721" t="str">
            <v>FANUC AMERICA CORPORATION</v>
          </cell>
          <cell r="M1721" t="str">
            <v>017</v>
          </cell>
          <cell r="N1721" t="str">
            <v>HSR</v>
          </cell>
          <cell r="O1721" t="str">
            <v>65</v>
          </cell>
          <cell r="P1721" t="str">
            <v/>
          </cell>
          <cell r="Q1721" t="str">
            <v>GK</v>
          </cell>
          <cell r="R1721" t="str">
            <v/>
          </cell>
          <cell r="S1721">
            <v>267</v>
          </cell>
          <cell r="T1721">
            <v>21360</v>
          </cell>
          <cell r="U1721" t="str">
            <v>11</v>
          </cell>
          <cell r="V1721" t="str">
            <v>DET SALES</v>
          </cell>
          <cell r="W1721">
            <v>20231211</v>
          </cell>
          <cell r="X1721" t="str">
            <v>50</v>
          </cell>
          <cell r="Y1721" t="str">
            <v>150</v>
          </cell>
          <cell r="Z1721" t="str">
            <v/>
          </cell>
          <cell r="AA1721" t="str">
            <v/>
          </cell>
          <cell r="AB1721" t="str">
            <v/>
          </cell>
          <cell r="AC1721" t="str">
            <v/>
          </cell>
          <cell r="AD1721" t="str">
            <v>T000</v>
          </cell>
          <cell r="AE1721" t="str">
            <v/>
          </cell>
          <cell r="AF1721">
            <v>20231211</v>
          </cell>
          <cell r="AG1721">
            <v>20231211</v>
          </cell>
          <cell r="AH1721">
            <v>20231211</v>
          </cell>
        </row>
        <row r="1722">
          <cell r="A1722">
            <v>20230309</v>
          </cell>
          <cell r="B1722">
            <v>20231211</v>
          </cell>
          <cell r="F1722" t="str">
            <v>HK312537</v>
          </cell>
          <cell r="G1722" t="str">
            <v>102351022042500</v>
          </cell>
          <cell r="H1722" t="str">
            <v>SHS65LV3SS+2330L-II</v>
          </cell>
          <cell r="I1722">
            <v>2</v>
          </cell>
          <cell r="J1722">
            <v>4660</v>
          </cell>
          <cell r="K1722">
            <v>6</v>
          </cell>
          <cell r="L1722" t="str">
            <v>BDI - TX/OK</v>
          </cell>
          <cell r="M1722" t="str">
            <v>023</v>
          </cell>
          <cell r="N1722" t="str">
            <v>SHS</v>
          </cell>
          <cell r="O1722" t="str">
            <v>65</v>
          </cell>
          <cell r="P1722" t="str">
            <v>LV</v>
          </cell>
          <cell r="Q1722" t="str">
            <v/>
          </cell>
          <cell r="R1722" t="str">
            <v/>
          </cell>
          <cell r="S1722">
            <v>1161.22</v>
          </cell>
          <cell r="T1722">
            <v>2322.44</v>
          </cell>
          <cell r="U1722" t="str">
            <v>11</v>
          </cell>
          <cell r="V1722" t="str">
            <v>ATL SALES</v>
          </cell>
          <cell r="W1722">
            <v>20230929</v>
          </cell>
          <cell r="X1722" t="str">
            <v>40</v>
          </cell>
          <cell r="Y1722" t="str">
            <v>150</v>
          </cell>
          <cell r="Z1722" t="str">
            <v/>
          </cell>
          <cell r="AA1722" t="str">
            <v>2</v>
          </cell>
          <cell r="AB1722" t="str">
            <v/>
          </cell>
          <cell r="AC1722" t="str">
            <v/>
          </cell>
          <cell r="AD1722" t="str">
            <v/>
          </cell>
          <cell r="AE1722" t="str">
            <v/>
          </cell>
          <cell r="AF1722">
            <v>20231211</v>
          </cell>
          <cell r="AG1722">
            <v>20231211</v>
          </cell>
          <cell r="AH1722">
            <v>20231211</v>
          </cell>
        </row>
        <row r="1723">
          <cell r="A1723">
            <v>20230310</v>
          </cell>
          <cell r="B1723">
            <v>20231211</v>
          </cell>
          <cell r="F1723" t="str">
            <v>HK312696</v>
          </cell>
          <cell r="G1723" t="str">
            <v>302451007834800</v>
          </cell>
          <cell r="H1723" t="str">
            <v>SHS65-2000LE(GK) RAIL</v>
          </cell>
          <cell r="I1723">
            <v>75</v>
          </cell>
          <cell r="J1723">
            <v>150000</v>
          </cell>
          <cell r="K1723">
            <v>0</v>
          </cell>
          <cell r="L1723" t="str">
            <v>FANUC AMERICA CORPORATION</v>
          </cell>
          <cell r="M1723" t="str">
            <v>024</v>
          </cell>
          <cell r="N1723" t="str">
            <v>SHS</v>
          </cell>
          <cell r="O1723" t="str">
            <v>65</v>
          </cell>
          <cell r="P1723" t="str">
            <v/>
          </cell>
          <cell r="Q1723" t="str">
            <v>GK</v>
          </cell>
          <cell r="R1723" t="str">
            <v/>
          </cell>
          <cell r="S1723">
            <v>383</v>
          </cell>
          <cell r="T1723">
            <v>28725</v>
          </cell>
          <cell r="U1723" t="str">
            <v>11</v>
          </cell>
          <cell r="V1723" t="str">
            <v>DET SALES</v>
          </cell>
          <cell r="W1723">
            <v>20230621</v>
          </cell>
          <cell r="X1723" t="str">
            <v>125</v>
          </cell>
          <cell r="Y1723" t="str">
            <v>150</v>
          </cell>
          <cell r="Z1723" t="str">
            <v/>
          </cell>
          <cell r="AA1723" t="str">
            <v/>
          </cell>
          <cell r="AB1723" t="str">
            <v/>
          </cell>
          <cell r="AC1723" t="str">
            <v/>
          </cell>
          <cell r="AD1723" t="str">
            <v>T000</v>
          </cell>
          <cell r="AE1723" t="str">
            <v/>
          </cell>
          <cell r="AF1723">
            <v>20231211</v>
          </cell>
          <cell r="AG1723">
            <v>20231211</v>
          </cell>
          <cell r="AH1723">
            <v>20231211</v>
          </cell>
        </row>
        <row r="1724">
          <cell r="A1724">
            <v>20230717</v>
          </cell>
          <cell r="B1724">
            <v>20231211</v>
          </cell>
          <cell r="F1724" t="str">
            <v>HK334704</v>
          </cell>
          <cell r="G1724" t="str">
            <v>013912013004200</v>
          </cell>
          <cell r="H1724" t="str">
            <v>SRS12MUU+420LM</v>
          </cell>
          <cell r="I1724">
            <v>100</v>
          </cell>
          <cell r="J1724">
            <v>42000</v>
          </cell>
          <cell r="K1724">
            <v>100</v>
          </cell>
          <cell r="L1724" t="str">
            <v>FUSION3 DESIGN, LLC</v>
          </cell>
          <cell r="M1724" t="str">
            <v>139</v>
          </cell>
          <cell r="N1724" t="str">
            <v>SRS</v>
          </cell>
          <cell r="O1724" t="str">
            <v>12</v>
          </cell>
          <cell r="P1724" t="str">
            <v/>
          </cell>
          <cell r="Q1724" t="str">
            <v/>
          </cell>
          <cell r="R1724" t="str">
            <v/>
          </cell>
          <cell r="S1724">
            <v>48.14</v>
          </cell>
          <cell r="T1724">
            <v>4814</v>
          </cell>
          <cell r="U1724" t="str">
            <v>11</v>
          </cell>
          <cell r="V1724" t="str">
            <v>ATL SALES</v>
          </cell>
          <cell r="W1724">
            <v>20231211</v>
          </cell>
          <cell r="X1724" t="str">
            <v>10</v>
          </cell>
          <cell r="Y1724" t="str">
            <v>25</v>
          </cell>
          <cell r="Z1724" t="str">
            <v/>
          </cell>
          <cell r="AA1724" t="str">
            <v/>
          </cell>
          <cell r="AB1724" t="str">
            <v/>
          </cell>
          <cell r="AC1724" t="str">
            <v>M200</v>
          </cell>
          <cell r="AD1724" t="str">
            <v/>
          </cell>
          <cell r="AE1724" t="str">
            <v>M100</v>
          </cell>
          <cell r="AF1724">
            <v>20231211</v>
          </cell>
          <cell r="AG1724">
            <v>20231211</v>
          </cell>
          <cell r="AH1724">
            <v>20231211</v>
          </cell>
        </row>
        <row r="1725">
          <cell r="A1725">
            <v>20230717</v>
          </cell>
          <cell r="B1725">
            <v>20231211</v>
          </cell>
          <cell r="F1725" t="str">
            <v>HK334705</v>
          </cell>
          <cell r="G1725" t="str">
            <v>013912013004200</v>
          </cell>
          <cell r="H1725" t="str">
            <v>SRS12MUU+420LM</v>
          </cell>
          <cell r="I1725">
            <v>100</v>
          </cell>
          <cell r="J1725">
            <v>42000</v>
          </cell>
          <cell r="K1725">
            <v>100</v>
          </cell>
          <cell r="L1725" t="str">
            <v>FUSION3 DESIGN, LLC</v>
          </cell>
          <cell r="M1725" t="str">
            <v>139</v>
          </cell>
          <cell r="N1725" t="str">
            <v>SRS</v>
          </cell>
          <cell r="O1725" t="str">
            <v>12</v>
          </cell>
          <cell r="P1725" t="str">
            <v/>
          </cell>
          <cell r="Q1725" t="str">
            <v/>
          </cell>
          <cell r="R1725" t="str">
            <v/>
          </cell>
          <cell r="S1725">
            <v>48.14</v>
          </cell>
          <cell r="T1725">
            <v>4814</v>
          </cell>
          <cell r="U1725" t="str">
            <v>11</v>
          </cell>
          <cell r="V1725" t="str">
            <v>ATL SALES</v>
          </cell>
          <cell r="W1725">
            <v>20231211</v>
          </cell>
          <cell r="X1725" t="str">
            <v>10</v>
          </cell>
          <cell r="Y1725" t="str">
            <v>25</v>
          </cell>
          <cell r="Z1725" t="str">
            <v/>
          </cell>
          <cell r="AA1725" t="str">
            <v/>
          </cell>
          <cell r="AB1725" t="str">
            <v/>
          </cell>
          <cell r="AC1725" t="str">
            <v>M200</v>
          </cell>
          <cell r="AD1725" t="str">
            <v/>
          </cell>
          <cell r="AE1725" t="str">
            <v>M100</v>
          </cell>
          <cell r="AF1725">
            <v>20231211</v>
          </cell>
          <cell r="AG1725">
            <v>20231211</v>
          </cell>
          <cell r="AH1725">
            <v>20231211</v>
          </cell>
        </row>
        <row r="1726">
          <cell r="A1726">
            <v>20221214</v>
          </cell>
          <cell r="B1726">
            <v>20231212</v>
          </cell>
          <cell r="F1726" t="str">
            <v>HK297343</v>
          </cell>
          <cell r="G1726" t="str">
            <v>001E25126010000</v>
          </cell>
          <cell r="H1726" t="str">
            <v>HSR25C2SS+1000L</v>
          </cell>
          <cell r="I1726">
            <v>75</v>
          </cell>
          <cell r="J1726">
            <v>75000</v>
          </cell>
          <cell r="K1726">
            <v>150</v>
          </cell>
          <cell r="L1726" t="str">
            <v>FLEXTRONICS INTL EUROPE B.V.</v>
          </cell>
          <cell r="M1726" t="str">
            <v>01E</v>
          </cell>
          <cell r="N1726" t="str">
            <v>HSR</v>
          </cell>
          <cell r="O1726" t="str">
            <v>25</v>
          </cell>
          <cell r="P1726" t="str">
            <v>C</v>
          </cell>
          <cell r="Q1726" t="str">
            <v/>
          </cell>
          <cell r="R1726" t="str">
            <v/>
          </cell>
          <cell r="S1726">
            <v>71</v>
          </cell>
          <cell r="T1726">
            <v>5325</v>
          </cell>
          <cell r="U1726" t="str">
            <v>11</v>
          </cell>
          <cell r="V1726" t="str">
            <v>LA SALES</v>
          </cell>
          <cell r="W1726">
            <v>20240112</v>
          </cell>
          <cell r="X1726" t="str">
            <v>20</v>
          </cell>
          <cell r="Y1726" t="str">
            <v>60</v>
          </cell>
          <cell r="Z1726" t="str">
            <v/>
          </cell>
          <cell r="AA1726" t="str">
            <v/>
          </cell>
          <cell r="AB1726" t="str">
            <v/>
          </cell>
          <cell r="AC1726" t="str">
            <v/>
          </cell>
          <cell r="AD1726" t="str">
            <v/>
          </cell>
          <cell r="AE1726" t="str">
            <v/>
          </cell>
          <cell r="AF1726">
            <v>20231212</v>
          </cell>
          <cell r="AG1726">
            <v>20231212</v>
          </cell>
          <cell r="AH1726">
            <v>20231212</v>
          </cell>
        </row>
        <row r="1727">
          <cell r="A1727">
            <v>20230404</v>
          </cell>
          <cell r="B1727">
            <v>20231212</v>
          </cell>
          <cell r="F1727" t="str">
            <v>HK318142</v>
          </cell>
          <cell r="G1727" t="str">
            <v>102351022061000</v>
          </cell>
          <cell r="H1727" t="str">
            <v>SHS15V2SSFME+528LF</v>
          </cell>
          <cell r="I1727">
            <v>37</v>
          </cell>
          <cell r="J1727">
            <v>19536</v>
          </cell>
          <cell r="K1727">
            <v>74</v>
          </cell>
          <cell r="L1727" t="str">
            <v>B.E. AEROSPACE (UKNI)</v>
          </cell>
          <cell r="M1727" t="str">
            <v>023</v>
          </cell>
          <cell r="N1727" t="str">
            <v>SHS</v>
          </cell>
          <cell r="O1727" t="str">
            <v>15</v>
          </cell>
          <cell r="P1727" t="str">
            <v>V</v>
          </cell>
          <cell r="Q1727" t="str">
            <v/>
          </cell>
          <cell r="R1727" t="str">
            <v/>
          </cell>
          <cell r="S1727">
            <v>184.37</v>
          </cell>
          <cell r="T1727">
            <v>6821.69</v>
          </cell>
          <cell r="U1727" t="str">
            <v>11</v>
          </cell>
          <cell r="V1727" t="str">
            <v>ATL SALES</v>
          </cell>
          <cell r="W1727">
            <v>20231212</v>
          </cell>
          <cell r="X1727" t="str">
            <v>10</v>
          </cell>
          <cell r="Y1727" t="str">
            <v>60</v>
          </cell>
          <cell r="Z1727" t="str">
            <v/>
          </cell>
          <cell r="AA1727" t="str">
            <v/>
          </cell>
          <cell r="AB1727" t="str">
            <v>0010</v>
          </cell>
          <cell r="AC1727" t="str">
            <v>Y950</v>
          </cell>
          <cell r="AD1727" t="str">
            <v>F950</v>
          </cell>
          <cell r="AE1727" t="str">
            <v>F950</v>
          </cell>
          <cell r="AF1727">
            <v>20231212</v>
          </cell>
          <cell r="AG1727">
            <v>20231212</v>
          </cell>
          <cell r="AH1727">
            <v>20231212</v>
          </cell>
        </row>
        <row r="1728">
          <cell r="A1728">
            <v>20230530</v>
          </cell>
          <cell r="B1728">
            <v>20231212</v>
          </cell>
          <cell r="F1728" t="str">
            <v>HK327697</v>
          </cell>
          <cell r="G1728" t="str">
            <v>001E25126010000</v>
          </cell>
          <cell r="H1728" t="str">
            <v>HSR25C2SS+1000L</v>
          </cell>
          <cell r="I1728">
            <v>75</v>
          </cell>
          <cell r="J1728">
            <v>75000</v>
          </cell>
          <cell r="K1728">
            <v>150</v>
          </cell>
          <cell r="L1728" t="str">
            <v>FLEXTRONICS INTL EUROPE B.V.</v>
          </cell>
          <cell r="M1728" t="str">
            <v>01E</v>
          </cell>
          <cell r="N1728" t="str">
            <v>HSR</v>
          </cell>
          <cell r="O1728" t="str">
            <v>25</v>
          </cell>
          <cell r="P1728" t="str">
            <v>C</v>
          </cell>
          <cell r="Q1728" t="str">
            <v/>
          </cell>
          <cell r="R1728" t="str">
            <v/>
          </cell>
          <cell r="S1728">
            <v>71</v>
          </cell>
          <cell r="T1728">
            <v>5325</v>
          </cell>
          <cell r="U1728" t="str">
            <v>11</v>
          </cell>
          <cell r="V1728" t="str">
            <v>LA SALES</v>
          </cell>
          <cell r="W1728">
            <v>20231212</v>
          </cell>
          <cell r="X1728" t="str">
            <v>20</v>
          </cell>
          <cell r="Y1728" t="str">
            <v>60</v>
          </cell>
          <cell r="Z1728" t="str">
            <v/>
          </cell>
          <cell r="AA1728" t="str">
            <v/>
          </cell>
          <cell r="AB1728" t="str">
            <v/>
          </cell>
          <cell r="AC1728" t="str">
            <v/>
          </cell>
          <cell r="AD1728" t="str">
            <v/>
          </cell>
          <cell r="AE1728" t="str">
            <v/>
          </cell>
          <cell r="AF1728">
            <v>20231212</v>
          </cell>
          <cell r="AG1728">
            <v>20231212</v>
          </cell>
          <cell r="AH1728">
            <v>20231212</v>
          </cell>
        </row>
        <row r="1729">
          <cell r="A1729">
            <v>20230705</v>
          </cell>
          <cell r="B1729">
            <v>20231212</v>
          </cell>
          <cell r="F1729" t="str">
            <v>HK333279</v>
          </cell>
          <cell r="G1729" t="str">
            <v>113751017749000</v>
          </cell>
          <cell r="H1729" t="str">
            <v>2SRS12WMUU+230LMS</v>
          </cell>
          <cell r="I1729">
            <v>50</v>
          </cell>
          <cell r="J1729">
            <v>11500</v>
          </cell>
          <cell r="K1729">
            <v>100</v>
          </cell>
          <cell r="L1729" t="str">
            <v>MILLENNIUM CONCEPTS</v>
          </cell>
          <cell r="M1729" t="str">
            <v>137</v>
          </cell>
          <cell r="N1729" t="str">
            <v>SRS-W</v>
          </cell>
          <cell r="O1729" t="str">
            <v>12</v>
          </cell>
          <cell r="P1729" t="str">
            <v/>
          </cell>
          <cell r="Q1729" t="str">
            <v/>
          </cell>
          <cell r="R1729" t="str">
            <v/>
          </cell>
          <cell r="S1729">
            <v>95</v>
          </cell>
          <cell r="T1729">
            <v>4750</v>
          </cell>
          <cell r="U1729" t="str">
            <v>11</v>
          </cell>
          <cell r="V1729" t="str">
            <v>CHI SALES</v>
          </cell>
          <cell r="W1729">
            <v>20231212</v>
          </cell>
          <cell r="X1729" t="str">
            <v>15</v>
          </cell>
          <cell r="Y1729" t="str">
            <v>40</v>
          </cell>
          <cell r="Z1729" t="str">
            <v/>
          </cell>
          <cell r="AA1729" t="str">
            <v/>
          </cell>
          <cell r="AB1729" t="str">
            <v/>
          </cell>
          <cell r="AC1729" t="str">
            <v>M200</v>
          </cell>
          <cell r="AD1729" t="str">
            <v>Z000</v>
          </cell>
          <cell r="AE1729" t="str">
            <v>M100</v>
          </cell>
          <cell r="AF1729">
            <v>20231212</v>
          </cell>
          <cell r="AG1729">
            <v>20231212</v>
          </cell>
          <cell r="AH1729">
            <v>20231212</v>
          </cell>
        </row>
        <row r="1730">
          <cell r="A1730">
            <v>20230713</v>
          </cell>
          <cell r="B1730">
            <v>20231212</v>
          </cell>
          <cell r="F1730" t="str">
            <v>HK334538</v>
          </cell>
          <cell r="G1730" t="str">
            <v>086122130002100</v>
          </cell>
          <cell r="H1730" t="str">
            <v>KR2602A-0210-0-00A0</v>
          </cell>
          <cell r="I1730">
            <v>19</v>
          </cell>
          <cell r="J1730">
            <v>5700</v>
          </cell>
          <cell r="K1730">
            <v>19</v>
          </cell>
          <cell r="L1730" t="str">
            <v>MOTION AI - AXIS</v>
          </cell>
          <cell r="M1730" t="str">
            <v>861</v>
          </cell>
          <cell r="N1730" t="str">
            <v>KR</v>
          </cell>
          <cell r="O1730" t="str">
            <v>2602</v>
          </cell>
          <cell r="P1730" t="str">
            <v>A</v>
          </cell>
          <cell r="Q1730" t="str">
            <v/>
          </cell>
          <cell r="R1730" t="str">
            <v>GS</v>
          </cell>
          <cell r="S1730">
            <v>307.83999999999997</v>
          </cell>
          <cell r="T1730">
            <v>5848.96</v>
          </cell>
          <cell r="U1730" t="str">
            <v>11</v>
          </cell>
          <cell r="V1730" t="str">
            <v>NE SALES</v>
          </cell>
          <cell r="W1730">
            <v>20231212</v>
          </cell>
          <cell r="X1730" t="str">
            <v>30</v>
          </cell>
          <cell r="Y1730" t="str">
            <v>0</v>
          </cell>
          <cell r="Z1730" t="str">
            <v/>
          </cell>
          <cell r="AA1730" t="str">
            <v/>
          </cell>
          <cell r="AB1730" t="str">
            <v/>
          </cell>
          <cell r="AC1730" t="str">
            <v/>
          </cell>
          <cell r="AD1730" t="str">
            <v/>
          </cell>
          <cell r="AE1730" t="str">
            <v/>
          </cell>
          <cell r="AF1730">
            <v>20231212</v>
          </cell>
          <cell r="AG1730">
            <v>20231212</v>
          </cell>
          <cell r="AH1730">
            <v>20231212</v>
          </cell>
        </row>
        <row r="1731">
          <cell r="A1731">
            <v>20230803</v>
          </cell>
          <cell r="B1731">
            <v>20231212</v>
          </cell>
          <cell r="F1731" t="str">
            <v>HK337409</v>
          </cell>
          <cell r="G1731" t="str">
            <v>302351020009600</v>
          </cell>
          <cell r="H1731" t="str">
            <v>SHS15V1E(GK) BLOCK</v>
          </cell>
          <cell r="I1731">
            <v>100</v>
          </cell>
          <cell r="J1731">
            <v>0</v>
          </cell>
          <cell r="K1731">
            <v>100</v>
          </cell>
          <cell r="L1731" t="str">
            <v>DOVER MOTION</v>
          </cell>
          <cell r="M1731" t="str">
            <v>023</v>
          </cell>
          <cell r="N1731" t="str">
            <v>SHS</v>
          </cell>
          <cell r="O1731" t="str">
            <v>15</v>
          </cell>
          <cell r="P1731" t="str">
            <v>V</v>
          </cell>
          <cell r="Q1731" t="str">
            <v>GK</v>
          </cell>
          <cell r="R1731" t="str">
            <v/>
          </cell>
          <cell r="S1731">
            <v>27.77</v>
          </cell>
          <cell r="T1731">
            <v>2777</v>
          </cell>
          <cell r="U1731" t="str">
            <v>11</v>
          </cell>
          <cell r="V1731" t="str">
            <v>NE SALES</v>
          </cell>
          <cell r="W1731">
            <v>20240105</v>
          </cell>
          <cell r="X1731" t="str">
            <v/>
          </cell>
          <cell r="Y1731" t="str">
            <v/>
          </cell>
          <cell r="Z1731" t="str">
            <v/>
          </cell>
          <cell r="AA1731" t="str">
            <v/>
          </cell>
          <cell r="AB1731" t="str">
            <v>0010</v>
          </cell>
          <cell r="AC1731" t="str">
            <v/>
          </cell>
          <cell r="AD1731" t="str">
            <v/>
          </cell>
          <cell r="AE1731" t="str">
            <v/>
          </cell>
          <cell r="AF1731">
            <v>20231212</v>
          </cell>
          <cell r="AG1731">
            <v>20240105</v>
          </cell>
          <cell r="AH1731">
            <v>20240105</v>
          </cell>
        </row>
        <row r="1732">
          <cell r="A1732">
            <v>20230811</v>
          </cell>
          <cell r="B1732">
            <v>20231212</v>
          </cell>
          <cell r="F1732" t="str">
            <v>HK338441</v>
          </cell>
          <cell r="G1732" t="str">
            <v>302351013223300</v>
          </cell>
          <cell r="H1732" t="str">
            <v>SHS55V1SSE(GK) BLOCK</v>
          </cell>
          <cell r="I1732">
            <v>2</v>
          </cell>
          <cell r="J1732">
            <v>0</v>
          </cell>
          <cell r="K1732">
            <v>2</v>
          </cell>
          <cell r="L1732" t="str">
            <v>FANUC AMERICA CORPORATION</v>
          </cell>
          <cell r="M1732" t="str">
            <v>023</v>
          </cell>
          <cell r="N1732" t="str">
            <v>SHS</v>
          </cell>
          <cell r="O1732" t="str">
            <v>55</v>
          </cell>
          <cell r="P1732" t="str">
            <v>V</v>
          </cell>
          <cell r="Q1732" t="str">
            <v>GK</v>
          </cell>
          <cell r="R1732" t="str">
            <v/>
          </cell>
          <cell r="S1732">
            <v>108</v>
          </cell>
          <cell r="T1732">
            <v>216</v>
          </cell>
          <cell r="U1732" t="str">
            <v>11</v>
          </cell>
          <cell r="V1732" t="str">
            <v>DET SALES</v>
          </cell>
          <cell r="W1732">
            <v>20231212</v>
          </cell>
          <cell r="X1732" t="str">
            <v/>
          </cell>
          <cell r="Y1732" t="str">
            <v/>
          </cell>
          <cell r="Z1732" t="str">
            <v/>
          </cell>
          <cell r="AA1732" t="str">
            <v/>
          </cell>
          <cell r="AB1732" t="str">
            <v>00K0</v>
          </cell>
          <cell r="AC1732" t="str">
            <v/>
          </cell>
          <cell r="AD1732" t="str">
            <v/>
          </cell>
          <cell r="AE1732" t="str">
            <v/>
          </cell>
          <cell r="AF1732">
            <v>20231212</v>
          </cell>
          <cell r="AG1732">
            <v>20231212</v>
          </cell>
          <cell r="AH1732">
            <v>20231212</v>
          </cell>
        </row>
        <row r="1733">
          <cell r="A1733">
            <v>20230815</v>
          </cell>
          <cell r="B1733">
            <v>20231212</v>
          </cell>
          <cell r="F1733" t="str">
            <v>HK338705</v>
          </cell>
          <cell r="G1733" t="str">
            <v>101E51023202400</v>
          </cell>
          <cell r="H1733" t="str">
            <v>HSR15C2SSC1E+245L-II</v>
          </cell>
          <cell r="I1733">
            <v>10</v>
          </cell>
          <cell r="J1733">
            <v>2450</v>
          </cell>
          <cell r="K1733">
            <v>20</v>
          </cell>
          <cell r="L1733" t="str">
            <v>TRUMPF GMBH &amp; CO KG</v>
          </cell>
          <cell r="M1733" t="str">
            <v>01E</v>
          </cell>
          <cell r="N1733" t="str">
            <v>HSR</v>
          </cell>
          <cell r="O1733" t="str">
            <v>15</v>
          </cell>
          <cell r="P1733" t="str">
            <v>C</v>
          </cell>
          <cell r="Q1733" t="str">
            <v/>
          </cell>
          <cell r="R1733" t="str">
            <v>C1</v>
          </cell>
          <cell r="S1733">
            <v>78</v>
          </cell>
          <cell r="T1733">
            <v>780</v>
          </cell>
          <cell r="U1733" t="str">
            <v>11</v>
          </cell>
          <cell r="V1733" t="str">
            <v>NE SALES</v>
          </cell>
          <cell r="W1733">
            <v>20231212</v>
          </cell>
          <cell r="X1733" t="str">
            <v>52.5</v>
          </cell>
          <cell r="Y1733" t="str">
            <v>60</v>
          </cell>
          <cell r="Z1733" t="str">
            <v/>
          </cell>
          <cell r="AA1733" t="str">
            <v>2</v>
          </cell>
          <cell r="AB1733" t="str">
            <v>0010</v>
          </cell>
          <cell r="AC1733" t="str">
            <v/>
          </cell>
          <cell r="AD1733" t="str">
            <v/>
          </cell>
          <cell r="AE1733" t="str">
            <v/>
          </cell>
          <cell r="AF1733">
            <v>20231212</v>
          </cell>
          <cell r="AG1733">
            <v>20231212</v>
          </cell>
          <cell r="AH1733">
            <v>20231212</v>
          </cell>
        </row>
        <row r="1734">
          <cell r="A1734">
            <v>20230105</v>
          </cell>
          <cell r="B1734">
            <v>20231213</v>
          </cell>
          <cell r="F1734" t="str">
            <v>HK300451</v>
          </cell>
          <cell r="G1734" t="str">
            <v>102351018167300</v>
          </cell>
          <cell r="H1734" t="str">
            <v>SHS15V2SSC1FM+548LF-II</v>
          </cell>
          <cell r="I1734">
            <v>2</v>
          </cell>
          <cell r="J1734">
            <v>1096</v>
          </cell>
          <cell r="K1734">
            <v>4</v>
          </cell>
          <cell r="L1734" t="str">
            <v>MOTION SOLUTIONS</v>
          </cell>
          <cell r="M1734" t="str">
            <v>023</v>
          </cell>
          <cell r="N1734" t="str">
            <v>SHS</v>
          </cell>
          <cell r="O1734" t="str">
            <v>15</v>
          </cell>
          <cell r="P1734" t="str">
            <v>V</v>
          </cell>
          <cell r="Q1734" t="str">
            <v/>
          </cell>
          <cell r="R1734" t="str">
            <v>C1</v>
          </cell>
          <cell r="S1734">
            <v>233</v>
          </cell>
          <cell r="T1734">
            <v>466</v>
          </cell>
          <cell r="U1734" t="str">
            <v>11</v>
          </cell>
          <cell r="V1734" t="str">
            <v>SF SALES</v>
          </cell>
          <cell r="W1734">
            <v>20231220</v>
          </cell>
          <cell r="X1734" t="str">
            <v>34</v>
          </cell>
          <cell r="Y1734" t="str">
            <v>60</v>
          </cell>
          <cell r="Z1734" t="str">
            <v/>
          </cell>
          <cell r="AA1734" t="str">
            <v>2</v>
          </cell>
          <cell r="AB1734" t="str">
            <v/>
          </cell>
          <cell r="AC1734" t="str">
            <v>Y900</v>
          </cell>
          <cell r="AD1734" t="str">
            <v/>
          </cell>
          <cell r="AE1734" t="str">
            <v>F900</v>
          </cell>
          <cell r="AF1734">
            <v>20231213</v>
          </cell>
          <cell r="AG1734">
            <v>20231213</v>
          </cell>
          <cell r="AH1734">
            <v>20231213</v>
          </cell>
        </row>
        <row r="1735">
          <cell r="A1735">
            <v>20230718</v>
          </cell>
          <cell r="B1735">
            <v>20231213</v>
          </cell>
          <cell r="F1735" t="str">
            <v>HK334907</v>
          </cell>
          <cell r="G1735" t="str">
            <v>302451006770500</v>
          </cell>
          <cell r="H1735" t="str">
            <v>SHS45-4851LT(GK) RAIL</v>
          </cell>
          <cell r="I1735">
            <v>2</v>
          </cell>
          <cell r="J1735">
            <v>9702</v>
          </cell>
          <cell r="K1735">
            <v>0</v>
          </cell>
          <cell r="L1735" t="str">
            <v>APPLIED IND TECH - CLEVELAND</v>
          </cell>
          <cell r="M1735" t="str">
            <v>024</v>
          </cell>
          <cell r="N1735" t="str">
            <v>SHS</v>
          </cell>
          <cell r="O1735" t="str">
            <v>45</v>
          </cell>
          <cell r="P1735" t="str">
            <v/>
          </cell>
          <cell r="Q1735" t="str">
            <v>GK</v>
          </cell>
          <cell r="R1735" t="str">
            <v/>
          </cell>
          <cell r="S1735">
            <v>495</v>
          </cell>
          <cell r="T1735">
            <v>990</v>
          </cell>
          <cell r="U1735" t="str">
            <v>11</v>
          </cell>
          <cell r="V1735" t="str">
            <v>CHI SALES</v>
          </cell>
          <cell r="W1735">
            <v>20231213</v>
          </cell>
          <cell r="X1735" t="str">
            <v>73.5</v>
          </cell>
          <cell r="Y1735" t="str">
            <v>105</v>
          </cell>
          <cell r="Z1735" t="str">
            <v>2</v>
          </cell>
          <cell r="AA1735" t="str">
            <v/>
          </cell>
          <cell r="AB1735" t="str">
            <v/>
          </cell>
          <cell r="AC1735" t="str">
            <v/>
          </cell>
          <cell r="AD1735" t="str">
            <v/>
          </cell>
          <cell r="AE1735" t="str">
            <v/>
          </cell>
          <cell r="AF1735">
            <v>20231213</v>
          </cell>
          <cell r="AG1735">
            <v>20231213</v>
          </cell>
          <cell r="AH1735">
            <v>20231213</v>
          </cell>
        </row>
        <row r="1736">
          <cell r="A1736">
            <v>20230810</v>
          </cell>
          <cell r="B1736">
            <v>20231213</v>
          </cell>
          <cell r="F1736" t="str">
            <v>HK338411</v>
          </cell>
          <cell r="G1736" t="str">
            <v>100551011082300</v>
          </cell>
          <cell r="H1736" t="str">
            <v>SSR15XW2C1M+760LSPM-III</v>
          </cell>
          <cell r="I1736">
            <v>18</v>
          </cell>
          <cell r="J1736">
            <v>13680</v>
          </cell>
          <cell r="K1736">
            <v>36</v>
          </cell>
          <cell r="L1736" t="str">
            <v>RELIANT SYSTEMS INC</v>
          </cell>
          <cell r="M1736" t="str">
            <v>005</v>
          </cell>
          <cell r="N1736" t="str">
            <v>SSR</v>
          </cell>
          <cell r="O1736" t="str">
            <v>15X</v>
          </cell>
          <cell r="P1736" t="str">
            <v>W</v>
          </cell>
          <cell r="Q1736" t="str">
            <v>SP</v>
          </cell>
          <cell r="R1736" t="str">
            <v>C1</v>
          </cell>
          <cell r="S1736">
            <v>217.78</v>
          </cell>
          <cell r="T1736">
            <v>3920.04</v>
          </cell>
          <cell r="U1736" t="str">
            <v>11</v>
          </cell>
          <cell r="V1736" t="str">
            <v>CHI SALES</v>
          </cell>
          <cell r="W1736">
            <v>20231213</v>
          </cell>
          <cell r="X1736" t="str">
            <v>20</v>
          </cell>
          <cell r="Y1736" t="str">
            <v>60</v>
          </cell>
          <cell r="Z1736" t="str">
            <v/>
          </cell>
          <cell r="AA1736" t="str">
            <v>3</v>
          </cell>
          <cell r="AB1736" t="str">
            <v/>
          </cell>
          <cell r="AC1736" t="str">
            <v>M300</v>
          </cell>
          <cell r="AD1736" t="str">
            <v/>
          </cell>
          <cell r="AE1736" t="str">
            <v>M100</v>
          </cell>
          <cell r="AF1736">
            <v>20231213</v>
          </cell>
          <cell r="AG1736">
            <v>20231213</v>
          </cell>
          <cell r="AH1736">
            <v>20231213</v>
          </cell>
        </row>
        <row r="1737">
          <cell r="A1737">
            <v>20230810</v>
          </cell>
          <cell r="B1737">
            <v>20231213</v>
          </cell>
          <cell r="F1737" t="str">
            <v>HK338401</v>
          </cell>
          <cell r="G1737" t="str">
            <v>100651019496600</v>
          </cell>
          <cell r="H1737" t="str">
            <v>SSR15XW2C1MS+740LSPM-II</v>
          </cell>
          <cell r="I1737">
            <v>10</v>
          </cell>
          <cell r="J1737">
            <v>7400</v>
          </cell>
          <cell r="K1737">
            <v>20</v>
          </cell>
          <cell r="L1737" t="str">
            <v>RELIANT SYSTEMS INC</v>
          </cell>
          <cell r="M1737" t="str">
            <v>006</v>
          </cell>
          <cell r="N1737" t="str">
            <v>SSR</v>
          </cell>
          <cell r="O1737" t="str">
            <v>15X</v>
          </cell>
          <cell r="P1737" t="str">
            <v>W</v>
          </cell>
          <cell r="Q1737" t="str">
            <v>SP</v>
          </cell>
          <cell r="R1737" t="str">
            <v>C1</v>
          </cell>
          <cell r="S1737">
            <v>274.43</v>
          </cell>
          <cell r="T1737">
            <v>2744.3</v>
          </cell>
          <cell r="U1737" t="str">
            <v>11</v>
          </cell>
          <cell r="V1737" t="str">
            <v>CHI SALES</v>
          </cell>
          <cell r="W1737">
            <v>20231213</v>
          </cell>
          <cell r="X1737" t="str">
            <v>10</v>
          </cell>
          <cell r="Y1737" t="str">
            <v>60</v>
          </cell>
          <cell r="Z1737" t="str">
            <v/>
          </cell>
          <cell r="AA1737" t="str">
            <v>2</v>
          </cell>
          <cell r="AB1737" t="str">
            <v>Z000</v>
          </cell>
          <cell r="AC1737" t="str">
            <v>M200</v>
          </cell>
          <cell r="AD1737" t="str">
            <v/>
          </cell>
          <cell r="AE1737" t="str">
            <v>M100</v>
          </cell>
          <cell r="AF1737">
            <v>20231213</v>
          </cell>
          <cell r="AG1737">
            <v>20231213</v>
          </cell>
          <cell r="AH1737">
            <v>20231213</v>
          </cell>
        </row>
        <row r="1738">
          <cell r="A1738">
            <v>20230317</v>
          </cell>
          <cell r="B1738">
            <v>20231214</v>
          </cell>
          <cell r="F1738" t="str">
            <v>HK313949</v>
          </cell>
          <cell r="G1738" t="str">
            <v>301751015367400</v>
          </cell>
          <cell r="H1738" t="str">
            <v>HSR65-1450LE(GK) RAIL</v>
          </cell>
          <cell r="I1738">
            <v>77</v>
          </cell>
          <cell r="J1738">
            <v>111650</v>
          </cell>
          <cell r="K1738">
            <v>0</v>
          </cell>
          <cell r="L1738" t="str">
            <v>FANUC AMERICA CORPORATION</v>
          </cell>
          <cell r="M1738" t="str">
            <v>017</v>
          </cell>
          <cell r="N1738" t="str">
            <v>HSR</v>
          </cell>
          <cell r="O1738" t="str">
            <v>65</v>
          </cell>
          <cell r="P1738" t="str">
            <v/>
          </cell>
          <cell r="Q1738" t="str">
            <v>GK</v>
          </cell>
          <cell r="R1738" t="str">
            <v/>
          </cell>
          <cell r="S1738">
            <v>267</v>
          </cell>
          <cell r="T1738">
            <v>20559</v>
          </cell>
          <cell r="U1738" t="str">
            <v>11</v>
          </cell>
          <cell r="V1738" t="str">
            <v>DET SALES</v>
          </cell>
          <cell r="W1738">
            <v>20231214</v>
          </cell>
          <cell r="X1738" t="str">
            <v>50</v>
          </cell>
          <cell r="Y1738" t="str">
            <v>150</v>
          </cell>
          <cell r="Z1738" t="str">
            <v/>
          </cell>
          <cell r="AA1738" t="str">
            <v/>
          </cell>
          <cell r="AB1738" t="str">
            <v/>
          </cell>
          <cell r="AC1738" t="str">
            <v/>
          </cell>
          <cell r="AD1738" t="str">
            <v>T000</v>
          </cell>
          <cell r="AE1738" t="str">
            <v/>
          </cell>
          <cell r="AF1738">
            <v>20231214</v>
          </cell>
          <cell r="AG1738">
            <v>20231214</v>
          </cell>
          <cell r="AH1738">
            <v>20231214</v>
          </cell>
        </row>
        <row r="1739">
          <cell r="A1739">
            <v>20230531</v>
          </cell>
          <cell r="B1739">
            <v>20231214</v>
          </cell>
          <cell r="F1739" t="str">
            <v>HK327921</v>
          </cell>
          <cell r="G1739" t="str">
            <v>106151018357600</v>
          </cell>
          <cell r="H1739" t="str">
            <v>HRW21CA2UUC1E+580L</v>
          </cell>
          <cell r="I1739">
            <v>60</v>
          </cell>
          <cell r="J1739">
            <v>34800</v>
          </cell>
          <cell r="K1739">
            <v>120</v>
          </cell>
          <cell r="L1739" t="str">
            <v>MOTION SOLUTIONS</v>
          </cell>
          <cell r="M1739" t="str">
            <v>061</v>
          </cell>
          <cell r="N1739" t="str">
            <v>HRW</v>
          </cell>
          <cell r="O1739" t="str">
            <v>21</v>
          </cell>
          <cell r="P1739" t="str">
            <v>CA</v>
          </cell>
          <cell r="Q1739" t="str">
            <v/>
          </cell>
          <cell r="R1739" t="str">
            <v>C1</v>
          </cell>
          <cell r="S1739">
            <v>165.54</v>
          </cell>
          <cell r="T1739">
            <v>9932.4</v>
          </cell>
          <cell r="U1739" t="str">
            <v>11</v>
          </cell>
          <cell r="V1739" t="str">
            <v>SF SALES</v>
          </cell>
          <cell r="W1739">
            <v>20231130</v>
          </cell>
          <cell r="X1739" t="str">
            <v>15</v>
          </cell>
          <cell r="Y1739" t="str">
            <v>50</v>
          </cell>
          <cell r="Z1739" t="str">
            <v/>
          </cell>
          <cell r="AA1739" t="str">
            <v/>
          </cell>
          <cell r="AB1739" t="str">
            <v>0010</v>
          </cell>
          <cell r="AC1739" t="str">
            <v/>
          </cell>
          <cell r="AD1739" t="str">
            <v/>
          </cell>
          <cell r="AE1739" t="str">
            <v/>
          </cell>
          <cell r="AF1739">
            <v>20231214</v>
          </cell>
          <cell r="AG1739">
            <v>20231214</v>
          </cell>
          <cell r="AH1739">
            <v>20231214</v>
          </cell>
        </row>
        <row r="1740">
          <cell r="A1740">
            <v>20230531</v>
          </cell>
          <cell r="B1740">
            <v>20231214</v>
          </cell>
          <cell r="F1740" t="str">
            <v>HK327913</v>
          </cell>
          <cell r="G1740" t="str">
            <v>102351018357700</v>
          </cell>
          <cell r="H1740" t="str">
            <v>SHS15C2SSC1E+400LF</v>
          </cell>
          <cell r="I1740">
            <v>100</v>
          </cell>
          <cell r="J1740">
            <v>40000</v>
          </cell>
          <cell r="K1740">
            <v>200</v>
          </cell>
          <cell r="L1740" t="str">
            <v>MOTION SOLUTIONS</v>
          </cell>
          <cell r="M1740" t="str">
            <v>023</v>
          </cell>
          <cell r="N1740" t="str">
            <v>SHS</v>
          </cell>
          <cell r="O1740" t="str">
            <v>15</v>
          </cell>
          <cell r="P1740" t="str">
            <v>C</v>
          </cell>
          <cell r="Q1740" t="str">
            <v/>
          </cell>
          <cell r="R1740" t="str">
            <v>C1</v>
          </cell>
          <cell r="S1740">
            <v>131</v>
          </cell>
          <cell r="T1740">
            <v>13100</v>
          </cell>
          <cell r="U1740" t="str">
            <v>11</v>
          </cell>
          <cell r="V1740" t="str">
            <v>SF SALES</v>
          </cell>
          <cell r="W1740">
            <v>20231214</v>
          </cell>
          <cell r="X1740" t="str">
            <v>20</v>
          </cell>
          <cell r="Y1740" t="str">
            <v>60</v>
          </cell>
          <cell r="Z1740" t="str">
            <v/>
          </cell>
          <cell r="AA1740" t="str">
            <v/>
          </cell>
          <cell r="AB1740" t="str">
            <v>0010</v>
          </cell>
          <cell r="AC1740" t="str">
            <v/>
          </cell>
          <cell r="AD1740" t="str">
            <v/>
          </cell>
          <cell r="AE1740" t="str">
            <v>F900</v>
          </cell>
          <cell r="AF1740">
            <v>20231214</v>
          </cell>
          <cell r="AG1740">
            <v>20231214</v>
          </cell>
          <cell r="AH1740">
            <v>20231214</v>
          </cell>
        </row>
        <row r="1741">
          <cell r="A1741">
            <v>20230531</v>
          </cell>
          <cell r="B1741">
            <v>20231214</v>
          </cell>
          <cell r="F1741" t="str">
            <v>HK327914</v>
          </cell>
          <cell r="G1741" t="str">
            <v>102351018357700</v>
          </cell>
          <cell r="H1741" t="str">
            <v>SHS15C2SSC1E+400LF</v>
          </cell>
          <cell r="I1741">
            <v>20</v>
          </cell>
          <cell r="J1741">
            <v>8000</v>
          </cell>
          <cell r="K1741">
            <v>40</v>
          </cell>
          <cell r="L1741" t="str">
            <v>MOTION SOLUTIONS</v>
          </cell>
          <cell r="M1741" t="str">
            <v>023</v>
          </cell>
          <cell r="N1741" t="str">
            <v>SHS</v>
          </cell>
          <cell r="O1741" t="str">
            <v>15</v>
          </cell>
          <cell r="P1741" t="str">
            <v>C</v>
          </cell>
          <cell r="Q1741" t="str">
            <v/>
          </cell>
          <cell r="R1741" t="str">
            <v>C1</v>
          </cell>
          <cell r="S1741">
            <v>131</v>
          </cell>
          <cell r="T1741">
            <v>2620</v>
          </cell>
          <cell r="U1741" t="str">
            <v>11</v>
          </cell>
          <cell r="V1741" t="str">
            <v>SF SALES</v>
          </cell>
          <cell r="W1741">
            <v>20231214</v>
          </cell>
          <cell r="X1741" t="str">
            <v>20</v>
          </cell>
          <cell r="Y1741" t="str">
            <v>60</v>
          </cell>
          <cell r="Z1741" t="str">
            <v/>
          </cell>
          <cell r="AA1741" t="str">
            <v/>
          </cell>
          <cell r="AB1741" t="str">
            <v>0010</v>
          </cell>
          <cell r="AC1741" t="str">
            <v/>
          </cell>
          <cell r="AD1741" t="str">
            <v/>
          </cell>
          <cell r="AE1741" t="str">
            <v>F900</v>
          </cell>
          <cell r="AF1741">
            <v>20231214</v>
          </cell>
          <cell r="AG1741">
            <v>20231214</v>
          </cell>
          <cell r="AH1741">
            <v>20231214</v>
          </cell>
        </row>
        <row r="1742">
          <cell r="A1742">
            <v>20230531</v>
          </cell>
          <cell r="B1742">
            <v>20231214</v>
          </cell>
          <cell r="F1742" t="str">
            <v>HK327922</v>
          </cell>
          <cell r="G1742" t="str">
            <v>106151018357600</v>
          </cell>
          <cell r="H1742" t="str">
            <v>HRW21CA2UUC1E+580L</v>
          </cell>
          <cell r="I1742">
            <v>60</v>
          </cell>
          <cell r="J1742">
            <v>34800</v>
          </cell>
          <cell r="K1742">
            <v>120</v>
          </cell>
          <cell r="L1742" t="str">
            <v>MOTION SOLUTIONS</v>
          </cell>
          <cell r="M1742" t="str">
            <v>061</v>
          </cell>
          <cell r="N1742" t="str">
            <v>HRW</v>
          </cell>
          <cell r="O1742" t="str">
            <v>21</v>
          </cell>
          <cell r="P1742" t="str">
            <v>CA</v>
          </cell>
          <cell r="Q1742" t="str">
            <v/>
          </cell>
          <cell r="R1742" t="str">
            <v>C1</v>
          </cell>
          <cell r="S1742">
            <v>165.54</v>
          </cell>
          <cell r="T1742">
            <v>9932.4</v>
          </cell>
          <cell r="U1742" t="str">
            <v>11</v>
          </cell>
          <cell r="V1742" t="str">
            <v>SF SALES</v>
          </cell>
          <cell r="W1742">
            <v>20231214</v>
          </cell>
          <cell r="X1742" t="str">
            <v>15</v>
          </cell>
          <cell r="Y1742" t="str">
            <v>50</v>
          </cell>
          <cell r="Z1742" t="str">
            <v/>
          </cell>
          <cell r="AA1742" t="str">
            <v/>
          </cell>
          <cell r="AB1742" t="str">
            <v>0010</v>
          </cell>
          <cell r="AC1742" t="str">
            <v/>
          </cell>
          <cell r="AD1742" t="str">
            <v/>
          </cell>
          <cell r="AE1742" t="str">
            <v/>
          </cell>
          <cell r="AF1742">
            <v>20231214</v>
          </cell>
          <cell r="AG1742">
            <v>20231214</v>
          </cell>
          <cell r="AH1742">
            <v>20231214</v>
          </cell>
        </row>
        <row r="1743">
          <cell r="A1743">
            <v>20230602</v>
          </cell>
          <cell r="B1743">
            <v>20231214</v>
          </cell>
          <cell r="F1743" t="str">
            <v>HK328388</v>
          </cell>
          <cell r="G1743" t="str">
            <v>101E51020049700</v>
          </cell>
          <cell r="H1743" t="str">
            <v>HSR45C2SSC0S+1200LP(50-9011)</v>
          </cell>
          <cell r="I1743">
            <v>238</v>
          </cell>
          <cell r="J1743">
            <v>285600</v>
          </cell>
          <cell r="K1743">
            <v>476</v>
          </cell>
          <cell r="L1743" t="str">
            <v>HAAS AUTOMATION</v>
          </cell>
          <cell r="M1743" t="str">
            <v>01E</v>
          </cell>
          <cell r="N1743" t="str">
            <v>HSR</v>
          </cell>
          <cell r="O1743" t="str">
            <v>45</v>
          </cell>
          <cell r="P1743" t="str">
            <v>C</v>
          </cell>
          <cell r="Q1743" t="str">
            <v>P</v>
          </cell>
          <cell r="R1743" t="str">
            <v>C0</v>
          </cell>
          <cell r="S1743">
            <v>142.44</v>
          </cell>
          <cell r="T1743">
            <v>33900.720000000001</v>
          </cell>
          <cell r="U1743" t="str">
            <v>11</v>
          </cell>
          <cell r="V1743" t="str">
            <v>LA SALES</v>
          </cell>
          <cell r="W1743">
            <v>20231214</v>
          </cell>
          <cell r="X1743" t="str">
            <v>22.5</v>
          </cell>
          <cell r="Y1743" t="str">
            <v>105</v>
          </cell>
          <cell r="Z1743" t="str">
            <v/>
          </cell>
          <cell r="AA1743" t="str">
            <v/>
          </cell>
          <cell r="AB1743" t="str">
            <v>HHNK</v>
          </cell>
          <cell r="AC1743" t="str">
            <v/>
          </cell>
          <cell r="AD1743" t="str">
            <v>W010</v>
          </cell>
          <cell r="AE1743" t="str">
            <v/>
          </cell>
          <cell r="AF1743">
            <v>20231214</v>
          </cell>
          <cell r="AG1743">
            <v>20231214</v>
          </cell>
          <cell r="AH1743">
            <v>20231214</v>
          </cell>
        </row>
        <row r="1744">
          <cell r="A1744">
            <v>20230613</v>
          </cell>
          <cell r="B1744">
            <v>20231214</v>
          </cell>
          <cell r="F1744" t="str">
            <v>HK330663</v>
          </cell>
          <cell r="G1744" t="str">
            <v>102302294263400</v>
          </cell>
          <cell r="H1744" t="str">
            <v>SHS35LR2QZZZC1S+4000LT(B)</v>
          </cell>
          <cell r="I1744">
            <v>20</v>
          </cell>
          <cell r="J1744">
            <v>80000</v>
          </cell>
          <cell r="K1744">
            <v>40</v>
          </cell>
          <cell r="L1744" t="str">
            <v>AMADA AMERICA INC</v>
          </cell>
          <cell r="M1744" t="str">
            <v>023</v>
          </cell>
          <cell r="N1744" t="str">
            <v>SHS</v>
          </cell>
          <cell r="O1744" t="str">
            <v>35</v>
          </cell>
          <cell r="P1744" t="str">
            <v>LR</v>
          </cell>
          <cell r="Q1744" t="str">
            <v/>
          </cell>
          <cell r="R1744" t="str">
            <v>C1</v>
          </cell>
          <cell r="S1744">
            <v>446</v>
          </cell>
          <cell r="T1744">
            <v>8920</v>
          </cell>
          <cell r="U1744" t="str">
            <v>11</v>
          </cell>
          <cell r="V1744" t="str">
            <v>LA SALES</v>
          </cell>
          <cell r="W1744">
            <v>20231214</v>
          </cell>
          <cell r="X1744" t="str">
            <v>20</v>
          </cell>
          <cell r="Y1744" t="str">
            <v>80</v>
          </cell>
          <cell r="Z1744" t="str">
            <v>2</v>
          </cell>
          <cell r="AA1744" t="str">
            <v/>
          </cell>
          <cell r="AB1744" t="str">
            <v>5000</v>
          </cell>
          <cell r="AC1744" t="str">
            <v/>
          </cell>
          <cell r="AD1744" t="str">
            <v/>
          </cell>
          <cell r="AE1744" t="str">
            <v/>
          </cell>
          <cell r="AF1744">
            <v>20231214</v>
          </cell>
          <cell r="AG1744">
            <v>20231214</v>
          </cell>
          <cell r="AH1744">
            <v>20231214</v>
          </cell>
        </row>
        <row r="1745">
          <cell r="A1745">
            <v>20230803</v>
          </cell>
          <cell r="B1745">
            <v>20231214</v>
          </cell>
          <cell r="F1745" t="str">
            <v>HK337466</v>
          </cell>
          <cell r="G1745" t="str">
            <v>101E51019928600</v>
          </cell>
          <cell r="H1745" t="str">
            <v>HSR35C2SSC0E+1320LP(50-3400)</v>
          </cell>
          <cell r="I1745">
            <v>162</v>
          </cell>
          <cell r="J1745">
            <v>213840</v>
          </cell>
          <cell r="K1745">
            <v>324</v>
          </cell>
          <cell r="L1745" t="str">
            <v>HAAS AUTOMATION</v>
          </cell>
          <cell r="M1745" t="str">
            <v>01E</v>
          </cell>
          <cell r="N1745" t="str">
            <v>HSR</v>
          </cell>
          <cell r="O1745" t="str">
            <v>35</v>
          </cell>
          <cell r="P1745" t="str">
            <v>C</v>
          </cell>
          <cell r="Q1745" t="str">
            <v>P</v>
          </cell>
          <cell r="R1745" t="str">
            <v>C0</v>
          </cell>
          <cell r="S1745">
            <v>112.34</v>
          </cell>
          <cell r="T1745">
            <v>18199.080000000002</v>
          </cell>
          <cell r="U1745" t="str">
            <v>11</v>
          </cell>
          <cell r="V1745" t="str">
            <v>LA SALES</v>
          </cell>
          <cell r="W1745">
            <v>20231214</v>
          </cell>
          <cell r="X1745" t="str">
            <v>20</v>
          </cell>
          <cell r="Y1745" t="str">
            <v>80</v>
          </cell>
          <cell r="Z1745" t="str">
            <v/>
          </cell>
          <cell r="AA1745" t="str">
            <v/>
          </cell>
          <cell r="AB1745" t="str">
            <v>0HN0</v>
          </cell>
          <cell r="AC1745" t="str">
            <v/>
          </cell>
          <cell r="AD1745" t="str">
            <v>W010</v>
          </cell>
          <cell r="AE1745" t="str">
            <v/>
          </cell>
          <cell r="AF1745">
            <v>20231214</v>
          </cell>
          <cell r="AG1745">
            <v>20231214</v>
          </cell>
          <cell r="AH1745">
            <v>20231214</v>
          </cell>
        </row>
        <row r="1746">
          <cell r="A1746">
            <v>20221222</v>
          </cell>
          <cell r="B1746">
            <v>20231215</v>
          </cell>
          <cell r="F1746" t="str">
            <v>HK299117</v>
          </cell>
          <cell r="G1746" t="str">
            <v>102351018166900</v>
          </cell>
          <cell r="H1746" t="str">
            <v>SHS25V2SSC1FM+2524LF-II</v>
          </cell>
          <cell r="I1746">
            <v>4</v>
          </cell>
          <cell r="J1746">
            <v>10096</v>
          </cell>
          <cell r="K1746">
            <v>8</v>
          </cell>
          <cell r="L1746" t="str">
            <v>MOTION SOLUTIONS</v>
          </cell>
          <cell r="M1746" t="str">
            <v>023</v>
          </cell>
          <cell r="N1746" t="str">
            <v>SHS</v>
          </cell>
          <cell r="O1746" t="str">
            <v>25</v>
          </cell>
          <cell r="P1746" t="str">
            <v>V</v>
          </cell>
          <cell r="Q1746" t="str">
            <v/>
          </cell>
          <cell r="R1746" t="str">
            <v>C1</v>
          </cell>
          <cell r="S1746">
            <v>636</v>
          </cell>
          <cell r="T1746">
            <v>2544</v>
          </cell>
          <cell r="U1746" t="str">
            <v>11</v>
          </cell>
          <cell r="V1746" t="str">
            <v>SF SALES</v>
          </cell>
          <cell r="W1746">
            <v>20231220</v>
          </cell>
          <cell r="X1746" t="str">
            <v>32</v>
          </cell>
          <cell r="Y1746" t="str">
            <v>60</v>
          </cell>
          <cell r="Z1746" t="str">
            <v/>
          </cell>
          <cell r="AA1746" t="str">
            <v>2</v>
          </cell>
          <cell r="AB1746" t="str">
            <v/>
          </cell>
          <cell r="AC1746" t="str">
            <v>Y900</v>
          </cell>
          <cell r="AD1746" t="str">
            <v/>
          </cell>
          <cell r="AE1746" t="str">
            <v>F900</v>
          </cell>
          <cell r="AF1746">
            <v>20231215</v>
          </cell>
          <cell r="AG1746">
            <v>20231215</v>
          </cell>
          <cell r="AH1746">
            <v>20231215</v>
          </cell>
        </row>
        <row r="1747">
          <cell r="A1747">
            <v>20230427</v>
          </cell>
          <cell r="B1747">
            <v>20231215</v>
          </cell>
          <cell r="F1747" t="str">
            <v>HK322052</v>
          </cell>
          <cell r="G1747" t="str">
            <v>184951008761301</v>
          </cell>
          <cell r="H1747" t="str">
            <v>MS08022-A-0087613</v>
          </cell>
          <cell r="I1747">
            <v>7</v>
          </cell>
          <cell r="J1747">
            <v>0</v>
          </cell>
          <cell r="K1747">
            <v>0</v>
          </cell>
          <cell r="L1747" t="str">
            <v>APPLIED MATERIALS INC</v>
          </cell>
          <cell r="M1747" t="str">
            <v>849</v>
          </cell>
          <cell r="N1747" t="str">
            <v>S-UNIT</v>
          </cell>
          <cell r="O1747" t="str">
            <v/>
          </cell>
          <cell r="P1747" t="str">
            <v/>
          </cell>
          <cell r="Q1747" t="str">
            <v/>
          </cell>
          <cell r="R1747" t="str">
            <v/>
          </cell>
          <cell r="S1747">
            <v>5710</v>
          </cell>
          <cell r="T1747">
            <v>39970</v>
          </cell>
          <cell r="U1747" t="str">
            <v>11</v>
          </cell>
          <cell r="V1747" t="str">
            <v>SF SALES</v>
          </cell>
          <cell r="W1747">
            <v>20231215</v>
          </cell>
          <cell r="X1747" t="str">
            <v/>
          </cell>
          <cell r="Y1747" t="str">
            <v/>
          </cell>
          <cell r="Z1747" t="str">
            <v/>
          </cell>
          <cell r="AA1747" t="str">
            <v/>
          </cell>
          <cell r="AB1747" t="str">
            <v/>
          </cell>
          <cell r="AC1747" t="str">
            <v/>
          </cell>
          <cell r="AD1747" t="str">
            <v/>
          </cell>
          <cell r="AE1747" t="str">
            <v/>
          </cell>
          <cell r="AF1747">
            <v>20231215</v>
          </cell>
          <cell r="AG1747">
            <v>20231215</v>
          </cell>
          <cell r="AH1747">
            <v>20231215</v>
          </cell>
        </row>
        <row r="1748">
          <cell r="A1748">
            <v>20230607</v>
          </cell>
          <cell r="B1748">
            <v>20231215</v>
          </cell>
          <cell r="F1748" t="str">
            <v>HK329081</v>
          </cell>
          <cell r="G1748" t="str">
            <v>302451000949500</v>
          </cell>
          <cell r="H1748" t="str">
            <v>SHS65-1200LE(GK) RAIL</v>
          </cell>
          <cell r="I1748">
            <v>17</v>
          </cell>
          <cell r="J1748">
            <v>20400</v>
          </cell>
          <cell r="K1748">
            <v>0</v>
          </cell>
          <cell r="L1748" t="str">
            <v>FANUC AMERICA CORPORATION</v>
          </cell>
          <cell r="M1748" t="str">
            <v>024</v>
          </cell>
          <cell r="N1748" t="str">
            <v>SHS</v>
          </cell>
          <cell r="O1748" t="str">
            <v>65</v>
          </cell>
          <cell r="P1748" t="str">
            <v/>
          </cell>
          <cell r="Q1748" t="str">
            <v>GK</v>
          </cell>
          <cell r="R1748" t="str">
            <v/>
          </cell>
          <cell r="S1748">
            <v>211</v>
          </cell>
          <cell r="T1748">
            <v>3587</v>
          </cell>
          <cell r="U1748" t="str">
            <v>11</v>
          </cell>
          <cell r="V1748" t="str">
            <v>DET SALES</v>
          </cell>
          <cell r="W1748">
            <v>20231215</v>
          </cell>
          <cell r="X1748" t="str">
            <v>75</v>
          </cell>
          <cell r="Y1748" t="str">
            <v>150</v>
          </cell>
          <cell r="Z1748" t="str">
            <v/>
          </cell>
          <cell r="AA1748" t="str">
            <v/>
          </cell>
          <cell r="AB1748" t="str">
            <v/>
          </cell>
          <cell r="AC1748" t="str">
            <v/>
          </cell>
          <cell r="AD1748" t="str">
            <v>T000</v>
          </cell>
          <cell r="AE1748" t="str">
            <v/>
          </cell>
          <cell r="AF1748">
            <v>20231215</v>
          </cell>
          <cell r="AG1748">
            <v>20231215</v>
          </cell>
          <cell r="AH1748">
            <v>20231215</v>
          </cell>
        </row>
        <row r="1749">
          <cell r="A1749">
            <v>20230724</v>
          </cell>
          <cell r="B1749">
            <v>20231215</v>
          </cell>
          <cell r="F1749" t="str">
            <v>HK335652</v>
          </cell>
          <cell r="G1749" t="str">
            <v>113951005902400</v>
          </cell>
          <cell r="H1749" t="str">
            <v>2SRS12MUUC1+690LM(AFE-CA)</v>
          </cell>
          <cell r="I1749">
            <v>1</v>
          </cell>
          <cell r="J1749">
            <v>690</v>
          </cell>
          <cell r="K1749">
            <v>2</v>
          </cell>
          <cell r="L1749" t="str">
            <v>TECHNICO (COMP)</v>
          </cell>
          <cell r="M1749" t="str">
            <v>139</v>
          </cell>
          <cell r="N1749" t="str">
            <v>SRS</v>
          </cell>
          <cell r="O1749" t="str">
            <v>12</v>
          </cell>
          <cell r="P1749" t="str">
            <v/>
          </cell>
          <cell r="Q1749" t="str">
            <v/>
          </cell>
          <cell r="R1749" t="str">
            <v>C1</v>
          </cell>
          <cell r="S1749">
            <v>72</v>
          </cell>
          <cell r="T1749">
            <v>72</v>
          </cell>
          <cell r="U1749" t="str">
            <v>11</v>
          </cell>
          <cell r="V1749" t="str">
            <v>DET SALES</v>
          </cell>
          <cell r="W1749">
            <v>20231215</v>
          </cell>
          <cell r="X1749" t="str">
            <v>7.5</v>
          </cell>
          <cell r="Y1749" t="str">
            <v>25</v>
          </cell>
          <cell r="Z1749" t="str">
            <v/>
          </cell>
          <cell r="AA1749" t="str">
            <v/>
          </cell>
          <cell r="AB1749" t="str">
            <v/>
          </cell>
          <cell r="AC1749" t="str">
            <v>M200</v>
          </cell>
          <cell r="AD1749" t="str">
            <v/>
          </cell>
          <cell r="AE1749" t="str">
            <v>M100</v>
          </cell>
          <cell r="AF1749">
            <v>20231215</v>
          </cell>
          <cell r="AG1749">
            <v>20231215</v>
          </cell>
          <cell r="AH1749">
            <v>20231215</v>
          </cell>
        </row>
        <row r="1750">
          <cell r="A1750">
            <v>20230803</v>
          </cell>
          <cell r="B1750">
            <v>20231215</v>
          </cell>
          <cell r="F1750" t="str">
            <v>HK337410</v>
          </cell>
          <cell r="G1750" t="str">
            <v>302351020009600</v>
          </cell>
          <cell r="H1750" t="str">
            <v>SHS15V1E(GK) BLOCK</v>
          </cell>
          <cell r="I1750">
            <v>100</v>
          </cell>
          <cell r="J1750">
            <v>0</v>
          </cell>
          <cell r="K1750">
            <v>100</v>
          </cell>
          <cell r="L1750" t="str">
            <v>DOVER MOTION</v>
          </cell>
          <cell r="M1750" t="str">
            <v>023</v>
          </cell>
          <cell r="N1750" t="str">
            <v>SHS</v>
          </cell>
          <cell r="O1750" t="str">
            <v>15</v>
          </cell>
          <cell r="P1750" t="str">
            <v>V</v>
          </cell>
          <cell r="Q1750" t="str">
            <v>GK</v>
          </cell>
          <cell r="R1750" t="str">
            <v/>
          </cell>
          <cell r="S1750">
            <v>27.77</v>
          </cell>
          <cell r="T1750">
            <v>2777</v>
          </cell>
          <cell r="U1750" t="str">
            <v>11</v>
          </cell>
          <cell r="V1750" t="str">
            <v>NE SALES</v>
          </cell>
          <cell r="W1750">
            <v>20240112</v>
          </cell>
          <cell r="X1750" t="str">
            <v/>
          </cell>
          <cell r="Y1750" t="str">
            <v/>
          </cell>
          <cell r="Z1750" t="str">
            <v/>
          </cell>
          <cell r="AA1750" t="str">
            <v/>
          </cell>
          <cell r="AB1750" t="str">
            <v>0010</v>
          </cell>
          <cell r="AC1750" t="str">
            <v/>
          </cell>
          <cell r="AD1750" t="str">
            <v/>
          </cell>
          <cell r="AE1750" t="str">
            <v/>
          </cell>
          <cell r="AF1750">
            <v>20231215</v>
          </cell>
          <cell r="AG1750">
            <v>20240112</v>
          </cell>
          <cell r="AH1750">
            <v>20240112</v>
          </cell>
        </row>
        <row r="1751">
          <cell r="A1751">
            <v>20230808</v>
          </cell>
          <cell r="B1751">
            <v>20231215</v>
          </cell>
          <cell r="F1751" t="str">
            <v>HK338049</v>
          </cell>
          <cell r="G1751" t="str">
            <v>001E15216001600</v>
          </cell>
          <cell r="H1751" t="str">
            <v>HSR15LC1SS+160L</v>
          </cell>
          <cell r="I1751">
            <v>1</v>
          </cell>
          <cell r="J1751">
            <v>160</v>
          </cell>
          <cell r="K1751">
            <v>1</v>
          </cell>
          <cell r="L1751" t="str">
            <v>MISUMI USA, INC</v>
          </cell>
          <cell r="M1751" t="str">
            <v>01E</v>
          </cell>
          <cell r="N1751" t="str">
            <v>HSR</v>
          </cell>
          <cell r="O1751" t="str">
            <v>15</v>
          </cell>
          <cell r="P1751" t="str">
            <v>LC</v>
          </cell>
          <cell r="Q1751" t="str">
            <v/>
          </cell>
          <cell r="R1751" t="str">
            <v/>
          </cell>
          <cell r="S1751">
            <v>64.69</v>
          </cell>
          <cell r="T1751">
            <v>64.69</v>
          </cell>
          <cell r="U1751" t="str">
            <v>11</v>
          </cell>
          <cell r="V1751" t="str">
            <v>SALES CTRL</v>
          </cell>
          <cell r="W1751">
            <v>20231215</v>
          </cell>
          <cell r="X1751" t="str">
            <v>20</v>
          </cell>
          <cell r="Y1751" t="str">
            <v>60</v>
          </cell>
          <cell r="Z1751" t="str">
            <v/>
          </cell>
          <cell r="AA1751" t="str">
            <v/>
          </cell>
          <cell r="AB1751" t="str">
            <v/>
          </cell>
          <cell r="AC1751" t="str">
            <v/>
          </cell>
          <cell r="AD1751" t="str">
            <v/>
          </cell>
          <cell r="AE1751" t="str">
            <v/>
          </cell>
          <cell r="AF1751">
            <v>20231215</v>
          </cell>
          <cell r="AG1751">
            <v>20231215</v>
          </cell>
          <cell r="AH1751">
            <v>20231215</v>
          </cell>
        </row>
        <row r="1752">
          <cell r="A1752">
            <v>20230808</v>
          </cell>
          <cell r="B1752">
            <v>20231215</v>
          </cell>
          <cell r="F1752" t="str">
            <v>HK338052</v>
          </cell>
          <cell r="G1752" t="str">
            <v>001E15216001600</v>
          </cell>
          <cell r="H1752" t="str">
            <v>HSR15LC1SS+160L</v>
          </cell>
          <cell r="I1752">
            <v>1</v>
          </cell>
          <cell r="J1752">
            <v>160</v>
          </cell>
          <cell r="K1752">
            <v>1</v>
          </cell>
          <cell r="L1752" t="str">
            <v>MISUMI USA, INC</v>
          </cell>
          <cell r="M1752" t="str">
            <v>01E</v>
          </cell>
          <cell r="N1752" t="str">
            <v>HSR</v>
          </cell>
          <cell r="O1752" t="str">
            <v>15</v>
          </cell>
          <cell r="P1752" t="str">
            <v>LC</v>
          </cell>
          <cell r="Q1752" t="str">
            <v/>
          </cell>
          <cell r="R1752" t="str">
            <v/>
          </cell>
          <cell r="S1752">
            <v>64.69</v>
          </cell>
          <cell r="T1752">
            <v>64.69</v>
          </cell>
          <cell r="U1752" t="str">
            <v>11</v>
          </cell>
          <cell r="V1752" t="str">
            <v>SALES CTRL</v>
          </cell>
          <cell r="W1752">
            <v>20231215</v>
          </cell>
          <cell r="X1752" t="str">
            <v>20</v>
          </cell>
          <cell r="Y1752" t="str">
            <v>60</v>
          </cell>
          <cell r="Z1752" t="str">
            <v/>
          </cell>
          <cell r="AA1752" t="str">
            <v/>
          </cell>
          <cell r="AB1752" t="str">
            <v/>
          </cell>
          <cell r="AC1752" t="str">
            <v/>
          </cell>
          <cell r="AD1752" t="str">
            <v/>
          </cell>
          <cell r="AE1752" t="str">
            <v/>
          </cell>
          <cell r="AF1752">
            <v>20231215</v>
          </cell>
          <cell r="AG1752">
            <v>20231215</v>
          </cell>
          <cell r="AH1752">
            <v>20231215</v>
          </cell>
        </row>
        <row r="1753">
          <cell r="A1753">
            <v>20230310</v>
          </cell>
          <cell r="B1753">
            <v>20231218</v>
          </cell>
          <cell r="F1753" t="str">
            <v>HK312701</v>
          </cell>
          <cell r="G1753" t="str">
            <v>302451007834800</v>
          </cell>
          <cell r="H1753" t="str">
            <v>SHS65-2000LE(GK) RAIL</v>
          </cell>
          <cell r="I1753">
            <v>80</v>
          </cell>
          <cell r="J1753">
            <v>160000</v>
          </cell>
          <cell r="K1753">
            <v>0</v>
          </cell>
          <cell r="L1753" t="str">
            <v>FANUC AMERICA CORPORATION</v>
          </cell>
          <cell r="M1753" t="str">
            <v>024</v>
          </cell>
          <cell r="N1753" t="str">
            <v>SHS</v>
          </cell>
          <cell r="O1753" t="str">
            <v>65</v>
          </cell>
          <cell r="P1753" t="str">
            <v/>
          </cell>
          <cell r="Q1753" t="str">
            <v>GK</v>
          </cell>
          <cell r="R1753" t="str">
            <v/>
          </cell>
          <cell r="S1753">
            <v>383</v>
          </cell>
          <cell r="T1753">
            <v>30640</v>
          </cell>
          <cell r="U1753" t="str">
            <v>11</v>
          </cell>
          <cell r="V1753" t="str">
            <v>DET SALES</v>
          </cell>
          <cell r="W1753">
            <v>20230713</v>
          </cell>
          <cell r="X1753" t="str">
            <v>125</v>
          </cell>
          <cell r="Y1753" t="str">
            <v>150</v>
          </cell>
          <cell r="Z1753" t="str">
            <v/>
          </cell>
          <cell r="AA1753" t="str">
            <v/>
          </cell>
          <cell r="AB1753" t="str">
            <v/>
          </cell>
          <cell r="AC1753" t="str">
            <v/>
          </cell>
          <cell r="AD1753" t="str">
            <v>T000</v>
          </cell>
          <cell r="AE1753" t="str">
            <v/>
          </cell>
          <cell r="AF1753">
            <v>20231218</v>
          </cell>
          <cell r="AG1753">
            <v>20231218</v>
          </cell>
          <cell r="AH1753">
            <v>20231218</v>
          </cell>
        </row>
        <row r="1754">
          <cell r="A1754">
            <v>20230526</v>
          </cell>
          <cell r="B1754">
            <v>20231218</v>
          </cell>
          <cell r="F1754" t="str">
            <v>HK327622</v>
          </cell>
          <cell r="G1754" t="str">
            <v>000115126016000</v>
          </cell>
          <cell r="H1754" t="str">
            <v>SR15W2SS+1600L</v>
          </cell>
          <cell r="I1754">
            <v>75</v>
          </cell>
          <cell r="J1754">
            <v>120000</v>
          </cell>
          <cell r="K1754">
            <v>150</v>
          </cell>
          <cell r="L1754" t="str">
            <v>FLEXTRONICS INTL EUROPE B.V.</v>
          </cell>
          <cell r="M1754" t="str">
            <v>001</v>
          </cell>
          <cell r="N1754" t="str">
            <v>SR</v>
          </cell>
          <cell r="O1754" t="str">
            <v>15</v>
          </cell>
          <cell r="P1754" t="str">
            <v>W</v>
          </cell>
          <cell r="Q1754" t="str">
            <v/>
          </cell>
          <cell r="R1754" t="str">
            <v/>
          </cell>
          <cell r="S1754">
            <v>73</v>
          </cell>
          <cell r="T1754">
            <v>5475</v>
          </cell>
          <cell r="U1754" t="str">
            <v>11</v>
          </cell>
          <cell r="V1754" t="str">
            <v>LA SALES</v>
          </cell>
          <cell r="W1754">
            <v>20231218</v>
          </cell>
          <cell r="X1754" t="str">
            <v>20</v>
          </cell>
          <cell r="Y1754" t="str">
            <v>60</v>
          </cell>
          <cell r="Z1754" t="str">
            <v/>
          </cell>
          <cell r="AA1754" t="str">
            <v/>
          </cell>
          <cell r="AB1754" t="str">
            <v/>
          </cell>
          <cell r="AC1754" t="str">
            <v/>
          </cell>
          <cell r="AD1754" t="str">
            <v/>
          </cell>
          <cell r="AE1754" t="str">
            <v/>
          </cell>
          <cell r="AF1754">
            <v>20231218</v>
          </cell>
          <cell r="AG1754">
            <v>20231218</v>
          </cell>
          <cell r="AH1754">
            <v>20231218</v>
          </cell>
        </row>
        <row r="1755">
          <cell r="A1755">
            <v>20230620</v>
          </cell>
          <cell r="B1755">
            <v>20231218</v>
          </cell>
          <cell r="F1755" t="str">
            <v>HK331550</v>
          </cell>
          <cell r="G1755" t="str">
            <v>113975015369900</v>
          </cell>
          <cell r="H1755" t="str">
            <v>SRS12NUU+1100LM</v>
          </cell>
          <cell r="I1755">
            <v>200</v>
          </cell>
          <cell r="J1755">
            <v>220000</v>
          </cell>
          <cell r="K1755">
            <v>200</v>
          </cell>
          <cell r="L1755" t="str">
            <v>EPILOG LASER CORPORATION</v>
          </cell>
          <cell r="M1755" t="str">
            <v>139</v>
          </cell>
          <cell r="N1755" t="str">
            <v>SRS</v>
          </cell>
          <cell r="O1755" t="str">
            <v>12</v>
          </cell>
          <cell r="P1755" t="str">
            <v>N</v>
          </cell>
          <cell r="Q1755" t="str">
            <v/>
          </cell>
          <cell r="R1755" t="str">
            <v/>
          </cell>
          <cell r="S1755">
            <v>76</v>
          </cell>
          <cell r="T1755">
            <v>15200</v>
          </cell>
          <cell r="U1755" t="str">
            <v>11</v>
          </cell>
          <cell r="V1755" t="str">
            <v>LA SALES</v>
          </cell>
          <cell r="W1755">
            <v>20231218</v>
          </cell>
          <cell r="X1755" t="str">
            <v>12.5</v>
          </cell>
          <cell r="Y1755" t="str">
            <v>25</v>
          </cell>
          <cell r="Z1755" t="str">
            <v/>
          </cell>
          <cell r="AA1755" t="str">
            <v/>
          </cell>
          <cell r="AB1755" t="str">
            <v/>
          </cell>
          <cell r="AC1755" t="str">
            <v>M200</v>
          </cell>
          <cell r="AD1755" t="str">
            <v/>
          </cell>
          <cell r="AE1755" t="str">
            <v>M100</v>
          </cell>
          <cell r="AF1755">
            <v>20231218</v>
          </cell>
          <cell r="AG1755">
            <v>20231218</v>
          </cell>
          <cell r="AH1755">
            <v>20231218</v>
          </cell>
        </row>
        <row r="1756">
          <cell r="A1756">
            <v>20221202</v>
          </cell>
          <cell r="B1756">
            <v>20231219</v>
          </cell>
          <cell r="F1756" t="str">
            <v>HK295450</v>
          </cell>
          <cell r="G1756" t="str">
            <v>013912523001450</v>
          </cell>
          <cell r="H1756" t="str">
            <v>2SRS12GMUU+145LM</v>
          </cell>
          <cell r="I1756">
            <v>62</v>
          </cell>
          <cell r="J1756">
            <v>8990</v>
          </cell>
          <cell r="K1756">
            <v>124</v>
          </cell>
          <cell r="L1756" t="str">
            <v>MOTION SOLUTIONS</v>
          </cell>
          <cell r="M1756" t="str">
            <v>139</v>
          </cell>
          <cell r="N1756" t="str">
            <v>SRS</v>
          </cell>
          <cell r="O1756" t="str">
            <v>12</v>
          </cell>
          <cell r="P1756" t="str">
            <v>G</v>
          </cell>
          <cell r="Q1756" t="str">
            <v/>
          </cell>
          <cell r="R1756" t="str">
            <v/>
          </cell>
          <cell r="S1756">
            <v>40.49</v>
          </cell>
          <cell r="T1756">
            <v>2510.38</v>
          </cell>
          <cell r="U1756" t="str">
            <v>11</v>
          </cell>
          <cell r="V1756" t="str">
            <v>SF SALES</v>
          </cell>
          <cell r="W1756">
            <v>20231219</v>
          </cell>
          <cell r="X1756" t="str">
            <v>10</v>
          </cell>
          <cell r="Y1756" t="str">
            <v>25</v>
          </cell>
          <cell r="Z1756" t="str">
            <v/>
          </cell>
          <cell r="AA1756" t="str">
            <v/>
          </cell>
          <cell r="AB1756" t="str">
            <v/>
          </cell>
          <cell r="AC1756" t="str">
            <v>M200</v>
          </cell>
          <cell r="AD1756" t="str">
            <v/>
          </cell>
          <cell r="AE1756" t="str">
            <v>M100</v>
          </cell>
          <cell r="AF1756">
            <v>20231127</v>
          </cell>
          <cell r="AG1756">
            <v>20231219</v>
          </cell>
          <cell r="AH1756">
            <v>20231219</v>
          </cell>
        </row>
        <row r="1757">
          <cell r="A1757">
            <v>20221202</v>
          </cell>
          <cell r="B1757">
            <v>20231219</v>
          </cell>
          <cell r="F1757" t="str">
            <v>HK295457</v>
          </cell>
          <cell r="G1757" t="str">
            <v>102351017644800</v>
          </cell>
          <cell r="H1757" t="str">
            <v>SHS15V2SS+498L</v>
          </cell>
          <cell r="I1757">
            <v>62</v>
          </cell>
          <cell r="J1757">
            <v>30876</v>
          </cell>
          <cell r="K1757">
            <v>124</v>
          </cell>
          <cell r="L1757" t="str">
            <v>MOTION SOLUTIONS</v>
          </cell>
          <cell r="M1757" t="str">
            <v>023</v>
          </cell>
          <cell r="N1757" t="str">
            <v>SHS</v>
          </cell>
          <cell r="O1757" t="str">
            <v>15</v>
          </cell>
          <cell r="P1757" t="str">
            <v>V</v>
          </cell>
          <cell r="Q1757" t="str">
            <v/>
          </cell>
          <cell r="R1757" t="str">
            <v/>
          </cell>
          <cell r="S1757">
            <v>104.09</v>
          </cell>
          <cell r="T1757">
            <v>6453.58</v>
          </cell>
          <cell r="U1757" t="str">
            <v>11</v>
          </cell>
          <cell r="V1757" t="str">
            <v>SF SALES</v>
          </cell>
          <cell r="W1757">
            <v>20231219</v>
          </cell>
          <cell r="X1757" t="str">
            <v>9</v>
          </cell>
          <cell r="Y1757" t="str">
            <v>60</v>
          </cell>
          <cell r="Z1757" t="str">
            <v/>
          </cell>
          <cell r="AA1757" t="str">
            <v/>
          </cell>
          <cell r="AB1757" t="str">
            <v/>
          </cell>
          <cell r="AC1757" t="str">
            <v/>
          </cell>
          <cell r="AD1757" t="str">
            <v/>
          </cell>
          <cell r="AE1757" t="str">
            <v/>
          </cell>
          <cell r="AF1757">
            <v>20231127</v>
          </cell>
          <cell r="AG1757">
            <v>20231219</v>
          </cell>
          <cell r="AH1757">
            <v>20231219</v>
          </cell>
        </row>
        <row r="1758">
          <cell r="A1758">
            <v>20221202</v>
          </cell>
          <cell r="B1758">
            <v>20231219</v>
          </cell>
          <cell r="F1758" t="str">
            <v>HK295448</v>
          </cell>
          <cell r="G1758" t="str">
            <v>113951016256000</v>
          </cell>
          <cell r="H1758" t="str">
            <v>2SRS12GMUU+269LM</v>
          </cell>
          <cell r="I1758">
            <v>62</v>
          </cell>
          <cell r="J1758">
            <v>16678</v>
          </cell>
          <cell r="K1758">
            <v>124</v>
          </cell>
          <cell r="L1758" t="str">
            <v>MOTION SOLUTIONS</v>
          </cell>
          <cell r="M1758" t="str">
            <v>139</v>
          </cell>
          <cell r="N1758" t="str">
            <v>SRS</v>
          </cell>
          <cell r="O1758" t="str">
            <v>12</v>
          </cell>
          <cell r="P1758" t="str">
            <v>G</v>
          </cell>
          <cell r="Q1758" t="str">
            <v/>
          </cell>
          <cell r="R1758" t="str">
            <v/>
          </cell>
          <cell r="S1758">
            <v>58.13</v>
          </cell>
          <cell r="T1758">
            <v>3604.06</v>
          </cell>
          <cell r="U1758" t="str">
            <v>11</v>
          </cell>
          <cell r="V1758" t="str">
            <v>SF SALES</v>
          </cell>
          <cell r="W1758">
            <v>20231219</v>
          </cell>
          <cell r="X1758" t="str">
            <v>9.5</v>
          </cell>
          <cell r="Y1758" t="str">
            <v>25</v>
          </cell>
          <cell r="Z1758" t="str">
            <v/>
          </cell>
          <cell r="AA1758" t="str">
            <v/>
          </cell>
          <cell r="AB1758" t="str">
            <v/>
          </cell>
          <cell r="AC1758" t="str">
            <v>M200</v>
          </cell>
          <cell r="AD1758" t="str">
            <v/>
          </cell>
          <cell r="AE1758" t="str">
            <v>M100</v>
          </cell>
          <cell r="AF1758">
            <v>20231127</v>
          </cell>
          <cell r="AG1758">
            <v>20231219</v>
          </cell>
          <cell r="AH1758">
            <v>20231219</v>
          </cell>
        </row>
        <row r="1759">
          <cell r="A1759">
            <v>20230718</v>
          </cell>
          <cell r="B1759">
            <v>20231219</v>
          </cell>
          <cell r="F1759" t="str">
            <v>HK334897</v>
          </cell>
          <cell r="G1759" t="str">
            <v>301551006792200</v>
          </cell>
          <cell r="H1759" t="str">
            <v>HSR45LR1SSHH BLOCK</v>
          </cell>
          <cell r="I1759">
            <v>1</v>
          </cell>
          <cell r="J1759">
            <v>0</v>
          </cell>
          <cell r="K1759">
            <v>1</v>
          </cell>
          <cell r="L1759" t="str">
            <v>APPLIED IND TECH - CLEVELAND</v>
          </cell>
          <cell r="M1759" t="str">
            <v>015</v>
          </cell>
          <cell r="N1759" t="str">
            <v>HSR</v>
          </cell>
          <cell r="O1759" t="str">
            <v>45</v>
          </cell>
          <cell r="P1759" t="str">
            <v>LR</v>
          </cell>
          <cell r="Q1759" t="str">
            <v/>
          </cell>
          <cell r="R1759" t="str">
            <v/>
          </cell>
          <cell r="S1759">
            <v>157</v>
          </cell>
          <cell r="T1759">
            <v>157</v>
          </cell>
          <cell r="U1759" t="str">
            <v>11</v>
          </cell>
          <cell r="V1759" t="str">
            <v>CHI SALES</v>
          </cell>
          <cell r="W1759">
            <v>20231219</v>
          </cell>
          <cell r="X1759" t="str">
            <v/>
          </cell>
          <cell r="Y1759" t="str">
            <v/>
          </cell>
          <cell r="Z1759" t="str">
            <v/>
          </cell>
          <cell r="AA1759" t="str">
            <v/>
          </cell>
          <cell r="AB1759" t="str">
            <v/>
          </cell>
          <cell r="AC1759" t="str">
            <v/>
          </cell>
          <cell r="AD1759" t="str">
            <v/>
          </cell>
          <cell r="AE1759" t="str">
            <v/>
          </cell>
          <cell r="AF1759">
            <v>20231219</v>
          </cell>
          <cell r="AG1759">
            <v>20231219</v>
          </cell>
          <cell r="AH1759">
            <v>20231219</v>
          </cell>
        </row>
        <row r="1760">
          <cell r="A1760">
            <v>20230718</v>
          </cell>
          <cell r="B1760">
            <v>20231219</v>
          </cell>
          <cell r="F1760" t="str">
            <v>HK334904</v>
          </cell>
          <cell r="G1760" t="str">
            <v>302451004192500</v>
          </cell>
          <cell r="H1760" t="str">
            <v>SHS45-4851LT(GK) RAIL</v>
          </cell>
          <cell r="I1760">
            <v>1</v>
          </cell>
          <cell r="J1760">
            <v>4851</v>
          </cell>
          <cell r="K1760">
            <v>0</v>
          </cell>
          <cell r="L1760" t="str">
            <v>APPLIED IND TECH - CLEVELAND</v>
          </cell>
          <cell r="M1760" t="str">
            <v>024</v>
          </cell>
          <cell r="N1760" t="str">
            <v>SHS</v>
          </cell>
          <cell r="O1760" t="str">
            <v>45</v>
          </cell>
          <cell r="P1760" t="str">
            <v/>
          </cell>
          <cell r="Q1760" t="str">
            <v>GK</v>
          </cell>
          <cell r="R1760" t="str">
            <v/>
          </cell>
          <cell r="S1760">
            <v>630</v>
          </cell>
          <cell r="T1760">
            <v>630</v>
          </cell>
          <cell r="U1760" t="str">
            <v>11</v>
          </cell>
          <cell r="V1760" t="str">
            <v>CHI SALES</v>
          </cell>
          <cell r="W1760">
            <v>20231219</v>
          </cell>
          <cell r="X1760" t="str">
            <v>10.5</v>
          </cell>
          <cell r="Y1760" t="str">
            <v>105</v>
          </cell>
          <cell r="Z1760" t="str">
            <v>2</v>
          </cell>
          <cell r="AA1760" t="str">
            <v/>
          </cell>
          <cell r="AB1760" t="str">
            <v/>
          </cell>
          <cell r="AC1760" t="str">
            <v/>
          </cell>
          <cell r="AD1760" t="str">
            <v/>
          </cell>
          <cell r="AE1760" t="str">
            <v/>
          </cell>
          <cell r="AF1760">
            <v>20231219</v>
          </cell>
          <cell r="AG1760">
            <v>20231219</v>
          </cell>
          <cell r="AH1760">
            <v>20231219</v>
          </cell>
        </row>
        <row r="1761">
          <cell r="A1761">
            <v>20230718</v>
          </cell>
          <cell r="B1761">
            <v>20231219</v>
          </cell>
          <cell r="F1761" t="str">
            <v>HK334899</v>
          </cell>
          <cell r="G1761" t="str">
            <v>302451007076900</v>
          </cell>
          <cell r="H1761" t="str">
            <v>SHS35-3430LT(GK) RAIL</v>
          </cell>
          <cell r="I1761">
            <v>1</v>
          </cell>
          <cell r="J1761">
            <v>3430</v>
          </cell>
          <cell r="K1761">
            <v>0</v>
          </cell>
          <cell r="L1761" t="str">
            <v>APPLIED IND TECH - CLEVELAND</v>
          </cell>
          <cell r="M1761" t="str">
            <v>024</v>
          </cell>
          <cell r="N1761" t="str">
            <v>SHS</v>
          </cell>
          <cell r="O1761" t="str">
            <v>35</v>
          </cell>
          <cell r="P1761" t="str">
            <v/>
          </cell>
          <cell r="Q1761" t="str">
            <v>GK</v>
          </cell>
          <cell r="R1761" t="str">
            <v/>
          </cell>
          <cell r="S1761">
            <v>317</v>
          </cell>
          <cell r="T1761">
            <v>317</v>
          </cell>
          <cell r="U1761" t="str">
            <v>11</v>
          </cell>
          <cell r="V1761" t="str">
            <v>CHI SALES</v>
          </cell>
          <cell r="W1761">
            <v>20231219</v>
          </cell>
          <cell r="X1761" t="str">
            <v>35</v>
          </cell>
          <cell r="Y1761" t="str">
            <v>80</v>
          </cell>
          <cell r="Z1761" t="str">
            <v>3</v>
          </cell>
          <cell r="AA1761" t="str">
            <v/>
          </cell>
          <cell r="AB1761" t="str">
            <v/>
          </cell>
          <cell r="AC1761" t="str">
            <v/>
          </cell>
          <cell r="AD1761" t="str">
            <v/>
          </cell>
          <cell r="AE1761" t="str">
            <v/>
          </cell>
          <cell r="AF1761">
            <v>20231219</v>
          </cell>
          <cell r="AG1761">
            <v>20231219</v>
          </cell>
          <cell r="AH1761">
            <v>20231219</v>
          </cell>
        </row>
        <row r="1762">
          <cell r="A1762">
            <v>20230803</v>
          </cell>
          <cell r="B1762">
            <v>20231219</v>
          </cell>
          <cell r="F1762" t="str">
            <v>HK337360</v>
          </cell>
          <cell r="G1762" t="str">
            <v>102351016411800</v>
          </cell>
          <cell r="H1762" t="str">
            <v>SHS25C2UUC1+1040LP-II</v>
          </cell>
          <cell r="I1762">
            <v>10</v>
          </cell>
          <cell r="J1762">
            <v>10400</v>
          </cell>
          <cell r="K1762">
            <v>20</v>
          </cell>
          <cell r="L1762" t="str">
            <v>MOTION IND - BIRMINGHAM</v>
          </cell>
          <cell r="M1762" t="str">
            <v>023</v>
          </cell>
          <cell r="N1762" t="str">
            <v>SHS</v>
          </cell>
          <cell r="O1762" t="str">
            <v>25</v>
          </cell>
          <cell r="P1762" t="str">
            <v>C</v>
          </cell>
          <cell r="Q1762" t="str">
            <v>P</v>
          </cell>
          <cell r="R1762" t="str">
            <v>C1</v>
          </cell>
          <cell r="S1762">
            <v>212</v>
          </cell>
          <cell r="T1762">
            <v>2120</v>
          </cell>
          <cell r="U1762" t="str">
            <v>11</v>
          </cell>
          <cell r="V1762" t="str">
            <v>NE SALES</v>
          </cell>
          <cell r="W1762">
            <v>20231226</v>
          </cell>
          <cell r="X1762" t="str">
            <v>10</v>
          </cell>
          <cell r="Y1762" t="str">
            <v>60</v>
          </cell>
          <cell r="Z1762" t="str">
            <v/>
          </cell>
          <cell r="AA1762" t="str">
            <v>2</v>
          </cell>
          <cell r="AB1762" t="str">
            <v/>
          </cell>
          <cell r="AC1762" t="str">
            <v/>
          </cell>
          <cell r="AD1762" t="str">
            <v/>
          </cell>
          <cell r="AE1762" t="str">
            <v/>
          </cell>
          <cell r="AF1762">
            <v>20231219</v>
          </cell>
          <cell r="AG1762">
            <v>20231219</v>
          </cell>
          <cell r="AH1762">
            <v>20231219</v>
          </cell>
        </row>
        <row r="1763">
          <cell r="A1763">
            <v>20230803</v>
          </cell>
          <cell r="B1763">
            <v>20231219</v>
          </cell>
          <cell r="F1763" t="str">
            <v>HK337361</v>
          </cell>
          <cell r="G1763" t="str">
            <v>102351016697700</v>
          </cell>
          <cell r="H1763" t="str">
            <v>SHS25C2UUC1+1300LP-III</v>
          </cell>
          <cell r="I1763">
            <v>12</v>
          </cell>
          <cell r="J1763">
            <v>15600</v>
          </cell>
          <cell r="K1763">
            <v>24</v>
          </cell>
          <cell r="L1763" t="str">
            <v>MOTION IND - BIRMINGHAM</v>
          </cell>
          <cell r="M1763" t="str">
            <v>023</v>
          </cell>
          <cell r="N1763" t="str">
            <v>SHS</v>
          </cell>
          <cell r="O1763" t="str">
            <v>25</v>
          </cell>
          <cell r="P1763" t="str">
            <v>C</v>
          </cell>
          <cell r="Q1763" t="str">
            <v>P</v>
          </cell>
          <cell r="R1763" t="str">
            <v>C1</v>
          </cell>
          <cell r="S1763">
            <v>237</v>
          </cell>
          <cell r="T1763">
            <v>2844</v>
          </cell>
          <cell r="U1763" t="str">
            <v>11</v>
          </cell>
          <cell r="V1763" t="str">
            <v>NE SALES</v>
          </cell>
          <cell r="W1763">
            <v>20231226</v>
          </cell>
          <cell r="X1763" t="str">
            <v>20</v>
          </cell>
          <cell r="Y1763" t="str">
            <v>60</v>
          </cell>
          <cell r="Z1763" t="str">
            <v/>
          </cell>
          <cell r="AA1763" t="str">
            <v>3</v>
          </cell>
          <cell r="AB1763" t="str">
            <v/>
          </cell>
          <cell r="AC1763" t="str">
            <v/>
          </cell>
          <cell r="AD1763" t="str">
            <v/>
          </cell>
          <cell r="AE1763" t="str">
            <v/>
          </cell>
          <cell r="AF1763">
            <v>20231219</v>
          </cell>
          <cell r="AG1763">
            <v>20231219</v>
          </cell>
          <cell r="AH1763">
            <v>20231219</v>
          </cell>
        </row>
        <row r="1764">
          <cell r="A1764">
            <v>20230803</v>
          </cell>
          <cell r="B1764">
            <v>20231219</v>
          </cell>
          <cell r="F1764" t="str">
            <v>HK337405</v>
          </cell>
          <cell r="G1764" t="str">
            <v>302351020009600</v>
          </cell>
          <cell r="H1764" t="str">
            <v>SHS15V1E(GK) BLOCK</v>
          </cell>
          <cell r="I1764">
            <v>100</v>
          </cell>
          <cell r="J1764">
            <v>0</v>
          </cell>
          <cell r="K1764">
            <v>100</v>
          </cell>
          <cell r="L1764" t="str">
            <v>DOVER MOTION</v>
          </cell>
          <cell r="M1764" t="str">
            <v>023</v>
          </cell>
          <cell r="N1764" t="str">
            <v>SHS</v>
          </cell>
          <cell r="O1764" t="str">
            <v>15</v>
          </cell>
          <cell r="P1764" t="str">
            <v>V</v>
          </cell>
          <cell r="Q1764" t="str">
            <v>GK</v>
          </cell>
          <cell r="R1764" t="str">
            <v/>
          </cell>
          <cell r="S1764">
            <v>27.77</v>
          </cell>
          <cell r="T1764">
            <v>2777</v>
          </cell>
          <cell r="U1764" t="str">
            <v>11</v>
          </cell>
          <cell r="V1764" t="str">
            <v>NE SALES</v>
          </cell>
          <cell r="W1764">
            <v>20231219</v>
          </cell>
          <cell r="X1764" t="str">
            <v/>
          </cell>
          <cell r="Y1764" t="str">
            <v/>
          </cell>
          <cell r="Z1764" t="str">
            <v/>
          </cell>
          <cell r="AA1764" t="str">
            <v/>
          </cell>
          <cell r="AB1764" t="str">
            <v>0010</v>
          </cell>
          <cell r="AC1764" t="str">
            <v/>
          </cell>
          <cell r="AD1764" t="str">
            <v/>
          </cell>
          <cell r="AE1764" t="str">
            <v/>
          </cell>
          <cell r="AF1764">
            <v>20231219</v>
          </cell>
          <cell r="AG1764">
            <v>20231219</v>
          </cell>
          <cell r="AH1764">
            <v>20231219</v>
          </cell>
        </row>
        <row r="1765">
          <cell r="A1765">
            <v>20230105</v>
          </cell>
          <cell r="B1765">
            <v>20231220</v>
          </cell>
          <cell r="F1765" t="str">
            <v>HK300452</v>
          </cell>
          <cell r="G1765" t="str">
            <v>102351018167300</v>
          </cell>
          <cell r="H1765" t="str">
            <v>SHS15V2SSC1FM+548LF-II</v>
          </cell>
          <cell r="I1765">
            <v>4</v>
          </cell>
          <cell r="J1765">
            <v>2192</v>
          </cell>
          <cell r="K1765">
            <v>8</v>
          </cell>
          <cell r="L1765" t="str">
            <v>MOTION SOLUTIONS</v>
          </cell>
          <cell r="M1765" t="str">
            <v>023</v>
          </cell>
          <cell r="N1765" t="str">
            <v>SHS</v>
          </cell>
          <cell r="O1765" t="str">
            <v>15</v>
          </cell>
          <cell r="P1765" t="str">
            <v>V</v>
          </cell>
          <cell r="Q1765" t="str">
            <v/>
          </cell>
          <cell r="R1765" t="str">
            <v>C1</v>
          </cell>
          <cell r="S1765">
            <v>233</v>
          </cell>
          <cell r="T1765">
            <v>932</v>
          </cell>
          <cell r="U1765" t="str">
            <v>11</v>
          </cell>
          <cell r="V1765" t="str">
            <v>SF SALES</v>
          </cell>
          <cell r="W1765">
            <v>20231227</v>
          </cell>
          <cell r="X1765" t="str">
            <v>34</v>
          </cell>
          <cell r="Y1765" t="str">
            <v>60</v>
          </cell>
          <cell r="Z1765" t="str">
            <v/>
          </cell>
          <cell r="AA1765" t="str">
            <v>2</v>
          </cell>
          <cell r="AB1765" t="str">
            <v/>
          </cell>
          <cell r="AC1765" t="str">
            <v>Y900</v>
          </cell>
          <cell r="AD1765" t="str">
            <v/>
          </cell>
          <cell r="AE1765" t="str">
            <v>F900</v>
          </cell>
          <cell r="AF1765">
            <v>20231220</v>
          </cell>
          <cell r="AG1765">
            <v>20231220</v>
          </cell>
          <cell r="AH1765">
            <v>20231220</v>
          </cell>
        </row>
        <row r="1766">
          <cell r="A1766">
            <v>20230424</v>
          </cell>
          <cell r="B1766">
            <v>20231220</v>
          </cell>
          <cell r="F1766" t="str">
            <v>HK321397</v>
          </cell>
          <cell r="G1766" t="str">
            <v>113951016164500</v>
          </cell>
          <cell r="H1766" t="str">
            <v>2SRS9XMUU+350LM</v>
          </cell>
          <cell r="I1766">
            <v>10</v>
          </cell>
          <cell r="J1766">
            <v>3500</v>
          </cell>
          <cell r="K1766">
            <v>20</v>
          </cell>
          <cell r="L1766" t="str">
            <v>B.E. AEROSPACE (UKNI)</v>
          </cell>
          <cell r="M1766" t="str">
            <v>139</v>
          </cell>
          <cell r="N1766" t="str">
            <v>SRS</v>
          </cell>
          <cell r="O1766" t="str">
            <v>9X</v>
          </cell>
          <cell r="P1766" t="str">
            <v/>
          </cell>
          <cell r="Q1766" t="str">
            <v/>
          </cell>
          <cell r="R1766" t="str">
            <v/>
          </cell>
          <cell r="S1766">
            <v>61.89</v>
          </cell>
          <cell r="T1766">
            <v>618.9</v>
          </cell>
          <cell r="U1766" t="str">
            <v>11</v>
          </cell>
          <cell r="V1766" t="str">
            <v>ATL SALES</v>
          </cell>
          <cell r="W1766">
            <v>20231220</v>
          </cell>
          <cell r="X1766" t="str">
            <v>15</v>
          </cell>
          <cell r="Y1766" t="str">
            <v>20</v>
          </cell>
          <cell r="Z1766" t="str">
            <v/>
          </cell>
          <cell r="AA1766" t="str">
            <v/>
          </cell>
          <cell r="AB1766" t="str">
            <v/>
          </cell>
          <cell r="AC1766" t="str">
            <v>M200</v>
          </cell>
          <cell r="AD1766" t="str">
            <v/>
          </cell>
          <cell r="AE1766" t="str">
            <v>M100</v>
          </cell>
          <cell r="AF1766">
            <v>20231220</v>
          </cell>
          <cell r="AG1766">
            <v>20231220</v>
          </cell>
          <cell r="AH1766">
            <v>20231220</v>
          </cell>
        </row>
        <row r="1767">
          <cell r="A1767">
            <v>20230427</v>
          </cell>
          <cell r="B1767">
            <v>20231220</v>
          </cell>
          <cell r="F1767" t="str">
            <v>HK322029</v>
          </cell>
          <cell r="G1767" t="str">
            <v>113951013537500</v>
          </cell>
          <cell r="H1767" t="str">
            <v>2SRS9XMSSC1+480LM</v>
          </cell>
          <cell r="I1767">
            <v>40</v>
          </cell>
          <cell r="J1767">
            <v>19200</v>
          </cell>
          <cell r="K1767">
            <v>80</v>
          </cell>
          <cell r="L1767" t="str">
            <v>CBM INDUSTRIES</v>
          </cell>
          <cell r="M1767" t="str">
            <v>139</v>
          </cell>
          <cell r="N1767" t="str">
            <v>SRS</v>
          </cell>
          <cell r="O1767" t="str">
            <v>9X</v>
          </cell>
          <cell r="P1767" t="str">
            <v/>
          </cell>
          <cell r="Q1767" t="str">
            <v/>
          </cell>
          <cell r="R1767" t="str">
            <v>C1</v>
          </cell>
          <cell r="S1767">
            <v>82.7</v>
          </cell>
          <cell r="T1767">
            <v>3308</v>
          </cell>
          <cell r="U1767" t="str">
            <v>11</v>
          </cell>
          <cell r="V1767" t="str">
            <v>NE SALES</v>
          </cell>
          <cell r="W1767">
            <v>20231220</v>
          </cell>
          <cell r="X1767" t="str">
            <v>10</v>
          </cell>
          <cell r="Y1767" t="str">
            <v>20</v>
          </cell>
          <cell r="Z1767" t="str">
            <v/>
          </cell>
          <cell r="AA1767" t="str">
            <v/>
          </cell>
          <cell r="AB1767" t="str">
            <v/>
          </cell>
          <cell r="AC1767" t="str">
            <v>M200</v>
          </cell>
          <cell r="AD1767" t="str">
            <v/>
          </cell>
          <cell r="AE1767" t="str">
            <v>M100</v>
          </cell>
          <cell r="AF1767">
            <v>20231220</v>
          </cell>
          <cell r="AG1767">
            <v>20231220</v>
          </cell>
          <cell r="AH1767">
            <v>20231220</v>
          </cell>
        </row>
        <row r="1768">
          <cell r="A1768">
            <v>20230515</v>
          </cell>
          <cell r="B1768">
            <v>20231220</v>
          </cell>
          <cell r="F1768" t="str">
            <v>HK325957</v>
          </cell>
          <cell r="G1768" t="str">
            <v>102351022061000</v>
          </cell>
          <cell r="H1768" t="str">
            <v>SHS15V2SSFME+528LF</v>
          </cell>
          <cell r="I1768">
            <v>30</v>
          </cell>
          <cell r="J1768">
            <v>15840</v>
          </cell>
          <cell r="K1768">
            <v>60</v>
          </cell>
          <cell r="L1768" t="str">
            <v>B.E. AEROSPACE (UKNI)</v>
          </cell>
          <cell r="M1768" t="str">
            <v>023</v>
          </cell>
          <cell r="N1768" t="str">
            <v>SHS</v>
          </cell>
          <cell r="O1768" t="str">
            <v>15</v>
          </cell>
          <cell r="P1768" t="str">
            <v>V</v>
          </cell>
          <cell r="Q1768" t="str">
            <v/>
          </cell>
          <cell r="R1768" t="str">
            <v/>
          </cell>
          <cell r="S1768">
            <v>179</v>
          </cell>
          <cell r="T1768">
            <v>5370</v>
          </cell>
          <cell r="U1768" t="str">
            <v>11</v>
          </cell>
          <cell r="V1768" t="str">
            <v>ATL SALES</v>
          </cell>
          <cell r="W1768">
            <v>20231220</v>
          </cell>
          <cell r="X1768" t="str">
            <v>10</v>
          </cell>
          <cell r="Y1768" t="str">
            <v>60</v>
          </cell>
          <cell r="Z1768" t="str">
            <v/>
          </cell>
          <cell r="AA1768" t="str">
            <v/>
          </cell>
          <cell r="AB1768" t="str">
            <v>0010</v>
          </cell>
          <cell r="AC1768" t="str">
            <v>Y950</v>
          </cell>
          <cell r="AD1768" t="str">
            <v>F950</v>
          </cell>
          <cell r="AE1768" t="str">
            <v>F950</v>
          </cell>
          <cell r="AF1768">
            <v>20231220</v>
          </cell>
          <cell r="AG1768">
            <v>20231220</v>
          </cell>
          <cell r="AH1768">
            <v>20231220</v>
          </cell>
        </row>
        <row r="1769">
          <cell r="A1769">
            <v>20230516</v>
          </cell>
          <cell r="B1769">
            <v>20231220</v>
          </cell>
          <cell r="F1769" t="str">
            <v>HK326197</v>
          </cell>
          <cell r="G1769" t="str">
            <v>102351022061000</v>
          </cell>
          <cell r="H1769" t="str">
            <v>SHS15V2SSFME+528LF</v>
          </cell>
          <cell r="I1769">
            <v>30</v>
          </cell>
          <cell r="J1769">
            <v>15840</v>
          </cell>
          <cell r="K1769">
            <v>60</v>
          </cell>
          <cell r="L1769" t="str">
            <v>B.E. AEROSPACE (UKNI)</v>
          </cell>
          <cell r="M1769" t="str">
            <v>023</v>
          </cell>
          <cell r="N1769" t="str">
            <v>SHS</v>
          </cell>
          <cell r="O1769" t="str">
            <v>15</v>
          </cell>
          <cell r="P1769" t="str">
            <v>V</v>
          </cell>
          <cell r="Q1769" t="str">
            <v/>
          </cell>
          <cell r="R1769" t="str">
            <v/>
          </cell>
          <cell r="S1769">
            <v>179</v>
          </cell>
          <cell r="T1769">
            <v>5370</v>
          </cell>
          <cell r="U1769" t="str">
            <v>11</v>
          </cell>
          <cell r="V1769" t="str">
            <v>ATL SALES</v>
          </cell>
          <cell r="W1769">
            <v>20231220</v>
          </cell>
          <cell r="X1769" t="str">
            <v>10</v>
          </cell>
          <cell r="Y1769" t="str">
            <v>60</v>
          </cell>
          <cell r="Z1769" t="str">
            <v/>
          </cell>
          <cell r="AA1769" t="str">
            <v/>
          </cell>
          <cell r="AB1769" t="str">
            <v>0010</v>
          </cell>
          <cell r="AC1769" t="str">
            <v>Y950</v>
          </cell>
          <cell r="AD1769" t="str">
            <v>F950</v>
          </cell>
          <cell r="AE1769" t="str">
            <v>F950</v>
          </cell>
          <cell r="AF1769">
            <v>20231220</v>
          </cell>
          <cell r="AG1769">
            <v>20231220</v>
          </cell>
          <cell r="AH1769">
            <v>20231220</v>
          </cell>
        </row>
        <row r="1770">
          <cell r="A1770">
            <v>20230525</v>
          </cell>
          <cell r="B1770">
            <v>20231220</v>
          </cell>
          <cell r="F1770" t="str">
            <v>HK327337</v>
          </cell>
          <cell r="G1770" t="str">
            <v>113951016164500</v>
          </cell>
          <cell r="H1770" t="str">
            <v>2SRS9XMUU+350LM</v>
          </cell>
          <cell r="I1770">
            <v>4</v>
          </cell>
          <cell r="J1770">
            <v>1400</v>
          </cell>
          <cell r="K1770">
            <v>8</v>
          </cell>
          <cell r="L1770" t="str">
            <v>B.E. AEROSPACE (UKNI)</v>
          </cell>
          <cell r="M1770" t="str">
            <v>139</v>
          </cell>
          <cell r="N1770" t="str">
            <v>SRS</v>
          </cell>
          <cell r="O1770" t="str">
            <v>9X</v>
          </cell>
          <cell r="P1770" t="str">
            <v/>
          </cell>
          <cell r="Q1770" t="str">
            <v/>
          </cell>
          <cell r="R1770" t="str">
            <v/>
          </cell>
          <cell r="S1770">
            <v>61.89</v>
          </cell>
          <cell r="T1770">
            <v>247.56</v>
          </cell>
          <cell r="U1770" t="str">
            <v>11</v>
          </cell>
          <cell r="V1770" t="str">
            <v>ATL SALES</v>
          </cell>
          <cell r="W1770">
            <v>20231220</v>
          </cell>
          <cell r="X1770" t="str">
            <v>15</v>
          </cell>
          <cell r="Y1770" t="str">
            <v>20</v>
          </cell>
          <cell r="Z1770" t="str">
            <v/>
          </cell>
          <cell r="AA1770" t="str">
            <v/>
          </cell>
          <cell r="AB1770" t="str">
            <v/>
          </cell>
          <cell r="AC1770" t="str">
            <v>M200</v>
          </cell>
          <cell r="AD1770" t="str">
            <v/>
          </cell>
          <cell r="AE1770" t="str">
            <v>M100</v>
          </cell>
          <cell r="AF1770">
            <v>20231220</v>
          </cell>
          <cell r="AG1770">
            <v>20231220</v>
          </cell>
          <cell r="AH1770">
            <v>20231220</v>
          </cell>
        </row>
        <row r="1771">
          <cell r="A1771">
            <v>20230629</v>
          </cell>
          <cell r="B1771">
            <v>20231220</v>
          </cell>
          <cell r="F1771" t="str">
            <v>HK332557</v>
          </cell>
          <cell r="G1771" t="str">
            <v>113951022215400</v>
          </cell>
          <cell r="H1771" t="str">
            <v>2SRS9XMUU+550LM</v>
          </cell>
          <cell r="I1771">
            <v>12</v>
          </cell>
          <cell r="J1771">
            <v>6600</v>
          </cell>
          <cell r="K1771">
            <v>24</v>
          </cell>
          <cell r="L1771" t="str">
            <v>B.E. AEROSPACE (UKNI)</v>
          </cell>
          <cell r="M1771" t="str">
            <v>139</v>
          </cell>
          <cell r="N1771" t="str">
            <v>SRS</v>
          </cell>
          <cell r="O1771" t="str">
            <v>9X</v>
          </cell>
          <cell r="P1771" t="str">
            <v/>
          </cell>
          <cell r="Q1771" t="str">
            <v/>
          </cell>
          <cell r="R1771" t="str">
            <v/>
          </cell>
          <cell r="S1771">
            <v>79.52</v>
          </cell>
          <cell r="T1771">
            <v>954.24</v>
          </cell>
          <cell r="U1771" t="str">
            <v>11</v>
          </cell>
          <cell r="V1771" t="str">
            <v>ATL SALES</v>
          </cell>
          <cell r="W1771">
            <v>20231220</v>
          </cell>
          <cell r="X1771" t="str">
            <v>5</v>
          </cell>
          <cell r="Y1771" t="str">
            <v>20</v>
          </cell>
          <cell r="Z1771" t="str">
            <v/>
          </cell>
          <cell r="AA1771" t="str">
            <v/>
          </cell>
          <cell r="AB1771" t="str">
            <v/>
          </cell>
          <cell r="AC1771" t="str">
            <v>M200</v>
          </cell>
          <cell r="AD1771" t="str">
            <v/>
          </cell>
          <cell r="AE1771" t="str">
            <v>M100</v>
          </cell>
          <cell r="AF1771">
            <v>20231220</v>
          </cell>
          <cell r="AG1771">
            <v>20231220</v>
          </cell>
          <cell r="AH1771">
            <v>20231220</v>
          </cell>
        </row>
        <row r="1772">
          <cell r="A1772">
            <v>20230728</v>
          </cell>
          <cell r="B1772">
            <v>20231220</v>
          </cell>
          <cell r="F1772" t="str">
            <v>HK336628</v>
          </cell>
          <cell r="G1772" t="str">
            <v>202C25122200000</v>
          </cell>
          <cell r="H1772" t="str">
            <v>SR25W1SSC1(GK) BLOCK</v>
          </cell>
          <cell r="I1772">
            <v>120</v>
          </cell>
          <cell r="J1772">
            <v>0</v>
          </cell>
          <cell r="K1772">
            <v>120</v>
          </cell>
          <cell r="L1772" t="str">
            <v>PRO-LINE AUTOMATION SYSTEMS</v>
          </cell>
          <cell r="M1772" t="str">
            <v>02C</v>
          </cell>
          <cell r="N1772" t="str">
            <v>SR</v>
          </cell>
          <cell r="O1772" t="str">
            <v>25</v>
          </cell>
          <cell r="P1772" t="str">
            <v>W</v>
          </cell>
          <cell r="Q1772" t="str">
            <v>GK</v>
          </cell>
          <cell r="R1772" t="str">
            <v>C1</v>
          </cell>
          <cell r="S1772">
            <v>24.6</v>
          </cell>
          <cell r="T1772">
            <v>2952</v>
          </cell>
          <cell r="U1772" t="str">
            <v>11</v>
          </cell>
          <cell r="V1772" t="str">
            <v>CAN SALES</v>
          </cell>
          <cell r="W1772">
            <v>20241204</v>
          </cell>
          <cell r="X1772" t="str">
            <v/>
          </cell>
          <cell r="Y1772" t="str">
            <v/>
          </cell>
          <cell r="Z1772" t="str">
            <v/>
          </cell>
          <cell r="AA1772" t="str">
            <v/>
          </cell>
          <cell r="AB1772" t="str">
            <v/>
          </cell>
          <cell r="AC1772" t="str">
            <v/>
          </cell>
          <cell r="AD1772" t="str">
            <v/>
          </cell>
          <cell r="AE1772" t="str">
            <v/>
          </cell>
          <cell r="AF1772">
            <v>20231220</v>
          </cell>
          <cell r="AG1772">
            <v>20231220</v>
          </cell>
          <cell r="AH1772">
            <v>20231220</v>
          </cell>
        </row>
        <row r="1773">
          <cell r="A1773">
            <v>20230802</v>
          </cell>
          <cell r="B1773">
            <v>20231220</v>
          </cell>
          <cell r="F1773" t="str">
            <v>HK337351</v>
          </cell>
          <cell r="G1773" t="str">
            <v>102351012966000</v>
          </cell>
          <cell r="H1773" t="str">
            <v>SHS20C2UUC1+920LP-II</v>
          </cell>
          <cell r="I1773">
            <v>10</v>
          </cell>
          <cell r="J1773">
            <v>9200</v>
          </cell>
          <cell r="K1773">
            <v>20</v>
          </cell>
          <cell r="L1773" t="str">
            <v>MOTION IND - BIRMINGHAM</v>
          </cell>
          <cell r="M1773" t="str">
            <v>023</v>
          </cell>
          <cell r="N1773" t="str">
            <v>SHS</v>
          </cell>
          <cell r="O1773" t="str">
            <v>20</v>
          </cell>
          <cell r="P1773" t="str">
            <v>C</v>
          </cell>
          <cell r="Q1773" t="str">
            <v>P</v>
          </cell>
          <cell r="R1773" t="str">
            <v>C1</v>
          </cell>
          <cell r="S1773">
            <v>190</v>
          </cell>
          <cell r="T1773">
            <v>1900</v>
          </cell>
          <cell r="U1773" t="str">
            <v>11</v>
          </cell>
          <cell r="V1773" t="str">
            <v>NE SALES</v>
          </cell>
          <cell r="W1773">
            <v>20231226</v>
          </cell>
          <cell r="X1773" t="str">
            <v>10</v>
          </cell>
          <cell r="Y1773" t="str">
            <v>60</v>
          </cell>
          <cell r="Z1773" t="str">
            <v/>
          </cell>
          <cell r="AA1773" t="str">
            <v>2</v>
          </cell>
          <cell r="AB1773" t="str">
            <v/>
          </cell>
          <cell r="AC1773" t="str">
            <v/>
          </cell>
          <cell r="AD1773" t="str">
            <v/>
          </cell>
          <cell r="AE1773" t="str">
            <v/>
          </cell>
          <cell r="AF1773">
            <v>20231220</v>
          </cell>
          <cell r="AG1773">
            <v>20231220</v>
          </cell>
          <cell r="AH1773">
            <v>20231220</v>
          </cell>
        </row>
        <row r="1774">
          <cell r="A1774">
            <v>20230803</v>
          </cell>
          <cell r="B1774">
            <v>20231220</v>
          </cell>
          <cell r="F1774" t="str">
            <v>HK337359</v>
          </cell>
          <cell r="G1774" t="str">
            <v>106751021627400</v>
          </cell>
          <cell r="H1774" t="str">
            <v>SHW21CR2U+430LS</v>
          </cell>
          <cell r="I1774">
            <v>208</v>
          </cell>
          <cell r="J1774">
            <v>89440</v>
          </cell>
          <cell r="K1774">
            <v>416</v>
          </cell>
          <cell r="L1774" t="str">
            <v>BDI (WISCONSIN)</v>
          </cell>
          <cell r="M1774" t="str">
            <v>067</v>
          </cell>
          <cell r="N1774" t="str">
            <v>SHW</v>
          </cell>
          <cell r="O1774" t="str">
            <v>21</v>
          </cell>
          <cell r="P1774" t="str">
            <v>CR</v>
          </cell>
          <cell r="Q1774" t="str">
            <v/>
          </cell>
          <cell r="R1774" t="str">
            <v/>
          </cell>
          <cell r="S1774">
            <v>135</v>
          </cell>
          <cell r="T1774">
            <v>28080</v>
          </cell>
          <cell r="U1774" t="str">
            <v>11</v>
          </cell>
          <cell r="V1774" t="str">
            <v>CHI SALES</v>
          </cell>
          <cell r="W1774">
            <v>20231220</v>
          </cell>
          <cell r="X1774" t="str">
            <v>15</v>
          </cell>
          <cell r="Y1774" t="str">
            <v>50</v>
          </cell>
          <cell r="Z1774" t="str">
            <v/>
          </cell>
          <cell r="AA1774" t="str">
            <v/>
          </cell>
          <cell r="AB1774" t="str">
            <v/>
          </cell>
          <cell r="AC1774" t="str">
            <v/>
          </cell>
          <cell r="AD1774" t="str">
            <v>B000</v>
          </cell>
          <cell r="AE1774" t="str">
            <v/>
          </cell>
          <cell r="AF1774">
            <v>20231220</v>
          </cell>
          <cell r="AG1774">
            <v>20231220</v>
          </cell>
          <cell r="AH1774">
            <v>20231220</v>
          </cell>
        </row>
        <row r="1775">
          <cell r="A1775">
            <v>20230421</v>
          </cell>
          <cell r="B1775">
            <v>20231221</v>
          </cell>
          <cell r="F1775" t="str">
            <v>HK321151</v>
          </cell>
          <cell r="G1775" t="str">
            <v>086122130002100</v>
          </cell>
          <cell r="H1775" t="str">
            <v>KR2602A-0210-0-00A0</v>
          </cell>
          <cell r="I1775">
            <v>17</v>
          </cell>
          <cell r="J1775">
            <v>5100</v>
          </cell>
          <cell r="K1775">
            <v>17</v>
          </cell>
          <cell r="L1775" t="str">
            <v>MOTION AI - AXIS</v>
          </cell>
          <cell r="M1775" t="str">
            <v>861</v>
          </cell>
          <cell r="N1775" t="str">
            <v>KR</v>
          </cell>
          <cell r="O1775" t="str">
            <v>2602</v>
          </cell>
          <cell r="P1775" t="str">
            <v>A</v>
          </cell>
          <cell r="Q1775" t="str">
            <v/>
          </cell>
          <cell r="R1775" t="str">
            <v>GS</v>
          </cell>
          <cell r="S1775">
            <v>307.83999999999997</v>
          </cell>
          <cell r="T1775">
            <v>5233.28</v>
          </cell>
          <cell r="U1775" t="str">
            <v>11</v>
          </cell>
          <cell r="V1775" t="str">
            <v>NE SALES</v>
          </cell>
          <cell r="W1775">
            <v>20231221</v>
          </cell>
          <cell r="X1775" t="str">
            <v>30</v>
          </cell>
          <cell r="Y1775" t="str">
            <v>0</v>
          </cell>
          <cell r="Z1775" t="str">
            <v/>
          </cell>
          <cell r="AA1775" t="str">
            <v/>
          </cell>
          <cell r="AB1775" t="str">
            <v/>
          </cell>
          <cell r="AC1775" t="str">
            <v/>
          </cell>
          <cell r="AD1775" t="str">
            <v/>
          </cell>
          <cell r="AE1775" t="str">
            <v/>
          </cell>
          <cell r="AF1775">
            <v>20231221</v>
          </cell>
          <cell r="AG1775">
            <v>20231221</v>
          </cell>
          <cell r="AH1775">
            <v>20231221</v>
          </cell>
        </row>
        <row r="1776">
          <cell r="A1776">
            <v>20230317</v>
          </cell>
          <cell r="B1776">
            <v>20231222</v>
          </cell>
          <cell r="F1776" t="str">
            <v>HK313951</v>
          </cell>
          <cell r="G1776" t="str">
            <v>301751011357300</v>
          </cell>
          <cell r="H1776" t="str">
            <v>HSR55-1440LE(GK) RAIL</v>
          </cell>
          <cell r="I1776">
            <v>4</v>
          </cell>
          <cell r="J1776">
            <v>5760</v>
          </cell>
          <cell r="K1776">
            <v>0</v>
          </cell>
          <cell r="L1776" t="str">
            <v>FANUC AMERICA CORPORATION</v>
          </cell>
          <cell r="M1776" t="str">
            <v>017</v>
          </cell>
          <cell r="N1776" t="str">
            <v>HSR</v>
          </cell>
          <cell r="O1776" t="str">
            <v>55</v>
          </cell>
          <cell r="P1776" t="str">
            <v/>
          </cell>
          <cell r="Q1776" t="str">
            <v>GK</v>
          </cell>
          <cell r="R1776" t="str">
            <v/>
          </cell>
          <cell r="S1776">
            <v>215</v>
          </cell>
          <cell r="T1776">
            <v>860</v>
          </cell>
          <cell r="U1776" t="str">
            <v>11</v>
          </cell>
          <cell r="V1776" t="str">
            <v>DET SALES</v>
          </cell>
          <cell r="W1776">
            <v>20231222</v>
          </cell>
          <cell r="X1776" t="str">
            <v>60</v>
          </cell>
          <cell r="Y1776" t="str">
            <v>120</v>
          </cell>
          <cell r="Z1776" t="str">
            <v/>
          </cell>
          <cell r="AA1776" t="str">
            <v/>
          </cell>
          <cell r="AB1776" t="str">
            <v/>
          </cell>
          <cell r="AC1776" t="str">
            <v/>
          </cell>
          <cell r="AD1776" t="str">
            <v>T000</v>
          </cell>
          <cell r="AE1776" t="str">
            <v/>
          </cell>
          <cell r="AF1776">
            <v>20231222</v>
          </cell>
          <cell r="AG1776">
            <v>20231222</v>
          </cell>
          <cell r="AH1776">
            <v>20231222</v>
          </cell>
        </row>
        <row r="1777">
          <cell r="A1777">
            <v>20230427</v>
          </cell>
          <cell r="B1777">
            <v>20231222</v>
          </cell>
          <cell r="F1777" t="str">
            <v>HK322056</v>
          </cell>
          <cell r="G1777" t="str">
            <v>184951008761301</v>
          </cell>
          <cell r="H1777" t="str">
            <v>MS08022-A-0087613</v>
          </cell>
          <cell r="I1777">
            <v>7</v>
          </cell>
          <cell r="J1777">
            <v>0</v>
          </cell>
          <cell r="K1777">
            <v>0</v>
          </cell>
          <cell r="L1777" t="str">
            <v>APPLIED MATERIALS INC</v>
          </cell>
          <cell r="M1777" t="str">
            <v>849</v>
          </cell>
          <cell r="N1777" t="str">
            <v>S-UNIT</v>
          </cell>
          <cell r="O1777" t="str">
            <v/>
          </cell>
          <cell r="P1777" t="str">
            <v/>
          </cell>
          <cell r="Q1777" t="str">
            <v/>
          </cell>
          <cell r="R1777" t="str">
            <v/>
          </cell>
          <cell r="S1777">
            <v>5710</v>
          </cell>
          <cell r="T1777">
            <v>39970</v>
          </cell>
          <cell r="U1777" t="str">
            <v>11</v>
          </cell>
          <cell r="V1777" t="str">
            <v>SF SALES</v>
          </cell>
          <cell r="W1777">
            <v>20231222</v>
          </cell>
          <cell r="X1777" t="str">
            <v/>
          </cell>
          <cell r="Y1777" t="str">
            <v/>
          </cell>
          <cell r="Z1777" t="str">
            <v/>
          </cell>
          <cell r="AA1777" t="str">
            <v/>
          </cell>
          <cell r="AB1777" t="str">
            <v/>
          </cell>
          <cell r="AC1777" t="str">
            <v/>
          </cell>
          <cell r="AD1777" t="str">
            <v/>
          </cell>
          <cell r="AE1777" t="str">
            <v/>
          </cell>
          <cell r="AF1777">
            <v>20231222</v>
          </cell>
          <cell r="AG1777">
            <v>20231222</v>
          </cell>
          <cell r="AH1777">
            <v>20231222</v>
          </cell>
        </row>
        <row r="1778">
          <cell r="A1778">
            <v>20230427</v>
          </cell>
          <cell r="B1778">
            <v>20231222</v>
          </cell>
          <cell r="F1778" t="str">
            <v>HK322058</v>
          </cell>
          <cell r="G1778" t="str">
            <v>184951008761402</v>
          </cell>
          <cell r="H1778" t="str">
            <v>MS08021-A-0087614</v>
          </cell>
          <cell r="I1778">
            <v>7</v>
          </cell>
          <cell r="J1778">
            <v>0</v>
          </cell>
          <cell r="K1778">
            <v>0</v>
          </cell>
          <cell r="L1778" t="str">
            <v>APPLIED MATERIALS INC</v>
          </cell>
          <cell r="M1778" t="str">
            <v>849</v>
          </cell>
          <cell r="N1778" t="str">
            <v>S-UNIT</v>
          </cell>
          <cell r="O1778" t="str">
            <v/>
          </cell>
          <cell r="P1778" t="str">
            <v/>
          </cell>
          <cell r="Q1778" t="str">
            <v/>
          </cell>
          <cell r="R1778" t="str">
            <v/>
          </cell>
          <cell r="S1778">
            <v>8347</v>
          </cell>
          <cell r="T1778">
            <v>58429</v>
          </cell>
          <cell r="U1778" t="str">
            <v>11</v>
          </cell>
          <cell r="V1778" t="str">
            <v>SF SALES</v>
          </cell>
          <cell r="W1778">
            <v>20231222</v>
          </cell>
          <cell r="X1778" t="str">
            <v/>
          </cell>
          <cell r="Y1778" t="str">
            <v/>
          </cell>
          <cell r="Z1778" t="str">
            <v/>
          </cell>
          <cell r="AA1778" t="str">
            <v/>
          </cell>
          <cell r="AB1778" t="str">
            <v/>
          </cell>
          <cell r="AC1778" t="str">
            <v/>
          </cell>
          <cell r="AD1778" t="str">
            <v/>
          </cell>
          <cell r="AE1778" t="str">
            <v/>
          </cell>
          <cell r="AF1778">
            <v>20231222</v>
          </cell>
          <cell r="AG1778">
            <v>20231222</v>
          </cell>
          <cell r="AH1778">
            <v>20231222</v>
          </cell>
        </row>
        <row r="1779">
          <cell r="A1779">
            <v>20230621</v>
          </cell>
          <cell r="B1779">
            <v>20231222</v>
          </cell>
          <cell r="F1779" t="str">
            <v>HK331742</v>
          </cell>
          <cell r="G1779" t="str">
            <v>106102105917000</v>
          </cell>
          <cell r="H1779" t="str">
            <v>HRW21CA1UUCS+230L</v>
          </cell>
          <cell r="I1779">
            <v>10</v>
          </cell>
          <cell r="J1779">
            <v>2300</v>
          </cell>
          <cell r="K1779">
            <v>10</v>
          </cell>
          <cell r="L1779" t="str">
            <v>BECTON DICKINSON AND COMPANY</v>
          </cell>
          <cell r="M1779" t="str">
            <v>061</v>
          </cell>
          <cell r="N1779" t="str">
            <v>HRW</v>
          </cell>
          <cell r="O1779" t="str">
            <v>21</v>
          </cell>
          <cell r="P1779" t="str">
            <v>CA</v>
          </cell>
          <cell r="Q1779" t="str">
            <v/>
          </cell>
          <cell r="R1779" t="str">
            <v>CS</v>
          </cell>
          <cell r="S1779">
            <v>81.260000000000005</v>
          </cell>
          <cell r="T1779">
            <v>812.6</v>
          </cell>
          <cell r="U1779" t="str">
            <v>11</v>
          </cell>
          <cell r="V1779" t="str">
            <v>NE SALES</v>
          </cell>
          <cell r="W1779">
            <v>20231222</v>
          </cell>
          <cell r="X1779" t="str">
            <v>15</v>
          </cell>
          <cell r="Y1779" t="str">
            <v>50</v>
          </cell>
          <cell r="Z1779" t="str">
            <v/>
          </cell>
          <cell r="AA1779" t="str">
            <v/>
          </cell>
          <cell r="AB1779" t="str">
            <v/>
          </cell>
          <cell r="AC1779" t="str">
            <v/>
          </cell>
          <cell r="AD1779" t="str">
            <v/>
          </cell>
          <cell r="AE1779" t="str">
            <v/>
          </cell>
          <cell r="AF1779">
            <v>20231222</v>
          </cell>
          <cell r="AG1779">
            <v>20231222</v>
          </cell>
          <cell r="AH1779">
            <v>20231222</v>
          </cell>
        </row>
        <row r="1780">
          <cell r="A1780">
            <v>20230328</v>
          </cell>
          <cell r="B1780">
            <v>20231227</v>
          </cell>
          <cell r="F1780" t="str">
            <v>HK315910</v>
          </cell>
          <cell r="G1780" t="str">
            <v>100351005278700</v>
          </cell>
          <cell r="H1780" t="str">
            <v>SR25W3C1ME+830LYPM-II</v>
          </cell>
          <cell r="I1780">
            <v>14</v>
          </cell>
          <cell r="J1780">
            <v>11620</v>
          </cell>
          <cell r="K1780">
            <v>42</v>
          </cell>
          <cell r="L1780" t="str">
            <v>TECHNICO (COMP)</v>
          </cell>
          <cell r="M1780" t="str">
            <v>003</v>
          </cell>
          <cell r="N1780" t="str">
            <v>SR</v>
          </cell>
          <cell r="O1780" t="str">
            <v>25</v>
          </cell>
          <cell r="P1780" t="str">
            <v>W</v>
          </cell>
          <cell r="Q1780" t="str">
            <v>P</v>
          </cell>
          <cell r="R1780" t="str">
            <v>C1</v>
          </cell>
          <cell r="S1780">
            <v>445.82</v>
          </cell>
          <cell r="T1780">
            <v>6241.48</v>
          </cell>
          <cell r="U1780" t="str">
            <v>11</v>
          </cell>
          <cell r="V1780" t="str">
            <v>DET SALES</v>
          </cell>
          <cell r="W1780">
            <v>20231229</v>
          </cell>
          <cell r="X1780" t="str">
            <v>25</v>
          </cell>
          <cell r="Y1780" t="str">
            <v>60</v>
          </cell>
          <cell r="Z1780" t="str">
            <v/>
          </cell>
          <cell r="AA1780" t="str">
            <v>2</v>
          </cell>
          <cell r="AB1780" t="str">
            <v>0011</v>
          </cell>
          <cell r="AC1780" t="str">
            <v>M200</v>
          </cell>
          <cell r="AD1780" t="str">
            <v/>
          </cell>
          <cell r="AE1780" t="str">
            <v>M100</v>
          </cell>
          <cell r="AF1780">
            <v>20231227</v>
          </cell>
          <cell r="AG1780">
            <v>20231227</v>
          </cell>
          <cell r="AH1780">
            <v>20231227</v>
          </cell>
        </row>
        <row r="1781">
          <cell r="A1781">
            <v>20230810</v>
          </cell>
          <cell r="B1781">
            <v>20231227</v>
          </cell>
          <cell r="F1781" t="str">
            <v>HK338414</v>
          </cell>
          <cell r="G1781" t="str">
            <v>100551011082300</v>
          </cell>
          <cell r="H1781" t="str">
            <v>SSR15XW2C1M+760LSPM-III</v>
          </cell>
          <cell r="I1781">
            <v>18</v>
          </cell>
          <cell r="J1781">
            <v>13680</v>
          </cell>
          <cell r="K1781">
            <v>36</v>
          </cell>
          <cell r="L1781" t="str">
            <v>RELIANT SYSTEMS INC</v>
          </cell>
          <cell r="M1781" t="str">
            <v>005</v>
          </cell>
          <cell r="N1781" t="str">
            <v>SSR</v>
          </cell>
          <cell r="O1781" t="str">
            <v>15X</v>
          </cell>
          <cell r="P1781" t="str">
            <v>W</v>
          </cell>
          <cell r="Q1781" t="str">
            <v>SP</v>
          </cell>
          <cell r="R1781" t="str">
            <v>C1</v>
          </cell>
          <cell r="S1781">
            <v>217.78</v>
          </cell>
          <cell r="T1781">
            <v>3920.04</v>
          </cell>
          <cell r="U1781" t="str">
            <v>11</v>
          </cell>
          <cell r="V1781" t="str">
            <v>CHI SALES</v>
          </cell>
          <cell r="W1781">
            <v>20231227</v>
          </cell>
          <cell r="X1781" t="str">
            <v>20</v>
          </cell>
          <cell r="Y1781" t="str">
            <v>60</v>
          </cell>
          <cell r="Z1781" t="str">
            <v/>
          </cell>
          <cell r="AA1781" t="str">
            <v>3</v>
          </cell>
          <cell r="AB1781" t="str">
            <v/>
          </cell>
          <cell r="AC1781" t="str">
            <v>M300</v>
          </cell>
          <cell r="AD1781" t="str">
            <v/>
          </cell>
          <cell r="AE1781" t="str">
            <v>M100</v>
          </cell>
          <cell r="AF1781">
            <v>20231227</v>
          </cell>
          <cell r="AG1781">
            <v>20231227</v>
          </cell>
          <cell r="AH1781">
            <v>20231227</v>
          </cell>
        </row>
        <row r="1782">
          <cell r="A1782">
            <v>20230810</v>
          </cell>
          <cell r="B1782">
            <v>20231227</v>
          </cell>
          <cell r="F1782" t="str">
            <v>HK338402</v>
          </cell>
          <cell r="G1782" t="str">
            <v>100651019496600</v>
          </cell>
          <cell r="H1782" t="str">
            <v>SSR15XW2C1MS+740LSPM-II</v>
          </cell>
          <cell r="I1782">
            <v>10</v>
          </cell>
          <cell r="J1782">
            <v>7400</v>
          </cell>
          <cell r="K1782">
            <v>20</v>
          </cell>
          <cell r="L1782" t="str">
            <v>RELIANT SYSTEMS INC</v>
          </cell>
          <cell r="M1782" t="str">
            <v>006</v>
          </cell>
          <cell r="N1782" t="str">
            <v>SSR</v>
          </cell>
          <cell r="O1782" t="str">
            <v>15X</v>
          </cell>
          <cell r="P1782" t="str">
            <v>W</v>
          </cell>
          <cell r="Q1782" t="str">
            <v>SP</v>
          </cell>
          <cell r="R1782" t="str">
            <v>C1</v>
          </cell>
          <cell r="S1782">
            <v>274.43</v>
          </cell>
          <cell r="T1782">
            <v>2744.3</v>
          </cell>
          <cell r="U1782" t="str">
            <v>11</v>
          </cell>
          <cell r="V1782" t="str">
            <v>CHI SALES</v>
          </cell>
          <cell r="W1782">
            <v>20231227</v>
          </cell>
          <cell r="X1782" t="str">
            <v>10</v>
          </cell>
          <cell r="Y1782" t="str">
            <v>60</v>
          </cell>
          <cell r="Z1782" t="str">
            <v/>
          </cell>
          <cell r="AA1782" t="str">
            <v>2</v>
          </cell>
          <cell r="AB1782" t="str">
            <v>Z000</v>
          </cell>
          <cell r="AC1782" t="str">
            <v>M200</v>
          </cell>
          <cell r="AD1782" t="str">
            <v/>
          </cell>
          <cell r="AE1782" t="str">
            <v>M100</v>
          </cell>
          <cell r="AF1782">
            <v>20231227</v>
          </cell>
          <cell r="AG1782">
            <v>20231227</v>
          </cell>
          <cell r="AH1782">
            <v>20231227</v>
          </cell>
        </row>
        <row r="1783">
          <cell r="A1783">
            <v>20221214</v>
          </cell>
          <cell r="B1783">
            <v>20231228</v>
          </cell>
          <cell r="F1783" t="str">
            <v>HK297341</v>
          </cell>
          <cell r="G1783" t="str">
            <v>001E25126010000</v>
          </cell>
          <cell r="H1783" t="str">
            <v>HSR25C2SS+1000L</v>
          </cell>
          <cell r="I1783">
            <v>75</v>
          </cell>
          <cell r="J1783">
            <v>75000</v>
          </cell>
          <cell r="K1783">
            <v>150</v>
          </cell>
          <cell r="L1783" t="str">
            <v>FLEXTRONICS INTL EUROPE B.V.</v>
          </cell>
          <cell r="M1783" t="str">
            <v>01E</v>
          </cell>
          <cell r="N1783" t="str">
            <v>HSR</v>
          </cell>
          <cell r="O1783" t="str">
            <v>25</v>
          </cell>
          <cell r="P1783" t="str">
            <v>C</v>
          </cell>
          <cell r="Q1783" t="str">
            <v/>
          </cell>
          <cell r="R1783" t="str">
            <v/>
          </cell>
          <cell r="S1783">
            <v>71</v>
          </cell>
          <cell r="T1783">
            <v>5325</v>
          </cell>
          <cell r="U1783" t="str">
            <v>11</v>
          </cell>
          <cell r="V1783" t="str">
            <v>LA SALES</v>
          </cell>
          <cell r="W1783">
            <v>20240216</v>
          </cell>
          <cell r="X1783" t="str">
            <v>20</v>
          </cell>
          <cell r="Y1783" t="str">
            <v>60</v>
          </cell>
          <cell r="Z1783" t="str">
            <v/>
          </cell>
          <cell r="AA1783" t="str">
            <v/>
          </cell>
          <cell r="AB1783" t="str">
            <v/>
          </cell>
          <cell r="AC1783" t="str">
            <v/>
          </cell>
          <cell r="AD1783" t="str">
            <v/>
          </cell>
          <cell r="AE1783" t="str">
            <v/>
          </cell>
          <cell r="AF1783">
            <v>20231228</v>
          </cell>
          <cell r="AG1783">
            <v>20231228</v>
          </cell>
          <cell r="AH1783">
            <v>20231228</v>
          </cell>
        </row>
        <row r="1784">
          <cell r="A1784">
            <v>20230331</v>
          </cell>
          <cell r="B1784">
            <v>20231228</v>
          </cell>
          <cell r="F1784" t="str">
            <v>HK317896</v>
          </cell>
          <cell r="G1784" t="str">
            <v>100102044093900</v>
          </cell>
          <cell r="H1784" t="str">
            <v>SR15V2SS+145L</v>
          </cell>
          <cell r="I1784">
            <v>60</v>
          </cell>
          <cell r="J1784">
            <v>8700</v>
          </cell>
          <cell r="K1784">
            <v>120</v>
          </cell>
          <cell r="L1784" t="str">
            <v>MOTION SOLUTIONS</v>
          </cell>
          <cell r="M1784" t="str">
            <v>001</v>
          </cell>
          <cell r="N1784" t="str">
            <v>SR</v>
          </cell>
          <cell r="O1784" t="str">
            <v>15</v>
          </cell>
          <cell r="P1784" t="str">
            <v>V</v>
          </cell>
          <cell r="Q1784" t="str">
            <v/>
          </cell>
          <cell r="R1784" t="str">
            <v/>
          </cell>
          <cell r="S1784">
            <v>69.489999999999995</v>
          </cell>
          <cell r="T1784">
            <v>4169.3999999999996</v>
          </cell>
          <cell r="U1784" t="str">
            <v>11</v>
          </cell>
          <cell r="V1784" t="str">
            <v>SF SALES</v>
          </cell>
          <cell r="W1784">
            <v>20231229</v>
          </cell>
          <cell r="X1784" t="str">
            <v>12.5</v>
          </cell>
          <cell r="Y1784" t="str">
            <v>60</v>
          </cell>
          <cell r="Z1784" t="str">
            <v/>
          </cell>
          <cell r="AA1784" t="str">
            <v/>
          </cell>
          <cell r="AB1784" t="str">
            <v/>
          </cell>
          <cell r="AC1784" t="str">
            <v/>
          </cell>
          <cell r="AD1784" t="str">
            <v/>
          </cell>
          <cell r="AE1784" t="str">
            <v/>
          </cell>
          <cell r="AF1784">
            <v>20231228</v>
          </cell>
          <cell r="AG1784">
            <v>20231228</v>
          </cell>
          <cell r="AH1784">
            <v>20231228</v>
          </cell>
        </row>
        <row r="1785">
          <cell r="A1785">
            <v>20230530</v>
          </cell>
          <cell r="B1785">
            <v>20231228</v>
          </cell>
          <cell r="F1785" t="str">
            <v>HK327698</v>
          </cell>
          <cell r="G1785" t="str">
            <v>001E25126010000</v>
          </cell>
          <cell r="H1785" t="str">
            <v>HSR25C2SS+1000L</v>
          </cell>
          <cell r="I1785">
            <v>75</v>
          </cell>
          <cell r="J1785">
            <v>75000</v>
          </cell>
          <cell r="K1785">
            <v>150</v>
          </cell>
          <cell r="L1785" t="str">
            <v>FLEXTRONICS INTL EUROPE B.V.</v>
          </cell>
          <cell r="M1785" t="str">
            <v>01E</v>
          </cell>
          <cell r="N1785" t="str">
            <v>HSR</v>
          </cell>
          <cell r="O1785" t="str">
            <v>25</v>
          </cell>
          <cell r="P1785" t="str">
            <v>C</v>
          </cell>
          <cell r="Q1785" t="str">
            <v/>
          </cell>
          <cell r="R1785" t="str">
            <v/>
          </cell>
          <cell r="S1785">
            <v>71</v>
          </cell>
          <cell r="T1785">
            <v>5325</v>
          </cell>
          <cell r="U1785" t="str">
            <v>11</v>
          </cell>
          <cell r="V1785" t="str">
            <v>LA SALES</v>
          </cell>
          <cell r="W1785">
            <v>20231228</v>
          </cell>
          <cell r="X1785" t="str">
            <v>20</v>
          </cell>
          <cell r="Y1785" t="str">
            <v>60</v>
          </cell>
          <cell r="Z1785" t="str">
            <v/>
          </cell>
          <cell r="AA1785" t="str">
            <v/>
          </cell>
          <cell r="AB1785" t="str">
            <v/>
          </cell>
          <cell r="AC1785" t="str">
            <v/>
          </cell>
          <cell r="AD1785" t="str">
            <v/>
          </cell>
          <cell r="AE1785" t="str">
            <v/>
          </cell>
          <cell r="AF1785">
            <v>20231228</v>
          </cell>
          <cell r="AG1785">
            <v>20231228</v>
          </cell>
          <cell r="AH1785">
            <v>20231228</v>
          </cell>
        </row>
        <row r="1786">
          <cell r="A1786">
            <v>20230804</v>
          </cell>
          <cell r="B1786">
            <v>20231228</v>
          </cell>
          <cell r="F1786" t="str">
            <v>HK337563</v>
          </cell>
          <cell r="G1786" t="str">
            <v>105851017940200</v>
          </cell>
          <cell r="H1786" t="str">
            <v>HDR35C2SSC0E+680LPZ(50-0047)</v>
          </cell>
          <cell r="I1786">
            <v>80</v>
          </cell>
          <cell r="J1786">
            <v>54400</v>
          </cell>
          <cell r="K1786">
            <v>160</v>
          </cell>
          <cell r="L1786" t="str">
            <v>HAAS AUTOMATION</v>
          </cell>
          <cell r="M1786" t="str">
            <v>058</v>
          </cell>
          <cell r="N1786" t="str">
            <v>HDR</v>
          </cell>
          <cell r="O1786" t="str">
            <v>35</v>
          </cell>
          <cell r="P1786" t="str">
            <v>C</v>
          </cell>
          <cell r="Q1786" t="str">
            <v>P</v>
          </cell>
          <cell r="R1786" t="str">
            <v>C0</v>
          </cell>
          <cell r="S1786">
            <v>129.5</v>
          </cell>
          <cell r="T1786">
            <v>10360</v>
          </cell>
          <cell r="U1786" t="str">
            <v>11</v>
          </cell>
          <cell r="V1786" t="str">
            <v>LA SALES</v>
          </cell>
          <cell r="W1786">
            <v>20231228</v>
          </cell>
          <cell r="X1786" t="str">
            <v>20</v>
          </cell>
          <cell r="Y1786" t="str">
            <v>80</v>
          </cell>
          <cell r="Z1786" t="str">
            <v/>
          </cell>
          <cell r="AA1786" t="str">
            <v/>
          </cell>
          <cell r="AB1786" t="str">
            <v>00NK</v>
          </cell>
          <cell r="AC1786" t="str">
            <v/>
          </cell>
          <cell r="AD1786" t="str">
            <v>Y000</v>
          </cell>
          <cell r="AE1786" t="str">
            <v/>
          </cell>
          <cell r="AF1786">
            <v>20231228</v>
          </cell>
          <cell r="AG1786">
            <v>20231228</v>
          </cell>
          <cell r="AH1786">
            <v>20231228</v>
          </cell>
        </row>
        <row r="1787">
          <cell r="A1787">
            <v>20230331</v>
          </cell>
          <cell r="B1787">
            <v>20231229</v>
          </cell>
          <cell r="F1787" t="str">
            <v>HK317895</v>
          </cell>
          <cell r="G1787" t="str">
            <v>002315326004000</v>
          </cell>
          <cell r="H1787" t="str">
            <v>SHS15V2SS+400L</v>
          </cell>
          <cell r="I1787">
            <v>60</v>
          </cell>
          <cell r="J1787">
            <v>24000</v>
          </cell>
          <cell r="K1787">
            <v>120</v>
          </cell>
          <cell r="L1787" t="str">
            <v>MOTION SOLUTIONS</v>
          </cell>
          <cell r="M1787" t="str">
            <v>023</v>
          </cell>
          <cell r="N1787" t="str">
            <v>SHS</v>
          </cell>
          <cell r="O1787" t="str">
            <v>15</v>
          </cell>
          <cell r="P1787" t="str">
            <v>V</v>
          </cell>
          <cell r="Q1787" t="str">
            <v/>
          </cell>
          <cell r="R1787" t="str">
            <v/>
          </cell>
          <cell r="S1787">
            <v>93.81</v>
          </cell>
          <cell r="T1787">
            <v>5628.6</v>
          </cell>
          <cell r="U1787" t="str">
            <v>11</v>
          </cell>
          <cell r="V1787" t="str">
            <v>SF SALES</v>
          </cell>
          <cell r="W1787">
            <v>20231229</v>
          </cell>
          <cell r="X1787" t="str">
            <v>20</v>
          </cell>
          <cell r="Y1787" t="str">
            <v>60</v>
          </cell>
          <cell r="Z1787" t="str">
            <v/>
          </cell>
          <cell r="AA1787" t="str">
            <v/>
          </cell>
          <cell r="AB1787" t="str">
            <v/>
          </cell>
          <cell r="AC1787" t="str">
            <v/>
          </cell>
          <cell r="AD1787" t="str">
            <v/>
          </cell>
          <cell r="AE1787" t="str">
            <v/>
          </cell>
          <cell r="AF1787">
            <v>20231030</v>
          </cell>
          <cell r="AG1787">
            <v>20231229</v>
          </cell>
          <cell r="AH1787">
            <v>20231229</v>
          </cell>
        </row>
        <row r="1788">
          <cell r="A1788">
            <v>20230404</v>
          </cell>
          <cell r="B1788">
            <v>20231229</v>
          </cell>
          <cell r="F1788" t="str">
            <v>HK318139</v>
          </cell>
          <cell r="G1788" t="str">
            <v>100351002268800</v>
          </cell>
          <cell r="H1788" t="str">
            <v>SR25W2C1ME+630LYPM-II(B)</v>
          </cell>
          <cell r="I1788">
            <v>14</v>
          </cell>
          <cell r="J1788">
            <v>8820</v>
          </cell>
          <cell r="K1788">
            <v>28</v>
          </cell>
          <cell r="L1788" t="str">
            <v>TECHNICO (COMP)</v>
          </cell>
          <cell r="M1788" t="str">
            <v>003</v>
          </cell>
          <cell r="N1788" t="str">
            <v>SR</v>
          </cell>
          <cell r="O1788" t="str">
            <v>25</v>
          </cell>
          <cell r="P1788" t="str">
            <v>W</v>
          </cell>
          <cell r="Q1788" t="str">
            <v>P</v>
          </cell>
          <cell r="R1788" t="str">
            <v>C1</v>
          </cell>
          <cell r="S1788">
            <v>299.11</v>
          </cell>
          <cell r="T1788">
            <v>4187.54</v>
          </cell>
          <cell r="U1788" t="str">
            <v>11</v>
          </cell>
          <cell r="V1788" t="str">
            <v>DET SALES</v>
          </cell>
          <cell r="W1788">
            <v>20231229</v>
          </cell>
          <cell r="X1788" t="str">
            <v>15</v>
          </cell>
          <cell r="Y1788" t="str">
            <v>60</v>
          </cell>
          <cell r="Z1788" t="str">
            <v/>
          </cell>
          <cell r="AA1788" t="str">
            <v>2</v>
          </cell>
          <cell r="AB1788" t="str">
            <v>0011</v>
          </cell>
          <cell r="AC1788" t="str">
            <v>M200</v>
          </cell>
          <cell r="AD1788" t="str">
            <v/>
          </cell>
          <cell r="AE1788" t="str">
            <v>M100</v>
          </cell>
          <cell r="AF1788">
            <v>20231229</v>
          </cell>
          <cell r="AG1788">
            <v>20231229</v>
          </cell>
          <cell r="AH1788">
            <v>20231229</v>
          </cell>
        </row>
        <row r="1789">
          <cell r="A1789">
            <v>20230413</v>
          </cell>
          <cell r="B1789">
            <v>20231229</v>
          </cell>
          <cell r="F1789" t="str">
            <v>HK319370</v>
          </cell>
          <cell r="G1789" t="str">
            <v>302351015586900</v>
          </cell>
          <cell r="H1789" t="str">
            <v>SHS15LV1UU(GK) BLOCK</v>
          </cell>
          <cell r="I1789">
            <v>20</v>
          </cell>
          <cell r="J1789">
            <v>0</v>
          </cell>
          <cell r="K1789">
            <v>20</v>
          </cell>
          <cell r="L1789" t="str">
            <v>TECHNICO (COMP)</v>
          </cell>
          <cell r="M1789" t="str">
            <v>023</v>
          </cell>
          <cell r="N1789" t="str">
            <v>SHS</v>
          </cell>
          <cell r="O1789" t="str">
            <v>15</v>
          </cell>
          <cell r="P1789" t="str">
            <v>LV</v>
          </cell>
          <cell r="Q1789" t="str">
            <v>GK</v>
          </cell>
          <cell r="R1789" t="str">
            <v/>
          </cell>
          <cell r="S1789">
            <v>32</v>
          </cell>
          <cell r="T1789">
            <v>640</v>
          </cell>
          <cell r="U1789" t="str">
            <v>11</v>
          </cell>
          <cell r="V1789" t="str">
            <v>DET SALES</v>
          </cell>
          <cell r="W1789">
            <v>20231229</v>
          </cell>
          <cell r="X1789" t="str">
            <v/>
          </cell>
          <cell r="Y1789" t="str">
            <v/>
          </cell>
          <cell r="Z1789" t="str">
            <v/>
          </cell>
          <cell r="AA1789" t="str">
            <v/>
          </cell>
          <cell r="AB1789" t="str">
            <v/>
          </cell>
          <cell r="AC1789" t="str">
            <v/>
          </cell>
          <cell r="AD1789" t="str">
            <v/>
          </cell>
          <cell r="AE1789" t="str">
            <v/>
          </cell>
          <cell r="AF1789">
            <v>20231229</v>
          </cell>
          <cell r="AG1789">
            <v>20231229</v>
          </cell>
          <cell r="AH1789">
            <v>20231229</v>
          </cell>
        </row>
        <row r="1790">
          <cell r="A1790">
            <v>20230427</v>
          </cell>
          <cell r="B1790">
            <v>20231229</v>
          </cell>
          <cell r="F1790" t="str">
            <v>HK322059</v>
          </cell>
          <cell r="G1790" t="str">
            <v>184951008761301</v>
          </cell>
          <cell r="H1790" t="str">
            <v>MS08022-A-0087613</v>
          </cell>
          <cell r="I1790">
            <v>7</v>
          </cell>
          <cell r="J1790">
            <v>0</v>
          </cell>
          <cell r="K1790">
            <v>0</v>
          </cell>
          <cell r="L1790" t="str">
            <v>APPLIED MATERIALS INC</v>
          </cell>
          <cell r="M1790" t="str">
            <v>849</v>
          </cell>
          <cell r="N1790" t="str">
            <v>S-UNIT</v>
          </cell>
          <cell r="O1790" t="str">
            <v/>
          </cell>
          <cell r="P1790" t="str">
            <v/>
          </cell>
          <cell r="Q1790" t="str">
            <v/>
          </cell>
          <cell r="R1790" t="str">
            <v/>
          </cell>
          <cell r="S1790">
            <v>5710</v>
          </cell>
          <cell r="T1790">
            <v>39970</v>
          </cell>
          <cell r="U1790" t="str">
            <v>11</v>
          </cell>
          <cell r="V1790" t="str">
            <v>SF SALES</v>
          </cell>
          <cell r="W1790">
            <v>20231229</v>
          </cell>
          <cell r="X1790" t="str">
            <v/>
          </cell>
          <cell r="Y1790" t="str">
            <v/>
          </cell>
          <cell r="Z1790" t="str">
            <v/>
          </cell>
          <cell r="AA1790" t="str">
            <v/>
          </cell>
          <cell r="AB1790" t="str">
            <v/>
          </cell>
          <cell r="AC1790" t="str">
            <v/>
          </cell>
          <cell r="AD1790" t="str">
            <v/>
          </cell>
          <cell r="AE1790" t="str">
            <v/>
          </cell>
          <cell r="AF1790">
            <v>20231229</v>
          </cell>
          <cell r="AG1790">
            <v>20231229</v>
          </cell>
          <cell r="AH1790">
            <v>20231229</v>
          </cell>
        </row>
        <row r="1791">
          <cell r="A1791">
            <v>20230427</v>
          </cell>
          <cell r="B1791">
            <v>20231229</v>
          </cell>
          <cell r="F1791" t="str">
            <v>HK322061</v>
          </cell>
          <cell r="G1791" t="str">
            <v>184951008761402</v>
          </cell>
          <cell r="H1791" t="str">
            <v>MS08021-A-0087614</v>
          </cell>
          <cell r="I1791">
            <v>7</v>
          </cell>
          <cell r="J1791">
            <v>0</v>
          </cell>
          <cell r="K1791">
            <v>0</v>
          </cell>
          <cell r="L1791" t="str">
            <v>APPLIED MATERIALS INC</v>
          </cell>
          <cell r="M1791" t="str">
            <v>849</v>
          </cell>
          <cell r="N1791" t="str">
            <v>S-UNIT</v>
          </cell>
          <cell r="O1791" t="str">
            <v/>
          </cell>
          <cell r="P1791" t="str">
            <v/>
          </cell>
          <cell r="Q1791" t="str">
            <v/>
          </cell>
          <cell r="R1791" t="str">
            <v/>
          </cell>
          <cell r="S1791">
            <v>8347</v>
          </cell>
          <cell r="T1791">
            <v>58429</v>
          </cell>
          <cell r="U1791" t="str">
            <v>11</v>
          </cell>
          <cell r="V1791" t="str">
            <v>SF SALES</v>
          </cell>
          <cell r="W1791">
            <v>20231229</v>
          </cell>
          <cell r="X1791" t="str">
            <v/>
          </cell>
          <cell r="Y1791" t="str">
            <v/>
          </cell>
          <cell r="Z1791" t="str">
            <v/>
          </cell>
          <cell r="AA1791" t="str">
            <v/>
          </cell>
          <cell r="AB1791" t="str">
            <v/>
          </cell>
          <cell r="AC1791" t="str">
            <v/>
          </cell>
          <cell r="AD1791" t="str">
            <v/>
          </cell>
          <cell r="AE1791" t="str">
            <v/>
          </cell>
          <cell r="AF1791">
            <v>20231229</v>
          </cell>
          <cell r="AG1791">
            <v>20231229</v>
          </cell>
          <cell r="AH1791">
            <v>20231229</v>
          </cell>
        </row>
        <row r="1792">
          <cell r="A1792">
            <v>20230811</v>
          </cell>
          <cell r="B1792">
            <v>20231229</v>
          </cell>
          <cell r="F1792" t="str">
            <v>HK338488</v>
          </cell>
          <cell r="G1792" t="str">
            <v>113951015586700</v>
          </cell>
          <cell r="H1792" t="str">
            <v>2SRS12MUUC1+690LM</v>
          </cell>
          <cell r="I1792">
            <v>4</v>
          </cell>
          <cell r="J1792">
            <v>2760</v>
          </cell>
          <cell r="K1792">
            <v>8</v>
          </cell>
          <cell r="L1792" t="str">
            <v>TECHNICO (COMP)</v>
          </cell>
          <cell r="M1792" t="str">
            <v>139</v>
          </cell>
          <cell r="N1792" t="str">
            <v>SRS</v>
          </cell>
          <cell r="O1792" t="str">
            <v>12</v>
          </cell>
          <cell r="P1792" t="str">
            <v/>
          </cell>
          <cell r="Q1792" t="str">
            <v/>
          </cell>
          <cell r="R1792" t="str">
            <v>C1</v>
          </cell>
          <cell r="S1792">
            <v>68</v>
          </cell>
          <cell r="T1792">
            <v>272</v>
          </cell>
          <cell r="U1792" t="str">
            <v>11</v>
          </cell>
          <cell r="V1792" t="str">
            <v>DET SALES</v>
          </cell>
          <cell r="W1792">
            <v>20231229</v>
          </cell>
          <cell r="X1792" t="str">
            <v>7.5</v>
          </cell>
          <cell r="Y1792" t="str">
            <v>25</v>
          </cell>
          <cell r="Z1792" t="str">
            <v/>
          </cell>
          <cell r="AA1792" t="str">
            <v/>
          </cell>
          <cell r="AB1792" t="str">
            <v/>
          </cell>
          <cell r="AC1792" t="str">
            <v>M200</v>
          </cell>
          <cell r="AD1792" t="str">
            <v/>
          </cell>
          <cell r="AE1792" t="str">
            <v>M100</v>
          </cell>
          <cell r="AF1792">
            <v>20231229</v>
          </cell>
          <cell r="AG1792">
            <v>20231229</v>
          </cell>
          <cell r="AH1792">
            <v>20231229</v>
          </cell>
        </row>
        <row r="1793">
          <cell r="A1793">
            <v>20230814</v>
          </cell>
          <cell r="B1793">
            <v>20240101</v>
          </cell>
          <cell r="F1793" t="str">
            <v>HK338679</v>
          </cell>
          <cell r="G1793" t="str">
            <v>169951016788505</v>
          </cell>
          <cell r="H1793" t="str">
            <v>MPG179S-0167885</v>
          </cell>
          <cell r="I1793">
            <v>100</v>
          </cell>
          <cell r="J1793">
            <v>0</v>
          </cell>
          <cell r="K1793">
            <v>0</v>
          </cell>
          <cell r="L1793" t="str">
            <v>B.E. AEROSPACE (FL)</v>
          </cell>
          <cell r="M1793" t="str">
            <v>699</v>
          </cell>
          <cell r="N1793" t="str">
            <v>MPG</v>
          </cell>
          <cell r="O1793" t="str">
            <v>179S</v>
          </cell>
          <cell r="P1793" t="str">
            <v/>
          </cell>
          <cell r="Q1793" t="str">
            <v/>
          </cell>
          <cell r="R1793" t="str">
            <v/>
          </cell>
          <cell r="S1793">
            <v>362</v>
          </cell>
          <cell r="T1793">
            <v>36200</v>
          </cell>
          <cell r="U1793" t="str">
            <v>11</v>
          </cell>
          <cell r="V1793" t="str">
            <v>ATL SALES</v>
          </cell>
          <cell r="W1793">
            <v>20240101</v>
          </cell>
          <cell r="X1793" t="str">
            <v/>
          </cell>
          <cell r="Y1793" t="str">
            <v/>
          </cell>
          <cell r="Z1793" t="str">
            <v/>
          </cell>
          <cell r="AA1793" t="str">
            <v/>
          </cell>
          <cell r="AB1793" t="str">
            <v/>
          </cell>
          <cell r="AC1793" t="str">
            <v/>
          </cell>
          <cell r="AD1793" t="str">
            <v/>
          </cell>
          <cell r="AE1793" t="str">
            <v/>
          </cell>
          <cell r="AF1793">
            <v>20240101</v>
          </cell>
          <cell r="AG1793">
            <v>20240101</v>
          </cell>
          <cell r="AH1793">
            <v>0</v>
          </cell>
        </row>
        <row r="1794">
          <cell r="A1794">
            <v>20230215</v>
          </cell>
          <cell r="B1794">
            <v>20240103</v>
          </cell>
          <cell r="F1794" t="str">
            <v>HK307526</v>
          </cell>
          <cell r="G1794" t="str">
            <v>301751015367500</v>
          </cell>
          <cell r="H1794" t="str">
            <v>HSR65-1275LE(GK) RAIL</v>
          </cell>
          <cell r="I1794">
            <v>58</v>
          </cell>
          <cell r="J1794">
            <v>73950</v>
          </cell>
          <cell r="K1794">
            <v>0</v>
          </cell>
          <cell r="L1794" t="str">
            <v>FANUC AMERICA CORPORATION</v>
          </cell>
          <cell r="M1794" t="str">
            <v>017</v>
          </cell>
          <cell r="N1794" t="str">
            <v>HSR</v>
          </cell>
          <cell r="O1794" t="str">
            <v>65</v>
          </cell>
          <cell r="P1794" t="str">
            <v/>
          </cell>
          <cell r="Q1794" t="str">
            <v>GK</v>
          </cell>
          <cell r="R1794" t="str">
            <v/>
          </cell>
          <cell r="S1794">
            <v>237</v>
          </cell>
          <cell r="T1794">
            <v>13746</v>
          </cell>
          <cell r="U1794" t="str">
            <v>11</v>
          </cell>
          <cell r="V1794" t="str">
            <v>DET SALES</v>
          </cell>
          <cell r="W1794">
            <v>20240103</v>
          </cell>
          <cell r="X1794" t="str">
            <v>37.5</v>
          </cell>
          <cell r="Y1794" t="str">
            <v>150</v>
          </cell>
          <cell r="Z1794" t="str">
            <v/>
          </cell>
          <cell r="AA1794" t="str">
            <v/>
          </cell>
          <cell r="AB1794" t="str">
            <v/>
          </cell>
          <cell r="AC1794" t="str">
            <v/>
          </cell>
          <cell r="AD1794" t="str">
            <v>T000</v>
          </cell>
          <cell r="AE1794" t="str">
            <v/>
          </cell>
          <cell r="AF1794">
            <v>20240103</v>
          </cell>
          <cell r="AG1794">
            <v>20240103</v>
          </cell>
          <cell r="AH1794">
            <v>20240103</v>
          </cell>
        </row>
        <row r="1795">
          <cell r="A1795">
            <v>20230612</v>
          </cell>
          <cell r="B1795">
            <v>20240103</v>
          </cell>
          <cell r="F1795" t="str">
            <v>HK330330</v>
          </cell>
          <cell r="G1795" t="str">
            <v>101E51023202400</v>
          </cell>
          <cell r="H1795" t="str">
            <v>HSR15C2SSC1E+245L-II</v>
          </cell>
          <cell r="I1795">
            <v>10</v>
          </cell>
          <cell r="J1795">
            <v>2450</v>
          </cell>
          <cell r="K1795">
            <v>20</v>
          </cell>
          <cell r="L1795" t="str">
            <v>TRUMPF GMBH &amp; CO KG</v>
          </cell>
          <cell r="M1795" t="str">
            <v>01E</v>
          </cell>
          <cell r="N1795" t="str">
            <v>HSR</v>
          </cell>
          <cell r="O1795" t="str">
            <v>15</v>
          </cell>
          <cell r="P1795" t="str">
            <v>C</v>
          </cell>
          <cell r="Q1795" t="str">
            <v/>
          </cell>
          <cell r="R1795" t="str">
            <v>C1</v>
          </cell>
          <cell r="S1795">
            <v>78</v>
          </cell>
          <cell r="T1795">
            <v>780</v>
          </cell>
          <cell r="U1795" t="str">
            <v>11</v>
          </cell>
          <cell r="V1795" t="str">
            <v>NE SALES</v>
          </cell>
          <cell r="W1795">
            <v>20240103</v>
          </cell>
          <cell r="X1795" t="str">
            <v>52.5</v>
          </cell>
          <cell r="Y1795" t="str">
            <v>60</v>
          </cell>
          <cell r="Z1795" t="str">
            <v/>
          </cell>
          <cell r="AA1795" t="str">
            <v>2</v>
          </cell>
          <cell r="AB1795" t="str">
            <v>0010</v>
          </cell>
          <cell r="AC1795" t="str">
            <v/>
          </cell>
          <cell r="AD1795" t="str">
            <v/>
          </cell>
          <cell r="AE1795" t="str">
            <v/>
          </cell>
          <cell r="AF1795">
            <v>20240103</v>
          </cell>
          <cell r="AG1795">
            <v>20240103</v>
          </cell>
          <cell r="AH1795">
            <v>20240103</v>
          </cell>
        </row>
        <row r="1796">
          <cell r="A1796">
            <v>20230810</v>
          </cell>
          <cell r="B1796">
            <v>20240103</v>
          </cell>
          <cell r="F1796" t="str">
            <v>HK338418</v>
          </cell>
          <cell r="G1796" t="str">
            <v>100551011082300</v>
          </cell>
          <cell r="H1796" t="str">
            <v>SSR15XW2C1M+760LSPM-III</v>
          </cell>
          <cell r="I1796">
            <v>18</v>
          </cell>
          <cell r="J1796">
            <v>13680</v>
          </cell>
          <cell r="K1796">
            <v>36</v>
          </cell>
          <cell r="L1796" t="str">
            <v>RELIANT SYSTEMS INC</v>
          </cell>
          <cell r="M1796" t="str">
            <v>005</v>
          </cell>
          <cell r="N1796" t="str">
            <v>SSR</v>
          </cell>
          <cell r="O1796" t="str">
            <v>15X</v>
          </cell>
          <cell r="P1796" t="str">
            <v>W</v>
          </cell>
          <cell r="Q1796" t="str">
            <v>SP</v>
          </cell>
          <cell r="R1796" t="str">
            <v>C1</v>
          </cell>
          <cell r="S1796">
            <v>217.78</v>
          </cell>
          <cell r="T1796">
            <v>3920.04</v>
          </cell>
          <cell r="U1796" t="str">
            <v>11</v>
          </cell>
          <cell r="V1796" t="str">
            <v>CHI SALES</v>
          </cell>
          <cell r="W1796">
            <v>20240103</v>
          </cell>
          <cell r="X1796" t="str">
            <v>20</v>
          </cell>
          <cell r="Y1796" t="str">
            <v>60</v>
          </cell>
          <cell r="Z1796" t="str">
            <v/>
          </cell>
          <cell r="AA1796" t="str">
            <v>3</v>
          </cell>
          <cell r="AB1796" t="str">
            <v/>
          </cell>
          <cell r="AC1796" t="str">
            <v>M300</v>
          </cell>
          <cell r="AD1796" t="str">
            <v/>
          </cell>
          <cell r="AE1796" t="str">
            <v>M100</v>
          </cell>
          <cell r="AF1796">
            <v>20240103</v>
          </cell>
          <cell r="AG1796">
            <v>20240103</v>
          </cell>
          <cell r="AH1796">
            <v>20240103</v>
          </cell>
        </row>
        <row r="1797">
          <cell r="A1797">
            <v>20230810</v>
          </cell>
          <cell r="B1797">
            <v>20240103</v>
          </cell>
          <cell r="F1797" t="str">
            <v>HK338403</v>
          </cell>
          <cell r="G1797" t="str">
            <v>100651019496600</v>
          </cell>
          <cell r="H1797" t="str">
            <v>SSR15XW2C1MS+740LSPM-II</v>
          </cell>
          <cell r="I1797">
            <v>10</v>
          </cell>
          <cell r="J1797">
            <v>7400</v>
          </cell>
          <cell r="K1797">
            <v>20</v>
          </cell>
          <cell r="L1797" t="str">
            <v>RELIANT SYSTEMS INC</v>
          </cell>
          <cell r="M1797" t="str">
            <v>006</v>
          </cell>
          <cell r="N1797" t="str">
            <v>SSR</v>
          </cell>
          <cell r="O1797" t="str">
            <v>15X</v>
          </cell>
          <cell r="P1797" t="str">
            <v>W</v>
          </cell>
          <cell r="Q1797" t="str">
            <v>SP</v>
          </cell>
          <cell r="R1797" t="str">
            <v>C1</v>
          </cell>
          <cell r="S1797">
            <v>274.43</v>
          </cell>
          <cell r="T1797">
            <v>2744.3</v>
          </cell>
          <cell r="U1797" t="str">
            <v>11</v>
          </cell>
          <cell r="V1797" t="str">
            <v>CHI SALES</v>
          </cell>
          <cell r="W1797">
            <v>20240103</v>
          </cell>
          <cell r="X1797" t="str">
            <v>10</v>
          </cell>
          <cell r="Y1797" t="str">
            <v>60</v>
          </cell>
          <cell r="Z1797" t="str">
            <v/>
          </cell>
          <cell r="AA1797" t="str">
            <v>2</v>
          </cell>
          <cell r="AB1797" t="str">
            <v>Z000</v>
          </cell>
          <cell r="AC1797" t="str">
            <v>M200</v>
          </cell>
          <cell r="AD1797" t="str">
            <v/>
          </cell>
          <cell r="AE1797" t="str">
            <v>M100</v>
          </cell>
          <cell r="AF1797">
            <v>20240103</v>
          </cell>
          <cell r="AG1797">
            <v>20240103</v>
          </cell>
          <cell r="AH1797">
            <v>20240103</v>
          </cell>
        </row>
        <row r="1798">
          <cell r="A1798">
            <v>20230504</v>
          </cell>
          <cell r="B1798">
            <v>20240104</v>
          </cell>
          <cell r="F1798" t="str">
            <v>HK323247</v>
          </cell>
          <cell r="G1798" t="str">
            <v>102351021017200</v>
          </cell>
          <cell r="H1798" t="str">
            <v>SHS30V2CS+590L</v>
          </cell>
          <cell r="I1798">
            <v>335</v>
          </cell>
          <cell r="J1798">
            <v>197650</v>
          </cell>
          <cell r="K1798">
            <v>670</v>
          </cell>
          <cell r="L1798" t="str">
            <v>MSI TEC - CENTENNIAL</v>
          </cell>
          <cell r="M1798" t="str">
            <v>023</v>
          </cell>
          <cell r="N1798" t="str">
            <v>SHS</v>
          </cell>
          <cell r="O1798" t="str">
            <v>30</v>
          </cell>
          <cell r="P1798" t="str">
            <v>V</v>
          </cell>
          <cell r="Q1798" t="str">
            <v/>
          </cell>
          <cell r="R1798" t="str">
            <v>CS</v>
          </cell>
          <cell r="S1798">
            <v>127</v>
          </cell>
          <cell r="T1798">
            <v>42545</v>
          </cell>
          <cell r="U1798" t="str">
            <v>11</v>
          </cell>
          <cell r="V1798" t="str">
            <v>LA SALES</v>
          </cell>
          <cell r="W1798">
            <v>20240104</v>
          </cell>
          <cell r="X1798" t="str">
            <v>15</v>
          </cell>
          <cell r="Y1798" t="str">
            <v>80</v>
          </cell>
          <cell r="Z1798" t="str">
            <v/>
          </cell>
          <cell r="AA1798" t="str">
            <v/>
          </cell>
          <cell r="AB1798" t="str">
            <v/>
          </cell>
          <cell r="AC1798" t="str">
            <v/>
          </cell>
          <cell r="AD1798" t="str">
            <v/>
          </cell>
          <cell r="AE1798" t="str">
            <v/>
          </cell>
          <cell r="AF1798">
            <v>20240104</v>
          </cell>
          <cell r="AG1798">
            <v>20240104</v>
          </cell>
          <cell r="AH1798">
            <v>20240104</v>
          </cell>
        </row>
        <row r="1799">
          <cell r="A1799">
            <v>20230518</v>
          </cell>
          <cell r="B1799">
            <v>20240104</v>
          </cell>
          <cell r="F1799" t="str">
            <v>HK326538</v>
          </cell>
          <cell r="G1799" t="str">
            <v>102302187510300</v>
          </cell>
          <cell r="H1799" t="str">
            <v>SHS30V2ZZ+600L</v>
          </cell>
          <cell r="I1799">
            <v>2</v>
          </cell>
          <cell r="J1799">
            <v>1200</v>
          </cell>
          <cell r="K1799">
            <v>4</v>
          </cell>
          <cell r="L1799" t="str">
            <v>SHINWA USA CORPORATION</v>
          </cell>
          <cell r="M1799" t="str">
            <v>023</v>
          </cell>
          <cell r="N1799" t="str">
            <v>SHS</v>
          </cell>
          <cell r="O1799" t="str">
            <v>30</v>
          </cell>
          <cell r="P1799" t="str">
            <v>V</v>
          </cell>
          <cell r="Q1799" t="str">
            <v/>
          </cell>
          <cell r="R1799" t="str">
            <v/>
          </cell>
          <cell r="S1799">
            <v>167.27</v>
          </cell>
          <cell r="T1799">
            <v>334.54</v>
          </cell>
          <cell r="U1799" t="str">
            <v>11</v>
          </cell>
          <cell r="V1799" t="str">
            <v>CHI SALES</v>
          </cell>
          <cell r="W1799">
            <v>20240104</v>
          </cell>
          <cell r="X1799" t="str">
            <v>20</v>
          </cell>
          <cell r="Y1799" t="str">
            <v>80</v>
          </cell>
          <cell r="Z1799" t="str">
            <v/>
          </cell>
          <cell r="AA1799" t="str">
            <v/>
          </cell>
          <cell r="AB1799" t="str">
            <v/>
          </cell>
          <cell r="AC1799" t="str">
            <v/>
          </cell>
          <cell r="AD1799" t="str">
            <v/>
          </cell>
          <cell r="AE1799" t="str">
            <v/>
          </cell>
          <cell r="AF1799">
            <v>20240104</v>
          </cell>
          <cell r="AG1799">
            <v>20240104</v>
          </cell>
          <cell r="AH1799">
            <v>20240104</v>
          </cell>
        </row>
        <row r="1800">
          <cell r="A1800">
            <v>20230425</v>
          </cell>
          <cell r="B1800">
            <v>20240105</v>
          </cell>
          <cell r="F1800" t="str">
            <v>HK321461</v>
          </cell>
          <cell r="G1800" t="str">
            <v>113902116914400</v>
          </cell>
          <cell r="H1800" t="str">
            <v>SRS12MUU+75LM</v>
          </cell>
          <cell r="I1800">
            <v>200</v>
          </cell>
          <cell r="J1800">
            <v>15000</v>
          </cell>
          <cell r="K1800">
            <v>200</v>
          </cell>
          <cell r="L1800" t="str">
            <v>NYPRO HEALTHCARE BAJA INC</v>
          </cell>
          <cell r="M1800" t="str">
            <v>139</v>
          </cell>
          <cell r="N1800" t="str">
            <v>SRS</v>
          </cell>
          <cell r="O1800" t="str">
            <v>12</v>
          </cell>
          <cell r="P1800" t="str">
            <v/>
          </cell>
          <cell r="Q1800" t="str">
            <v/>
          </cell>
          <cell r="R1800" t="str">
            <v/>
          </cell>
          <cell r="S1800">
            <v>21</v>
          </cell>
          <cell r="T1800">
            <v>4200</v>
          </cell>
          <cell r="U1800" t="str">
            <v>11</v>
          </cell>
          <cell r="V1800" t="str">
            <v>LA SALES</v>
          </cell>
          <cell r="W1800">
            <v>20240105</v>
          </cell>
          <cell r="X1800" t="str">
            <v>12.5</v>
          </cell>
          <cell r="Y1800" t="str">
            <v>25</v>
          </cell>
          <cell r="Z1800" t="str">
            <v/>
          </cell>
          <cell r="AA1800" t="str">
            <v/>
          </cell>
          <cell r="AB1800" t="str">
            <v/>
          </cell>
          <cell r="AC1800" t="str">
            <v>M200</v>
          </cell>
          <cell r="AD1800" t="str">
            <v/>
          </cell>
          <cell r="AE1800" t="str">
            <v>M100</v>
          </cell>
          <cell r="AF1800">
            <v>20240105</v>
          </cell>
          <cell r="AG1800">
            <v>20240105</v>
          </cell>
          <cell r="AH1800">
            <v>20240105</v>
          </cell>
        </row>
        <row r="1801">
          <cell r="A1801">
            <v>20230427</v>
          </cell>
          <cell r="B1801">
            <v>20240105</v>
          </cell>
          <cell r="F1801" t="str">
            <v>HK322062</v>
          </cell>
          <cell r="G1801" t="str">
            <v>184951008761301</v>
          </cell>
          <cell r="H1801" t="str">
            <v>MS08022-A-0087613</v>
          </cell>
          <cell r="I1801">
            <v>6</v>
          </cell>
          <cell r="J1801">
            <v>0</v>
          </cell>
          <cell r="K1801">
            <v>0</v>
          </cell>
          <cell r="L1801" t="str">
            <v>APPLIED MATERIALS INC</v>
          </cell>
          <cell r="M1801" t="str">
            <v>849</v>
          </cell>
          <cell r="N1801" t="str">
            <v>S-UNIT</v>
          </cell>
          <cell r="O1801" t="str">
            <v/>
          </cell>
          <cell r="P1801" t="str">
            <v/>
          </cell>
          <cell r="Q1801" t="str">
            <v/>
          </cell>
          <cell r="R1801" t="str">
            <v/>
          </cell>
          <cell r="S1801">
            <v>5710</v>
          </cell>
          <cell r="T1801">
            <v>34260</v>
          </cell>
          <cell r="U1801" t="str">
            <v>11</v>
          </cell>
          <cell r="V1801" t="str">
            <v>SF SALES</v>
          </cell>
          <cell r="W1801">
            <v>20240105</v>
          </cell>
          <cell r="X1801" t="str">
            <v/>
          </cell>
          <cell r="Y1801" t="str">
            <v/>
          </cell>
          <cell r="Z1801" t="str">
            <v/>
          </cell>
          <cell r="AA1801" t="str">
            <v/>
          </cell>
          <cell r="AB1801" t="str">
            <v/>
          </cell>
          <cell r="AC1801" t="str">
            <v/>
          </cell>
          <cell r="AD1801" t="str">
            <v/>
          </cell>
          <cell r="AE1801" t="str">
            <v/>
          </cell>
          <cell r="AF1801">
            <v>20240105</v>
          </cell>
          <cell r="AG1801">
            <v>20240105</v>
          </cell>
          <cell r="AH1801">
            <v>20240105</v>
          </cell>
        </row>
        <row r="1802">
          <cell r="A1802">
            <v>20230427</v>
          </cell>
          <cell r="B1802">
            <v>20240105</v>
          </cell>
          <cell r="F1802" t="str">
            <v>HK322063</v>
          </cell>
          <cell r="G1802" t="str">
            <v>184951008761402</v>
          </cell>
          <cell r="H1802" t="str">
            <v>MS08021-A-0087614</v>
          </cell>
          <cell r="I1802">
            <v>6</v>
          </cell>
          <cell r="J1802">
            <v>0</v>
          </cell>
          <cell r="K1802">
            <v>0</v>
          </cell>
          <cell r="L1802" t="str">
            <v>APPLIED MATERIALS INC</v>
          </cell>
          <cell r="M1802" t="str">
            <v>849</v>
          </cell>
          <cell r="N1802" t="str">
            <v>S-UNIT</v>
          </cell>
          <cell r="O1802" t="str">
            <v/>
          </cell>
          <cell r="P1802" t="str">
            <v/>
          </cell>
          <cell r="Q1802" t="str">
            <v/>
          </cell>
          <cell r="R1802" t="str">
            <v/>
          </cell>
          <cell r="S1802">
            <v>8347</v>
          </cell>
          <cell r="T1802">
            <v>50082</v>
          </cell>
          <cell r="U1802" t="str">
            <v>11</v>
          </cell>
          <cell r="V1802" t="str">
            <v>SF SALES</v>
          </cell>
          <cell r="W1802">
            <v>20240105</v>
          </cell>
          <cell r="X1802" t="str">
            <v/>
          </cell>
          <cell r="Y1802" t="str">
            <v/>
          </cell>
          <cell r="Z1802" t="str">
            <v/>
          </cell>
          <cell r="AA1802" t="str">
            <v/>
          </cell>
          <cell r="AB1802" t="str">
            <v/>
          </cell>
          <cell r="AC1802" t="str">
            <v/>
          </cell>
          <cell r="AD1802" t="str">
            <v/>
          </cell>
          <cell r="AE1802" t="str">
            <v/>
          </cell>
          <cell r="AF1802">
            <v>20240105</v>
          </cell>
          <cell r="AG1802">
            <v>20240105</v>
          </cell>
          <cell r="AH1802">
            <v>20240105</v>
          </cell>
        </row>
        <row r="1803">
          <cell r="A1803">
            <v>20230501</v>
          </cell>
          <cell r="B1803">
            <v>20240105</v>
          </cell>
          <cell r="F1803" t="str">
            <v>HK322729</v>
          </cell>
          <cell r="G1803" t="str">
            <v>113951015300001</v>
          </cell>
          <cell r="H1803" t="str">
            <v>2SRS9XGMUUCS+325LM-II</v>
          </cell>
          <cell r="I1803">
            <v>40</v>
          </cell>
          <cell r="J1803">
            <v>13000</v>
          </cell>
          <cell r="K1803">
            <v>80</v>
          </cell>
          <cell r="L1803" t="str">
            <v>TECHNICO (COMP)</v>
          </cell>
          <cell r="M1803" t="str">
            <v>139</v>
          </cell>
          <cell r="N1803" t="str">
            <v>SRS</v>
          </cell>
          <cell r="O1803" t="str">
            <v>9X</v>
          </cell>
          <cell r="P1803" t="str">
            <v>G</v>
          </cell>
          <cell r="Q1803" t="str">
            <v/>
          </cell>
          <cell r="R1803" t="str">
            <v>CS</v>
          </cell>
          <cell r="S1803">
            <v>47</v>
          </cell>
          <cell r="T1803">
            <v>1880</v>
          </cell>
          <cell r="U1803" t="str">
            <v>11</v>
          </cell>
          <cell r="V1803" t="str">
            <v>DET SALES</v>
          </cell>
          <cell r="W1803">
            <v>20240105</v>
          </cell>
          <cell r="X1803" t="str">
            <v>12.5</v>
          </cell>
          <cell r="Y1803" t="str">
            <v>20</v>
          </cell>
          <cell r="Z1803" t="str">
            <v/>
          </cell>
          <cell r="AA1803" t="str">
            <v>2</v>
          </cell>
          <cell r="AB1803" t="str">
            <v/>
          </cell>
          <cell r="AC1803" t="str">
            <v>M200</v>
          </cell>
          <cell r="AD1803" t="str">
            <v/>
          </cell>
          <cell r="AE1803" t="str">
            <v>M100</v>
          </cell>
          <cell r="AF1803">
            <v>20240105</v>
          </cell>
          <cell r="AG1803">
            <v>20240105</v>
          </cell>
          <cell r="AH1803">
            <v>20240105</v>
          </cell>
        </row>
        <row r="1804">
          <cell r="A1804">
            <v>20230526</v>
          </cell>
          <cell r="B1804">
            <v>20240105</v>
          </cell>
          <cell r="F1804" t="str">
            <v>HK327623</v>
          </cell>
          <cell r="G1804" t="str">
            <v>000115126016000</v>
          </cell>
          <cell r="H1804" t="str">
            <v>SR15W2SS+1600L</v>
          </cell>
          <cell r="I1804">
            <v>75</v>
          </cell>
          <cell r="J1804">
            <v>120000</v>
          </cell>
          <cell r="K1804">
            <v>150</v>
          </cell>
          <cell r="L1804" t="str">
            <v>FLEXTRONICS INTL EUROPE B.V.</v>
          </cell>
          <cell r="M1804" t="str">
            <v>001</v>
          </cell>
          <cell r="N1804" t="str">
            <v>SR</v>
          </cell>
          <cell r="O1804" t="str">
            <v>15</v>
          </cell>
          <cell r="P1804" t="str">
            <v>W</v>
          </cell>
          <cell r="Q1804" t="str">
            <v/>
          </cell>
          <cell r="R1804" t="str">
            <v/>
          </cell>
          <cell r="S1804">
            <v>73</v>
          </cell>
          <cell r="T1804">
            <v>5475</v>
          </cell>
          <cell r="U1804" t="str">
            <v>11</v>
          </cell>
          <cell r="V1804" t="str">
            <v>LA SALES</v>
          </cell>
          <cell r="W1804">
            <v>20240102</v>
          </cell>
          <cell r="X1804" t="str">
            <v>20</v>
          </cell>
          <cell r="Y1804" t="str">
            <v>60</v>
          </cell>
          <cell r="Z1804" t="str">
            <v/>
          </cell>
          <cell r="AA1804" t="str">
            <v/>
          </cell>
          <cell r="AB1804" t="str">
            <v/>
          </cell>
          <cell r="AC1804" t="str">
            <v/>
          </cell>
          <cell r="AD1804" t="str">
            <v/>
          </cell>
          <cell r="AE1804" t="str">
            <v/>
          </cell>
          <cell r="AF1804">
            <v>20240105</v>
          </cell>
          <cell r="AG1804">
            <v>20240105</v>
          </cell>
          <cell r="AH1804">
            <v>20240105</v>
          </cell>
        </row>
        <row r="1805">
          <cell r="A1805">
            <v>20230728</v>
          </cell>
          <cell r="B1805">
            <v>20240105</v>
          </cell>
          <cell r="F1805" t="str">
            <v>HK336629</v>
          </cell>
          <cell r="G1805" t="str">
            <v>202C25122200000</v>
          </cell>
          <cell r="H1805" t="str">
            <v>SR25W1SSC1(GK) BLOCK</v>
          </cell>
          <cell r="I1805">
            <v>120</v>
          </cell>
          <cell r="J1805">
            <v>0</v>
          </cell>
          <cell r="K1805">
            <v>120</v>
          </cell>
          <cell r="L1805" t="str">
            <v>PRO-LINE AUTOMATION SYSTEMS</v>
          </cell>
          <cell r="M1805" t="str">
            <v>02C</v>
          </cell>
          <cell r="N1805" t="str">
            <v>SR</v>
          </cell>
          <cell r="O1805" t="str">
            <v>25</v>
          </cell>
          <cell r="P1805" t="str">
            <v>W</v>
          </cell>
          <cell r="Q1805" t="str">
            <v>GK</v>
          </cell>
          <cell r="R1805" t="str">
            <v>C1</v>
          </cell>
          <cell r="S1805">
            <v>24.6</v>
          </cell>
          <cell r="T1805">
            <v>2952</v>
          </cell>
          <cell r="U1805" t="str">
            <v>11</v>
          </cell>
          <cell r="V1805" t="str">
            <v>CAN SALES</v>
          </cell>
          <cell r="W1805">
            <v>20231218</v>
          </cell>
          <cell r="X1805" t="str">
            <v/>
          </cell>
          <cell r="Y1805" t="str">
            <v/>
          </cell>
          <cell r="Z1805" t="str">
            <v/>
          </cell>
          <cell r="AA1805" t="str">
            <v/>
          </cell>
          <cell r="AB1805" t="str">
            <v/>
          </cell>
          <cell r="AC1805" t="str">
            <v/>
          </cell>
          <cell r="AD1805" t="str">
            <v/>
          </cell>
          <cell r="AE1805" t="str">
            <v/>
          </cell>
          <cell r="AF1805">
            <v>20240105</v>
          </cell>
          <cell r="AG1805">
            <v>20240105</v>
          </cell>
          <cell r="AH1805">
            <v>20240105</v>
          </cell>
        </row>
        <row r="1806">
          <cell r="A1806">
            <v>20230803</v>
          </cell>
          <cell r="B1806">
            <v>20240105</v>
          </cell>
          <cell r="F1806" t="str">
            <v>HK337406</v>
          </cell>
          <cell r="G1806" t="str">
            <v>302351020009600</v>
          </cell>
          <cell r="H1806" t="str">
            <v>SHS15V1E(GK) BLOCK</v>
          </cell>
          <cell r="I1806">
            <v>28</v>
          </cell>
          <cell r="J1806">
            <v>0</v>
          </cell>
          <cell r="K1806">
            <v>28</v>
          </cell>
          <cell r="L1806" t="str">
            <v>DOVER MOTION</v>
          </cell>
          <cell r="M1806" t="str">
            <v>023</v>
          </cell>
          <cell r="N1806" t="str">
            <v>SHS</v>
          </cell>
          <cell r="O1806" t="str">
            <v>15</v>
          </cell>
          <cell r="P1806" t="str">
            <v>V</v>
          </cell>
          <cell r="Q1806" t="str">
            <v>GK</v>
          </cell>
          <cell r="R1806" t="str">
            <v/>
          </cell>
          <cell r="S1806">
            <v>27.77</v>
          </cell>
          <cell r="T1806">
            <v>777.56</v>
          </cell>
          <cell r="U1806" t="str">
            <v>11</v>
          </cell>
          <cell r="V1806" t="str">
            <v>NE SALES</v>
          </cell>
          <cell r="W1806">
            <v>20240105</v>
          </cell>
          <cell r="X1806" t="str">
            <v/>
          </cell>
          <cell r="Y1806" t="str">
            <v/>
          </cell>
          <cell r="Z1806" t="str">
            <v/>
          </cell>
          <cell r="AA1806" t="str">
            <v/>
          </cell>
          <cell r="AB1806" t="str">
            <v>0010</v>
          </cell>
          <cell r="AC1806" t="str">
            <v/>
          </cell>
          <cell r="AD1806" t="str">
            <v/>
          </cell>
          <cell r="AE1806" t="str">
            <v/>
          </cell>
          <cell r="AF1806">
            <v>20240105</v>
          </cell>
          <cell r="AG1806">
            <v>20240105</v>
          </cell>
          <cell r="AH1806">
            <v>20240105</v>
          </cell>
        </row>
        <row r="1807">
          <cell r="A1807">
            <v>20230803</v>
          </cell>
          <cell r="B1807">
            <v>20240105</v>
          </cell>
          <cell r="F1807" t="str">
            <v>HK337272</v>
          </cell>
          <cell r="G1807" t="str">
            <v>002355226007800</v>
          </cell>
          <cell r="H1807" t="str">
            <v>SHS55LC2SS+780L</v>
          </cell>
          <cell r="I1807">
            <v>12</v>
          </cell>
          <cell r="J1807">
            <v>9360</v>
          </cell>
          <cell r="K1807">
            <v>24</v>
          </cell>
          <cell r="L1807" t="str">
            <v>FORI AUTOMATION</v>
          </cell>
          <cell r="M1807" t="str">
            <v>023</v>
          </cell>
          <cell r="N1807" t="str">
            <v>SHS</v>
          </cell>
          <cell r="O1807" t="str">
            <v>55</v>
          </cell>
          <cell r="P1807" t="str">
            <v>LC</v>
          </cell>
          <cell r="Q1807" t="str">
            <v/>
          </cell>
          <cell r="R1807" t="str">
            <v/>
          </cell>
          <cell r="S1807">
            <v>432.58</v>
          </cell>
          <cell r="T1807">
            <v>5190.96</v>
          </cell>
          <cell r="U1807" t="str">
            <v>11</v>
          </cell>
          <cell r="V1807" t="str">
            <v>DET SALES</v>
          </cell>
          <cell r="W1807">
            <v>20240105</v>
          </cell>
          <cell r="X1807" t="str">
            <v>30</v>
          </cell>
          <cell r="Y1807" t="str">
            <v>120</v>
          </cell>
          <cell r="Z1807" t="str">
            <v/>
          </cell>
          <cell r="AA1807" t="str">
            <v/>
          </cell>
          <cell r="AB1807" t="str">
            <v/>
          </cell>
          <cell r="AC1807" t="str">
            <v/>
          </cell>
          <cell r="AD1807" t="str">
            <v/>
          </cell>
          <cell r="AE1807" t="str">
            <v/>
          </cell>
          <cell r="AF1807">
            <v>20240105</v>
          </cell>
          <cell r="AG1807">
            <v>20240105</v>
          </cell>
          <cell r="AH1807">
            <v>20240105</v>
          </cell>
        </row>
        <row r="1808">
          <cell r="A1808">
            <v>20230810</v>
          </cell>
          <cell r="B1808">
            <v>20240105</v>
          </cell>
          <cell r="F1808" t="str">
            <v>HK338387</v>
          </cell>
          <cell r="G1808" t="str">
            <v>302351020009600</v>
          </cell>
          <cell r="H1808" t="str">
            <v>SHS15V1E(GK) BLOCK</v>
          </cell>
          <cell r="I1808">
            <v>50</v>
          </cell>
          <cell r="J1808">
            <v>0</v>
          </cell>
          <cell r="K1808">
            <v>50</v>
          </cell>
          <cell r="L1808" t="str">
            <v>DOVER MOTION</v>
          </cell>
          <cell r="M1808" t="str">
            <v>023</v>
          </cell>
          <cell r="N1808" t="str">
            <v>SHS</v>
          </cell>
          <cell r="O1808" t="str">
            <v>15</v>
          </cell>
          <cell r="P1808" t="str">
            <v>V</v>
          </cell>
          <cell r="Q1808" t="str">
            <v>GK</v>
          </cell>
          <cell r="R1808" t="str">
            <v/>
          </cell>
          <cell r="S1808">
            <v>27.77</v>
          </cell>
          <cell r="T1808">
            <v>1388.5</v>
          </cell>
          <cell r="U1808" t="str">
            <v>11</v>
          </cell>
          <cell r="V1808" t="str">
            <v>NE SALES</v>
          </cell>
          <cell r="W1808">
            <v>20240101</v>
          </cell>
          <cell r="X1808" t="str">
            <v/>
          </cell>
          <cell r="Y1808" t="str">
            <v/>
          </cell>
          <cell r="Z1808" t="str">
            <v/>
          </cell>
          <cell r="AA1808" t="str">
            <v/>
          </cell>
          <cell r="AB1808" t="str">
            <v>0010</v>
          </cell>
          <cell r="AC1808" t="str">
            <v/>
          </cell>
          <cell r="AD1808" t="str">
            <v/>
          </cell>
          <cell r="AE1808" t="str">
            <v/>
          </cell>
          <cell r="AF1808">
            <v>20240105</v>
          </cell>
          <cell r="AG1808">
            <v>20240105</v>
          </cell>
          <cell r="AH1808">
            <v>20240105</v>
          </cell>
        </row>
        <row r="1809">
          <cell r="A1809">
            <v>20230810</v>
          </cell>
          <cell r="B1809">
            <v>20240105</v>
          </cell>
          <cell r="F1809" t="str">
            <v>HK338388</v>
          </cell>
          <cell r="G1809" t="str">
            <v>302351020009600</v>
          </cell>
          <cell r="H1809" t="str">
            <v>SHS15V1E(GK) BLOCK</v>
          </cell>
          <cell r="I1809">
            <v>50</v>
          </cell>
          <cell r="J1809">
            <v>0</v>
          </cell>
          <cell r="K1809">
            <v>50</v>
          </cell>
          <cell r="L1809" t="str">
            <v>DOVER MOTION</v>
          </cell>
          <cell r="M1809" t="str">
            <v>023</v>
          </cell>
          <cell r="N1809" t="str">
            <v>SHS</v>
          </cell>
          <cell r="O1809" t="str">
            <v>15</v>
          </cell>
          <cell r="P1809" t="str">
            <v>V</v>
          </cell>
          <cell r="Q1809" t="str">
            <v>GK</v>
          </cell>
          <cell r="R1809" t="str">
            <v/>
          </cell>
          <cell r="S1809">
            <v>27.77</v>
          </cell>
          <cell r="T1809">
            <v>1388.5</v>
          </cell>
          <cell r="U1809" t="str">
            <v>11</v>
          </cell>
          <cell r="V1809" t="str">
            <v>NE SALES</v>
          </cell>
          <cell r="W1809">
            <v>20240103</v>
          </cell>
          <cell r="X1809" t="str">
            <v/>
          </cell>
          <cell r="Y1809" t="str">
            <v/>
          </cell>
          <cell r="Z1809" t="str">
            <v/>
          </cell>
          <cell r="AA1809" t="str">
            <v/>
          </cell>
          <cell r="AB1809" t="str">
            <v>0010</v>
          </cell>
          <cell r="AC1809" t="str">
            <v/>
          </cell>
          <cell r="AD1809" t="str">
            <v/>
          </cell>
          <cell r="AE1809" t="str">
            <v/>
          </cell>
          <cell r="AF1809">
            <v>20240105</v>
          </cell>
          <cell r="AG1809">
            <v>20240105</v>
          </cell>
          <cell r="AH1809">
            <v>20240105</v>
          </cell>
        </row>
        <row r="1810">
          <cell r="A1810">
            <v>20230815</v>
          </cell>
          <cell r="B1810">
            <v>20240105</v>
          </cell>
          <cell r="F1810" t="str">
            <v>HK338817</v>
          </cell>
          <cell r="G1810" t="str">
            <v>102351009831100</v>
          </cell>
          <cell r="H1810" t="str">
            <v>SHS30R2C1FM+1240LPF-II</v>
          </cell>
          <cell r="I1810">
            <v>10</v>
          </cell>
          <cell r="J1810">
            <v>12400</v>
          </cell>
          <cell r="K1810">
            <v>20</v>
          </cell>
          <cell r="L1810" t="str">
            <v>MRSI/MYCRONIC</v>
          </cell>
          <cell r="M1810" t="str">
            <v>023</v>
          </cell>
          <cell r="N1810" t="str">
            <v>SHS</v>
          </cell>
          <cell r="O1810" t="str">
            <v>30</v>
          </cell>
          <cell r="P1810" t="str">
            <v>R</v>
          </cell>
          <cell r="Q1810" t="str">
            <v>P</v>
          </cell>
          <cell r="R1810" t="str">
            <v>C1</v>
          </cell>
          <cell r="S1810">
            <v>464</v>
          </cell>
          <cell r="T1810">
            <v>4640</v>
          </cell>
          <cell r="U1810" t="str">
            <v>11</v>
          </cell>
          <cell r="V1810" t="str">
            <v>NE SALES</v>
          </cell>
          <cell r="W1810">
            <v>20240105</v>
          </cell>
          <cell r="X1810" t="str">
            <v>20</v>
          </cell>
          <cell r="Y1810" t="str">
            <v>80</v>
          </cell>
          <cell r="Z1810" t="str">
            <v/>
          </cell>
          <cell r="AA1810" t="str">
            <v>2</v>
          </cell>
          <cell r="AB1810" t="str">
            <v/>
          </cell>
          <cell r="AC1810" t="str">
            <v>Y900</v>
          </cell>
          <cell r="AD1810" t="str">
            <v>0010</v>
          </cell>
          <cell r="AE1810" t="str">
            <v>F900</v>
          </cell>
          <cell r="AF1810">
            <v>20240105</v>
          </cell>
          <cell r="AG1810">
            <v>20240105</v>
          </cell>
          <cell r="AH1810">
            <v>20240105</v>
          </cell>
        </row>
        <row r="1811">
          <cell r="A1811">
            <v>20230815</v>
          </cell>
          <cell r="B1811">
            <v>20240105</v>
          </cell>
          <cell r="F1811" t="str">
            <v>HK338814</v>
          </cell>
          <cell r="G1811" t="str">
            <v>102351009831200</v>
          </cell>
          <cell r="H1811" t="str">
            <v>SHS30R2C1FM+760LPF-II</v>
          </cell>
          <cell r="I1811">
            <v>10</v>
          </cell>
          <cell r="J1811">
            <v>7600</v>
          </cell>
          <cell r="K1811">
            <v>20</v>
          </cell>
          <cell r="L1811" t="str">
            <v>MRSI/MYCRONIC</v>
          </cell>
          <cell r="M1811" t="str">
            <v>023</v>
          </cell>
          <cell r="N1811" t="str">
            <v>SHS</v>
          </cell>
          <cell r="O1811" t="str">
            <v>30</v>
          </cell>
          <cell r="P1811" t="str">
            <v>R</v>
          </cell>
          <cell r="Q1811" t="str">
            <v>P</v>
          </cell>
          <cell r="R1811" t="str">
            <v>C1</v>
          </cell>
          <cell r="S1811">
            <v>369</v>
          </cell>
          <cell r="T1811">
            <v>3690</v>
          </cell>
          <cell r="U1811" t="str">
            <v>11</v>
          </cell>
          <cell r="V1811" t="str">
            <v>NE SALES</v>
          </cell>
          <cell r="W1811">
            <v>20240105</v>
          </cell>
          <cell r="X1811" t="str">
            <v>20</v>
          </cell>
          <cell r="Y1811" t="str">
            <v>80</v>
          </cell>
          <cell r="Z1811" t="str">
            <v/>
          </cell>
          <cell r="AA1811" t="str">
            <v>2</v>
          </cell>
          <cell r="AB1811" t="str">
            <v/>
          </cell>
          <cell r="AC1811" t="str">
            <v>Y900</v>
          </cell>
          <cell r="AD1811" t="str">
            <v>0010</v>
          </cell>
          <cell r="AE1811" t="str">
            <v>F900</v>
          </cell>
          <cell r="AF1811">
            <v>20240105</v>
          </cell>
          <cell r="AG1811">
            <v>20240105</v>
          </cell>
          <cell r="AH1811">
            <v>20240105</v>
          </cell>
        </row>
        <row r="1812">
          <cell r="A1812">
            <v>20230530</v>
          </cell>
          <cell r="B1812">
            <v>20240108</v>
          </cell>
          <cell r="F1812" t="str">
            <v>HK327741</v>
          </cell>
          <cell r="G1812" t="str">
            <v>100551001393500</v>
          </cell>
          <cell r="H1812" t="str">
            <v>SSR15XW2C1+900LYF(B)</v>
          </cell>
          <cell r="I1812">
            <v>25</v>
          </cell>
          <cell r="J1812">
            <v>22500</v>
          </cell>
          <cell r="K1812">
            <v>50</v>
          </cell>
          <cell r="L1812" t="str">
            <v>DYNEX TECHNOLOGIES</v>
          </cell>
          <cell r="M1812" t="str">
            <v>005</v>
          </cell>
          <cell r="N1812" t="str">
            <v>SSR</v>
          </cell>
          <cell r="O1812" t="str">
            <v>15X</v>
          </cell>
          <cell r="P1812" t="str">
            <v>W</v>
          </cell>
          <cell r="Q1812" t="str">
            <v/>
          </cell>
          <cell r="R1812" t="str">
            <v>C1</v>
          </cell>
          <cell r="S1812">
            <v>182</v>
          </cell>
          <cell r="T1812">
            <v>4550</v>
          </cell>
          <cell r="U1812" t="str">
            <v>11</v>
          </cell>
          <cell r="V1812" t="str">
            <v>NE SALES</v>
          </cell>
          <cell r="W1812">
            <v>20240108</v>
          </cell>
          <cell r="X1812" t="str">
            <v>30</v>
          </cell>
          <cell r="Y1812" t="str">
            <v>60</v>
          </cell>
          <cell r="Z1812" t="str">
            <v/>
          </cell>
          <cell r="AA1812" t="str">
            <v/>
          </cell>
          <cell r="AB1812" t="str">
            <v/>
          </cell>
          <cell r="AC1812" t="str">
            <v/>
          </cell>
          <cell r="AD1812" t="str">
            <v/>
          </cell>
          <cell r="AE1812" t="str">
            <v>F900</v>
          </cell>
          <cell r="AF1812">
            <v>20240108</v>
          </cell>
          <cell r="AG1812">
            <v>20240108</v>
          </cell>
          <cell r="AH1812">
            <v>20240108</v>
          </cell>
        </row>
        <row r="1813">
          <cell r="A1813">
            <v>20230614</v>
          </cell>
          <cell r="B1813">
            <v>20240108</v>
          </cell>
          <cell r="F1813" t="str">
            <v>HK330843</v>
          </cell>
          <cell r="G1813" t="str">
            <v>013910026001550</v>
          </cell>
          <cell r="H1813" t="str">
            <v>2SRS9XMSS+155LM</v>
          </cell>
          <cell r="I1813">
            <v>48</v>
          </cell>
          <cell r="J1813">
            <v>7440</v>
          </cell>
          <cell r="K1813">
            <v>96</v>
          </cell>
          <cell r="L1813" t="str">
            <v>ATS INDUSTRIAL AUTOMATION</v>
          </cell>
          <cell r="M1813" t="str">
            <v>139</v>
          </cell>
          <cell r="N1813" t="str">
            <v>SRS</v>
          </cell>
          <cell r="O1813" t="str">
            <v>9X</v>
          </cell>
          <cell r="P1813" t="str">
            <v/>
          </cell>
          <cell r="Q1813" t="str">
            <v/>
          </cell>
          <cell r="R1813" t="str">
            <v/>
          </cell>
          <cell r="S1813">
            <v>46.7</v>
          </cell>
          <cell r="T1813">
            <v>2241.6</v>
          </cell>
          <cell r="U1813" t="str">
            <v>11</v>
          </cell>
          <cell r="V1813" t="str">
            <v>CAN SALES</v>
          </cell>
          <cell r="W1813">
            <v>20240108</v>
          </cell>
          <cell r="X1813" t="str">
            <v>7.5</v>
          </cell>
          <cell r="Y1813" t="str">
            <v>20</v>
          </cell>
          <cell r="Z1813" t="str">
            <v/>
          </cell>
          <cell r="AA1813" t="str">
            <v/>
          </cell>
          <cell r="AB1813" t="str">
            <v/>
          </cell>
          <cell r="AC1813" t="str">
            <v>M200</v>
          </cell>
          <cell r="AD1813" t="str">
            <v/>
          </cell>
          <cell r="AE1813" t="str">
            <v>M100</v>
          </cell>
          <cell r="AF1813">
            <v>20240108</v>
          </cell>
          <cell r="AG1813">
            <v>20240108</v>
          </cell>
          <cell r="AH1813">
            <v>20240108</v>
          </cell>
        </row>
        <row r="1814">
          <cell r="A1814">
            <v>20230615</v>
          </cell>
          <cell r="B1814">
            <v>20240108</v>
          </cell>
          <cell r="F1814" t="str">
            <v>HK330994</v>
          </cell>
          <cell r="G1814" t="str">
            <v>002315116001000</v>
          </cell>
          <cell r="H1814" t="str">
            <v>SHS15C1SS+100L</v>
          </cell>
          <cell r="I1814">
            <v>24</v>
          </cell>
          <cell r="J1814">
            <v>2400</v>
          </cell>
          <cell r="K1814">
            <v>24</v>
          </cell>
          <cell r="L1814" t="str">
            <v>ATS INDUSTRIAL AUTOMATION</v>
          </cell>
          <cell r="M1814" t="str">
            <v>023</v>
          </cell>
          <cell r="N1814" t="str">
            <v>SHS</v>
          </cell>
          <cell r="O1814" t="str">
            <v>15</v>
          </cell>
          <cell r="P1814" t="str">
            <v>C</v>
          </cell>
          <cell r="Q1814" t="str">
            <v/>
          </cell>
          <cell r="R1814" t="str">
            <v/>
          </cell>
          <cell r="S1814">
            <v>31</v>
          </cell>
          <cell r="T1814">
            <v>744</v>
          </cell>
          <cell r="U1814" t="str">
            <v>11</v>
          </cell>
          <cell r="V1814" t="str">
            <v>CAN SALES</v>
          </cell>
          <cell r="W1814">
            <v>20240108</v>
          </cell>
          <cell r="X1814" t="str">
            <v>20</v>
          </cell>
          <cell r="Y1814" t="str">
            <v>60</v>
          </cell>
          <cell r="Z1814" t="str">
            <v/>
          </cell>
          <cell r="AA1814" t="str">
            <v/>
          </cell>
          <cell r="AB1814" t="str">
            <v/>
          </cell>
          <cell r="AC1814" t="str">
            <v/>
          </cell>
          <cell r="AD1814" t="str">
            <v/>
          </cell>
          <cell r="AE1814" t="str">
            <v/>
          </cell>
          <cell r="AF1814">
            <v>20240108</v>
          </cell>
          <cell r="AG1814">
            <v>20240108</v>
          </cell>
          <cell r="AH1814">
            <v>20240108</v>
          </cell>
        </row>
        <row r="1815">
          <cell r="A1815">
            <v>20230615</v>
          </cell>
          <cell r="B1815">
            <v>20240108</v>
          </cell>
          <cell r="F1815" t="str">
            <v>HK330992</v>
          </cell>
          <cell r="G1815" t="str">
            <v>002330126014800</v>
          </cell>
          <cell r="H1815" t="str">
            <v>SHS30C2SS+1480L</v>
          </cell>
          <cell r="I1815">
            <v>24</v>
          </cell>
          <cell r="J1815">
            <v>35520</v>
          </cell>
          <cell r="K1815">
            <v>48</v>
          </cell>
          <cell r="L1815" t="str">
            <v>ATS INDUSTRIAL AUTOMATION</v>
          </cell>
          <cell r="M1815" t="str">
            <v>023</v>
          </cell>
          <cell r="N1815" t="str">
            <v>SHS</v>
          </cell>
          <cell r="O1815" t="str">
            <v>30</v>
          </cell>
          <cell r="P1815" t="str">
            <v>C</v>
          </cell>
          <cell r="Q1815" t="str">
            <v/>
          </cell>
          <cell r="R1815" t="str">
            <v/>
          </cell>
          <cell r="S1815">
            <v>141</v>
          </cell>
          <cell r="T1815">
            <v>3384</v>
          </cell>
          <cell r="U1815" t="str">
            <v>11</v>
          </cell>
          <cell r="V1815" t="str">
            <v>CAN SALES</v>
          </cell>
          <cell r="W1815">
            <v>20240108</v>
          </cell>
          <cell r="X1815" t="str">
            <v>20</v>
          </cell>
          <cell r="Y1815" t="str">
            <v>80</v>
          </cell>
          <cell r="Z1815" t="str">
            <v/>
          </cell>
          <cell r="AA1815" t="str">
            <v/>
          </cell>
          <cell r="AB1815" t="str">
            <v/>
          </cell>
          <cell r="AC1815" t="str">
            <v/>
          </cell>
          <cell r="AD1815" t="str">
            <v/>
          </cell>
          <cell r="AE1815" t="str">
            <v/>
          </cell>
          <cell r="AF1815">
            <v>20240108</v>
          </cell>
          <cell r="AG1815">
            <v>20240108</v>
          </cell>
          <cell r="AH1815">
            <v>20240108</v>
          </cell>
        </row>
        <row r="1816">
          <cell r="A1816">
            <v>20230801</v>
          </cell>
          <cell r="B1816">
            <v>20240108</v>
          </cell>
          <cell r="F1816" t="str">
            <v>HK337105</v>
          </cell>
          <cell r="G1816" t="str">
            <v>100551016796700</v>
          </cell>
          <cell r="H1816" t="str">
            <v>SSR25XW2SS+1120LY</v>
          </cell>
          <cell r="I1816">
            <v>400</v>
          </cell>
          <cell r="J1816">
            <v>448000</v>
          </cell>
          <cell r="K1816">
            <v>800</v>
          </cell>
          <cell r="L1816" t="str">
            <v>MOTION IND - BIRMINGHAM</v>
          </cell>
          <cell r="M1816" t="str">
            <v>005</v>
          </cell>
          <cell r="N1816" t="str">
            <v>SSR</v>
          </cell>
          <cell r="O1816" t="str">
            <v>25X</v>
          </cell>
          <cell r="P1816" t="str">
            <v>W</v>
          </cell>
          <cell r="Q1816" t="str">
            <v/>
          </cell>
          <cell r="R1816" t="str">
            <v/>
          </cell>
          <cell r="S1816">
            <v>114</v>
          </cell>
          <cell r="T1816">
            <v>45600</v>
          </cell>
          <cell r="U1816" t="str">
            <v>11</v>
          </cell>
          <cell r="V1816" t="str">
            <v>NE SALES</v>
          </cell>
          <cell r="W1816">
            <v>20240108</v>
          </cell>
          <cell r="X1816" t="str">
            <v>20</v>
          </cell>
          <cell r="Y1816" t="str">
            <v>60</v>
          </cell>
          <cell r="Z1816" t="str">
            <v/>
          </cell>
          <cell r="AA1816" t="str">
            <v/>
          </cell>
          <cell r="AB1816" t="str">
            <v/>
          </cell>
          <cell r="AC1816" t="str">
            <v/>
          </cell>
          <cell r="AD1816" t="str">
            <v/>
          </cell>
          <cell r="AE1816" t="str">
            <v/>
          </cell>
          <cell r="AF1816">
            <v>20240108</v>
          </cell>
          <cell r="AG1816">
            <v>20240108</v>
          </cell>
          <cell r="AH1816">
            <v>20240108</v>
          </cell>
        </row>
        <row r="1817">
          <cell r="A1817">
            <v>20230801</v>
          </cell>
          <cell r="B1817">
            <v>20240110</v>
          </cell>
          <cell r="F1817" t="str">
            <v>HK337028</v>
          </cell>
          <cell r="G1817" t="str">
            <v>113751016096500</v>
          </cell>
          <cell r="H1817" t="str">
            <v>SRS15WGMUUC1+82LPM</v>
          </cell>
          <cell r="I1817">
            <v>15</v>
          </cell>
          <cell r="J1817">
            <v>1230</v>
          </cell>
          <cell r="K1817">
            <v>15</v>
          </cell>
          <cell r="L1817" t="str">
            <v>MOTION SOLUTIONS</v>
          </cell>
          <cell r="M1817" t="str">
            <v>137</v>
          </cell>
          <cell r="N1817" t="str">
            <v>SRS-W</v>
          </cell>
          <cell r="O1817" t="str">
            <v>15</v>
          </cell>
          <cell r="P1817" t="str">
            <v>G</v>
          </cell>
          <cell r="Q1817" t="str">
            <v>P</v>
          </cell>
          <cell r="R1817" t="str">
            <v>C1</v>
          </cell>
          <cell r="S1817">
            <v>55.96</v>
          </cell>
          <cell r="T1817">
            <v>839.4</v>
          </cell>
          <cell r="U1817" t="str">
            <v>11</v>
          </cell>
          <cell r="V1817" t="str">
            <v>SF SALES</v>
          </cell>
          <cell r="W1817">
            <v>20240110</v>
          </cell>
          <cell r="X1817" t="str">
            <v>21</v>
          </cell>
          <cell r="Y1817" t="str">
            <v>40</v>
          </cell>
          <cell r="Z1817" t="str">
            <v/>
          </cell>
          <cell r="AA1817" t="str">
            <v/>
          </cell>
          <cell r="AB1817" t="str">
            <v/>
          </cell>
          <cell r="AC1817" t="str">
            <v>M200</v>
          </cell>
          <cell r="AD1817" t="str">
            <v/>
          </cell>
          <cell r="AE1817" t="str">
            <v>M100</v>
          </cell>
          <cell r="AF1817">
            <v>20240110</v>
          </cell>
          <cell r="AG1817">
            <v>20240110</v>
          </cell>
          <cell r="AH1817">
            <v>20240110</v>
          </cell>
        </row>
        <row r="1818">
          <cell r="A1818">
            <v>20230810</v>
          </cell>
          <cell r="B1818">
            <v>20240110</v>
          </cell>
          <cell r="F1818" t="str">
            <v>HK338420</v>
          </cell>
          <cell r="G1818" t="str">
            <v>100551011082300</v>
          </cell>
          <cell r="H1818" t="str">
            <v>SSR15XW2C1M+760LSPM-III</v>
          </cell>
          <cell r="I1818">
            <v>15</v>
          </cell>
          <cell r="J1818">
            <v>11400</v>
          </cell>
          <cell r="K1818">
            <v>30</v>
          </cell>
          <cell r="L1818" t="str">
            <v>RELIANT SYSTEMS INC</v>
          </cell>
          <cell r="M1818" t="str">
            <v>005</v>
          </cell>
          <cell r="N1818" t="str">
            <v>SSR</v>
          </cell>
          <cell r="O1818" t="str">
            <v>15X</v>
          </cell>
          <cell r="P1818" t="str">
            <v>W</v>
          </cell>
          <cell r="Q1818" t="str">
            <v>SP</v>
          </cell>
          <cell r="R1818" t="str">
            <v>C1</v>
          </cell>
          <cell r="S1818">
            <v>217.78</v>
          </cell>
          <cell r="T1818">
            <v>3266.7</v>
          </cell>
          <cell r="U1818" t="str">
            <v>11</v>
          </cell>
          <cell r="V1818" t="str">
            <v>CHI SALES</v>
          </cell>
          <cell r="W1818">
            <v>20240110</v>
          </cell>
          <cell r="X1818" t="str">
            <v>20</v>
          </cell>
          <cell r="Y1818" t="str">
            <v>60</v>
          </cell>
          <cell r="Z1818" t="str">
            <v/>
          </cell>
          <cell r="AA1818" t="str">
            <v>3</v>
          </cell>
          <cell r="AB1818" t="str">
            <v/>
          </cell>
          <cell r="AC1818" t="str">
            <v>M300</v>
          </cell>
          <cell r="AD1818" t="str">
            <v/>
          </cell>
          <cell r="AE1818" t="str">
            <v>M100</v>
          </cell>
          <cell r="AF1818">
            <v>20240110</v>
          </cell>
          <cell r="AG1818">
            <v>20240110</v>
          </cell>
          <cell r="AH1818">
            <v>20240110</v>
          </cell>
        </row>
        <row r="1819">
          <cell r="A1819">
            <v>20230810</v>
          </cell>
          <cell r="B1819">
            <v>20240110</v>
          </cell>
          <cell r="F1819" t="str">
            <v>HK338404</v>
          </cell>
          <cell r="G1819" t="str">
            <v>100651019496600</v>
          </cell>
          <cell r="H1819" t="str">
            <v>SSR15XW2C1MS+740LSPM-II</v>
          </cell>
          <cell r="I1819">
            <v>8</v>
          </cell>
          <cell r="J1819">
            <v>5920</v>
          </cell>
          <cell r="K1819">
            <v>16</v>
          </cell>
          <cell r="L1819" t="str">
            <v>RELIANT SYSTEMS INC</v>
          </cell>
          <cell r="M1819" t="str">
            <v>006</v>
          </cell>
          <cell r="N1819" t="str">
            <v>SSR</v>
          </cell>
          <cell r="O1819" t="str">
            <v>15X</v>
          </cell>
          <cell r="P1819" t="str">
            <v>W</v>
          </cell>
          <cell r="Q1819" t="str">
            <v>SP</v>
          </cell>
          <cell r="R1819" t="str">
            <v>C1</v>
          </cell>
          <cell r="S1819">
            <v>274.43</v>
          </cell>
          <cell r="T1819">
            <v>2195.44</v>
          </cell>
          <cell r="U1819" t="str">
            <v>11</v>
          </cell>
          <cell r="V1819" t="str">
            <v>CHI SALES</v>
          </cell>
          <cell r="W1819">
            <v>20240110</v>
          </cell>
          <cell r="X1819" t="str">
            <v>10</v>
          </cell>
          <cell r="Y1819" t="str">
            <v>60</v>
          </cell>
          <cell r="Z1819" t="str">
            <v/>
          </cell>
          <cell r="AA1819" t="str">
            <v>2</v>
          </cell>
          <cell r="AB1819" t="str">
            <v>Z000</v>
          </cell>
          <cell r="AC1819" t="str">
            <v>M200</v>
          </cell>
          <cell r="AD1819" t="str">
            <v/>
          </cell>
          <cell r="AE1819" t="str">
            <v>M100</v>
          </cell>
          <cell r="AF1819">
            <v>20240110</v>
          </cell>
          <cell r="AG1819">
            <v>20240110</v>
          </cell>
          <cell r="AH1819">
            <v>20240110</v>
          </cell>
        </row>
        <row r="1820">
          <cell r="A1820">
            <v>20230810</v>
          </cell>
          <cell r="B1820">
            <v>20240110</v>
          </cell>
          <cell r="F1820" t="str">
            <v>HK338405</v>
          </cell>
          <cell r="G1820" t="str">
            <v>100651019496600</v>
          </cell>
          <cell r="H1820" t="str">
            <v>SSR15XW2C1MS+740LSPM-II</v>
          </cell>
          <cell r="I1820">
            <v>6</v>
          </cell>
          <cell r="J1820">
            <v>4440</v>
          </cell>
          <cell r="K1820">
            <v>12</v>
          </cell>
          <cell r="L1820" t="str">
            <v>RELIANT SYSTEMS INC</v>
          </cell>
          <cell r="M1820" t="str">
            <v>006</v>
          </cell>
          <cell r="N1820" t="str">
            <v>SSR</v>
          </cell>
          <cell r="O1820" t="str">
            <v>15X</v>
          </cell>
          <cell r="P1820" t="str">
            <v>W</v>
          </cell>
          <cell r="Q1820" t="str">
            <v>SP</v>
          </cell>
          <cell r="R1820" t="str">
            <v>C1</v>
          </cell>
          <cell r="S1820">
            <v>274.43</v>
          </cell>
          <cell r="T1820">
            <v>1646.58</v>
          </cell>
          <cell r="U1820" t="str">
            <v>11</v>
          </cell>
          <cell r="V1820" t="str">
            <v>CHI SALES</v>
          </cell>
          <cell r="W1820">
            <v>20240117</v>
          </cell>
          <cell r="X1820" t="str">
            <v>10</v>
          </cell>
          <cell r="Y1820" t="str">
            <v>60</v>
          </cell>
          <cell r="Z1820" t="str">
            <v/>
          </cell>
          <cell r="AA1820" t="str">
            <v>2</v>
          </cell>
          <cell r="AB1820" t="str">
            <v>Z000</v>
          </cell>
          <cell r="AC1820" t="str">
            <v>M200</v>
          </cell>
          <cell r="AD1820" t="str">
            <v/>
          </cell>
          <cell r="AE1820" t="str">
            <v>M100</v>
          </cell>
          <cell r="AF1820">
            <v>20240110</v>
          </cell>
          <cell r="AG1820">
            <v>20240110</v>
          </cell>
          <cell r="AH1820">
            <v>20240110</v>
          </cell>
        </row>
        <row r="1821">
          <cell r="A1821">
            <v>20230707</v>
          </cell>
          <cell r="B1821">
            <v>20240111</v>
          </cell>
          <cell r="F1821" t="str">
            <v>HK333642</v>
          </cell>
          <cell r="G1821" t="str">
            <v>113951022215400</v>
          </cell>
          <cell r="H1821" t="str">
            <v>2SRS9XMUU+550LM</v>
          </cell>
          <cell r="I1821">
            <v>8</v>
          </cell>
          <cell r="J1821">
            <v>4400</v>
          </cell>
          <cell r="K1821">
            <v>16</v>
          </cell>
          <cell r="L1821" t="str">
            <v>B.E. AEROSPACE (UKNI)</v>
          </cell>
          <cell r="M1821" t="str">
            <v>139</v>
          </cell>
          <cell r="N1821" t="str">
            <v>SRS</v>
          </cell>
          <cell r="O1821" t="str">
            <v>9X</v>
          </cell>
          <cell r="P1821" t="str">
            <v/>
          </cell>
          <cell r="Q1821" t="str">
            <v/>
          </cell>
          <cell r="R1821" t="str">
            <v/>
          </cell>
          <cell r="S1821">
            <v>79.52</v>
          </cell>
          <cell r="T1821">
            <v>636.16</v>
          </cell>
          <cell r="U1821" t="str">
            <v>11</v>
          </cell>
          <cell r="V1821" t="str">
            <v>ATL SALES</v>
          </cell>
          <cell r="W1821">
            <v>20240111</v>
          </cell>
          <cell r="X1821" t="str">
            <v>5</v>
          </cell>
          <cell r="Y1821" t="str">
            <v>20</v>
          </cell>
          <cell r="Z1821" t="str">
            <v/>
          </cell>
          <cell r="AA1821" t="str">
            <v/>
          </cell>
          <cell r="AB1821" t="str">
            <v/>
          </cell>
          <cell r="AC1821" t="str">
            <v>M200</v>
          </cell>
          <cell r="AD1821" t="str">
            <v/>
          </cell>
          <cell r="AE1821" t="str">
            <v>M100</v>
          </cell>
          <cell r="AF1821">
            <v>20240111</v>
          </cell>
          <cell r="AG1821">
            <v>20240111</v>
          </cell>
          <cell r="AH1821">
            <v>20240111</v>
          </cell>
        </row>
        <row r="1822">
          <cell r="A1822">
            <v>20230707</v>
          </cell>
          <cell r="B1822">
            <v>20240111</v>
          </cell>
          <cell r="F1822" t="str">
            <v>HK333656</v>
          </cell>
          <cell r="G1822" t="str">
            <v>184951009907601</v>
          </cell>
          <cell r="H1822" t="str">
            <v>MS10007-0099076</v>
          </cell>
          <cell r="I1822">
            <v>11</v>
          </cell>
          <cell r="J1822">
            <v>0</v>
          </cell>
          <cell r="K1822">
            <v>11</v>
          </cell>
          <cell r="L1822" t="str">
            <v>BENCHMARK ELECTRONICS, INC</v>
          </cell>
          <cell r="M1822" t="str">
            <v>849</v>
          </cell>
          <cell r="N1822" t="str">
            <v>S-UNIT</v>
          </cell>
          <cell r="O1822" t="str">
            <v>2602</v>
          </cell>
          <cell r="P1822" t="str">
            <v>A</v>
          </cell>
          <cell r="Q1822" t="str">
            <v/>
          </cell>
          <cell r="R1822" t="str">
            <v/>
          </cell>
          <cell r="S1822">
            <v>1904</v>
          </cell>
          <cell r="T1822">
            <v>20944</v>
          </cell>
          <cell r="U1822" t="str">
            <v>11</v>
          </cell>
          <cell r="V1822" t="str">
            <v>SF SALES</v>
          </cell>
          <cell r="W1822">
            <v>20240115</v>
          </cell>
          <cell r="X1822" t="str">
            <v/>
          </cell>
          <cell r="Y1822" t="str">
            <v/>
          </cell>
          <cell r="Z1822" t="str">
            <v/>
          </cell>
          <cell r="AA1822" t="str">
            <v/>
          </cell>
          <cell r="AB1822" t="str">
            <v/>
          </cell>
          <cell r="AC1822" t="str">
            <v/>
          </cell>
          <cell r="AD1822" t="str">
            <v/>
          </cell>
          <cell r="AE1822" t="str">
            <v/>
          </cell>
          <cell r="AF1822">
            <v>20240111</v>
          </cell>
          <cell r="AG1822">
            <v>20240115</v>
          </cell>
          <cell r="AH1822">
            <v>20240115</v>
          </cell>
        </row>
        <row r="1823">
          <cell r="A1823">
            <v>20230327</v>
          </cell>
          <cell r="B1823">
            <v>20240112</v>
          </cell>
          <cell r="F1823" t="str">
            <v>HK315709</v>
          </cell>
          <cell r="G1823" t="str">
            <v>113951015299901</v>
          </cell>
          <cell r="H1823" t="str">
            <v>2SRS9XGMUUCS+275LM-II</v>
          </cell>
          <cell r="I1823">
            <v>6</v>
          </cell>
          <cell r="J1823">
            <v>1650</v>
          </cell>
          <cell r="K1823">
            <v>12</v>
          </cell>
          <cell r="L1823" t="str">
            <v>TECHNICO (COMP)</v>
          </cell>
          <cell r="M1823" t="str">
            <v>139</v>
          </cell>
          <cell r="N1823" t="str">
            <v>SRS</v>
          </cell>
          <cell r="O1823" t="str">
            <v>9X</v>
          </cell>
          <cell r="P1823" t="str">
            <v>G</v>
          </cell>
          <cell r="Q1823" t="str">
            <v/>
          </cell>
          <cell r="R1823" t="str">
            <v>CS</v>
          </cell>
          <cell r="S1823">
            <v>44</v>
          </cell>
          <cell r="T1823">
            <v>264</v>
          </cell>
          <cell r="U1823" t="str">
            <v>11</v>
          </cell>
          <cell r="V1823" t="str">
            <v>DET SALES</v>
          </cell>
          <cell r="W1823">
            <v>20240112</v>
          </cell>
          <cell r="X1823" t="str">
            <v>7.5</v>
          </cell>
          <cell r="Y1823" t="str">
            <v>20</v>
          </cell>
          <cell r="Z1823" t="str">
            <v/>
          </cell>
          <cell r="AA1823" t="str">
            <v>2</v>
          </cell>
          <cell r="AB1823" t="str">
            <v/>
          </cell>
          <cell r="AC1823" t="str">
            <v>M200</v>
          </cell>
          <cell r="AD1823" t="str">
            <v/>
          </cell>
          <cell r="AE1823" t="str">
            <v>M100</v>
          </cell>
          <cell r="AF1823">
            <v>20240112</v>
          </cell>
          <cell r="AG1823">
            <v>20240112</v>
          </cell>
          <cell r="AH1823">
            <v>20240112</v>
          </cell>
        </row>
        <row r="1824">
          <cell r="A1824">
            <v>20230427</v>
          </cell>
          <cell r="B1824">
            <v>20240112</v>
          </cell>
          <cell r="F1824" t="str">
            <v>HK322064</v>
          </cell>
          <cell r="G1824" t="str">
            <v>184951008761301</v>
          </cell>
          <cell r="H1824" t="str">
            <v>MS08022-A-0087613</v>
          </cell>
          <cell r="I1824">
            <v>7</v>
          </cell>
          <cell r="J1824">
            <v>0</v>
          </cell>
          <cell r="K1824">
            <v>0</v>
          </cell>
          <cell r="L1824" t="str">
            <v>APPLIED MATERIALS INC</v>
          </cell>
          <cell r="M1824" t="str">
            <v>849</v>
          </cell>
          <cell r="N1824" t="str">
            <v>S-UNIT</v>
          </cell>
          <cell r="O1824" t="str">
            <v/>
          </cell>
          <cell r="P1824" t="str">
            <v/>
          </cell>
          <cell r="Q1824" t="str">
            <v/>
          </cell>
          <cell r="R1824" t="str">
            <v/>
          </cell>
          <cell r="S1824">
            <v>5710</v>
          </cell>
          <cell r="T1824">
            <v>39970</v>
          </cell>
          <cell r="U1824" t="str">
            <v>11</v>
          </cell>
          <cell r="V1824" t="str">
            <v>SF SALES</v>
          </cell>
          <cell r="W1824">
            <v>20240112</v>
          </cell>
          <cell r="X1824" t="str">
            <v/>
          </cell>
          <cell r="Y1824" t="str">
            <v/>
          </cell>
          <cell r="Z1824" t="str">
            <v/>
          </cell>
          <cell r="AA1824" t="str">
            <v/>
          </cell>
          <cell r="AB1824" t="str">
            <v/>
          </cell>
          <cell r="AC1824" t="str">
            <v/>
          </cell>
          <cell r="AD1824" t="str">
            <v/>
          </cell>
          <cell r="AE1824" t="str">
            <v/>
          </cell>
          <cell r="AF1824">
            <v>20240112</v>
          </cell>
          <cell r="AG1824">
            <v>20240112</v>
          </cell>
          <cell r="AH1824">
            <v>20240112</v>
          </cell>
        </row>
        <row r="1825">
          <cell r="A1825">
            <v>20230427</v>
          </cell>
          <cell r="B1825">
            <v>20240112</v>
          </cell>
          <cell r="F1825" t="str">
            <v>HK322065</v>
          </cell>
          <cell r="G1825" t="str">
            <v>184951008761402</v>
          </cell>
          <cell r="H1825" t="str">
            <v>MS08021-A-0087614</v>
          </cell>
          <cell r="I1825">
            <v>7</v>
          </cell>
          <cell r="J1825">
            <v>0</v>
          </cell>
          <cell r="K1825">
            <v>0</v>
          </cell>
          <cell r="L1825" t="str">
            <v>APPLIED MATERIALS INC</v>
          </cell>
          <cell r="M1825" t="str">
            <v>849</v>
          </cell>
          <cell r="N1825" t="str">
            <v>S-UNIT</v>
          </cell>
          <cell r="O1825" t="str">
            <v/>
          </cell>
          <cell r="P1825" t="str">
            <v/>
          </cell>
          <cell r="Q1825" t="str">
            <v/>
          </cell>
          <cell r="R1825" t="str">
            <v/>
          </cell>
          <cell r="S1825">
            <v>8347</v>
          </cell>
          <cell r="T1825">
            <v>58429</v>
          </cell>
          <cell r="U1825" t="str">
            <v>11</v>
          </cell>
          <cell r="V1825" t="str">
            <v>SF SALES</v>
          </cell>
          <cell r="W1825">
            <v>20240112</v>
          </cell>
          <cell r="X1825" t="str">
            <v/>
          </cell>
          <cell r="Y1825" t="str">
            <v/>
          </cell>
          <cell r="Z1825" t="str">
            <v/>
          </cell>
          <cell r="AA1825" t="str">
            <v/>
          </cell>
          <cell r="AB1825" t="str">
            <v/>
          </cell>
          <cell r="AC1825" t="str">
            <v/>
          </cell>
          <cell r="AD1825" t="str">
            <v/>
          </cell>
          <cell r="AE1825" t="str">
            <v/>
          </cell>
          <cell r="AF1825">
            <v>20240112</v>
          </cell>
          <cell r="AG1825">
            <v>20240112</v>
          </cell>
          <cell r="AH1825">
            <v>20240112</v>
          </cell>
        </row>
        <row r="1826">
          <cell r="A1826">
            <v>20230602</v>
          </cell>
          <cell r="B1826">
            <v>20240112</v>
          </cell>
          <cell r="F1826" t="str">
            <v>HK328382</v>
          </cell>
          <cell r="G1826" t="str">
            <v>013912523001450</v>
          </cell>
          <cell r="H1826" t="str">
            <v>2SRS12GMUU+145LM</v>
          </cell>
          <cell r="I1826">
            <v>100</v>
          </cell>
          <cell r="J1826">
            <v>14500</v>
          </cell>
          <cell r="K1826">
            <v>200</v>
          </cell>
          <cell r="L1826" t="str">
            <v>MOTION SOLUTIONS</v>
          </cell>
          <cell r="M1826" t="str">
            <v>139</v>
          </cell>
          <cell r="N1826" t="str">
            <v>SRS</v>
          </cell>
          <cell r="O1826" t="str">
            <v>12</v>
          </cell>
          <cell r="P1826" t="str">
            <v>G</v>
          </cell>
          <cell r="Q1826" t="str">
            <v/>
          </cell>
          <cell r="R1826" t="str">
            <v/>
          </cell>
          <cell r="S1826">
            <v>40.49</v>
          </cell>
          <cell r="T1826">
            <v>4049</v>
          </cell>
          <cell r="U1826" t="str">
            <v>11</v>
          </cell>
          <cell r="V1826" t="str">
            <v>SF SALES</v>
          </cell>
          <cell r="W1826">
            <v>20240112</v>
          </cell>
          <cell r="X1826" t="str">
            <v>10</v>
          </cell>
          <cell r="Y1826" t="str">
            <v>25</v>
          </cell>
          <cell r="Z1826" t="str">
            <v/>
          </cell>
          <cell r="AA1826" t="str">
            <v/>
          </cell>
          <cell r="AB1826" t="str">
            <v/>
          </cell>
          <cell r="AC1826" t="str">
            <v>M200</v>
          </cell>
          <cell r="AD1826" t="str">
            <v/>
          </cell>
          <cell r="AE1826" t="str">
            <v>M100</v>
          </cell>
          <cell r="AF1826">
            <v>20240112</v>
          </cell>
          <cell r="AG1826">
            <v>20240112</v>
          </cell>
          <cell r="AH1826">
            <v>20240112</v>
          </cell>
        </row>
        <row r="1827">
          <cell r="A1827">
            <v>20230605</v>
          </cell>
          <cell r="B1827">
            <v>20240112</v>
          </cell>
          <cell r="F1827" t="str">
            <v>HK328412</v>
          </cell>
          <cell r="G1827" t="str">
            <v>002315326004000</v>
          </cell>
          <cell r="H1827" t="str">
            <v>SHS15V2SS+400L</v>
          </cell>
          <cell r="I1827">
            <v>20</v>
          </cell>
          <cell r="J1827">
            <v>8000</v>
          </cell>
          <cell r="K1827">
            <v>40</v>
          </cell>
          <cell r="L1827" t="str">
            <v>MOTION SOLUTIONS</v>
          </cell>
          <cell r="M1827" t="str">
            <v>023</v>
          </cell>
          <cell r="N1827" t="str">
            <v>SHS</v>
          </cell>
          <cell r="O1827" t="str">
            <v>15</v>
          </cell>
          <cell r="P1827" t="str">
            <v>V</v>
          </cell>
          <cell r="Q1827" t="str">
            <v/>
          </cell>
          <cell r="R1827" t="str">
            <v/>
          </cell>
          <cell r="S1827">
            <v>93.81</v>
          </cell>
          <cell r="T1827">
            <v>1876.2</v>
          </cell>
          <cell r="U1827" t="str">
            <v>11</v>
          </cell>
          <cell r="V1827" t="str">
            <v>SF SALES</v>
          </cell>
          <cell r="W1827">
            <v>20240112</v>
          </cell>
          <cell r="X1827" t="str">
            <v>20</v>
          </cell>
          <cell r="Y1827" t="str">
            <v>60</v>
          </cell>
          <cell r="Z1827" t="str">
            <v/>
          </cell>
          <cell r="AA1827" t="str">
            <v/>
          </cell>
          <cell r="AB1827" t="str">
            <v/>
          </cell>
          <cell r="AC1827" t="str">
            <v/>
          </cell>
          <cell r="AD1827" t="str">
            <v/>
          </cell>
          <cell r="AE1827" t="str">
            <v/>
          </cell>
          <cell r="AF1827">
            <v>20240112</v>
          </cell>
          <cell r="AG1827">
            <v>20240112</v>
          </cell>
          <cell r="AH1827">
            <v>20240112</v>
          </cell>
        </row>
        <row r="1828">
          <cell r="A1828">
            <v>20230605</v>
          </cell>
          <cell r="B1828">
            <v>20240112</v>
          </cell>
          <cell r="F1828" t="str">
            <v>HK328416</v>
          </cell>
          <cell r="G1828" t="str">
            <v>100151006426500</v>
          </cell>
          <cell r="H1828" t="str">
            <v>SR15V2SS+269.9L</v>
          </cell>
          <cell r="I1828">
            <v>20</v>
          </cell>
          <cell r="J1828">
            <v>5398</v>
          </cell>
          <cell r="K1828">
            <v>40</v>
          </cell>
          <cell r="L1828" t="str">
            <v>MOTION SOLUTIONS</v>
          </cell>
          <cell r="M1828" t="str">
            <v>001</v>
          </cell>
          <cell r="N1828" t="str">
            <v>SR</v>
          </cell>
          <cell r="O1828" t="str">
            <v>15</v>
          </cell>
          <cell r="P1828" t="str">
            <v>V</v>
          </cell>
          <cell r="Q1828" t="str">
            <v/>
          </cell>
          <cell r="R1828" t="str">
            <v/>
          </cell>
          <cell r="S1828">
            <v>76.14</v>
          </cell>
          <cell r="T1828">
            <v>1522.8</v>
          </cell>
          <cell r="U1828" t="str">
            <v>11</v>
          </cell>
          <cell r="V1828" t="str">
            <v>SF SALES</v>
          </cell>
          <cell r="W1828">
            <v>20240112</v>
          </cell>
          <cell r="X1828" t="str">
            <v>20</v>
          </cell>
          <cell r="Y1828" t="str">
            <v>60</v>
          </cell>
          <cell r="Z1828" t="str">
            <v/>
          </cell>
          <cell r="AA1828" t="str">
            <v/>
          </cell>
          <cell r="AB1828" t="str">
            <v/>
          </cell>
          <cell r="AC1828" t="str">
            <v/>
          </cell>
          <cell r="AD1828" t="str">
            <v/>
          </cell>
          <cell r="AE1828" t="str">
            <v/>
          </cell>
          <cell r="AF1828">
            <v>20240112</v>
          </cell>
          <cell r="AG1828">
            <v>20240112</v>
          </cell>
          <cell r="AH1828">
            <v>20240112</v>
          </cell>
        </row>
        <row r="1829">
          <cell r="A1829">
            <v>20230605</v>
          </cell>
          <cell r="B1829">
            <v>20240112</v>
          </cell>
          <cell r="F1829" t="str">
            <v>HK328409</v>
          </cell>
          <cell r="G1829" t="str">
            <v>102351017644800</v>
          </cell>
          <cell r="H1829" t="str">
            <v>SHS15V2SS+498L</v>
          </cell>
          <cell r="I1829">
            <v>100</v>
          </cell>
          <cell r="J1829">
            <v>49800</v>
          </cell>
          <cell r="K1829">
            <v>200</v>
          </cell>
          <cell r="L1829" t="str">
            <v>MOTION SOLUTIONS</v>
          </cell>
          <cell r="M1829" t="str">
            <v>023</v>
          </cell>
          <cell r="N1829" t="str">
            <v>SHS</v>
          </cell>
          <cell r="O1829" t="str">
            <v>15</v>
          </cell>
          <cell r="P1829" t="str">
            <v>V</v>
          </cell>
          <cell r="Q1829" t="str">
            <v/>
          </cell>
          <cell r="R1829" t="str">
            <v/>
          </cell>
          <cell r="S1829">
            <v>104.09</v>
          </cell>
          <cell r="T1829">
            <v>10409</v>
          </cell>
          <cell r="U1829" t="str">
            <v>11</v>
          </cell>
          <cell r="V1829" t="str">
            <v>SF SALES</v>
          </cell>
          <cell r="W1829">
            <v>20240112</v>
          </cell>
          <cell r="X1829" t="str">
            <v>9</v>
          </cell>
          <cell r="Y1829" t="str">
            <v>60</v>
          </cell>
          <cell r="Z1829" t="str">
            <v/>
          </cell>
          <cell r="AA1829" t="str">
            <v/>
          </cell>
          <cell r="AB1829" t="str">
            <v/>
          </cell>
          <cell r="AC1829" t="str">
            <v/>
          </cell>
          <cell r="AD1829" t="str">
            <v/>
          </cell>
          <cell r="AE1829" t="str">
            <v/>
          </cell>
          <cell r="AF1829">
            <v>20240112</v>
          </cell>
          <cell r="AG1829">
            <v>20240112</v>
          </cell>
          <cell r="AH1829">
            <v>20240112</v>
          </cell>
        </row>
        <row r="1830">
          <cell r="A1830">
            <v>20230605</v>
          </cell>
          <cell r="B1830">
            <v>20240112</v>
          </cell>
          <cell r="F1830" t="str">
            <v>HK328417</v>
          </cell>
          <cell r="G1830" t="str">
            <v>113951016256000</v>
          </cell>
          <cell r="H1830" t="str">
            <v>2SRS12GMUU+269LM</v>
          </cell>
          <cell r="I1830">
            <v>100</v>
          </cell>
          <cell r="J1830">
            <v>26900</v>
          </cell>
          <cell r="K1830">
            <v>200</v>
          </cell>
          <cell r="L1830" t="str">
            <v>MOTION SOLUTIONS</v>
          </cell>
          <cell r="M1830" t="str">
            <v>139</v>
          </cell>
          <cell r="N1830" t="str">
            <v>SRS</v>
          </cell>
          <cell r="O1830" t="str">
            <v>12</v>
          </cell>
          <cell r="P1830" t="str">
            <v>G</v>
          </cell>
          <cell r="Q1830" t="str">
            <v/>
          </cell>
          <cell r="R1830" t="str">
            <v/>
          </cell>
          <cell r="S1830">
            <v>58.13</v>
          </cell>
          <cell r="T1830">
            <v>5813</v>
          </cell>
          <cell r="U1830" t="str">
            <v>11</v>
          </cell>
          <cell r="V1830" t="str">
            <v>SF SALES</v>
          </cell>
          <cell r="W1830">
            <v>20240112</v>
          </cell>
          <cell r="X1830" t="str">
            <v>9.5</v>
          </cell>
          <cell r="Y1830" t="str">
            <v>25</v>
          </cell>
          <cell r="Z1830" t="str">
            <v/>
          </cell>
          <cell r="AA1830" t="str">
            <v/>
          </cell>
          <cell r="AB1830" t="str">
            <v/>
          </cell>
          <cell r="AC1830" t="str">
            <v>M200</v>
          </cell>
          <cell r="AD1830" t="str">
            <v/>
          </cell>
          <cell r="AE1830" t="str">
            <v>M100</v>
          </cell>
          <cell r="AF1830">
            <v>20240112</v>
          </cell>
          <cell r="AG1830">
            <v>20240112</v>
          </cell>
          <cell r="AH1830">
            <v>20240112</v>
          </cell>
        </row>
        <row r="1831">
          <cell r="A1831">
            <v>20230629</v>
          </cell>
          <cell r="B1831">
            <v>20240112</v>
          </cell>
          <cell r="F1831" t="str">
            <v>HK332618</v>
          </cell>
          <cell r="G1831" t="str">
            <v>302451000949600</v>
          </cell>
          <cell r="H1831" t="str">
            <v>SHS65-1350LE(GK) RAIL</v>
          </cell>
          <cell r="I1831">
            <v>2</v>
          </cell>
          <cell r="J1831">
            <v>2700</v>
          </cell>
          <cell r="K1831">
            <v>0</v>
          </cell>
          <cell r="L1831" t="str">
            <v>FANUC AMERICA CORPORATION</v>
          </cell>
          <cell r="M1831" t="str">
            <v>024</v>
          </cell>
          <cell r="N1831" t="str">
            <v>SHS</v>
          </cell>
          <cell r="O1831" t="str">
            <v>65</v>
          </cell>
          <cell r="P1831" t="str">
            <v/>
          </cell>
          <cell r="Q1831" t="str">
            <v>GK</v>
          </cell>
          <cell r="R1831" t="str">
            <v/>
          </cell>
          <cell r="S1831">
            <v>225</v>
          </cell>
          <cell r="T1831">
            <v>450</v>
          </cell>
          <cell r="U1831" t="str">
            <v>11</v>
          </cell>
          <cell r="V1831" t="str">
            <v>DET SALES</v>
          </cell>
          <cell r="W1831">
            <v>20240112</v>
          </cell>
          <cell r="X1831" t="str">
            <v>75</v>
          </cell>
          <cell r="Y1831" t="str">
            <v>150</v>
          </cell>
          <cell r="Z1831" t="str">
            <v/>
          </cell>
          <cell r="AA1831" t="str">
            <v/>
          </cell>
          <cell r="AB1831" t="str">
            <v/>
          </cell>
          <cell r="AC1831" t="str">
            <v/>
          </cell>
          <cell r="AD1831" t="str">
            <v>T000</v>
          </cell>
          <cell r="AE1831" t="str">
            <v/>
          </cell>
          <cell r="AF1831">
            <v>20240112</v>
          </cell>
          <cell r="AG1831">
            <v>20240112</v>
          </cell>
          <cell r="AH1831">
            <v>20240112</v>
          </cell>
        </row>
        <row r="1832">
          <cell r="A1832">
            <v>20230802</v>
          </cell>
          <cell r="B1832">
            <v>20240112</v>
          </cell>
          <cell r="F1832" t="str">
            <v>HK337198</v>
          </cell>
          <cell r="G1832" t="str">
            <v>100551012691100</v>
          </cell>
          <cell r="H1832" t="str">
            <v>SSR15XW2UUC1+690LY-II</v>
          </cell>
          <cell r="I1832">
            <v>4</v>
          </cell>
          <cell r="J1832">
            <v>2760</v>
          </cell>
          <cell r="K1832">
            <v>8</v>
          </cell>
          <cell r="L1832" t="str">
            <v>APPLIED MATERIALS</v>
          </cell>
          <cell r="M1832" t="str">
            <v>005</v>
          </cell>
          <cell r="N1832" t="str">
            <v>SSR</v>
          </cell>
          <cell r="O1832" t="str">
            <v>15X</v>
          </cell>
          <cell r="P1832" t="str">
            <v>W</v>
          </cell>
          <cell r="Q1832" t="str">
            <v/>
          </cell>
          <cell r="R1832" t="str">
            <v>C1</v>
          </cell>
          <cell r="S1832">
            <v>115.81</v>
          </cell>
          <cell r="T1832">
            <v>463.24</v>
          </cell>
          <cell r="U1832" t="str">
            <v>11</v>
          </cell>
          <cell r="V1832" t="str">
            <v>NE SALES</v>
          </cell>
          <cell r="W1832">
            <v>20240112</v>
          </cell>
          <cell r="X1832" t="str">
            <v>15</v>
          </cell>
          <cell r="Y1832" t="str">
            <v>60</v>
          </cell>
          <cell r="Z1832" t="str">
            <v/>
          </cell>
          <cell r="AA1832" t="str">
            <v>2</v>
          </cell>
          <cell r="AB1832" t="str">
            <v/>
          </cell>
          <cell r="AC1832" t="str">
            <v/>
          </cell>
          <cell r="AD1832" t="str">
            <v/>
          </cell>
          <cell r="AE1832" t="str">
            <v/>
          </cell>
          <cell r="AF1832">
            <v>20240112</v>
          </cell>
          <cell r="AG1832">
            <v>20240112</v>
          </cell>
          <cell r="AH1832">
            <v>20240112</v>
          </cell>
        </row>
        <row r="1833">
          <cell r="A1833">
            <v>20230803</v>
          </cell>
          <cell r="B1833">
            <v>20240112</v>
          </cell>
          <cell r="F1833" t="str">
            <v>HK337467</v>
          </cell>
          <cell r="G1833" t="str">
            <v>101E51019928600</v>
          </cell>
          <cell r="H1833" t="str">
            <v>HSR35C2SSC0E+1320LP(50-3400)</v>
          </cell>
          <cell r="I1833">
            <v>162</v>
          </cell>
          <cell r="J1833">
            <v>213840</v>
          </cell>
          <cell r="K1833">
            <v>324</v>
          </cell>
          <cell r="L1833" t="str">
            <v>HAAS AUTOMATION</v>
          </cell>
          <cell r="M1833" t="str">
            <v>01E</v>
          </cell>
          <cell r="N1833" t="str">
            <v>HSR</v>
          </cell>
          <cell r="O1833" t="str">
            <v>35</v>
          </cell>
          <cell r="P1833" t="str">
            <v>C</v>
          </cell>
          <cell r="Q1833" t="str">
            <v>P</v>
          </cell>
          <cell r="R1833" t="str">
            <v>C0</v>
          </cell>
          <cell r="S1833">
            <v>112.34</v>
          </cell>
          <cell r="T1833">
            <v>18199.080000000002</v>
          </cell>
          <cell r="U1833" t="str">
            <v>11</v>
          </cell>
          <cell r="V1833" t="str">
            <v>LA SALES</v>
          </cell>
          <cell r="W1833">
            <v>20240112</v>
          </cell>
          <cell r="X1833" t="str">
            <v>20</v>
          </cell>
          <cell r="Y1833" t="str">
            <v>80</v>
          </cell>
          <cell r="Z1833" t="str">
            <v/>
          </cell>
          <cell r="AA1833" t="str">
            <v/>
          </cell>
          <cell r="AB1833" t="str">
            <v>0HN0</v>
          </cell>
          <cell r="AC1833" t="str">
            <v/>
          </cell>
          <cell r="AD1833" t="str">
            <v>W010</v>
          </cell>
          <cell r="AE1833" t="str">
            <v/>
          </cell>
          <cell r="AF1833">
            <v>20240112</v>
          </cell>
          <cell r="AG1833">
            <v>20240112</v>
          </cell>
          <cell r="AH1833">
            <v>20240112</v>
          </cell>
        </row>
        <row r="1834">
          <cell r="A1834">
            <v>20230803</v>
          </cell>
          <cell r="B1834">
            <v>20240112</v>
          </cell>
          <cell r="F1834" t="str">
            <v>HK337469</v>
          </cell>
          <cell r="G1834" t="str">
            <v>101E51020049600</v>
          </cell>
          <cell r="H1834" t="str">
            <v>HSR45C2SSC0S+3195LP(50-9971)</v>
          </cell>
          <cell r="I1834">
            <v>14</v>
          </cell>
          <cell r="J1834">
            <v>44730</v>
          </cell>
          <cell r="K1834">
            <v>28</v>
          </cell>
          <cell r="L1834" t="str">
            <v>HAAS AUTOMATION</v>
          </cell>
          <cell r="M1834" t="str">
            <v>01E</v>
          </cell>
          <cell r="N1834" t="str">
            <v>HSR</v>
          </cell>
          <cell r="O1834" t="str">
            <v>45</v>
          </cell>
          <cell r="P1834" t="str">
            <v>C</v>
          </cell>
          <cell r="Q1834" t="str">
            <v>P</v>
          </cell>
          <cell r="R1834" t="str">
            <v>C0</v>
          </cell>
          <cell r="S1834">
            <v>305</v>
          </cell>
          <cell r="T1834">
            <v>4270</v>
          </cell>
          <cell r="U1834" t="str">
            <v>11</v>
          </cell>
          <cell r="V1834" t="str">
            <v>LA SALES</v>
          </cell>
          <cell r="W1834">
            <v>20240112</v>
          </cell>
          <cell r="X1834" t="str">
            <v>20</v>
          </cell>
          <cell r="Y1834" t="str">
            <v>105</v>
          </cell>
          <cell r="Z1834" t="str">
            <v/>
          </cell>
          <cell r="AA1834" t="str">
            <v/>
          </cell>
          <cell r="AB1834" t="str">
            <v>HHNK</v>
          </cell>
          <cell r="AC1834" t="str">
            <v/>
          </cell>
          <cell r="AD1834" t="str">
            <v>W010</v>
          </cell>
          <cell r="AE1834" t="str">
            <v/>
          </cell>
          <cell r="AF1834">
            <v>20240112</v>
          </cell>
          <cell r="AG1834">
            <v>20240112</v>
          </cell>
          <cell r="AH1834">
            <v>20240112</v>
          </cell>
        </row>
        <row r="1835">
          <cell r="A1835">
            <v>20230804</v>
          </cell>
          <cell r="B1835">
            <v>20240112</v>
          </cell>
          <cell r="F1835" t="str">
            <v>HK337623</v>
          </cell>
          <cell r="G1835" t="str">
            <v>113951013490500</v>
          </cell>
          <cell r="H1835" t="str">
            <v>SRS9XMQZSS+630LM</v>
          </cell>
          <cell r="I1835">
            <v>100</v>
          </cell>
          <cell r="J1835">
            <v>63000</v>
          </cell>
          <cell r="K1835">
            <v>100</v>
          </cell>
          <cell r="L1835" t="str">
            <v>MOTION SOLUTIONS</v>
          </cell>
          <cell r="M1835" t="str">
            <v>139</v>
          </cell>
          <cell r="N1835" t="str">
            <v>SRS</v>
          </cell>
          <cell r="O1835" t="str">
            <v>9X</v>
          </cell>
          <cell r="P1835" t="str">
            <v/>
          </cell>
          <cell r="Q1835" t="str">
            <v/>
          </cell>
          <cell r="R1835" t="str">
            <v/>
          </cell>
          <cell r="S1835">
            <v>79.77</v>
          </cell>
          <cell r="T1835">
            <v>7977</v>
          </cell>
          <cell r="U1835" t="str">
            <v>11</v>
          </cell>
          <cell r="V1835" t="str">
            <v>SF SALES</v>
          </cell>
          <cell r="W1835">
            <v>20240126</v>
          </cell>
          <cell r="X1835" t="str">
            <v>5</v>
          </cell>
          <cell r="Y1835" t="str">
            <v>20</v>
          </cell>
          <cell r="Z1835" t="str">
            <v/>
          </cell>
          <cell r="AA1835" t="str">
            <v/>
          </cell>
          <cell r="AB1835" t="str">
            <v/>
          </cell>
          <cell r="AC1835" t="str">
            <v>M200</v>
          </cell>
          <cell r="AD1835" t="str">
            <v/>
          </cell>
          <cell r="AE1835" t="str">
            <v>M100</v>
          </cell>
          <cell r="AF1835">
            <v>20240112</v>
          </cell>
          <cell r="AG1835">
            <v>20240112</v>
          </cell>
          <cell r="AH1835">
            <v>20240112</v>
          </cell>
        </row>
        <row r="1836">
          <cell r="A1836">
            <v>20230804</v>
          </cell>
          <cell r="B1836">
            <v>20240112</v>
          </cell>
          <cell r="F1836" t="str">
            <v>HK337670</v>
          </cell>
          <cell r="G1836" t="str">
            <v>100551012691100</v>
          </cell>
          <cell r="H1836" t="str">
            <v>SSR15XW2UUC1+690LY-II</v>
          </cell>
          <cell r="I1836">
            <v>4</v>
          </cell>
          <cell r="J1836">
            <v>2760</v>
          </cell>
          <cell r="K1836">
            <v>8</v>
          </cell>
          <cell r="L1836" t="str">
            <v>APPLIED MATERIALS</v>
          </cell>
          <cell r="M1836" t="str">
            <v>005</v>
          </cell>
          <cell r="N1836" t="str">
            <v>SSR</v>
          </cell>
          <cell r="O1836" t="str">
            <v>15X</v>
          </cell>
          <cell r="P1836" t="str">
            <v>W</v>
          </cell>
          <cell r="Q1836" t="str">
            <v/>
          </cell>
          <cell r="R1836" t="str">
            <v>C1</v>
          </cell>
          <cell r="S1836">
            <v>115.81</v>
          </cell>
          <cell r="T1836">
            <v>463.24</v>
          </cell>
          <cell r="U1836" t="str">
            <v>11</v>
          </cell>
          <cell r="V1836" t="str">
            <v>NE SALES</v>
          </cell>
          <cell r="W1836">
            <v>20240112</v>
          </cell>
          <cell r="X1836" t="str">
            <v>15</v>
          </cell>
          <cell r="Y1836" t="str">
            <v>60</v>
          </cell>
          <cell r="Z1836" t="str">
            <v/>
          </cell>
          <cell r="AA1836" t="str">
            <v>2</v>
          </cell>
          <cell r="AB1836" t="str">
            <v/>
          </cell>
          <cell r="AC1836" t="str">
            <v/>
          </cell>
          <cell r="AD1836" t="str">
            <v/>
          </cell>
          <cell r="AE1836" t="str">
            <v/>
          </cell>
          <cell r="AF1836">
            <v>20240112</v>
          </cell>
          <cell r="AG1836">
            <v>20240112</v>
          </cell>
          <cell r="AH1836">
            <v>20240112</v>
          </cell>
        </row>
        <row r="1837">
          <cell r="A1837">
            <v>20230810</v>
          </cell>
          <cell r="B1837">
            <v>20240112</v>
          </cell>
          <cell r="F1837" t="str">
            <v>HK338389</v>
          </cell>
          <cell r="G1837" t="str">
            <v>302351020009600</v>
          </cell>
          <cell r="H1837" t="str">
            <v>SHS15V1E(GK) BLOCK</v>
          </cell>
          <cell r="I1837">
            <v>50</v>
          </cell>
          <cell r="J1837">
            <v>0</v>
          </cell>
          <cell r="K1837">
            <v>50</v>
          </cell>
          <cell r="L1837" t="str">
            <v>DOVER MOTION</v>
          </cell>
          <cell r="M1837" t="str">
            <v>023</v>
          </cell>
          <cell r="N1837" t="str">
            <v>SHS</v>
          </cell>
          <cell r="O1837" t="str">
            <v>15</v>
          </cell>
          <cell r="P1837" t="str">
            <v>V</v>
          </cell>
          <cell r="Q1837" t="str">
            <v>GK</v>
          </cell>
          <cell r="R1837" t="str">
            <v/>
          </cell>
          <cell r="S1837">
            <v>27.77</v>
          </cell>
          <cell r="T1837">
            <v>1388.5</v>
          </cell>
          <cell r="U1837" t="str">
            <v>11</v>
          </cell>
          <cell r="V1837" t="str">
            <v>NE SALES</v>
          </cell>
          <cell r="W1837">
            <v>20240104</v>
          </cell>
          <cell r="X1837" t="str">
            <v/>
          </cell>
          <cell r="Y1837" t="str">
            <v/>
          </cell>
          <cell r="Z1837" t="str">
            <v/>
          </cell>
          <cell r="AA1837" t="str">
            <v/>
          </cell>
          <cell r="AB1837" t="str">
            <v>0010</v>
          </cell>
          <cell r="AC1837" t="str">
            <v/>
          </cell>
          <cell r="AD1837" t="str">
            <v/>
          </cell>
          <cell r="AE1837" t="str">
            <v/>
          </cell>
          <cell r="AF1837">
            <v>20240112</v>
          </cell>
          <cell r="AG1837">
            <v>20240112</v>
          </cell>
          <cell r="AH1837">
            <v>20240112</v>
          </cell>
        </row>
        <row r="1838">
          <cell r="A1838">
            <v>20230810</v>
          </cell>
          <cell r="B1838">
            <v>20240112</v>
          </cell>
          <cell r="F1838" t="str">
            <v>HK338390</v>
          </cell>
          <cell r="G1838" t="str">
            <v>302351020009600</v>
          </cell>
          <cell r="H1838" t="str">
            <v>SHS15V1E(GK) BLOCK</v>
          </cell>
          <cell r="I1838">
            <v>50</v>
          </cell>
          <cell r="J1838">
            <v>0</v>
          </cell>
          <cell r="K1838">
            <v>50</v>
          </cell>
          <cell r="L1838" t="str">
            <v>DOVER MOTION</v>
          </cell>
          <cell r="M1838" t="str">
            <v>023</v>
          </cell>
          <cell r="N1838" t="str">
            <v>SHS</v>
          </cell>
          <cell r="O1838" t="str">
            <v>15</v>
          </cell>
          <cell r="P1838" t="str">
            <v>V</v>
          </cell>
          <cell r="Q1838" t="str">
            <v>GK</v>
          </cell>
          <cell r="R1838" t="str">
            <v/>
          </cell>
          <cell r="S1838">
            <v>27.77</v>
          </cell>
          <cell r="T1838">
            <v>1388.5</v>
          </cell>
          <cell r="U1838" t="str">
            <v>11</v>
          </cell>
          <cell r="V1838" t="str">
            <v>NE SALES</v>
          </cell>
          <cell r="W1838">
            <v>20240108</v>
          </cell>
          <cell r="X1838" t="str">
            <v/>
          </cell>
          <cell r="Y1838" t="str">
            <v/>
          </cell>
          <cell r="Z1838" t="str">
            <v/>
          </cell>
          <cell r="AA1838" t="str">
            <v/>
          </cell>
          <cell r="AB1838" t="str">
            <v>0010</v>
          </cell>
          <cell r="AC1838" t="str">
            <v/>
          </cell>
          <cell r="AD1838" t="str">
            <v/>
          </cell>
          <cell r="AE1838" t="str">
            <v/>
          </cell>
          <cell r="AF1838">
            <v>20240112</v>
          </cell>
          <cell r="AG1838">
            <v>20240112</v>
          </cell>
          <cell r="AH1838">
            <v>20240112</v>
          </cell>
        </row>
        <row r="1839">
          <cell r="A1839">
            <v>20230817</v>
          </cell>
          <cell r="B1839">
            <v>20240112</v>
          </cell>
          <cell r="F1839" t="str">
            <v>HK338924</v>
          </cell>
          <cell r="G1839" t="str">
            <v>201755500913000</v>
          </cell>
          <cell r="H1839" t="str">
            <v>HSR55-1300L(GK) RAIL</v>
          </cell>
          <cell r="I1839">
            <v>160</v>
          </cell>
          <cell r="J1839">
            <v>208000</v>
          </cell>
          <cell r="K1839">
            <v>0</v>
          </cell>
          <cell r="L1839" t="str">
            <v>MOTION IND - BIRMINGHAM (AL09)</v>
          </cell>
          <cell r="M1839" t="str">
            <v>017</v>
          </cell>
          <cell r="N1839" t="str">
            <v>HSR</v>
          </cell>
          <cell r="O1839" t="str">
            <v>55</v>
          </cell>
          <cell r="P1839" t="str">
            <v/>
          </cell>
          <cell r="Q1839" t="str">
            <v>GK</v>
          </cell>
          <cell r="R1839" t="str">
            <v/>
          </cell>
          <cell r="S1839">
            <v>205.17</v>
          </cell>
          <cell r="T1839">
            <v>32827.199999999997</v>
          </cell>
          <cell r="U1839" t="str">
            <v>11</v>
          </cell>
          <cell r="V1839" t="str">
            <v>ATL SALES</v>
          </cell>
          <cell r="W1839">
            <v>20240108</v>
          </cell>
          <cell r="X1839" t="str">
            <v>50</v>
          </cell>
          <cell r="Y1839" t="str">
            <v>120</v>
          </cell>
          <cell r="Z1839" t="str">
            <v/>
          </cell>
          <cell r="AA1839" t="str">
            <v/>
          </cell>
          <cell r="AB1839" t="str">
            <v/>
          </cell>
          <cell r="AC1839" t="str">
            <v/>
          </cell>
          <cell r="AD1839" t="str">
            <v/>
          </cell>
          <cell r="AE1839" t="str">
            <v/>
          </cell>
          <cell r="AF1839">
            <v>20240112</v>
          </cell>
          <cell r="AG1839">
            <v>20240112</v>
          </cell>
          <cell r="AH1839">
            <v>20240112</v>
          </cell>
        </row>
        <row r="1840">
          <cell r="A1840">
            <v>20230615</v>
          </cell>
          <cell r="B1840">
            <v>20240115</v>
          </cell>
          <cell r="F1840" t="str">
            <v>HK330989</v>
          </cell>
          <cell r="G1840" t="str">
            <v>002325126005800</v>
          </cell>
          <cell r="H1840" t="str">
            <v>SHS25C2SS+580L</v>
          </cell>
          <cell r="I1840">
            <v>4</v>
          </cell>
          <cell r="J1840">
            <v>2320</v>
          </cell>
          <cell r="K1840">
            <v>8</v>
          </cell>
          <cell r="L1840" t="str">
            <v>ATS INDUSTRIAL AUTOMATION</v>
          </cell>
          <cell r="M1840" t="str">
            <v>023</v>
          </cell>
          <cell r="N1840" t="str">
            <v>SHS</v>
          </cell>
          <cell r="O1840" t="str">
            <v>25</v>
          </cell>
          <cell r="P1840" t="str">
            <v>C</v>
          </cell>
          <cell r="Q1840" t="str">
            <v/>
          </cell>
          <cell r="R1840" t="str">
            <v/>
          </cell>
          <cell r="S1840">
            <v>74</v>
          </cell>
          <cell r="T1840">
            <v>296</v>
          </cell>
          <cell r="U1840" t="str">
            <v>11</v>
          </cell>
          <cell r="V1840" t="str">
            <v>CAN SALES</v>
          </cell>
          <cell r="W1840">
            <v>20240115</v>
          </cell>
          <cell r="X1840" t="str">
            <v>20</v>
          </cell>
          <cell r="Y1840" t="str">
            <v>60</v>
          </cell>
          <cell r="Z1840" t="str">
            <v/>
          </cell>
          <cell r="AA1840" t="str">
            <v/>
          </cell>
          <cell r="AB1840" t="str">
            <v/>
          </cell>
          <cell r="AC1840" t="str">
            <v/>
          </cell>
          <cell r="AD1840" t="str">
            <v/>
          </cell>
          <cell r="AE1840" t="str">
            <v/>
          </cell>
          <cell r="AF1840">
            <v>20240115</v>
          </cell>
          <cell r="AG1840">
            <v>20240115</v>
          </cell>
          <cell r="AH1840">
            <v>20240115</v>
          </cell>
        </row>
        <row r="1841">
          <cell r="A1841">
            <v>20230817</v>
          </cell>
          <cell r="B1841">
            <v>20240115</v>
          </cell>
          <cell r="F1841" t="str">
            <v>HK338947</v>
          </cell>
          <cell r="G1841" t="str">
            <v>302451000949500</v>
          </cell>
          <cell r="H1841" t="str">
            <v>SHS65-1200LE(GK) RAIL</v>
          </cell>
          <cell r="I1841">
            <v>10</v>
          </cell>
          <cell r="J1841">
            <v>12000</v>
          </cell>
          <cell r="K1841">
            <v>0</v>
          </cell>
          <cell r="L1841" t="str">
            <v>FANUC AMERICA CORPORATION</v>
          </cell>
          <cell r="M1841" t="str">
            <v>024</v>
          </cell>
          <cell r="N1841" t="str">
            <v>SHS</v>
          </cell>
          <cell r="O1841" t="str">
            <v>65</v>
          </cell>
          <cell r="P1841" t="str">
            <v/>
          </cell>
          <cell r="Q1841" t="str">
            <v>GK</v>
          </cell>
          <cell r="R1841" t="str">
            <v/>
          </cell>
          <cell r="S1841">
            <v>211</v>
          </cell>
          <cell r="T1841">
            <v>2110</v>
          </cell>
          <cell r="U1841" t="str">
            <v>11</v>
          </cell>
          <cell r="V1841" t="str">
            <v>DET SALES</v>
          </cell>
          <cell r="W1841">
            <v>20240115</v>
          </cell>
          <cell r="X1841" t="str">
            <v>75</v>
          </cell>
          <cell r="Y1841" t="str">
            <v>150</v>
          </cell>
          <cell r="Z1841" t="str">
            <v/>
          </cell>
          <cell r="AA1841" t="str">
            <v/>
          </cell>
          <cell r="AB1841" t="str">
            <v/>
          </cell>
          <cell r="AC1841" t="str">
            <v/>
          </cell>
          <cell r="AD1841" t="str">
            <v>T000</v>
          </cell>
          <cell r="AE1841" t="str">
            <v/>
          </cell>
          <cell r="AF1841">
            <v>20240115</v>
          </cell>
          <cell r="AG1841">
            <v>20240115</v>
          </cell>
          <cell r="AH1841">
            <v>20240115</v>
          </cell>
        </row>
        <row r="1842">
          <cell r="A1842">
            <v>20230526</v>
          </cell>
          <cell r="B1842">
            <v>20240116</v>
          </cell>
          <cell r="F1842" t="str">
            <v>HK327624</v>
          </cell>
          <cell r="G1842" t="str">
            <v>000115126016000</v>
          </cell>
          <cell r="H1842" t="str">
            <v>SR15W2SS+1600L</v>
          </cell>
          <cell r="I1842">
            <v>75</v>
          </cell>
          <cell r="J1842">
            <v>120000</v>
          </cell>
          <cell r="K1842">
            <v>150</v>
          </cell>
          <cell r="L1842" t="str">
            <v>FLEXTRONICS INTL EUROPE B.V.</v>
          </cell>
          <cell r="M1842" t="str">
            <v>001</v>
          </cell>
          <cell r="N1842" t="str">
            <v>SR</v>
          </cell>
          <cell r="O1842" t="str">
            <v>15</v>
          </cell>
          <cell r="P1842" t="str">
            <v>W</v>
          </cell>
          <cell r="Q1842" t="str">
            <v/>
          </cell>
          <cell r="R1842" t="str">
            <v/>
          </cell>
          <cell r="S1842">
            <v>73</v>
          </cell>
          <cell r="T1842">
            <v>5475</v>
          </cell>
          <cell r="U1842" t="str">
            <v>11</v>
          </cell>
          <cell r="V1842" t="str">
            <v>LA SALES</v>
          </cell>
          <cell r="W1842">
            <v>20240116</v>
          </cell>
          <cell r="X1842" t="str">
            <v>20</v>
          </cell>
          <cell r="Y1842" t="str">
            <v>60</v>
          </cell>
          <cell r="Z1842" t="str">
            <v/>
          </cell>
          <cell r="AA1842" t="str">
            <v/>
          </cell>
          <cell r="AB1842" t="str">
            <v/>
          </cell>
          <cell r="AC1842" t="str">
            <v/>
          </cell>
          <cell r="AD1842" t="str">
            <v/>
          </cell>
          <cell r="AE1842" t="str">
            <v/>
          </cell>
          <cell r="AF1842">
            <v>20240116</v>
          </cell>
          <cell r="AG1842">
            <v>20240116</v>
          </cell>
          <cell r="AH1842">
            <v>20240116</v>
          </cell>
        </row>
        <row r="1843">
          <cell r="A1843">
            <v>20230721</v>
          </cell>
          <cell r="B1843">
            <v>20240116</v>
          </cell>
          <cell r="F1843" t="str">
            <v>HK335593</v>
          </cell>
          <cell r="G1843" t="str">
            <v>302451000949500</v>
          </cell>
          <cell r="H1843" t="str">
            <v>SHS65-1200LE(GK) RAIL</v>
          </cell>
          <cell r="I1843">
            <v>23</v>
          </cell>
          <cell r="J1843">
            <v>27600</v>
          </cell>
          <cell r="K1843">
            <v>0</v>
          </cell>
          <cell r="L1843" t="str">
            <v>FANUC AMERICA CORPORATION</v>
          </cell>
          <cell r="M1843" t="str">
            <v>024</v>
          </cell>
          <cell r="N1843" t="str">
            <v>SHS</v>
          </cell>
          <cell r="O1843" t="str">
            <v>65</v>
          </cell>
          <cell r="P1843" t="str">
            <v/>
          </cell>
          <cell r="Q1843" t="str">
            <v>GK</v>
          </cell>
          <cell r="R1843" t="str">
            <v/>
          </cell>
          <cell r="S1843">
            <v>211</v>
          </cell>
          <cell r="T1843">
            <v>4853</v>
          </cell>
          <cell r="U1843" t="str">
            <v>11</v>
          </cell>
          <cell r="V1843" t="str">
            <v>DET SALES</v>
          </cell>
          <cell r="W1843">
            <v>20240116</v>
          </cell>
          <cell r="X1843" t="str">
            <v>75</v>
          </cell>
          <cell r="Y1843" t="str">
            <v>150</v>
          </cell>
          <cell r="Z1843" t="str">
            <v/>
          </cell>
          <cell r="AA1843" t="str">
            <v/>
          </cell>
          <cell r="AB1843" t="str">
            <v/>
          </cell>
          <cell r="AC1843" t="str">
            <v/>
          </cell>
          <cell r="AD1843" t="str">
            <v>T000</v>
          </cell>
          <cell r="AE1843" t="str">
            <v/>
          </cell>
          <cell r="AF1843">
            <v>20240116</v>
          </cell>
          <cell r="AG1843">
            <v>20240116</v>
          </cell>
          <cell r="AH1843">
            <v>20240116</v>
          </cell>
        </row>
        <row r="1844">
          <cell r="A1844">
            <v>20230728</v>
          </cell>
          <cell r="B1844">
            <v>20240116</v>
          </cell>
          <cell r="F1844" t="str">
            <v>HK336658</v>
          </cell>
          <cell r="G1844" t="str">
            <v>101551016835600</v>
          </cell>
          <cell r="H1844" t="str">
            <v>HSR25R6SSHHE+4440LT</v>
          </cell>
          <cell r="I1844">
            <v>2</v>
          </cell>
          <cell r="J1844">
            <v>8880</v>
          </cell>
          <cell r="K1844">
            <v>12</v>
          </cell>
          <cell r="L1844" t="str">
            <v>GED INTEGRATED SOLUTIONS</v>
          </cell>
          <cell r="M1844" t="str">
            <v>015</v>
          </cell>
          <cell r="N1844" t="str">
            <v>HSR</v>
          </cell>
          <cell r="O1844" t="str">
            <v>25</v>
          </cell>
          <cell r="P1844" t="str">
            <v>R</v>
          </cell>
          <cell r="Q1844" t="str">
            <v/>
          </cell>
          <cell r="R1844" t="str">
            <v/>
          </cell>
          <cell r="S1844">
            <v>733</v>
          </cell>
          <cell r="T1844">
            <v>1466</v>
          </cell>
          <cell r="U1844" t="str">
            <v>11</v>
          </cell>
          <cell r="V1844" t="str">
            <v>DET SALES</v>
          </cell>
          <cell r="W1844">
            <v>20240116</v>
          </cell>
          <cell r="X1844" t="str">
            <v>30</v>
          </cell>
          <cell r="Y1844" t="str">
            <v>60</v>
          </cell>
          <cell r="Z1844" t="str">
            <v>2</v>
          </cell>
          <cell r="AA1844" t="str">
            <v/>
          </cell>
          <cell r="AB1844" t="str">
            <v/>
          </cell>
          <cell r="AC1844" t="str">
            <v/>
          </cell>
          <cell r="AD1844" t="str">
            <v/>
          </cell>
          <cell r="AE1844" t="str">
            <v/>
          </cell>
          <cell r="AF1844">
            <v>20240116</v>
          </cell>
          <cell r="AG1844">
            <v>20240116</v>
          </cell>
          <cell r="AH1844">
            <v>20240116</v>
          </cell>
        </row>
        <row r="1845">
          <cell r="A1845">
            <v>20230613</v>
          </cell>
          <cell r="B1845">
            <v>20240117</v>
          </cell>
          <cell r="F1845" t="str">
            <v>HK330664</v>
          </cell>
          <cell r="G1845" t="str">
            <v>102302294263400</v>
          </cell>
          <cell r="H1845" t="str">
            <v>SHS35LR2QZZZC1S+4000LT(B)</v>
          </cell>
          <cell r="I1845">
            <v>20</v>
          </cell>
          <cell r="J1845">
            <v>80000</v>
          </cell>
          <cell r="K1845">
            <v>40</v>
          </cell>
          <cell r="L1845" t="str">
            <v>AMADA AMERICA INC</v>
          </cell>
          <cell r="M1845" t="str">
            <v>023</v>
          </cell>
          <cell r="N1845" t="str">
            <v>SHS</v>
          </cell>
          <cell r="O1845" t="str">
            <v>35</v>
          </cell>
          <cell r="P1845" t="str">
            <v>LR</v>
          </cell>
          <cell r="Q1845" t="str">
            <v/>
          </cell>
          <cell r="R1845" t="str">
            <v>C1</v>
          </cell>
          <cell r="S1845">
            <v>446</v>
          </cell>
          <cell r="T1845">
            <v>8920</v>
          </cell>
          <cell r="U1845" t="str">
            <v>11</v>
          </cell>
          <cell r="V1845" t="str">
            <v>LA SALES</v>
          </cell>
          <cell r="W1845">
            <v>20240117</v>
          </cell>
          <cell r="X1845" t="str">
            <v>20</v>
          </cell>
          <cell r="Y1845" t="str">
            <v>80</v>
          </cell>
          <cell r="Z1845" t="str">
            <v>2</v>
          </cell>
          <cell r="AA1845" t="str">
            <v/>
          </cell>
          <cell r="AB1845" t="str">
            <v>5000</v>
          </cell>
          <cell r="AC1845" t="str">
            <v/>
          </cell>
          <cell r="AD1845" t="str">
            <v/>
          </cell>
          <cell r="AE1845" t="str">
            <v/>
          </cell>
          <cell r="AF1845">
            <v>20240117</v>
          </cell>
          <cell r="AG1845">
            <v>20240117</v>
          </cell>
          <cell r="AH1845">
            <v>20240117</v>
          </cell>
        </row>
        <row r="1846">
          <cell r="A1846">
            <v>20230726</v>
          </cell>
          <cell r="B1846">
            <v>20240117</v>
          </cell>
          <cell r="F1846" t="str">
            <v>HK336020</v>
          </cell>
          <cell r="G1846" t="str">
            <v>186151019018400</v>
          </cell>
          <cell r="H1846" t="str">
            <v>KR2001A-0130-P0-00A0</v>
          </cell>
          <cell r="I1846">
            <v>50</v>
          </cell>
          <cell r="J1846">
            <v>10000</v>
          </cell>
          <cell r="K1846">
            <v>0</v>
          </cell>
          <cell r="L1846" t="str">
            <v>C TECHNOLOGIES INC</v>
          </cell>
          <cell r="M1846" t="str">
            <v>861</v>
          </cell>
          <cell r="N1846" t="str">
            <v>KR</v>
          </cell>
          <cell r="O1846" t="str">
            <v>2001</v>
          </cell>
          <cell r="P1846" t="str">
            <v>A</v>
          </cell>
          <cell r="Q1846" t="str">
            <v>P</v>
          </cell>
          <cell r="R1846" t="str">
            <v>G0C1</v>
          </cell>
          <cell r="S1846">
            <v>340</v>
          </cell>
          <cell r="T1846">
            <v>17000</v>
          </cell>
          <cell r="U1846" t="str">
            <v>11</v>
          </cell>
          <cell r="V1846" t="str">
            <v>NE SALES</v>
          </cell>
          <cell r="W1846">
            <v>20240117</v>
          </cell>
          <cell r="X1846" t="str">
            <v>40</v>
          </cell>
          <cell r="Y1846" t="str">
            <v>0</v>
          </cell>
          <cell r="Z1846" t="str">
            <v/>
          </cell>
          <cell r="AA1846" t="str">
            <v/>
          </cell>
          <cell r="AB1846" t="str">
            <v/>
          </cell>
          <cell r="AC1846" t="str">
            <v/>
          </cell>
          <cell r="AD1846" t="str">
            <v/>
          </cell>
          <cell r="AE1846" t="str">
            <v/>
          </cell>
          <cell r="AF1846">
            <v>20240117</v>
          </cell>
          <cell r="AG1846">
            <v>20240117</v>
          </cell>
          <cell r="AH1846">
            <v>20240117</v>
          </cell>
        </row>
        <row r="1847">
          <cell r="A1847">
            <v>20230810</v>
          </cell>
          <cell r="B1847">
            <v>20240117</v>
          </cell>
          <cell r="F1847" t="str">
            <v>HK338421</v>
          </cell>
          <cell r="G1847" t="str">
            <v>100551011082300</v>
          </cell>
          <cell r="H1847" t="str">
            <v>SSR15XW2C1M+760LSPM-III</v>
          </cell>
          <cell r="I1847">
            <v>12</v>
          </cell>
          <cell r="J1847">
            <v>9120</v>
          </cell>
          <cell r="K1847">
            <v>24</v>
          </cell>
          <cell r="L1847" t="str">
            <v>RELIANT SYSTEMS INC</v>
          </cell>
          <cell r="M1847" t="str">
            <v>005</v>
          </cell>
          <cell r="N1847" t="str">
            <v>SSR</v>
          </cell>
          <cell r="O1847" t="str">
            <v>15X</v>
          </cell>
          <cell r="P1847" t="str">
            <v>W</v>
          </cell>
          <cell r="Q1847" t="str">
            <v>SP</v>
          </cell>
          <cell r="R1847" t="str">
            <v>C1</v>
          </cell>
          <cell r="S1847">
            <v>217.78</v>
          </cell>
          <cell r="T1847">
            <v>2613.36</v>
          </cell>
          <cell r="U1847" t="str">
            <v>11</v>
          </cell>
          <cell r="V1847" t="str">
            <v>CHI SALES</v>
          </cell>
          <cell r="W1847">
            <v>20240117</v>
          </cell>
          <cell r="X1847" t="str">
            <v>20</v>
          </cell>
          <cell r="Y1847" t="str">
            <v>60</v>
          </cell>
          <cell r="Z1847" t="str">
            <v/>
          </cell>
          <cell r="AA1847" t="str">
            <v>3</v>
          </cell>
          <cell r="AB1847" t="str">
            <v/>
          </cell>
          <cell r="AC1847" t="str">
            <v>M300</v>
          </cell>
          <cell r="AD1847" t="str">
            <v/>
          </cell>
          <cell r="AE1847" t="str">
            <v>M100</v>
          </cell>
          <cell r="AF1847">
            <v>20240117</v>
          </cell>
          <cell r="AG1847">
            <v>20240117</v>
          </cell>
          <cell r="AH1847">
            <v>20240117</v>
          </cell>
        </row>
        <row r="1848">
          <cell r="A1848">
            <v>20230602</v>
          </cell>
          <cell r="B1848">
            <v>20240118</v>
          </cell>
          <cell r="F1848" t="str">
            <v>HK328275</v>
          </cell>
          <cell r="G1848" t="str">
            <v>200416200904000</v>
          </cell>
          <cell r="H1848" t="str">
            <v>SR15-400LYM(GK) RAIL</v>
          </cell>
          <cell r="I1848">
            <v>30</v>
          </cell>
          <cell r="J1848">
            <v>12000</v>
          </cell>
          <cell r="K1848">
            <v>0</v>
          </cell>
          <cell r="L1848" t="str">
            <v>OSSID CORPORATION</v>
          </cell>
          <cell r="M1848" t="str">
            <v>004</v>
          </cell>
          <cell r="N1848" t="str">
            <v>SR</v>
          </cell>
          <cell r="O1848" t="str">
            <v>15</v>
          </cell>
          <cell r="P1848" t="str">
            <v/>
          </cell>
          <cell r="Q1848" t="str">
            <v>GK</v>
          </cell>
          <cell r="R1848" t="str">
            <v/>
          </cell>
          <cell r="S1848">
            <v>33.14</v>
          </cell>
          <cell r="T1848">
            <v>994.2</v>
          </cell>
          <cell r="U1848" t="str">
            <v>11</v>
          </cell>
          <cell r="V1848" t="str">
            <v>ATL SALES</v>
          </cell>
          <cell r="W1848">
            <v>20240118</v>
          </cell>
          <cell r="X1848" t="str">
            <v>20</v>
          </cell>
          <cell r="Y1848" t="str">
            <v>60</v>
          </cell>
          <cell r="Z1848" t="str">
            <v/>
          </cell>
          <cell r="AA1848" t="str">
            <v/>
          </cell>
          <cell r="AB1848" t="str">
            <v/>
          </cell>
          <cell r="AC1848" t="str">
            <v/>
          </cell>
          <cell r="AD1848" t="str">
            <v/>
          </cell>
          <cell r="AE1848" t="str">
            <v>M100</v>
          </cell>
          <cell r="AF1848">
            <v>20240118</v>
          </cell>
          <cell r="AG1848">
            <v>20240118</v>
          </cell>
          <cell r="AH1848">
            <v>20240118</v>
          </cell>
        </row>
        <row r="1849">
          <cell r="A1849">
            <v>20230605</v>
          </cell>
          <cell r="B1849">
            <v>20240118</v>
          </cell>
          <cell r="F1849" t="str">
            <v>HK328414</v>
          </cell>
          <cell r="G1849" t="str">
            <v>100102044093900</v>
          </cell>
          <cell r="H1849" t="str">
            <v>SR15V2SS+145L</v>
          </cell>
          <cell r="I1849">
            <v>20</v>
          </cell>
          <cell r="J1849">
            <v>2900</v>
          </cell>
          <cell r="K1849">
            <v>40</v>
          </cell>
          <cell r="L1849" t="str">
            <v>MOTION SOLUTIONS</v>
          </cell>
          <cell r="M1849" t="str">
            <v>001</v>
          </cell>
          <cell r="N1849" t="str">
            <v>SR</v>
          </cell>
          <cell r="O1849" t="str">
            <v>15</v>
          </cell>
          <cell r="P1849" t="str">
            <v>V</v>
          </cell>
          <cell r="Q1849" t="str">
            <v/>
          </cell>
          <cell r="R1849" t="str">
            <v/>
          </cell>
          <cell r="S1849">
            <v>69.489999999999995</v>
          </cell>
          <cell r="T1849">
            <v>1389.8</v>
          </cell>
          <cell r="U1849" t="str">
            <v>11</v>
          </cell>
          <cell r="V1849" t="str">
            <v>SF SALES</v>
          </cell>
          <cell r="W1849">
            <v>20240118</v>
          </cell>
          <cell r="X1849" t="str">
            <v>12.5</v>
          </cell>
          <cell r="Y1849" t="str">
            <v>60</v>
          </cell>
          <cell r="Z1849" t="str">
            <v/>
          </cell>
          <cell r="AA1849" t="str">
            <v/>
          </cell>
          <cell r="AB1849" t="str">
            <v/>
          </cell>
          <cell r="AC1849" t="str">
            <v/>
          </cell>
          <cell r="AD1849" t="str">
            <v/>
          </cell>
          <cell r="AE1849" t="str">
            <v/>
          </cell>
          <cell r="AF1849">
            <v>20240118</v>
          </cell>
          <cell r="AG1849">
            <v>20240118</v>
          </cell>
          <cell r="AH1849">
            <v>20240118</v>
          </cell>
        </row>
        <row r="1850">
          <cell r="A1850">
            <v>20230707</v>
          </cell>
          <cell r="B1850">
            <v>20240118</v>
          </cell>
          <cell r="F1850" t="str">
            <v>HK333531</v>
          </cell>
          <cell r="G1850" t="str">
            <v>302451011661100</v>
          </cell>
          <cell r="H1850" t="str">
            <v>SHS55-1500LE(GK) RAIL</v>
          </cell>
          <cell r="I1850">
            <v>10</v>
          </cell>
          <cell r="J1850">
            <v>15000</v>
          </cell>
          <cell r="K1850">
            <v>0</v>
          </cell>
          <cell r="L1850" t="str">
            <v>FANUC AMERICA CORPORATION</v>
          </cell>
          <cell r="M1850" t="str">
            <v>024</v>
          </cell>
          <cell r="N1850" t="str">
            <v>SHS</v>
          </cell>
          <cell r="O1850" t="str">
            <v>55</v>
          </cell>
          <cell r="P1850" t="str">
            <v/>
          </cell>
          <cell r="Q1850" t="str">
            <v>GK</v>
          </cell>
          <cell r="R1850" t="str">
            <v/>
          </cell>
          <cell r="S1850">
            <v>231</v>
          </cell>
          <cell r="T1850">
            <v>2310</v>
          </cell>
          <cell r="U1850" t="str">
            <v>11</v>
          </cell>
          <cell r="V1850" t="str">
            <v>DET SALES</v>
          </cell>
          <cell r="W1850">
            <v>20240118</v>
          </cell>
          <cell r="X1850" t="str">
            <v>30</v>
          </cell>
          <cell r="Y1850" t="str">
            <v>120</v>
          </cell>
          <cell r="Z1850" t="str">
            <v/>
          </cell>
          <cell r="AA1850" t="str">
            <v/>
          </cell>
          <cell r="AB1850" t="str">
            <v/>
          </cell>
          <cell r="AC1850" t="str">
            <v/>
          </cell>
          <cell r="AD1850" t="str">
            <v>T000</v>
          </cell>
          <cell r="AE1850" t="str">
            <v/>
          </cell>
          <cell r="AF1850">
            <v>20240118</v>
          </cell>
          <cell r="AG1850">
            <v>20240118</v>
          </cell>
          <cell r="AH1850">
            <v>20240118</v>
          </cell>
        </row>
        <row r="1851">
          <cell r="A1851">
            <v>20230427</v>
          </cell>
          <cell r="B1851">
            <v>20240119</v>
          </cell>
          <cell r="F1851" t="str">
            <v>HK322066</v>
          </cell>
          <cell r="G1851" t="str">
            <v>184951008761301</v>
          </cell>
          <cell r="H1851" t="str">
            <v>MS08022-A-0087613</v>
          </cell>
          <cell r="I1851">
            <v>7</v>
          </cell>
          <cell r="J1851">
            <v>0</v>
          </cell>
          <cell r="K1851">
            <v>0</v>
          </cell>
          <cell r="L1851" t="str">
            <v>APPLIED MATERIALS INC</v>
          </cell>
          <cell r="M1851" t="str">
            <v>849</v>
          </cell>
          <cell r="N1851" t="str">
            <v>S-UNIT</v>
          </cell>
          <cell r="O1851" t="str">
            <v/>
          </cell>
          <cell r="P1851" t="str">
            <v/>
          </cell>
          <cell r="Q1851" t="str">
            <v/>
          </cell>
          <cell r="R1851" t="str">
            <v/>
          </cell>
          <cell r="S1851">
            <v>5710</v>
          </cell>
          <cell r="T1851">
            <v>39970</v>
          </cell>
          <cell r="U1851" t="str">
            <v>11</v>
          </cell>
          <cell r="V1851" t="str">
            <v>SF SALES</v>
          </cell>
          <cell r="W1851">
            <v>20240119</v>
          </cell>
          <cell r="X1851" t="str">
            <v/>
          </cell>
          <cell r="Y1851" t="str">
            <v/>
          </cell>
          <cell r="Z1851" t="str">
            <v/>
          </cell>
          <cell r="AA1851" t="str">
            <v/>
          </cell>
          <cell r="AB1851" t="str">
            <v/>
          </cell>
          <cell r="AC1851" t="str">
            <v/>
          </cell>
          <cell r="AD1851" t="str">
            <v/>
          </cell>
          <cell r="AE1851" t="str">
            <v/>
          </cell>
          <cell r="AF1851">
            <v>20240119</v>
          </cell>
          <cell r="AG1851">
            <v>20240119</v>
          </cell>
          <cell r="AH1851">
            <v>20240119</v>
          </cell>
        </row>
        <row r="1852">
          <cell r="A1852">
            <v>20230427</v>
          </cell>
          <cell r="B1852">
            <v>20240119</v>
          </cell>
          <cell r="F1852" t="str">
            <v>HK322068</v>
          </cell>
          <cell r="G1852" t="str">
            <v>184951008761402</v>
          </cell>
          <cell r="H1852" t="str">
            <v>MS08021-A-0087614</v>
          </cell>
          <cell r="I1852">
            <v>7</v>
          </cell>
          <cell r="J1852">
            <v>0</v>
          </cell>
          <cell r="K1852">
            <v>0</v>
          </cell>
          <cell r="L1852" t="str">
            <v>APPLIED MATERIALS INC</v>
          </cell>
          <cell r="M1852" t="str">
            <v>849</v>
          </cell>
          <cell r="N1852" t="str">
            <v>S-UNIT</v>
          </cell>
          <cell r="O1852" t="str">
            <v/>
          </cell>
          <cell r="P1852" t="str">
            <v/>
          </cell>
          <cell r="Q1852" t="str">
            <v/>
          </cell>
          <cell r="R1852" t="str">
            <v/>
          </cell>
          <cell r="S1852">
            <v>8347</v>
          </cell>
          <cell r="T1852">
            <v>58429</v>
          </cell>
          <cell r="U1852" t="str">
            <v>11</v>
          </cell>
          <cell r="V1852" t="str">
            <v>SF SALES</v>
          </cell>
          <cell r="W1852">
            <v>20240119</v>
          </cell>
          <cell r="X1852" t="str">
            <v/>
          </cell>
          <cell r="Y1852" t="str">
            <v/>
          </cell>
          <cell r="Z1852" t="str">
            <v/>
          </cell>
          <cell r="AA1852" t="str">
            <v/>
          </cell>
          <cell r="AB1852" t="str">
            <v/>
          </cell>
          <cell r="AC1852" t="str">
            <v/>
          </cell>
          <cell r="AD1852" t="str">
            <v/>
          </cell>
          <cell r="AE1852" t="str">
            <v/>
          </cell>
          <cell r="AF1852">
            <v>20240119</v>
          </cell>
          <cell r="AG1852">
            <v>20240119</v>
          </cell>
          <cell r="AH1852">
            <v>20240119</v>
          </cell>
        </row>
        <row r="1853">
          <cell r="A1853">
            <v>20230612</v>
          </cell>
          <cell r="B1853">
            <v>20240119</v>
          </cell>
          <cell r="F1853" t="str">
            <v>HK330404</v>
          </cell>
          <cell r="G1853" t="str">
            <v>101551001917300</v>
          </cell>
          <cell r="H1853" t="str">
            <v>HSR25LR1SSFM+640LF</v>
          </cell>
          <cell r="I1853">
            <v>18</v>
          </cell>
          <cell r="J1853">
            <v>11520</v>
          </cell>
          <cell r="K1853">
            <v>18</v>
          </cell>
          <cell r="L1853" t="str">
            <v>RAFAEL BENITEZ</v>
          </cell>
          <cell r="M1853" t="str">
            <v>015</v>
          </cell>
          <cell r="N1853" t="str">
            <v>HSR</v>
          </cell>
          <cell r="O1853" t="str">
            <v>25</v>
          </cell>
          <cell r="P1853" t="str">
            <v>LR</v>
          </cell>
          <cell r="Q1853" t="str">
            <v/>
          </cell>
          <cell r="R1853" t="str">
            <v/>
          </cell>
          <cell r="S1853">
            <v>203.94</v>
          </cell>
          <cell r="T1853">
            <v>3670.92</v>
          </cell>
          <cell r="U1853" t="str">
            <v>11</v>
          </cell>
          <cell r="V1853" t="str">
            <v>ATL SALES</v>
          </cell>
          <cell r="W1853">
            <v>20240119</v>
          </cell>
          <cell r="X1853" t="str">
            <v>20</v>
          </cell>
          <cell r="Y1853" t="str">
            <v>60</v>
          </cell>
          <cell r="Z1853" t="str">
            <v/>
          </cell>
          <cell r="AA1853" t="str">
            <v/>
          </cell>
          <cell r="AB1853" t="str">
            <v/>
          </cell>
          <cell r="AC1853" t="str">
            <v>Y900</v>
          </cell>
          <cell r="AD1853" t="str">
            <v/>
          </cell>
          <cell r="AE1853" t="str">
            <v>F900</v>
          </cell>
          <cell r="AF1853">
            <v>20240119</v>
          </cell>
          <cell r="AG1853">
            <v>20240119</v>
          </cell>
          <cell r="AH1853">
            <v>20240119</v>
          </cell>
        </row>
        <row r="1854">
          <cell r="A1854">
            <v>20230728</v>
          </cell>
          <cell r="B1854">
            <v>20240119</v>
          </cell>
          <cell r="F1854" t="str">
            <v>HK336630</v>
          </cell>
          <cell r="G1854" t="str">
            <v>202C25122200000</v>
          </cell>
          <cell r="H1854" t="str">
            <v>SR25W1SSC1(GK) BLOCK</v>
          </cell>
          <cell r="I1854">
            <v>120</v>
          </cell>
          <cell r="J1854">
            <v>0</v>
          </cell>
          <cell r="K1854">
            <v>120</v>
          </cell>
          <cell r="L1854" t="str">
            <v>PRO-LINE AUTOMATION SYSTEMS</v>
          </cell>
          <cell r="M1854" t="str">
            <v>02C</v>
          </cell>
          <cell r="N1854" t="str">
            <v>SR</v>
          </cell>
          <cell r="O1854" t="str">
            <v>25</v>
          </cell>
          <cell r="P1854" t="str">
            <v>W</v>
          </cell>
          <cell r="Q1854" t="str">
            <v>GK</v>
          </cell>
          <cell r="R1854" t="str">
            <v>C1</v>
          </cell>
          <cell r="S1854">
            <v>24.6</v>
          </cell>
          <cell r="T1854">
            <v>2952</v>
          </cell>
          <cell r="U1854" t="str">
            <v>11</v>
          </cell>
          <cell r="V1854" t="str">
            <v>CAN SALES</v>
          </cell>
          <cell r="W1854">
            <v>20240102</v>
          </cell>
          <cell r="X1854" t="str">
            <v/>
          </cell>
          <cell r="Y1854" t="str">
            <v/>
          </cell>
          <cell r="Z1854" t="str">
            <v/>
          </cell>
          <cell r="AA1854" t="str">
            <v/>
          </cell>
          <cell r="AB1854" t="str">
            <v/>
          </cell>
          <cell r="AC1854" t="str">
            <v/>
          </cell>
          <cell r="AD1854" t="str">
            <v/>
          </cell>
          <cell r="AE1854" t="str">
            <v/>
          </cell>
          <cell r="AF1854">
            <v>20240119</v>
          </cell>
          <cell r="AG1854">
            <v>20240119</v>
          </cell>
          <cell r="AH1854">
            <v>20240119</v>
          </cell>
        </row>
        <row r="1855">
          <cell r="A1855">
            <v>20230803</v>
          </cell>
          <cell r="B1855">
            <v>20240119</v>
          </cell>
          <cell r="F1855" t="str">
            <v>HK337411</v>
          </cell>
          <cell r="G1855" t="str">
            <v>302351020009600</v>
          </cell>
          <cell r="H1855" t="str">
            <v>SHS15V1E(GK) BLOCK</v>
          </cell>
          <cell r="I1855">
            <v>56</v>
          </cell>
          <cell r="J1855">
            <v>0</v>
          </cell>
          <cell r="K1855">
            <v>56</v>
          </cell>
          <cell r="L1855" t="str">
            <v>DOVER MOTION</v>
          </cell>
          <cell r="M1855" t="str">
            <v>023</v>
          </cell>
          <cell r="N1855" t="str">
            <v>SHS</v>
          </cell>
          <cell r="O1855" t="str">
            <v>15</v>
          </cell>
          <cell r="P1855" t="str">
            <v>V</v>
          </cell>
          <cell r="Q1855" t="str">
            <v>GK</v>
          </cell>
          <cell r="R1855" t="str">
            <v/>
          </cell>
          <cell r="S1855">
            <v>27.77</v>
          </cell>
          <cell r="T1855">
            <v>1555.12</v>
          </cell>
          <cell r="U1855" t="str">
            <v>11</v>
          </cell>
          <cell r="V1855" t="str">
            <v>NE SALES</v>
          </cell>
          <cell r="W1855">
            <v>20240119</v>
          </cell>
          <cell r="X1855" t="str">
            <v/>
          </cell>
          <cell r="Y1855" t="str">
            <v/>
          </cell>
          <cell r="Z1855" t="str">
            <v/>
          </cell>
          <cell r="AA1855" t="str">
            <v/>
          </cell>
          <cell r="AB1855" t="str">
            <v>0010</v>
          </cell>
          <cell r="AC1855" t="str">
            <v/>
          </cell>
          <cell r="AD1855" t="str">
            <v/>
          </cell>
          <cell r="AE1855" t="str">
            <v/>
          </cell>
          <cell r="AF1855">
            <v>20240119</v>
          </cell>
          <cell r="AG1855">
            <v>20240119</v>
          </cell>
          <cell r="AH1855">
            <v>20240119</v>
          </cell>
        </row>
        <row r="1856">
          <cell r="A1856">
            <v>20230803</v>
          </cell>
          <cell r="B1856">
            <v>20240119</v>
          </cell>
          <cell r="F1856" t="str">
            <v>HK337430</v>
          </cell>
          <cell r="G1856" t="str">
            <v>101E51020049500</v>
          </cell>
          <cell r="H1856" t="str">
            <v>HSR45C2SSC0S+2459LP(50-9806)</v>
          </cell>
          <cell r="I1856">
            <v>54</v>
          </cell>
          <cell r="J1856">
            <v>132786</v>
          </cell>
          <cell r="K1856">
            <v>108</v>
          </cell>
          <cell r="L1856" t="str">
            <v>HAAS AUTOMATION</v>
          </cell>
          <cell r="M1856" t="str">
            <v>01E</v>
          </cell>
          <cell r="N1856" t="str">
            <v>HSR</v>
          </cell>
          <cell r="O1856" t="str">
            <v>45</v>
          </cell>
          <cell r="P1856" t="str">
            <v>C</v>
          </cell>
          <cell r="Q1856" t="str">
            <v>P</v>
          </cell>
          <cell r="R1856" t="str">
            <v>C0</v>
          </cell>
          <cell r="S1856">
            <v>236</v>
          </cell>
          <cell r="T1856">
            <v>12744</v>
          </cell>
          <cell r="U1856" t="str">
            <v>11</v>
          </cell>
          <cell r="V1856" t="str">
            <v>LA SALES</v>
          </cell>
          <cell r="W1856">
            <v>20240119</v>
          </cell>
          <cell r="X1856" t="str">
            <v>74</v>
          </cell>
          <cell r="Y1856" t="str">
            <v>105</v>
          </cell>
          <cell r="Z1856" t="str">
            <v/>
          </cell>
          <cell r="AA1856" t="str">
            <v/>
          </cell>
          <cell r="AB1856" t="str">
            <v>HHNK</v>
          </cell>
          <cell r="AC1856" t="str">
            <v/>
          </cell>
          <cell r="AD1856" t="str">
            <v>W010</v>
          </cell>
          <cell r="AE1856" t="str">
            <v/>
          </cell>
          <cell r="AF1856">
            <v>20240119</v>
          </cell>
          <cell r="AG1856">
            <v>20240119</v>
          </cell>
          <cell r="AH1856">
            <v>20240119</v>
          </cell>
        </row>
        <row r="1857">
          <cell r="A1857">
            <v>20230803</v>
          </cell>
          <cell r="B1857">
            <v>20240119</v>
          </cell>
          <cell r="F1857" t="str">
            <v>HK337425</v>
          </cell>
          <cell r="G1857" t="str">
            <v>300151022128600</v>
          </cell>
          <cell r="H1857" t="str">
            <v>SR35W1SSFM BLOCK</v>
          </cell>
          <cell r="I1857">
            <v>50</v>
          </cell>
          <cell r="J1857">
            <v>0</v>
          </cell>
          <cell r="K1857">
            <v>50</v>
          </cell>
          <cell r="L1857" t="str">
            <v>ALUM-A-LIFT INC</v>
          </cell>
          <cell r="M1857" t="str">
            <v>001</v>
          </cell>
          <cell r="N1857" t="str">
            <v>SR</v>
          </cell>
          <cell r="O1857" t="str">
            <v>35</v>
          </cell>
          <cell r="P1857" t="str">
            <v>W</v>
          </cell>
          <cell r="Q1857" t="str">
            <v/>
          </cell>
          <cell r="R1857" t="str">
            <v/>
          </cell>
          <cell r="S1857">
            <v>73</v>
          </cell>
          <cell r="T1857">
            <v>3650</v>
          </cell>
          <cell r="U1857" t="str">
            <v>11</v>
          </cell>
          <cell r="V1857" t="str">
            <v>ATL SALES</v>
          </cell>
          <cell r="W1857">
            <v>20240119</v>
          </cell>
          <cell r="X1857" t="str">
            <v/>
          </cell>
          <cell r="Y1857" t="str">
            <v/>
          </cell>
          <cell r="Z1857" t="str">
            <v/>
          </cell>
          <cell r="AA1857" t="str">
            <v/>
          </cell>
          <cell r="AB1857" t="str">
            <v/>
          </cell>
          <cell r="AC1857" t="str">
            <v>Y910</v>
          </cell>
          <cell r="AD1857" t="str">
            <v/>
          </cell>
          <cell r="AE1857" t="str">
            <v/>
          </cell>
          <cell r="AF1857">
            <v>20240119</v>
          </cell>
          <cell r="AG1857">
            <v>20240119</v>
          </cell>
          <cell r="AH1857">
            <v>20240119</v>
          </cell>
        </row>
        <row r="1858">
          <cell r="A1858">
            <v>20230804</v>
          </cell>
          <cell r="B1858">
            <v>20240119</v>
          </cell>
          <cell r="F1858" t="str">
            <v>HK337624</v>
          </cell>
          <cell r="G1858" t="str">
            <v>113951013490500</v>
          </cell>
          <cell r="H1858" t="str">
            <v>SRS9XMQZSS+630LM</v>
          </cell>
          <cell r="I1858">
            <v>100</v>
          </cell>
          <cell r="J1858">
            <v>63000</v>
          </cell>
          <cell r="K1858">
            <v>100</v>
          </cell>
          <cell r="L1858" t="str">
            <v>MOTION SOLUTIONS</v>
          </cell>
          <cell r="M1858" t="str">
            <v>139</v>
          </cell>
          <cell r="N1858" t="str">
            <v>SRS</v>
          </cell>
          <cell r="O1858" t="str">
            <v>9X</v>
          </cell>
          <cell r="P1858" t="str">
            <v/>
          </cell>
          <cell r="Q1858" t="str">
            <v/>
          </cell>
          <cell r="R1858" t="str">
            <v/>
          </cell>
          <cell r="S1858">
            <v>79.77</v>
          </cell>
          <cell r="T1858">
            <v>7977</v>
          </cell>
          <cell r="U1858" t="str">
            <v>11</v>
          </cell>
          <cell r="V1858" t="str">
            <v>SF SALES</v>
          </cell>
          <cell r="W1858">
            <v>20240126</v>
          </cell>
          <cell r="X1858" t="str">
            <v>5</v>
          </cell>
          <cell r="Y1858" t="str">
            <v>20</v>
          </cell>
          <cell r="Z1858" t="str">
            <v/>
          </cell>
          <cell r="AA1858" t="str">
            <v/>
          </cell>
          <cell r="AB1858" t="str">
            <v/>
          </cell>
          <cell r="AC1858" t="str">
            <v>M200</v>
          </cell>
          <cell r="AD1858" t="str">
            <v/>
          </cell>
          <cell r="AE1858" t="str">
            <v>M100</v>
          </cell>
          <cell r="AF1858">
            <v>20240119</v>
          </cell>
          <cell r="AG1858">
            <v>20240119</v>
          </cell>
          <cell r="AH1858">
            <v>20240119</v>
          </cell>
        </row>
        <row r="1859">
          <cell r="A1859">
            <v>20230810</v>
          </cell>
          <cell r="B1859">
            <v>20240119</v>
          </cell>
          <cell r="F1859" t="str">
            <v>HK338391</v>
          </cell>
          <cell r="G1859" t="str">
            <v>302351020009600</v>
          </cell>
          <cell r="H1859" t="str">
            <v>SHS15V1E(GK) BLOCK</v>
          </cell>
          <cell r="I1859">
            <v>50</v>
          </cell>
          <cell r="J1859">
            <v>0</v>
          </cell>
          <cell r="K1859">
            <v>50</v>
          </cell>
          <cell r="L1859" t="str">
            <v>DOVER MOTION</v>
          </cell>
          <cell r="M1859" t="str">
            <v>023</v>
          </cell>
          <cell r="N1859" t="str">
            <v>SHS</v>
          </cell>
          <cell r="O1859" t="str">
            <v>15</v>
          </cell>
          <cell r="P1859" t="str">
            <v>V</v>
          </cell>
          <cell r="Q1859" t="str">
            <v>GK</v>
          </cell>
          <cell r="R1859" t="str">
            <v/>
          </cell>
          <cell r="S1859">
            <v>27.77</v>
          </cell>
          <cell r="T1859">
            <v>1388.5</v>
          </cell>
          <cell r="U1859" t="str">
            <v>11</v>
          </cell>
          <cell r="V1859" t="str">
            <v>NE SALES</v>
          </cell>
          <cell r="W1859">
            <v>20240110</v>
          </cell>
          <cell r="X1859" t="str">
            <v/>
          </cell>
          <cell r="Y1859" t="str">
            <v/>
          </cell>
          <cell r="Z1859" t="str">
            <v/>
          </cell>
          <cell r="AA1859" t="str">
            <v/>
          </cell>
          <cell r="AB1859" t="str">
            <v>0010</v>
          </cell>
          <cell r="AC1859" t="str">
            <v/>
          </cell>
          <cell r="AD1859" t="str">
            <v/>
          </cell>
          <cell r="AE1859" t="str">
            <v/>
          </cell>
          <cell r="AF1859">
            <v>20240119</v>
          </cell>
          <cell r="AG1859">
            <v>20240119</v>
          </cell>
          <cell r="AH1859">
            <v>20240119</v>
          </cell>
        </row>
        <row r="1860">
          <cell r="A1860">
            <v>20230810</v>
          </cell>
          <cell r="B1860">
            <v>20240119</v>
          </cell>
          <cell r="F1860" t="str">
            <v>HK338392</v>
          </cell>
          <cell r="G1860" t="str">
            <v>302351020009600</v>
          </cell>
          <cell r="H1860" t="str">
            <v>SHS15V1E(GK) BLOCK</v>
          </cell>
          <cell r="I1860">
            <v>18</v>
          </cell>
          <cell r="J1860">
            <v>0</v>
          </cell>
          <cell r="K1860">
            <v>18</v>
          </cell>
          <cell r="L1860" t="str">
            <v>DOVER MOTION</v>
          </cell>
          <cell r="M1860" t="str">
            <v>023</v>
          </cell>
          <cell r="N1860" t="str">
            <v>SHS</v>
          </cell>
          <cell r="O1860" t="str">
            <v>15</v>
          </cell>
          <cell r="P1860" t="str">
            <v>V</v>
          </cell>
          <cell r="Q1860" t="str">
            <v>GK</v>
          </cell>
          <cell r="R1860" t="str">
            <v/>
          </cell>
          <cell r="S1860">
            <v>27.77</v>
          </cell>
          <cell r="T1860">
            <v>499.86</v>
          </cell>
          <cell r="U1860" t="str">
            <v>11</v>
          </cell>
          <cell r="V1860" t="str">
            <v>NE SALES</v>
          </cell>
          <cell r="W1860">
            <v>20240111</v>
          </cell>
          <cell r="X1860" t="str">
            <v/>
          </cell>
          <cell r="Y1860" t="str">
            <v/>
          </cell>
          <cell r="Z1860" t="str">
            <v/>
          </cell>
          <cell r="AA1860" t="str">
            <v/>
          </cell>
          <cell r="AB1860" t="str">
            <v>0010</v>
          </cell>
          <cell r="AC1860" t="str">
            <v/>
          </cell>
          <cell r="AD1860" t="str">
            <v/>
          </cell>
          <cell r="AE1860" t="str">
            <v/>
          </cell>
          <cell r="AF1860">
            <v>20240119</v>
          </cell>
          <cell r="AG1860">
            <v>20240119</v>
          </cell>
          <cell r="AH1860">
            <v>20240119</v>
          </cell>
        </row>
        <row r="1861">
          <cell r="A1861">
            <v>20230707</v>
          </cell>
          <cell r="B1861">
            <v>20240123</v>
          </cell>
          <cell r="F1861" t="str">
            <v>HK333657</v>
          </cell>
          <cell r="G1861" t="str">
            <v>184951009907601</v>
          </cell>
          <cell r="H1861" t="str">
            <v>MS10007-0099076</v>
          </cell>
          <cell r="I1861">
            <v>9</v>
          </cell>
          <cell r="J1861">
            <v>0</v>
          </cell>
          <cell r="K1861">
            <v>9</v>
          </cell>
          <cell r="L1861" t="str">
            <v>BENCHMARK ELECTRONICS, INC</v>
          </cell>
          <cell r="M1861" t="str">
            <v>849</v>
          </cell>
          <cell r="N1861" t="str">
            <v>S-UNIT</v>
          </cell>
          <cell r="O1861" t="str">
            <v>2602</v>
          </cell>
          <cell r="P1861" t="str">
            <v>A</v>
          </cell>
          <cell r="Q1861" t="str">
            <v/>
          </cell>
          <cell r="R1861" t="str">
            <v/>
          </cell>
          <cell r="S1861">
            <v>1904</v>
          </cell>
          <cell r="T1861">
            <v>17136</v>
          </cell>
          <cell r="U1861" t="str">
            <v>11</v>
          </cell>
          <cell r="V1861" t="str">
            <v>SF SALES</v>
          </cell>
          <cell r="W1861">
            <v>20240205</v>
          </cell>
          <cell r="X1861" t="str">
            <v/>
          </cell>
          <cell r="Y1861" t="str">
            <v/>
          </cell>
          <cell r="Z1861" t="str">
            <v/>
          </cell>
          <cell r="AA1861" t="str">
            <v/>
          </cell>
          <cell r="AB1861" t="str">
            <v/>
          </cell>
          <cell r="AC1861" t="str">
            <v/>
          </cell>
          <cell r="AD1861" t="str">
            <v/>
          </cell>
          <cell r="AE1861" t="str">
            <v/>
          </cell>
          <cell r="AF1861">
            <v>20240123</v>
          </cell>
          <cell r="AG1861">
            <v>20240202</v>
          </cell>
          <cell r="AH1861">
            <v>20240202</v>
          </cell>
        </row>
        <row r="1862">
          <cell r="A1862">
            <v>20230724</v>
          </cell>
          <cell r="B1862">
            <v>20240123</v>
          </cell>
          <cell r="F1862" t="str">
            <v>HK335725</v>
          </cell>
          <cell r="G1862" t="str">
            <v>184951009907601</v>
          </cell>
          <cell r="H1862" t="str">
            <v>MS10007-0099076</v>
          </cell>
          <cell r="I1862">
            <v>1</v>
          </cell>
          <cell r="J1862">
            <v>0</v>
          </cell>
          <cell r="K1862">
            <v>1</v>
          </cell>
          <cell r="L1862" t="str">
            <v>BENCHMARK ELECTRONICS, INC</v>
          </cell>
          <cell r="M1862" t="str">
            <v>849</v>
          </cell>
          <cell r="N1862" t="str">
            <v>S-UNIT</v>
          </cell>
          <cell r="O1862" t="str">
            <v>2602</v>
          </cell>
          <cell r="P1862" t="str">
            <v>A</v>
          </cell>
          <cell r="Q1862" t="str">
            <v/>
          </cell>
          <cell r="R1862" t="str">
            <v/>
          </cell>
          <cell r="S1862">
            <v>1904</v>
          </cell>
          <cell r="T1862">
            <v>1904</v>
          </cell>
          <cell r="U1862" t="str">
            <v>11</v>
          </cell>
          <cell r="V1862" t="str">
            <v>SF SALES</v>
          </cell>
          <cell r="W1862">
            <v>20240205</v>
          </cell>
          <cell r="X1862" t="str">
            <v/>
          </cell>
          <cell r="Y1862" t="str">
            <v/>
          </cell>
          <cell r="Z1862" t="str">
            <v/>
          </cell>
          <cell r="AA1862" t="str">
            <v/>
          </cell>
          <cell r="AB1862" t="str">
            <v/>
          </cell>
          <cell r="AC1862" t="str">
            <v/>
          </cell>
          <cell r="AD1862" t="str">
            <v/>
          </cell>
          <cell r="AE1862" t="str">
            <v/>
          </cell>
          <cell r="AF1862">
            <v>20240123</v>
          </cell>
          <cell r="AG1862">
            <v>20240205</v>
          </cell>
          <cell r="AH1862">
            <v>20240205</v>
          </cell>
        </row>
        <row r="1863">
          <cell r="A1863">
            <v>20230803</v>
          </cell>
          <cell r="B1863">
            <v>20240123</v>
          </cell>
          <cell r="F1863" t="str">
            <v>HK337412</v>
          </cell>
          <cell r="G1863" t="str">
            <v>302351020009600</v>
          </cell>
          <cell r="H1863" t="str">
            <v>SHS15V1E(GK) BLOCK</v>
          </cell>
          <cell r="I1863">
            <v>100</v>
          </cell>
          <cell r="J1863">
            <v>0</v>
          </cell>
          <cell r="K1863">
            <v>100</v>
          </cell>
          <cell r="L1863" t="str">
            <v>DOVER MOTION</v>
          </cell>
          <cell r="M1863" t="str">
            <v>023</v>
          </cell>
          <cell r="N1863" t="str">
            <v>SHS</v>
          </cell>
          <cell r="O1863" t="str">
            <v>15</v>
          </cell>
          <cell r="P1863" t="str">
            <v>V</v>
          </cell>
          <cell r="Q1863" t="str">
            <v>GK</v>
          </cell>
          <cell r="R1863" t="str">
            <v/>
          </cell>
          <cell r="S1863">
            <v>27.77</v>
          </cell>
          <cell r="T1863">
            <v>2777</v>
          </cell>
          <cell r="U1863" t="str">
            <v>11</v>
          </cell>
          <cell r="V1863" t="str">
            <v>NE SALES</v>
          </cell>
          <cell r="W1863">
            <v>20240123</v>
          </cell>
          <cell r="X1863" t="str">
            <v/>
          </cell>
          <cell r="Y1863" t="str">
            <v/>
          </cell>
          <cell r="Z1863" t="str">
            <v/>
          </cell>
          <cell r="AA1863" t="str">
            <v/>
          </cell>
          <cell r="AB1863" t="str">
            <v>0010</v>
          </cell>
          <cell r="AC1863" t="str">
            <v/>
          </cell>
          <cell r="AD1863" t="str">
            <v/>
          </cell>
          <cell r="AE1863" t="str">
            <v/>
          </cell>
          <cell r="AF1863">
            <v>20240123</v>
          </cell>
          <cell r="AG1863">
            <v>20240123</v>
          </cell>
          <cell r="AH1863">
            <v>20240123</v>
          </cell>
        </row>
        <row r="1864">
          <cell r="A1864">
            <v>20230809</v>
          </cell>
          <cell r="B1864">
            <v>20240124</v>
          </cell>
          <cell r="F1864" t="str">
            <v>HK338130</v>
          </cell>
          <cell r="G1864" t="str">
            <v>100551012691100</v>
          </cell>
          <cell r="H1864" t="str">
            <v>SSR15XW2UUC1+690LY-II</v>
          </cell>
          <cell r="I1864">
            <v>6</v>
          </cell>
          <cell r="J1864">
            <v>4140</v>
          </cell>
          <cell r="K1864">
            <v>12</v>
          </cell>
          <cell r="L1864" t="str">
            <v>APPLIED MATERIALS</v>
          </cell>
          <cell r="M1864" t="str">
            <v>005</v>
          </cell>
          <cell r="N1864" t="str">
            <v>SSR</v>
          </cell>
          <cell r="O1864" t="str">
            <v>15X</v>
          </cell>
          <cell r="P1864" t="str">
            <v>W</v>
          </cell>
          <cell r="Q1864" t="str">
            <v/>
          </cell>
          <cell r="R1864" t="str">
            <v>C1</v>
          </cell>
          <cell r="S1864">
            <v>115.81</v>
          </cell>
          <cell r="T1864">
            <v>694.86</v>
          </cell>
          <cell r="U1864" t="str">
            <v>11</v>
          </cell>
          <cell r="V1864" t="str">
            <v>NE SALES</v>
          </cell>
          <cell r="W1864">
            <v>20240124</v>
          </cell>
          <cell r="X1864" t="str">
            <v>15</v>
          </cell>
          <cell r="Y1864" t="str">
            <v>60</v>
          </cell>
          <cell r="Z1864" t="str">
            <v/>
          </cell>
          <cell r="AA1864" t="str">
            <v>2</v>
          </cell>
          <cell r="AB1864" t="str">
            <v/>
          </cell>
          <cell r="AC1864" t="str">
            <v/>
          </cell>
          <cell r="AD1864" t="str">
            <v/>
          </cell>
          <cell r="AE1864" t="str">
            <v/>
          </cell>
          <cell r="AF1864">
            <v>20240124</v>
          </cell>
          <cell r="AG1864">
            <v>20240124</v>
          </cell>
          <cell r="AH1864">
            <v>20240124</v>
          </cell>
        </row>
        <row r="1865">
          <cell r="A1865">
            <v>20230810</v>
          </cell>
          <cell r="B1865">
            <v>20240124</v>
          </cell>
          <cell r="F1865" t="str">
            <v>HK338422</v>
          </cell>
          <cell r="G1865" t="str">
            <v>100551011082300</v>
          </cell>
          <cell r="H1865" t="str">
            <v>SSR15XW2C1M+760LSPM-III</v>
          </cell>
          <cell r="I1865">
            <v>9</v>
          </cell>
          <cell r="J1865">
            <v>6840</v>
          </cell>
          <cell r="K1865">
            <v>18</v>
          </cell>
          <cell r="L1865" t="str">
            <v>RELIANT SYSTEMS INC</v>
          </cell>
          <cell r="M1865" t="str">
            <v>005</v>
          </cell>
          <cell r="N1865" t="str">
            <v>SSR</v>
          </cell>
          <cell r="O1865" t="str">
            <v>15X</v>
          </cell>
          <cell r="P1865" t="str">
            <v>W</v>
          </cell>
          <cell r="Q1865" t="str">
            <v>SP</v>
          </cell>
          <cell r="R1865" t="str">
            <v>C1</v>
          </cell>
          <cell r="S1865">
            <v>217.78</v>
          </cell>
          <cell r="T1865">
            <v>1960.02</v>
          </cell>
          <cell r="U1865" t="str">
            <v>11</v>
          </cell>
          <cell r="V1865" t="str">
            <v>CHI SALES</v>
          </cell>
          <cell r="W1865">
            <v>20240124</v>
          </cell>
          <cell r="X1865" t="str">
            <v>20</v>
          </cell>
          <cell r="Y1865" t="str">
            <v>60</v>
          </cell>
          <cell r="Z1865" t="str">
            <v/>
          </cell>
          <cell r="AA1865" t="str">
            <v>3</v>
          </cell>
          <cell r="AB1865" t="str">
            <v/>
          </cell>
          <cell r="AC1865" t="str">
            <v>M300</v>
          </cell>
          <cell r="AD1865" t="str">
            <v/>
          </cell>
          <cell r="AE1865" t="str">
            <v>M100</v>
          </cell>
          <cell r="AF1865">
            <v>20240124</v>
          </cell>
          <cell r="AG1865">
            <v>20240124</v>
          </cell>
          <cell r="AH1865">
            <v>20240124</v>
          </cell>
        </row>
        <row r="1866">
          <cell r="A1866">
            <v>20230810</v>
          </cell>
          <cell r="B1866">
            <v>20240124</v>
          </cell>
          <cell r="F1866" t="str">
            <v>HK338406</v>
          </cell>
          <cell r="G1866" t="str">
            <v>100651019496600</v>
          </cell>
          <cell r="H1866" t="str">
            <v>SSR15XW2C1MS+740LSPM-II</v>
          </cell>
          <cell r="I1866">
            <v>4</v>
          </cell>
          <cell r="J1866">
            <v>2960</v>
          </cell>
          <cell r="K1866">
            <v>8</v>
          </cell>
          <cell r="L1866" t="str">
            <v>RELIANT SYSTEMS INC</v>
          </cell>
          <cell r="M1866" t="str">
            <v>006</v>
          </cell>
          <cell r="N1866" t="str">
            <v>SSR</v>
          </cell>
          <cell r="O1866" t="str">
            <v>15X</v>
          </cell>
          <cell r="P1866" t="str">
            <v>W</v>
          </cell>
          <cell r="Q1866" t="str">
            <v>SP</v>
          </cell>
          <cell r="R1866" t="str">
            <v>C1</v>
          </cell>
          <cell r="S1866">
            <v>274.43</v>
          </cell>
          <cell r="T1866">
            <v>1097.72</v>
          </cell>
          <cell r="U1866" t="str">
            <v>11</v>
          </cell>
          <cell r="V1866" t="str">
            <v>CHI SALES</v>
          </cell>
          <cell r="W1866">
            <v>20240124</v>
          </cell>
          <cell r="X1866" t="str">
            <v>10</v>
          </cell>
          <cell r="Y1866" t="str">
            <v>60</v>
          </cell>
          <cell r="Z1866" t="str">
            <v/>
          </cell>
          <cell r="AA1866" t="str">
            <v>2</v>
          </cell>
          <cell r="AB1866" t="str">
            <v>Z000</v>
          </cell>
          <cell r="AC1866" t="str">
            <v>M200</v>
          </cell>
          <cell r="AD1866" t="str">
            <v/>
          </cell>
          <cell r="AE1866" t="str">
            <v>M100</v>
          </cell>
          <cell r="AF1866">
            <v>20240124</v>
          </cell>
          <cell r="AG1866">
            <v>20240124</v>
          </cell>
          <cell r="AH1866">
            <v>20240124</v>
          </cell>
        </row>
        <row r="1867">
          <cell r="A1867">
            <v>20230817</v>
          </cell>
          <cell r="B1867">
            <v>20240124</v>
          </cell>
          <cell r="F1867" t="str">
            <v>HK339122</v>
          </cell>
          <cell r="G1867" t="str">
            <v>7562510087613A1</v>
          </cell>
          <cell r="H1867" t="str">
            <v>CABLE 54810103 Z-AXIS (WL GORE)</v>
          </cell>
          <cell r="I1867">
            <v>1</v>
          </cell>
          <cell r="J1867">
            <v>0</v>
          </cell>
          <cell r="K1867">
            <v>0</v>
          </cell>
          <cell r="L1867" t="str">
            <v>APPLIED MATERIALS INC</v>
          </cell>
          <cell r="M1867" t="str">
            <v>562</v>
          </cell>
          <cell r="N1867" t="str">
            <v/>
          </cell>
          <cell r="O1867" t="str">
            <v/>
          </cell>
          <cell r="P1867" t="str">
            <v/>
          </cell>
          <cell r="Q1867" t="str">
            <v/>
          </cell>
          <cell r="R1867" t="str">
            <v/>
          </cell>
          <cell r="S1867">
            <v>760</v>
          </cell>
          <cell r="T1867">
            <v>760</v>
          </cell>
          <cell r="U1867" t="str">
            <v>11</v>
          </cell>
          <cell r="V1867" t="str">
            <v>SF SALES</v>
          </cell>
          <cell r="W1867">
            <v>20240124</v>
          </cell>
          <cell r="X1867" t="str">
            <v/>
          </cell>
          <cell r="Y1867" t="str">
            <v/>
          </cell>
          <cell r="Z1867" t="str">
            <v/>
          </cell>
          <cell r="AA1867" t="str">
            <v/>
          </cell>
          <cell r="AB1867" t="str">
            <v/>
          </cell>
          <cell r="AC1867" t="str">
            <v/>
          </cell>
          <cell r="AD1867" t="str">
            <v/>
          </cell>
          <cell r="AE1867" t="str">
            <v/>
          </cell>
          <cell r="AF1867">
            <v>20240124</v>
          </cell>
          <cell r="AG1867">
            <v>20240124</v>
          </cell>
          <cell r="AH1867">
            <v>20240124</v>
          </cell>
        </row>
        <row r="1868">
          <cell r="A1868">
            <v>20230330</v>
          </cell>
          <cell r="B1868">
            <v>20240125</v>
          </cell>
          <cell r="F1868" t="str">
            <v>HK317048</v>
          </cell>
          <cell r="G1868" t="str">
            <v>184951010617500</v>
          </cell>
          <cell r="H1868" t="str">
            <v>MS03035-02-0012123</v>
          </cell>
          <cell r="I1868">
            <v>4</v>
          </cell>
          <cell r="J1868">
            <v>0</v>
          </cell>
          <cell r="K1868">
            <v>4</v>
          </cell>
          <cell r="L1868" t="str">
            <v>APPLIED MATERIALS INC</v>
          </cell>
          <cell r="M1868" t="str">
            <v>849</v>
          </cell>
          <cell r="N1868" t="str">
            <v>S-UNIT</v>
          </cell>
          <cell r="O1868" t="str">
            <v/>
          </cell>
          <cell r="P1868" t="str">
            <v/>
          </cell>
          <cell r="Q1868" t="str">
            <v/>
          </cell>
          <cell r="R1868" t="str">
            <v/>
          </cell>
          <cell r="S1868">
            <v>1929</v>
          </cell>
          <cell r="T1868">
            <v>7716</v>
          </cell>
          <cell r="U1868" t="str">
            <v>11</v>
          </cell>
          <cell r="V1868" t="str">
            <v>SF SALES</v>
          </cell>
          <cell r="W1868">
            <v>20240125</v>
          </cell>
          <cell r="X1868" t="str">
            <v/>
          </cell>
          <cell r="Y1868" t="str">
            <v/>
          </cell>
          <cell r="Z1868" t="str">
            <v/>
          </cell>
          <cell r="AA1868" t="str">
            <v/>
          </cell>
          <cell r="AB1868" t="str">
            <v/>
          </cell>
          <cell r="AC1868" t="str">
            <v/>
          </cell>
          <cell r="AD1868" t="str">
            <v/>
          </cell>
          <cell r="AE1868" t="str">
            <v/>
          </cell>
          <cell r="AF1868">
            <v>20240125</v>
          </cell>
          <cell r="AG1868">
            <v>20240125</v>
          </cell>
          <cell r="AH1868">
            <v>20240125</v>
          </cell>
        </row>
        <row r="1869">
          <cell r="A1869">
            <v>20230524</v>
          </cell>
          <cell r="B1869">
            <v>20240125</v>
          </cell>
          <cell r="F1869" t="str">
            <v>HK327069</v>
          </cell>
          <cell r="G1869" t="str">
            <v>184951023053400</v>
          </cell>
          <cell r="H1869" t="str">
            <v>MSC001-0230534</v>
          </cell>
          <cell r="I1869">
            <v>4</v>
          </cell>
          <cell r="J1869">
            <v>0</v>
          </cell>
          <cell r="K1869">
            <v>0</v>
          </cell>
          <cell r="L1869" t="str">
            <v>APPLIED MATERIALS INC</v>
          </cell>
          <cell r="M1869" t="str">
            <v>849</v>
          </cell>
          <cell r="N1869" t="str">
            <v>S-UNIT</v>
          </cell>
          <cell r="O1869" t="str">
            <v/>
          </cell>
          <cell r="P1869" t="str">
            <v/>
          </cell>
          <cell r="Q1869" t="str">
            <v/>
          </cell>
          <cell r="R1869" t="str">
            <v/>
          </cell>
          <cell r="S1869">
            <v>15000</v>
          </cell>
          <cell r="T1869">
            <v>60000</v>
          </cell>
          <cell r="U1869" t="str">
            <v>11</v>
          </cell>
          <cell r="V1869" t="str">
            <v>SF SALES</v>
          </cell>
          <cell r="W1869">
            <v>20240125</v>
          </cell>
          <cell r="X1869" t="str">
            <v/>
          </cell>
          <cell r="Y1869" t="str">
            <v/>
          </cell>
          <cell r="Z1869" t="str">
            <v/>
          </cell>
          <cell r="AA1869" t="str">
            <v/>
          </cell>
          <cell r="AB1869" t="str">
            <v/>
          </cell>
          <cell r="AC1869" t="str">
            <v/>
          </cell>
          <cell r="AD1869" t="str">
            <v/>
          </cell>
          <cell r="AE1869" t="str">
            <v/>
          </cell>
          <cell r="AF1869">
            <v>20240125</v>
          </cell>
          <cell r="AG1869">
            <v>20240125</v>
          </cell>
          <cell r="AH1869">
            <v>20240125</v>
          </cell>
        </row>
        <row r="1870">
          <cell r="A1870">
            <v>20230809</v>
          </cell>
          <cell r="B1870">
            <v>20240125</v>
          </cell>
          <cell r="F1870" t="str">
            <v>HK338075</v>
          </cell>
          <cell r="G1870" t="str">
            <v>100151019033000</v>
          </cell>
          <cell r="H1870" t="str">
            <v>SR35TB2SS+760L</v>
          </cell>
          <cell r="I1870">
            <v>12</v>
          </cell>
          <cell r="J1870">
            <v>9120</v>
          </cell>
          <cell r="K1870">
            <v>24</v>
          </cell>
          <cell r="L1870" t="str">
            <v>MILACRON INC.</v>
          </cell>
          <cell r="M1870" t="str">
            <v>001</v>
          </cell>
          <cell r="N1870" t="str">
            <v>SR</v>
          </cell>
          <cell r="O1870" t="str">
            <v>35</v>
          </cell>
          <cell r="P1870" t="str">
            <v>TB</v>
          </cell>
          <cell r="Q1870" t="str">
            <v/>
          </cell>
          <cell r="R1870" t="str">
            <v/>
          </cell>
          <cell r="S1870">
            <v>223.93</v>
          </cell>
          <cell r="T1870">
            <v>2687.16</v>
          </cell>
          <cell r="U1870" t="str">
            <v>11</v>
          </cell>
          <cell r="V1870" t="str">
            <v>DET SALES</v>
          </cell>
          <cell r="W1870">
            <v>20240125</v>
          </cell>
          <cell r="X1870" t="str">
            <v>20</v>
          </cell>
          <cell r="Y1870" t="str">
            <v>80</v>
          </cell>
          <cell r="Z1870" t="str">
            <v/>
          </cell>
          <cell r="AA1870" t="str">
            <v/>
          </cell>
          <cell r="AB1870" t="str">
            <v/>
          </cell>
          <cell r="AC1870" t="str">
            <v/>
          </cell>
          <cell r="AD1870" t="str">
            <v/>
          </cell>
          <cell r="AE1870" t="str">
            <v/>
          </cell>
          <cell r="AF1870">
            <v>20240125</v>
          </cell>
          <cell r="AG1870">
            <v>20240125</v>
          </cell>
          <cell r="AH1870">
            <v>20240125</v>
          </cell>
        </row>
        <row r="1871">
          <cell r="A1871">
            <v>20230809</v>
          </cell>
          <cell r="B1871">
            <v>20240125</v>
          </cell>
          <cell r="F1871" t="str">
            <v>HK338181</v>
          </cell>
          <cell r="G1871" t="str">
            <v>7562510087613A1</v>
          </cell>
          <cell r="H1871" t="str">
            <v>CABLE 54810103 Z-AXIS (WL GORE)</v>
          </cell>
          <cell r="I1871">
            <v>1</v>
          </cell>
          <cell r="J1871">
            <v>0</v>
          </cell>
          <cell r="K1871">
            <v>0</v>
          </cell>
          <cell r="L1871" t="str">
            <v>APPLIED MATERIALS INC</v>
          </cell>
          <cell r="M1871" t="str">
            <v>562</v>
          </cell>
          <cell r="N1871" t="str">
            <v/>
          </cell>
          <cell r="O1871" t="str">
            <v/>
          </cell>
          <cell r="P1871" t="str">
            <v/>
          </cell>
          <cell r="Q1871" t="str">
            <v/>
          </cell>
          <cell r="R1871" t="str">
            <v/>
          </cell>
          <cell r="S1871">
            <v>760</v>
          </cell>
          <cell r="T1871">
            <v>760</v>
          </cell>
          <cell r="U1871" t="str">
            <v>11</v>
          </cell>
          <cell r="V1871" t="str">
            <v>SF SALES</v>
          </cell>
          <cell r="W1871">
            <v>20240125</v>
          </cell>
          <cell r="X1871" t="str">
            <v/>
          </cell>
          <cell r="Y1871" t="str">
            <v/>
          </cell>
          <cell r="Z1871" t="str">
            <v/>
          </cell>
          <cell r="AA1871" t="str">
            <v/>
          </cell>
          <cell r="AB1871" t="str">
            <v/>
          </cell>
          <cell r="AC1871" t="str">
            <v/>
          </cell>
          <cell r="AD1871" t="str">
            <v/>
          </cell>
          <cell r="AE1871" t="str">
            <v/>
          </cell>
          <cell r="AF1871">
            <v>20240125</v>
          </cell>
          <cell r="AG1871">
            <v>20240125</v>
          </cell>
          <cell r="AH1871">
            <v>20240125</v>
          </cell>
        </row>
        <row r="1872">
          <cell r="A1872">
            <v>20230414</v>
          </cell>
          <cell r="B1872">
            <v>20240126</v>
          </cell>
          <cell r="F1872" t="str">
            <v>HK319538</v>
          </cell>
          <cell r="G1872" t="str">
            <v>113951015300301</v>
          </cell>
          <cell r="H1872" t="str">
            <v>2SRS9XGMUUCS+475LM-II</v>
          </cell>
          <cell r="I1872">
            <v>6</v>
          </cell>
          <cell r="J1872">
            <v>2850</v>
          </cell>
          <cell r="K1872">
            <v>12</v>
          </cell>
          <cell r="L1872" t="str">
            <v>TECHNICO (COMP)</v>
          </cell>
          <cell r="M1872" t="str">
            <v>139</v>
          </cell>
          <cell r="N1872" t="str">
            <v>SRS</v>
          </cell>
          <cell r="O1872" t="str">
            <v>9X</v>
          </cell>
          <cell r="P1872" t="str">
            <v>G</v>
          </cell>
          <cell r="Q1872" t="str">
            <v/>
          </cell>
          <cell r="R1872" t="str">
            <v>CS</v>
          </cell>
          <cell r="S1872">
            <v>57</v>
          </cell>
          <cell r="T1872">
            <v>342</v>
          </cell>
          <cell r="U1872" t="str">
            <v>11</v>
          </cell>
          <cell r="V1872" t="str">
            <v>DET SALES</v>
          </cell>
          <cell r="W1872">
            <v>20240126</v>
          </cell>
          <cell r="X1872" t="str">
            <v>7.5</v>
          </cell>
          <cell r="Y1872" t="str">
            <v>20</v>
          </cell>
          <cell r="Z1872" t="str">
            <v/>
          </cell>
          <cell r="AA1872" t="str">
            <v>2</v>
          </cell>
          <cell r="AB1872" t="str">
            <v/>
          </cell>
          <cell r="AC1872" t="str">
            <v>M200</v>
          </cell>
          <cell r="AD1872" t="str">
            <v/>
          </cell>
          <cell r="AE1872" t="str">
            <v>M100</v>
          </cell>
          <cell r="AF1872">
            <v>20240126</v>
          </cell>
          <cell r="AG1872">
            <v>20240126</v>
          </cell>
          <cell r="AH1872">
            <v>20240126</v>
          </cell>
        </row>
        <row r="1873">
          <cell r="A1873">
            <v>20230427</v>
          </cell>
          <cell r="B1873">
            <v>20240126</v>
          </cell>
          <cell r="F1873" t="str">
            <v>HK322069</v>
          </cell>
          <cell r="G1873" t="str">
            <v>184951008761301</v>
          </cell>
          <cell r="H1873" t="str">
            <v>MS08022-A-0087613</v>
          </cell>
          <cell r="I1873">
            <v>6</v>
          </cell>
          <cell r="J1873">
            <v>0</v>
          </cell>
          <cell r="K1873">
            <v>0</v>
          </cell>
          <cell r="L1873" t="str">
            <v>APPLIED MATERIALS INC</v>
          </cell>
          <cell r="M1873" t="str">
            <v>849</v>
          </cell>
          <cell r="N1873" t="str">
            <v>S-UNIT</v>
          </cell>
          <cell r="O1873" t="str">
            <v/>
          </cell>
          <cell r="P1873" t="str">
            <v/>
          </cell>
          <cell r="Q1873" t="str">
            <v/>
          </cell>
          <cell r="R1873" t="str">
            <v/>
          </cell>
          <cell r="S1873">
            <v>5710</v>
          </cell>
          <cell r="T1873">
            <v>34260</v>
          </cell>
          <cell r="U1873" t="str">
            <v>11</v>
          </cell>
          <cell r="V1873" t="str">
            <v>SF SALES</v>
          </cell>
          <cell r="W1873">
            <v>20240126</v>
          </cell>
          <cell r="X1873" t="str">
            <v/>
          </cell>
          <cell r="Y1873" t="str">
            <v/>
          </cell>
          <cell r="Z1873" t="str">
            <v/>
          </cell>
          <cell r="AA1873" t="str">
            <v/>
          </cell>
          <cell r="AB1873" t="str">
            <v/>
          </cell>
          <cell r="AC1873" t="str">
            <v/>
          </cell>
          <cell r="AD1873" t="str">
            <v/>
          </cell>
          <cell r="AE1873" t="str">
            <v/>
          </cell>
          <cell r="AF1873">
            <v>20240126</v>
          </cell>
          <cell r="AG1873">
            <v>20240126</v>
          </cell>
          <cell r="AH1873">
            <v>20240126</v>
          </cell>
        </row>
        <row r="1874">
          <cell r="A1874">
            <v>20230427</v>
          </cell>
          <cell r="B1874">
            <v>20240126</v>
          </cell>
          <cell r="F1874" t="str">
            <v>HK322070</v>
          </cell>
          <cell r="G1874" t="str">
            <v>184951008761402</v>
          </cell>
          <cell r="H1874" t="str">
            <v>MS08021-A-0087614</v>
          </cell>
          <cell r="I1874">
            <v>6</v>
          </cell>
          <cell r="J1874">
            <v>0</v>
          </cell>
          <cell r="K1874">
            <v>0</v>
          </cell>
          <cell r="L1874" t="str">
            <v>APPLIED MATERIALS INC</v>
          </cell>
          <cell r="M1874" t="str">
            <v>849</v>
          </cell>
          <cell r="N1874" t="str">
            <v>S-UNIT</v>
          </cell>
          <cell r="O1874" t="str">
            <v/>
          </cell>
          <cell r="P1874" t="str">
            <v/>
          </cell>
          <cell r="Q1874" t="str">
            <v/>
          </cell>
          <cell r="R1874" t="str">
            <v/>
          </cell>
          <cell r="S1874">
            <v>8347</v>
          </cell>
          <cell r="T1874">
            <v>50082</v>
          </cell>
          <cell r="U1874" t="str">
            <v>11</v>
          </cell>
          <cell r="V1874" t="str">
            <v>SF SALES</v>
          </cell>
          <cell r="W1874">
            <v>20240126</v>
          </cell>
          <cell r="X1874" t="str">
            <v/>
          </cell>
          <cell r="Y1874" t="str">
            <v/>
          </cell>
          <cell r="Z1874" t="str">
            <v/>
          </cell>
          <cell r="AA1874" t="str">
            <v/>
          </cell>
          <cell r="AB1874" t="str">
            <v/>
          </cell>
          <cell r="AC1874" t="str">
            <v/>
          </cell>
          <cell r="AD1874" t="str">
            <v/>
          </cell>
          <cell r="AE1874" t="str">
            <v/>
          </cell>
          <cell r="AF1874">
            <v>20240126</v>
          </cell>
          <cell r="AG1874">
            <v>20240126</v>
          </cell>
          <cell r="AH1874">
            <v>20240126</v>
          </cell>
        </row>
        <row r="1875">
          <cell r="A1875">
            <v>20230502</v>
          </cell>
          <cell r="B1875">
            <v>20240126</v>
          </cell>
          <cell r="F1875" t="str">
            <v>HK322849</v>
          </cell>
          <cell r="G1875" t="str">
            <v>113951015586100</v>
          </cell>
          <cell r="H1875" t="str">
            <v>2SRS12MUUC1+290LM</v>
          </cell>
          <cell r="I1875">
            <v>9</v>
          </cell>
          <cell r="J1875">
            <v>2610</v>
          </cell>
          <cell r="K1875">
            <v>18</v>
          </cell>
          <cell r="L1875" t="str">
            <v>TECHNICO (COMP)</v>
          </cell>
          <cell r="M1875" t="str">
            <v>139</v>
          </cell>
          <cell r="N1875" t="str">
            <v>SRS</v>
          </cell>
          <cell r="O1875" t="str">
            <v>12</v>
          </cell>
          <cell r="P1875" t="str">
            <v/>
          </cell>
          <cell r="Q1875" t="str">
            <v/>
          </cell>
          <cell r="R1875" t="str">
            <v>C1</v>
          </cell>
          <cell r="S1875">
            <v>45</v>
          </cell>
          <cell r="T1875">
            <v>405</v>
          </cell>
          <cell r="U1875" t="str">
            <v>11</v>
          </cell>
          <cell r="V1875" t="str">
            <v>DET SALES</v>
          </cell>
          <cell r="W1875">
            <v>20240126</v>
          </cell>
          <cell r="X1875" t="str">
            <v>7.5</v>
          </cell>
          <cell r="Y1875" t="str">
            <v>25</v>
          </cell>
          <cell r="Z1875" t="str">
            <v/>
          </cell>
          <cell r="AA1875" t="str">
            <v/>
          </cell>
          <cell r="AB1875" t="str">
            <v/>
          </cell>
          <cell r="AC1875" t="str">
            <v>M200</v>
          </cell>
          <cell r="AD1875" t="str">
            <v/>
          </cell>
          <cell r="AE1875" t="str">
            <v>M100</v>
          </cell>
          <cell r="AF1875">
            <v>20240126</v>
          </cell>
          <cell r="AG1875">
            <v>20240126</v>
          </cell>
          <cell r="AH1875">
            <v>20240126</v>
          </cell>
        </row>
        <row r="1876">
          <cell r="A1876">
            <v>20230502</v>
          </cell>
          <cell r="B1876">
            <v>20240126</v>
          </cell>
          <cell r="F1876" t="str">
            <v>HK322852</v>
          </cell>
          <cell r="G1876" t="str">
            <v>113951015586500</v>
          </cell>
          <cell r="H1876" t="str">
            <v>2SRS12MUUC1+490LM</v>
          </cell>
          <cell r="I1876">
            <v>36</v>
          </cell>
          <cell r="J1876">
            <v>17640</v>
          </cell>
          <cell r="K1876">
            <v>72</v>
          </cell>
          <cell r="L1876" t="str">
            <v>TECHNICO (COMP)</v>
          </cell>
          <cell r="M1876" t="str">
            <v>139</v>
          </cell>
          <cell r="N1876" t="str">
            <v>SRS</v>
          </cell>
          <cell r="O1876" t="str">
            <v>12</v>
          </cell>
          <cell r="P1876" t="str">
            <v/>
          </cell>
          <cell r="Q1876" t="str">
            <v/>
          </cell>
          <cell r="R1876" t="str">
            <v>C1</v>
          </cell>
          <cell r="S1876">
            <v>56</v>
          </cell>
          <cell r="T1876">
            <v>2016</v>
          </cell>
          <cell r="U1876" t="str">
            <v>11</v>
          </cell>
          <cell r="V1876" t="str">
            <v>DET SALES</v>
          </cell>
          <cell r="W1876">
            <v>20240126</v>
          </cell>
          <cell r="X1876" t="str">
            <v>7.5</v>
          </cell>
          <cell r="Y1876" t="str">
            <v>25</v>
          </cell>
          <cell r="Z1876" t="str">
            <v/>
          </cell>
          <cell r="AA1876" t="str">
            <v/>
          </cell>
          <cell r="AB1876" t="str">
            <v/>
          </cell>
          <cell r="AC1876" t="str">
            <v>M200</v>
          </cell>
          <cell r="AD1876" t="str">
            <v/>
          </cell>
          <cell r="AE1876" t="str">
            <v>M100</v>
          </cell>
          <cell r="AF1876">
            <v>20240126</v>
          </cell>
          <cell r="AG1876">
            <v>20240126</v>
          </cell>
          <cell r="AH1876">
            <v>20240126</v>
          </cell>
        </row>
        <row r="1877">
          <cell r="A1877">
            <v>20230502</v>
          </cell>
          <cell r="B1877">
            <v>20240126</v>
          </cell>
          <cell r="F1877" t="str">
            <v>HK322845</v>
          </cell>
          <cell r="G1877" t="str">
            <v>300551016637400</v>
          </cell>
          <cell r="H1877" t="str">
            <v>SSR15XW1SSC1(GK) BLOCK</v>
          </cell>
          <cell r="I1877">
            <v>6</v>
          </cell>
          <cell r="J1877">
            <v>0</v>
          </cell>
          <cell r="K1877">
            <v>6</v>
          </cell>
          <cell r="L1877" t="str">
            <v>TECHNICO (COMP)</v>
          </cell>
          <cell r="M1877" t="str">
            <v>005</v>
          </cell>
          <cell r="N1877" t="str">
            <v>SSR</v>
          </cell>
          <cell r="O1877" t="str">
            <v>15X</v>
          </cell>
          <cell r="P1877" t="str">
            <v>W</v>
          </cell>
          <cell r="Q1877" t="str">
            <v>GK</v>
          </cell>
          <cell r="R1877" t="str">
            <v>C1</v>
          </cell>
          <cell r="S1877">
            <v>32</v>
          </cell>
          <cell r="T1877">
            <v>192</v>
          </cell>
          <cell r="U1877" t="str">
            <v>11</v>
          </cell>
          <cell r="V1877" t="str">
            <v>DET SALES</v>
          </cell>
          <cell r="W1877">
            <v>20240126</v>
          </cell>
          <cell r="X1877" t="str">
            <v/>
          </cell>
          <cell r="Y1877" t="str">
            <v/>
          </cell>
          <cell r="Z1877" t="str">
            <v/>
          </cell>
          <cell r="AA1877" t="str">
            <v/>
          </cell>
          <cell r="AB1877" t="str">
            <v/>
          </cell>
          <cell r="AC1877" t="str">
            <v/>
          </cell>
          <cell r="AD1877" t="str">
            <v/>
          </cell>
          <cell r="AE1877" t="str">
            <v/>
          </cell>
          <cell r="AF1877">
            <v>20240126</v>
          </cell>
          <cell r="AG1877">
            <v>20240126</v>
          </cell>
          <cell r="AH1877">
            <v>20240126</v>
          </cell>
        </row>
        <row r="1878">
          <cell r="A1878">
            <v>20230502</v>
          </cell>
          <cell r="B1878">
            <v>20240126</v>
          </cell>
          <cell r="F1878" t="str">
            <v>HK322855</v>
          </cell>
          <cell r="G1878" t="str">
            <v>302351015586900</v>
          </cell>
          <cell r="H1878" t="str">
            <v>SHS15LV1UU(GK) BLOCK</v>
          </cell>
          <cell r="I1878">
            <v>10</v>
          </cell>
          <cell r="J1878">
            <v>0</v>
          </cell>
          <cell r="K1878">
            <v>10</v>
          </cell>
          <cell r="L1878" t="str">
            <v>TECHNICO (COMP)</v>
          </cell>
          <cell r="M1878" t="str">
            <v>023</v>
          </cell>
          <cell r="N1878" t="str">
            <v>SHS</v>
          </cell>
          <cell r="O1878" t="str">
            <v>15</v>
          </cell>
          <cell r="P1878" t="str">
            <v>LV</v>
          </cell>
          <cell r="Q1878" t="str">
            <v>GK</v>
          </cell>
          <cell r="R1878" t="str">
            <v/>
          </cell>
          <cell r="S1878">
            <v>32</v>
          </cell>
          <cell r="T1878">
            <v>320</v>
          </cell>
          <cell r="U1878" t="str">
            <v>11</v>
          </cell>
          <cell r="V1878" t="str">
            <v>DET SALES</v>
          </cell>
          <cell r="W1878">
            <v>20240126</v>
          </cell>
          <cell r="X1878" t="str">
            <v/>
          </cell>
          <cell r="Y1878" t="str">
            <v/>
          </cell>
          <cell r="Z1878" t="str">
            <v/>
          </cell>
          <cell r="AA1878" t="str">
            <v/>
          </cell>
          <cell r="AB1878" t="str">
            <v/>
          </cell>
          <cell r="AC1878" t="str">
            <v/>
          </cell>
          <cell r="AD1878" t="str">
            <v/>
          </cell>
          <cell r="AE1878" t="str">
            <v/>
          </cell>
          <cell r="AF1878">
            <v>20240126</v>
          </cell>
          <cell r="AG1878">
            <v>20240126</v>
          </cell>
          <cell r="AH1878">
            <v>20240126</v>
          </cell>
        </row>
        <row r="1879">
          <cell r="A1879">
            <v>20230803</v>
          </cell>
          <cell r="B1879">
            <v>20240126</v>
          </cell>
          <cell r="F1879" t="str">
            <v>HK337414</v>
          </cell>
          <cell r="G1879" t="str">
            <v>302351020009600</v>
          </cell>
          <cell r="H1879" t="str">
            <v>SHS15V1E(GK) BLOCK</v>
          </cell>
          <cell r="I1879">
            <v>48</v>
          </cell>
          <cell r="J1879">
            <v>0</v>
          </cell>
          <cell r="K1879">
            <v>48</v>
          </cell>
          <cell r="L1879" t="str">
            <v>DOVER MOTION</v>
          </cell>
          <cell r="M1879" t="str">
            <v>023</v>
          </cell>
          <cell r="N1879" t="str">
            <v>SHS</v>
          </cell>
          <cell r="O1879" t="str">
            <v>15</v>
          </cell>
          <cell r="P1879" t="str">
            <v>V</v>
          </cell>
          <cell r="Q1879" t="str">
            <v>GK</v>
          </cell>
          <cell r="R1879" t="str">
            <v/>
          </cell>
          <cell r="S1879">
            <v>27.77</v>
          </cell>
          <cell r="T1879">
            <v>1332.96</v>
          </cell>
          <cell r="U1879" t="str">
            <v>11</v>
          </cell>
          <cell r="V1879" t="str">
            <v>NE SALES</v>
          </cell>
          <cell r="W1879">
            <v>20240126</v>
          </cell>
          <cell r="X1879" t="str">
            <v/>
          </cell>
          <cell r="Y1879" t="str">
            <v/>
          </cell>
          <cell r="Z1879" t="str">
            <v/>
          </cell>
          <cell r="AA1879" t="str">
            <v/>
          </cell>
          <cell r="AB1879" t="str">
            <v>0010</v>
          </cell>
          <cell r="AC1879" t="str">
            <v/>
          </cell>
          <cell r="AD1879" t="str">
            <v/>
          </cell>
          <cell r="AE1879" t="str">
            <v/>
          </cell>
          <cell r="AF1879">
            <v>20240126</v>
          </cell>
          <cell r="AG1879">
            <v>20240126</v>
          </cell>
          <cell r="AH1879">
            <v>20240126</v>
          </cell>
        </row>
        <row r="1880">
          <cell r="A1880">
            <v>20230804</v>
          </cell>
          <cell r="B1880">
            <v>20240126</v>
          </cell>
          <cell r="F1880" t="str">
            <v>HK337625</v>
          </cell>
          <cell r="G1880" t="str">
            <v>113951013490500</v>
          </cell>
          <cell r="H1880" t="str">
            <v>SRS9XMQZSS+630LM</v>
          </cell>
          <cell r="I1880">
            <v>40</v>
          </cell>
          <cell r="J1880">
            <v>25200</v>
          </cell>
          <cell r="K1880">
            <v>40</v>
          </cell>
          <cell r="L1880" t="str">
            <v>MOTION SOLUTIONS</v>
          </cell>
          <cell r="M1880" t="str">
            <v>139</v>
          </cell>
          <cell r="N1880" t="str">
            <v>SRS</v>
          </cell>
          <cell r="O1880" t="str">
            <v>9X</v>
          </cell>
          <cell r="P1880" t="str">
            <v/>
          </cell>
          <cell r="Q1880" t="str">
            <v/>
          </cell>
          <cell r="R1880" t="str">
            <v/>
          </cell>
          <cell r="S1880">
            <v>79.77</v>
          </cell>
          <cell r="T1880">
            <v>3190.8</v>
          </cell>
          <cell r="U1880" t="str">
            <v>11</v>
          </cell>
          <cell r="V1880" t="str">
            <v>SF SALES</v>
          </cell>
          <cell r="W1880">
            <v>20240126</v>
          </cell>
          <cell r="X1880" t="str">
            <v>5</v>
          </cell>
          <cell r="Y1880" t="str">
            <v>20</v>
          </cell>
          <cell r="Z1880" t="str">
            <v/>
          </cell>
          <cell r="AA1880" t="str">
            <v/>
          </cell>
          <cell r="AB1880" t="str">
            <v/>
          </cell>
          <cell r="AC1880" t="str">
            <v>M200</v>
          </cell>
          <cell r="AD1880" t="str">
            <v/>
          </cell>
          <cell r="AE1880" t="str">
            <v>M100</v>
          </cell>
          <cell r="AF1880">
            <v>20240126</v>
          </cell>
          <cell r="AG1880">
            <v>20240126</v>
          </cell>
          <cell r="AH1880">
            <v>20240126</v>
          </cell>
        </row>
        <row r="1881">
          <cell r="A1881">
            <v>20230526</v>
          </cell>
          <cell r="B1881">
            <v>20240130</v>
          </cell>
          <cell r="F1881" t="str">
            <v>HK327625</v>
          </cell>
          <cell r="G1881" t="str">
            <v>000115126016000</v>
          </cell>
          <cell r="H1881" t="str">
            <v>SR15W2SS+1600L</v>
          </cell>
          <cell r="I1881">
            <v>75</v>
          </cell>
          <cell r="J1881">
            <v>120000</v>
          </cell>
          <cell r="K1881">
            <v>150</v>
          </cell>
          <cell r="L1881" t="str">
            <v>FLEXTRONICS INTL EUROPE B.V.</v>
          </cell>
          <cell r="M1881" t="str">
            <v>001</v>
          </cell>
          <cell r="N1881" t="str">
            <v>SR</v>
          </cell>
          <cell r="O1881" t="str">
            <v>15</v>
          </cell>
          <cell r="P1881" t="str">
            <v>W</v>
          </cell>
          <cell r="Q1881" t="str">
            <v/>
          </cell>
          <cell r="R1881" t="str">
            <v/>
          </cell>
          <cell r="S1881">
            <v>73</v>
          </cell>
          <cell r="T1881">
            <v>5475</v>
          </cell>
          <cell r="U1881" t="str">
            <v>11</v>
          </cell>
          <cell r="V1881" t="str">
            <v>LA SALES</v>
          </cell>
          <cell r="W1881">
            <v>20240130</v>
          </cell>
          <cell r="X1881" t="str">
            <v>20</v>
          </cell>
          <cell r="Y1881" t="str">
            <v>60</v>
          </cell>
          <cell r="Z1881" t="str">
            <v/>
          </cell>
          <cell r="AA1881" t="str">
            <v/>
          </cell>
          <cell r="AB1881" t="str">
            <v/>
          </cell>
          <cell r="AC1881" t="str">
            <v/>
          </cell>
          <cell r="AD1881" t="str">
            <v/>
          </cell>
          <cell r="AE1881" t="str">
            <v/>
          </cell>
          <cell r="AF1881">
            <v>20240130</v>
          </cell>
          <cell r="AG1881">
            <v>20240130</v>
          </cell>
          <cell r="AH1881">
            <v>20240130</v>
          </cell>
        </row>
        <row r="1882">
          <cell r="A1882">
            <v>20230530</v>
          </cell>
          <cell r="B1882">
            <v>20240130</v>
          </cell>
          <cell r="F1882" t="str">
            <v>HK327699</v>
          </cell>
          <cell r="G1882" t="str">
            <v>001E25126010000</v>
          </cell>
          <cell r="H1882" t="str">
            <v>HSR25C2SS+1000L</v>
          </cell>
          <cell r="I1882">
            <v>75</v>
          </cell>
          <cell r="J1882">
            <v>75000</v>
          </cell>
          <cell r="K1882">
            <v>150</v>
          </cell>
          <cell r="L1882" t="str">
            <v>FLEXTRONICS INTL EUROPE B.V.</v>
          </cell>
          <cell r="M1882" t="str">
            <v>01E</v>
          </cell>
          <cell r="N1882" t="str">
            <v>HSR</v>
          </cell>
          <cell r="O1882" t="str">
            <v>25</v>
          </cell>
          <cell r="P1882" t="str">
            <v>C</v>
          </cell>
          <cell r="Q1882" t="str">
            <v/>
          </cell>
          <cell r="R1882" t="str">
            <v/>
          </cell>
          <cell r="S1882">
            <v>71</v>
          </cell>
          <cell r="T1882">
            <v>5325</v>
          </cell>
          <cell r="U1882" t="str">
            <v>11</v>
          </cell>
          <cell r="V1882" t="str">
            <v>LA SALES</v>
          </cell>
          <cell r="W1882">
            <v>20240130</v>
          </cell>
          <cell r="X1882" t="str">
            <v>20</v>
          </cell>
          <cell r="Y1882" t="str">
            <v>60</v>
          </cell>
          <cell r="Z1882" t="str">
            <v/>
          </cell>
          <cell r="AA1882" t="str">
            <v/>
          </cell>
          <cell r="AB1882" t="str">
            <v/>
          </cell>
          <cell r="AC1882" t="str">
            <v/>
          </cell>
          <cell r="AD1882" t="str">
            <v/>
          </cell>
          <cell r="AE1882" t="str">
            <v/>
          </cell>
          <cell r="AF1882">
            <v>20240130</v>
          </cell>
          <cell r="AG1882">
            <v>20240130</v>
          </cell>
          <cell r="AH1882">
            <v>20240130</v>
          </cell>
        </row>
        <row r="1883">
          <cell r="A1883">
            <v>20230419</v>
          </cell>
          <cell r="B1883">
            <v>20240131</v>
          </cell>
          <cell r="F1883" t="str">
            <v>HK320898</v>
          </cell>
          <cell r="G1883" t="str">
            <v>102351022061000</v>
          </cell>
          <cell r="H1883" t="str">
            <v>SHS15V2SSFME+528LF</v>
          </cell>
          <cell r="I1883">
            <v>37</v>
          </cell>
          <cell r="J1883">
            <v>19536</v>
          </cell>
          <cell r="K1883">
            <v>74</v>
          </cell>
          <cell r="L1883" t="str">
            <v>B.E. AEROSPACE (UKNI)</v>
          </cell>
          <cell r="M1883" t="str">
            <v>023</v>
          </cell>
          <cell r="N1883" t="str">
            <v>SHS</v>
          </cell>
          <cell r="O1883" t="str">
            <v>15</v>
          </cell>
          <cell r="P1883" t="str">
            <v>V</v>
          </cell>
          <cell r="Q1883" t="str">
            <v/>
          </cell>
          <cell r="R1883" t="str">
            <v/>
          </cell>
          <cell r="S1883">
            <v>179</v>
          </cell>
          <cell r="T1883">
            <v>6623</v>
          </cell>
          <cell r="U1883" t="str">
            <v>11</v>
          </cell>
          <cell r="V1883" t="str">
            <v>ATL SALES</v>
          </cell>
          <cell r="W1883">
            <v>20240131</v>
          </cell>
          <cell r="X1883" t="str">
            <v>10</v>
          </cell>
          <cell r="Y1883" t="str">
            <v>60</v>
          </cell>
          <cell r="Z1883" t="str">
            <v/>
          </cell>
          <cell r="AA1883" t="str">
            <v/>
          </cell>
          <cell r="AB1883" t="str">
            <v>0010</v>
          </cell>
          <cell r="AC1883" t="str">
            <v>Y950</v>
          </cell>
          <cell r="AD1883" t="str">
            <v>F950</v>
          </cell>
          <cell r="AE1883" t="str">
            <v>F950</v>
          </cell>
          <cell r="AF1883">
            <v>20240131</v>
          </cell>
          <cell r="AG1883">
            <v>20240131</v>
          </cell>
          <cell r="AH1883">
            <v>20240131</v>
          </cell>
        </row>
        <row r="1884">
          <cell r="A1884">
            <v>20230713</v>
          </cell>
          <cell r="B1884">
            <v>20240131</v>
          </cell>
          <cell r="F1884" t="str">
            <v>HK334539</v>
          </cell>
          <cell r="G1884" t="str">
            <v>086122130002100</v>
          </cell>
          <cell r="H1884" t="str">
            <v>KR2602A-0210-0-00A0</v>
          </cell>
          <cell r="I1884">
            <v>15</v>
          </cell>
          <cell r="J1884">
            <v>4500</v>
          </cell>
          <cell r="K1884">
            <v>15</v>
          </cell>
          <cell r="L1884" t="str">
            <v>MOTION AI - AXIS</v>
          </cell>
          <cell r="M1884" t="str">
            <v>861</v>
          </cell>
          <cell r="N1884" t="str">
            <v>KR</v>
          </cell>
          <cell r="O1884" t="str">
            <v>2602</v>
          </cell>
          <cell r="P1884" t="str">
            <v>A</v>
          </cell>
          <cell r="Q1884" t="str">
            <v/>
          </cell>
          <cell r="R1884" t="str">
            <v>GS</v>
          </cell>
          <cell r="S1884">
            <v>307.83999999999997</v>
          </cell>
          <cell r="T1884">
            <v>4617.6000000000004</v>
          </cell>
          <cell r="U1884" t="str">
            <v>11</v>
          </cell>
          <cell r="V1884" t="str">
            <v>NE SALES</v>
          </cell>
          <cell r="W1884">
            <v>20240131</v>
          </cell>
          <cell r="X1884" t="str">
            <v>30</v>
          </cell>
          <cell r="Y1884" t="str">
            <v>0</v>
          </cell>
          <cell r="Z1884" t="str">
            <v/>
          </cell>
          <cell r="AA1884" t="str">
            <v/>
          </cell>
          <cell r="AB1884" t="str">
            <v/>
          </cell>
          <cell r="AC1884" t="str">
            <v/>
          </cell>
          <cell r="AD1884" t="str">
            <v/>
          </cell>
          <cell r="AE1884" t="str">
            <v/>
          </cell>
          <cell r="AF1884">
            <v>20240131</v>
          </cell>
          <cell r="AG1884">
            <v>20240131</v>
          </cell>
          <cell r="AH1884">
            <v>20240131</v>
          </cell>
        </row>
        <row r="1885">
          <cell r="A1885">
            <v>20230524</v>
          </cell>
          <cell r="B1885">
            <v>20240201</v>
          </cell>
          <cell r="F1885" t="str">
            <v>HK327070</v>
          </cell>
          <cell r="G1885" t="str">
            <v>184951023053400</v>
          </cell>
          <cell r="H1885" t="str">
            <v>MSC001-0230534</v>
          </cell>
          <cell r="I1885">
            <v>4</v>
          </cell>
          <cell r="J1885">
            <v>0</v>
          </cell>
          <cell r="K1885">
            <v>0</v>
          </cell>
          <cell r="L1885" t="str">
            <v>APPLIED MATERIALS INC</v>
          </cell>
          <cell r="M1885" t="str">
            <v>849</v>
          </cell>
          <cell r="N1885" t="str">
            <v>S-UNIT</v>
          </cell>
          <cell r="O1885" t="str">
            <v/>
          </cell>
          <cell r="P1885" t="str">
            <v/>
          </cell>
          <cell r="Q1885" t="str">
            <v/>
          </cell>
          <cell r="R1885" t="str">
            <v/>
          </cell>
          <cell r="S1885">
            <v>15000</v>
          </cell>
          <cell r="T1885">
            <v>60000</v>
          </cell>
          <cell r="U1885" t="str">
            <v>11</v>
          </cell>
          <cell r="V1885" t="str">
            <v>SF SALES</v>
          </cell>
          <cell r="W1885">
            <v>20240201</v>
          </cell>
          <cell r="X1885" t="str">
            <v/>
          </cell>
          <cell r="Y1885" t="str">
            <v/>
          </cell>
          <cell r="Z1885" t="str">
            <v/>
          </cell>
          <cell r="AA1885" t="str">
            <v/>
          </cell>
          <cell r="AB1885" t="str">
            <v/>
          </cell>
          <cell r="AC1885" t="str">
            <v/>
          </cell>
          <cell r="AD1885" t="str">
            <v/>
          </cell>
          <cell r="AE1885" t="str">
            <v/>
          </cell>
          <cell r="AF1885">
            <v>20240201</v>
          </cell>
          <cell r="AG1885">
            <v>20240201</v>
          </cell>
          <cell r="AH1885">
            <v>20240201</v>
          </cell>
        </row>
        <row r="1886">
          <cell r="A1886">
            <v>20230728</v>
          </cell>
          <cell r="B1886">
            <v>20240202</v>
          </cell>
          <cell r="F1886" t="str">
            <v>HK336644</v>
          </cell>
          <cell r="G1886" t="str">
            <v>202C25122200000</v>
          </cell>
          <cell r="H1886" t="str">
            <v>SR25W1SSC1(GK) BLOCK</v>
          </cell>
          <cell r="I1886">
            <v>120</v>
          </cell>
          <cell r="J1886">
            <v>0</v>
          </cell>
          <cell r="K1886">
            <v>120</v>
          </cell>
          <cell r="L1886" t="str">
            <v>PRO-LINE AUTOMATION SYSTEMS</v>
          </cell>
          <cell r="M1886" t="str">
            <v>02C</v>
          </cell>
          <cell r="N1886" t="str">
            <v>SR</v>
          </cell>
          <cell r="O1886" t="str">
            <v>25</v>
          </cell>
          <cell r="P1886" t="str">
            <v>W</v>
          </cell>
          <cell r="Q1886" t="str">
            <v>GK</v>
          </cell>
          <cell r="R1886" t="str">
            <v>C1</v>
          </cell>
          <cell r="S1886">
            <v>24.6</v>
          </cell>
          <cell r="T1886">
            <v>2952</v>
          </cell>
          <cell r="U1886" t="str">
            <v>11</v>
          </cell>
          <cell r="V1886" t="str">
            <v>CAN SALES</v>
          </cell>
          <cell r="W1886">
            <v>20240116</v>
          </cell>
          <cell r="X1886" t="str">
            <v/>
          </cell>
          <cell r="Y1886" t="str">
            <v/>
          </cell>
          <cell r="Z1886" t="str">
            <v/>
          </cell>
          <cell r="AA1886" t="str">
            <v/>
          </cell>
          <cell r="AB1886" t="str">
            <v/>
          </cell>
          <cell r="AC1886" t="str">
            <v/>
          </cell>
          <cell r="AD1886" t="str">
            <v/>
          </cell>
          <cell r="AE1886" t="str">
            <v/>
          </cell>
          <cell r="AF1886">
            <v>20240202</v>
          </cell>
          <cell r="AG1886">
            <v>20240202</v>
          </cell>
          <cell r="AH1886">
            <v>20240202</v>
          </cell>
        </row>
        <row r="1887">
          <cell r="A1887">
            <v>20230804</v>
          </cell>
          <cell r="B1887">
            <v>20240207</v>
          </cell>
          <cell r="F1887" t="str">
            <v>HK337596</v>
          </cell>
          <cell r="G1887" t="str">
            <v>102351020527200</v>
          </cell>
          <cell r="H1887" t="str">
            <v>SHS15V2SSFM+760LF</v>
          </cell>
          <cell r="I1887">
            <v>3</v>
          </cell>
          <cell r="J1887">
            <v>2280</v>
          </cell>
          <cell r="K1887">
            <v>6</v>
          </cell>
          <cell r="L1887" t="str">
            <v>B.E. AEROSPACE (UKNI)</v>
          </cell>
          <cell r="M1887" t="str">
            <v>023</v>
          </cell>
          <cell r="N1887" t="str">
            <v>SHS</v>
          </cell>
          <cell r="O1887" t="str">
            <v>15</v>
          </cell>
          <cell r="P1887" t="str">
            <v>V</v>
          </cell>
          <cell r="Q1887" t="str">
            <v/>
          </cell>
          <cell r="R1887" t="str">
            <v/>
          </cell>
          <cell r="S1887">
            <v>196</v>
          </cell>
          <cell r="T1887">
            <v>588</v>
          </cell>
          <cell r="U1887" t="str">
            <v>11</v>
          </cell>
          <cell r="V1887" t="str">
            <v>ATL SALES</v>
          </cell>
          <cell r="W1887">
            <v>20240207</v>
          </cell>
          <cell r="X1887" t="str">
            <v>20</v>
          </cell>
          <cell r="Y1887" t="str">
            <v>60</v>
          </cell>
          <cell r="Z1887" t="str">
            <v/>
          </cell>
          <cell r="AA1887" t="str">
            <v/>
          </cell>
          <cell r="AB1887" t="str">
            <v/>
          </cell>
          <cell r="AC1887" t="str">
            <v>Y950</v>
          </cell>
          <cell r="AD1887" t="str">
            <v/>
          </cell>
          <cell r="AE1887" t="str">
            <v>F950</v>
          </cell>
          <cell r="AF1887">
            <v>20240207</v>
          </cell>
          <cell r="AG1887">
            <v>20240207</v>
          </cell>
          <cell r="AH1887">
            <v>20240207</v>
          </cell>
        </row>
        <row r="1888">
          <cell r="A1888">
            <v>20230804</v>
          </cell>
          <cell r="B1888">
            <v>20240207</v>
          </cell>
          <cell r="F1888" t="str">
            <v>HK337597</v>
          </cell>
          <cell r="G1888" t="str">
            <v>102351020527200</v>
          </cell>
          <cell r="H1888" t="str">
            <v>SHS15V2SSFM+760LF</v>
          </cell>
          <cell r="I1888">
            <v>4</v>
          </cell>
          <cell r="J1888">
            <v>3040</v>
          </cell>
          <cell r="K1888">
            <v>8</v>
          </cell>
          <cell r="L1888" t="str">
            <v>B.E. AEROSPACE (UKNI)</v>
          </cell>
          <cell r="M1888" t="str">
            <v>023</v>
          </cell>
          <cell r="N1888" t="str">
            <v>SHS</v>
          </cell>
          <cell r="O1888" t="str">
            <v>15</v>
          </cell>
          <cell r="P1888" t="str">
            <v>V</v>
          </cell>
          <cell r="Q1888" t="str">
            <v/>
          </cell>
          <cell r="R1888" t="str">
            <v/>
          </cell>
          <cell r="S1888">
            <v>196</v>
          </cell>
          <cell r="T1888">
            <v>784</v>
          </cell>
          <cell r="U1888" t="str">
            <v>11</v>
          </cell>
          <cell r="V1888" t="str">
            <v>ATL SALES</v>
          </cell>
          <cell r="W1888">
            <v>20240207</v>
          </cell>
          <cell r="X1888" t="str">
            <v>20</v>
          </cell>
          <cell r="Y1888" t="str">
            <v>60</v>
          </cell>
          <cell r="Z1888" t="str">
            <v/>
          </cell>
          <cell r="AA1888" t="str">
            <v/>
          </cell>
          <cell r="AB1888" t="str">
            <v/>
          </cell>
          <cell r="AC1888" t="str">
            <v>Y950</v>
          </cell>
          <cell r="AD1888" t="str">
            <v/>
          </cell>
          <cell r="AE1888" t="str">
            <v>F950</v>
          </cell>
          <cell r="AF1888">
            <v>20240207</v>
          </cell>
          <cell r="AG1888">
            <v>20240207</v>
          </cell>
          <cell r="AH1888">
            <v>20240207</v>
          </cell>
        </row>
        <row r="1889">
          <cell r="A1889">
            <v>20230815</v>
          </cell>
          <cell r="B1889">
            <v>20240207</v>
          </cell>
          <cell r="F1889" t="str">
            <v>HK338818</v>
          </cell>
          <cell r="G1889" t="str">
            <v>102351009831100</v>
          </cell>
          <cell r="H1889" t="str">
            <v>SHS30R2C1FM+1240LPF-II</v>
          </cell>
          <cell r="I1889">
            <v>10</v>
          </cell>
          <cell r="J1889">
            <v>12400</v>
          </cell>
          <cell r="K1889">
            <v>20</v>
          </cell>
          <cell r="L1889" t="str">
            <v>MRSI/MYCRONIC</v>
          </cell>
          <cell r="M1889" t="str">
            <v>023</v>
          </cell>
          <cell r="N1889" t="str">
            <v>SHS</v>
          </cell>
          <cell r="O1889" t="str">
            <v>30</v>
          </cell>
          <cell r="P1889" t="str">
            <v>R</v>
          </cell>
          <cell r="Q1889" t="str">
            <v>P</v>
          </cell>
          <cell r="R1889" t="str">
            <v>C1</v>
          </cell>
          <cell r="S1889">
            <v>464</v>
          </cell>
          <cell r="T1889">
            <v>4640</v>
          </cell>
          <cell r="U1889" t="str">
            <v>11</v>
          </cell>
          <cell r="V1889" t="str">
            <v>NE SALES</v>
          </cell>
          <cell r="W1889">
            <v>20240207</v>
          </cell>
          <cell r="X1889" t="str">
            <v>20</v>
          </cell>
          <cell r="Y1889" t="str">
            <v>80</v>
          </cell>
          <cell r="Z1889" t="str">
            <v/>
          </cell>
          <cell r="AA1889" t="str">
            <v>2</v>
          </cell>
          <cell r="AB1889" t="str">
            <v/>
          </cell>
          <cell r="AC1889" t="str">
            <v>Y900</v>
          </cell>
          <cell r="AD1889" t="str">
            <v>0010</v>
          </cell>
          <cell r="AE1889" t="str">
            <v>F900</v>
          </cell>
          <cell r="AF1889">
            <v>20240207</v>
          </cell>
          <cell r="AG1889">
            <v>20240207</v>
          </cell>
          <cell r="AH1889">
            <v>20240207</v>
          </cell>
        </row>
        <row r="1890">
          <cell r="A1890">
            <v>20230815</v>
          </cell>
          <cell r="B1890">
            <v>20240207</v>
          </cell>
          <cell r="F1890" t="str">
            <v>HK338815</v>
          </cell>
          <cell r="G1890" t="str">
            <v>102351009831200</v>
          </cell>
          <cell r="H1890" t="str">
            <v>SHS30R2C1FM+760LPF-II</v>
          </cell>
          <cell r="I1890">
            <v>10</v>
          </cell>
          <cell r="J1890">
            <v>7600</v>
          </cell>
          <cell r="K1890">
            <v>20</v>
          </cell>
          <cell r="L1890" t="str">
            <v>MRSI/MYCRONIC</v>
          </cell>
          <cell r="M1890" t="str">
            <v>023</v>
          </cell>
          <cell r="N1890" t="str">
            <v>SHS</v>
          </cell>
          <cell r="O1890" t="str">
            <v>30</v>
          </cell>
          <cell r="P1890" t="str">
            <v>R</v>
          </cell>
          <cell r="Q1890" t="str">
            <v>P</v>
          </cell>
          <cell r="R1890" t="str">
            <v>C1</v>
          </cell>
          <cell r="S1890">
            <v>369</v>
          </cell>
          <cell r="T1890">
            <v>3690</v>
          </cell>
          <cell r="U1890" t="str">
            <v>11</v>
          </cell>
          <cell r="V1890" t="str">
            <v>NE SALES</v>
          </cell>
          <cell r="W1890">
            <v>20240207</v>
          </cell>
          <cell r="X1890" t="str">
            <v>20</v>
          </cell>
          <cell r="Y1890" t="str">
            <v>80</v>
          </cell>
          <cell r="Z1890" t="str">
            <v/>
          </cell>
          <cell r="AA1890" t="str">
            <v>2</v>
          </cell>
          <cell r="AB1890" t="str">
            <v/>
          </cell>
          <cell r="AC1890" t="str">
            <v>Y900</v>
          </cell>
          <cell r="AD1890" t="str">
            <v>0010</v>
          </cell>
          <cell r="AE1890" t="str">
            <v>F900</v>
          </cell>
          <cell r="AF1890">
            <v>20240207</v>
          </cell>
          <cell r="AG1890">
            <v>20240207</v>
          </cell>
          <cell r="AH1890">
            <v>20240207</v>
          </cell>
        </row>
        <row r="1891">
          <cell r="A1891">
            <v>20230524</v>
          </cell>
          <cell r="B1891">
            <v>20240208</v>
          </cell>
          <cell r="F1891" t="str">
            <v>HK327071</v>
          </cell>
          <cell r="G1891" t="str">
            <v>184951023053400</v>
          </cell>
          <cell r="H1891" t="str">
            <v>MSC001-0230534</v>
          </cell>
          <cell r="I1891">
            <v>4</v>
          </cell>
          <cell r="J1891">
            <v>0</v>
          </cell>
          <cell r="K1891">
            <v>0</v>
          </cell>
          <cell r="L1891" t="str">
            <v>APPLIED MATERIALS INC</v>
          </cell>
          <cell r="M1891" t="str">
            <v>849</v>
          </cell>
          <cell r="N1891" t="str">
            <v>S-UNIT</v>
          </cell>
          <cell r="O1891" t="str">
            <v/>
          </cell>
          <cell r="P1891" t="str">
            <v/>
          </cell>
          <cell r="Q1891" t="str">
            <v/>
          </cell>
          <cell r="R1891" t="str">
            <v/>
          </cell>
          <cell r="S1891">
            <v>15000</v>
          </cell>
          <cell r="T1891">
            <v>60000</v>
          </cell>
          <cell r="U1891" t="str">
            <v>11</v>
          </cell>
          <cell r="V1891" t="str">
            <v>SF SALES</v>
          </cell>
          <cell r="W1891">
            <v>20240208</v>
          </cell>
          <cell r="X1891" t="str">
            <v/>
          </cell>
          <cell r="Y1891" t="str">
            <v/>
          </cell>
          <cell r="Z1891" t="str">
            <v/>
          </cell>
          <cell r="AA1891" t="str">
            <v/>
          </cell>
          <cell r="AB1891" t="str">
            <v/>
          </cell>
          <cell r="AC1891" t="str">
            <v/>
          </cell>
          <cell r="AD1891" t="str">
            <v/>
          </cell>
          <cell r="AE1891" t="str">
            <v/>
          </cell>
          <cell r="AF1891">
            <v>20240208</v>
          </cell>
          <cell r="AG1891">
            <v>20240208</v>
          </cell>
          <cell r="AH1891">
            <v>20240208</v>
          </cell>
        </row>
        <row r="1892">
          <cell r="A1892">
            <v>20230728</v>
          </cell>
          <cell r="B1892">
            <v>20240208</v>
          </cell>
          <cell r="F1892" t="str">
            <v>HK336616</v>
          </cell>
          <cell r="G1892" t="str">
            <v>202315311009000</v>
          </cell>
          <cell r="H1892" t="str">
            <v>SHS15V1UU(GK) BLOCK</v>
          </cell>
          <cell r="I1892">
            <v>10</v>
          </cell>
          <cell r="J1892">
            <v>0</v>
          </cell>
          <cell r="K1892">
            <v>10</v>
          </cell>
          <cell r="L1892" t="str">
            <v>HAMILTON COMPANY</v>
          </cell>
          <cell r="M1892" t="str">
            <v>023</v>
          </cell>
          <cell r="N1892" t="str">
            <v>SHS</v>
          </cell>
          <cell r="O1892" t="str">
            <v>15</v>
          </cell>
          <cell r="P1892" t="str">
            <v>V</v>
          </cell>
          <cell r="Q1892" t="str">
            <v>GK</v>
          </cell>
          <cell r="R1892" t="str">
            <v/>
          </cell>
          <cell r="S1892">
            <v>29.67</v>
          </cell>
          <cell r="T1892">
            <v>296.7</v>
          </cell>
          <cell r="U1892" t="str">
            <v>11</v>
          </cell>
          <cell r="V1892" t="str">
            <v>SF SALES</v>
          </cell>
          <cell r="W1892">
            <v>20240208</v>
          </cell>
          <cell r="X1892" t="str">
            <v/>
          </cell>
          <cell r="Y1892" t="str">
            <v/>
          </cell>
          <cell r="Z1892" t="str">
            <v/>
          </cell>
          <cell r="AA1892" t="str">
            <v/>
          </cell>
          <cell r="AB1892" t="str">
            <v/>
          </cell>
          <cell r="AC1892" t="str">
            <v/>
          </cell>
          <cell r="AD1892" t="str">
            <v/>
          </cell>
          <cell r="AE1892" t="str">
            <v/>
          </cell>
          <cell r="AF1892">
            <v>20240208</v>
          </cell>
          <cell r="AG1892">
            <v>20240208</v>
          </cell>
          <cell r="AH1892">
            <v>20240208</v>
          </cell>
        </row>
        <row r="1893">
          <cell r="A1893">
            <v>20230328</v>
          </cell>
          <cell r="B1893">
            <v>20240209</v>
          </cell>
          <cell r="F1893" t="str">
            <v>HK315911</v>
          </cell>
          <cell r="G1893" t="str">
            <v>100351005278700</v>
          </cell>
          <cell r="H1893" t="str">
            <v>SR25W3C1ME+830LYPM-II</v>
          </cell>
          <cell r="I1893">
            <v>14</v>
          </cell>
          <cell r="J1893">
            <v>11620</v>
          </cell>
          <cell r="K1893">
            <v>42</v>
          </cell>
          <cell r="L1893" t="str">
            <v>TECHNICO (COMP)</v>
          </cell>
          <cell r="M1893" t="str">
            <v>003</v>
          </cell>
          <cell r="N1893" t="str">
            <v>SR</v>
          </cell>
          <cell r="O1893" t="str">
            <v>25</v>
          </cell>
          <cell r="P1893" t="str">
            <v>W</v>
          </cell>
          <cell r="Q1893" t="str">
            <v>P</v>
          </cell>
          <cell r="R1893" t="str">
            <v>C1</v>
          </cell>
          <cell r="S1893">
            <v>445.82</v>
          </cell>
          <cell r="T1893">
            <v>6241.48</v>
          </cell>
          <cell r="U1893" t="str">
            <v>11</v>
          </cell>
          <cell r="V1893" t="str">
            <v>DET SALES</v>
          </cell>
          <cell r="W1893">
            <v>20240209</v>
          </cell>
          <cell r="X1893" t="str">
            <v>25</v>
          </cell>
          <cell r="Y1893" t="str">
            <v>60</v>
          </cell>
          <cell r="Z1893" t="str">
            <v/>
          </cell>
          <cell r="AA1893" t="str">
            <v>2</v>
          </cell>
          <cell r="AB1893" t="str">
            <v>0011</v>
          </cell>
          <cell r="AC1893" t="str">
            <v>M200</v>
          </cell>
          <cell r="AD1893" t="str">
            <v/>
          </cell>
          <cell r="AE1893" t="str">
            <v>M100</v>
          </cell>
          <cell r="AF1893">
            <v>20240209</v>
          </cell>
          <cell r="AG1893">
            <v>20240209</v>
          </cell>
          <cell r="AH1893">
            <v>20240209</v>
          </cell>
        </row>
        <row r="1894">
          <cell r="A1894">
            <v>20230508</v>
          </cell>
          <cell r="B1894">
            <v>20240212</v>
          </cell>
          <cell r="F1894" t="str">
            <v>HK323941</v>
          </cell>
          <cell r="G1894" t="str">
            <v>113902116914400</v>
          </cell>
          <cell r="H1894" t="str">
            <v>SRS12MUU+75LM</v>
          </cell>
          <cell r="I1894">
            <v>200</v>
          </cell>
          <cell r="J1894">
            <v>15000</v>
          </cell>
          <cell r="K1894">
            <v>200</v>
          </cell>
          <cell r="L1894" t="str">
            <v>NYPRO HEALTHCARE BAJA INC</v>
          </cell>
          <cell r="M1894" t="str">
            <v>139</v>
          </cell>
          <cell r="N1894" t="str">
            <v>SRS</v>
          </cell>
          <cell r="O1894" t="str">
            <v>12</v>
          </cell>
          <cell r="P1894" t="str">
            <v/>
          </cell>
          <cell r="Q1894" t="str">
            <v/>
          </cell>
          <cell r="R1894" t="str">
            <v/>
          </cell>
          <cell r="S1894">
            <v>21</v>
          </cell>
          <cell r="T1894">
            <v>4200</v>
          </cell>
          <cell r="U1894" t="str">
            <v>11</v>
          </cell>
          <cell r="V1894" t="str">
            <v>LA SALES</v>
          </cell>
          <cell r="W1894">
            <v>20240212</v>
          </cell>
          <cell r="X1894" t="str">
            <v>12.5</v>
          </cell>
          <cell r="Y1894" t="str">
            <v>25</v>
          </cell>
          <cell r="Z1894" t="str">
            <v/>
          </cell>
          <cell r="AA1894" t="str">
            <v/>
          </cell>
          <cell r="AB1894" t="str">
            <v/>
          </cell>
          <cell r="AC1894" t="str">
            <v>M200</v>
          </cell>
          <cell r="AD1894" t="str">
            <v/>
          </cell>
          <cell r="AE1894" t="str">
            <v>M100</v>
          </cell>
          <cell r="AF1894">
            <v>20240212</v>
          </cell>
          <cell r="AG1894">
            <v>20240212</v>
          </cell>
          <cell r="AH1894">
            <v>20240212</v>
          </cell>
        </row>
        <row r="1895">
          <cell r="A1895">
            <v>20230530</v>
          </cell>
          <cell r="B1895">
            <v>20240212</v>
          </cell>
          <cell r="F1895" t="str">
            <v>HK327700</v>
          </cell>
          <cell r="G1895" t="str">
            <v>001E25126010000</v>
          </cell>
          <cell r="H1895" t="str">
            <v>HSR25C2SS+1000L</v>
          </cell>
          <cell r="I1895">
            <v>75</v>
          </cell>
          <cell r="J1895">
            <v>75000</v>
          </cell>
          <cell r="K1895">
            <v>150</v>
          </cell>
          <cell r="L1895" t="str">
            <v>FLEXTRONICS INTL EUROPE B.V.</v>
          </cell>
          <cell r="M1895" t="str">
            <v>01E</v>
          </cell>
          <cell r="N1895" t="str">
            <v>HSR</v>
          </cell>
          <cell r="O1895" t="str">
            <v>25</v>
          </cell>
          <cell r="P1895" t="str">
            <v>C</v>
          </cell>
          <cell r="Q1895" t="str">
            <v/>
          </cell>
          <cell r="R1895" t="str">
            <v/>
          </cell>
          <cell r="S1895">
            <v>71</v>
          </cell>
          <cell r="T1895">
            <v>5325</v>
          </cell>
          <cell r="U1895" t="str">
            <v>11</v>
          </cell>
          <cell r="V1895" t="str">
            <v>LA SALES</v>
          </cell>
          <cell r="W1895">
            <v>20240212</v>
          </cell>
          <cell r="X1895" t="str">
            <v>20</v>
          </cell>
          <cell r="Y1895" t="str">
            <v>60</v>
          </cell>
          <cell r="Z1895" t="str">
            <v/>
          </cell>
          <cell r="AA1895" t="str">
            <v/>
          </cell>
          <cell r="AB1895" t="str">
            <v/>
          </cell>
          <cell r="AC1895" t="str">
            <v/>
          </cell>
          <cell r="AD1895" t="str">
            <v/>
          </cell>
          <cell r="AE1895" t="str">
            <v/>
          </cell>
          <cell r="AF1895">
            <v>20240212</v>
          </cell>
          <cell r="AG1895">
            <v>20240212</v>
          </cell>
          <cell r="AH1895">
            <v>20240212</v>
          </cell>
        </row>
        <row r="1896">
          <cell r="A1896">
            <v>20230315</v>
          </cell>
          <cell r="B1896">
            <v>20240213</v>
          </cell>
          <cell r="F1896" t="str">
            <v>HK313215</v>
          </cell>
          <cell r="G1896" t="str">
            <v>115151021305800</v>
          </cell>
          <cell r="H1896" t="str">
            <v>HCR15A4C1FME+60/300RH2TF</v>
          </cell>
          <cell r="I1896">
            <v>6</v>
          </cell>
          <cell r="J1896">
            <v>1800</v>
          </cell>
          <cell r="K1896">
            <v>24</v>
          </cell>
          <cell r="L1896" t="str">
            <v>TECHNICO (COMP)</v>
          </cell>
          <cell r="M1896" t="str">
            <v>151</v>
          </cell>
          <cell r="N1896" t="str">
            <v>HCR</v>
          </cell>
          <cell r="O1896" t="str">
            <v>15/300R</v>
          </cell>
          <cell r="P1896" t="str">
            <v>A</v>
          </cell>
          <cell r="Q1896" t="str">
            <v>H</v>
          </cell>
          <cell r="R1896" t="str">
            <v>C1</v>
          </cell>
          <cell r="S1896">
            <v>773</v>
          </cell>
          <cell r="T1896">
            <v>4638</v>
          </cell>
          <cell r="U1896" t="str">
            <v>11</v>
          </cell>
          <cell r="V1896" t="str">
            <v>DET SALES</v>
          </cell>
          <cell r="W1896">
            <v>20240213</v>
          </cell>
          <cell r="X1896" t="str">
            <v>6</v>
          </cell>
          <cell r="Y1896" t="str">
            <v>120</v>
          </cell>
          <cell r="Z1896" t="str">
            <v>2</v>
          </cell>
          <cell r="AA1896" t="str">
            <v/>
          </cell>
          <cell r="AB1896" t="str">
            <v/>
          </cell>
          <cell r="AC1896" t="str">
            <v>Y900</v>
          </cell>
          <cell r="AD1896" t="str">
            <v/>
          </cell>
          <cell r="AE1896" t="str">
            <v>F900</v>
          </cell>
          <cell r="AF1896">
            <v>20240213</v>
          </cell>
          <cell r="AG1896">
            <v>20240213</v>
          </cell>
          <cell r="AH1896">
            <v>20240213</v>
          </cell>
        </row>
        <row r="1897">
          <cell r="A1897">
            <v>20230526</v>
          </cell>
          <cell r="B1897">
            <v>20240213</v>
          </cell>
          <cell r="F1897" t="str">
            <v>HK327626</v>
          </cell>
          <cell r="G1897" t="str">
            <v>000115126016000</v>
          </cell>
          <cell r="H1897" t="str">
            <v>SR15W2SS+1600L</v>
          </cell>
          <cell r="I1897">
            <v>75</v>
          </cell>
          <cell r="J1897">
            <v>120000</v>
          </cell>
          <cell r="K1897">
            <v>150</v>
          </cell>
          <cell r="L1897" t="str">
            <v>FLEXTRONICS INTL EUROPE B.V.</v>
          </cell>
          <cell r="M1897" t="str">
            <v>001</v>
          </cell>
          <cell r="N1897" t="str">
            <v>SR</v>
          </cell>
          <cell r="O1897" t="str">
            <v>15</v>
          </cell>
          <cell r="P1897" t="str">
            <v>W</v>
          </cell>
          <cell r="Q1897" t="str">
            <v/>
          </cell>
          <cell r="R1897" t="str">
            <v/>
          </cell>
          <cell r="S1897">
            <v>73</v>
          </cell>
          <cell r="T1897">
            <v>5475</v>
          </cell>
          <cell r="U1897" t="str">
            <v>11</v>
          </cell>
          <cell r="V1897" t="str">
            <v>LA SALES</v>
          </cell>
          <cell r="W1897">
            <v>20240213</v>
          </cell>
          <cell r="X1897" t="str">
            <v>20</v>
          </cell>
          <cell r="Y1897" t="str">
            <v>60</v>
          </cell>
          <cell r="Z1897" t="str">
            <v/>
          </cell>
          <cell r="AA1897" t="str">
            <v/>
          </cell>
          <cell r="AB1897" t="str">
            <v/>
          </cell>
          <cell r="AC1897" t="str">
            <v/>
          </cell>
          <cell r="AD1897" t="str">
            <v/>
          </cell>
          <cell r="AE1897" t="str">
            <v/>
          </cell>
          <cell r="AF1897">
            <v>20240213</v>
          </cell>
          <cell r="AG1897">
            <v>20240213</v>
          </cell>
          <cell r="AH1897">
            <v>20240213</v>
          </cell>
        </row>
        <row r="1898">
          <cell r="A1898">
            <v>20230524</v>
          </cell>
          <cell r="B1898">
            <v>20240215</v>
          </cell>
          <cell r="F1898" t="str">
            <v>HK327072</v>
          </cell>
          <cell r="G1898" t="str">
            <v>184951023053400</v>
          </cell>
          <cell r="H1898" t="str">
            <v>MSC001-0230534</v>
          </cell>
          <cell r="I1898">
            <v>4</v>
          </cell>
          <cell r="J1898">
            <v>0</v>
          </cell>
          <cell r="K1898">
            <v>0</v>
          </cell>
          <cell r="L1898" t="str">
            <v>APPLIED MATERIALS INC</v>
          </cell>
          <cell r="M1898" t="str">
            <v>849</v>
          </cell>
          <cell r="N1898" t="str">
            <v>S-UNIT</v>
          </cell>
          <cell r="O1898" t="str">
            <v/>
          </cell>
          <cell r="P1898" t="str">
            <v/>
          </cell>
          <cell r="Q1898" t="str">
            <v/>
          </cell>
          <cell r="R1898" t="str">
            <v/>
          </cell>
          <cell r="S1898">
            <v>15000</v>
          </cell>
          <cell r="T1898">
            <v>60000</v>
          </cell>
          <cell r="U1898" t="str">
            <v>11</v>
          </cell>
          <cell r="V1898" t="str">
            <v>SF SALES</v>
          </cell>
          <cell r="W1898">
            <v>20240215</v>
          </cell>
          <cell r="X1898" t="str">
            <v/>
          </cell>
          <cell r="Y1898" t="str">
            <v/>
          </cell>
          <cell r="Z1898" t="str">
            <v/>
          </cell>
          <cell r="AA1898" t="str">
            <v/>
          </cell>
          <cell r="AB1898" t="str">
            <v/>
          </cell>
          <cell r="AC1898" t="str">
            <v/>
          </cell>
          <cell r="AD1898" t="str">
            <v/>
          </cell>
          <cell r="AE1898" t="str">
            <v/>
          </cell>
          <cell r="AF1898">
            <v>20240215</v>
          </cell>
          <cell r="AG1898">
            <v>20240215</v>
          </cell>
          <cell r="AH1898">
            <v>20240215</v>
          </cell>
        </row>
        <row r="1899">
          <cell r="A1899">
            <v>20230728</v>
          </cell>
          <cell r="B1899">
            <v>20240216</v>
          </cell>
          <cell r="F1899" t="str">
            <v>HK336632</v>
          </cell>
          <cell r="G1899" t="str">
            <v>202C25122200000</v>
          </cell>
          <cell r="H1899" t="str">
            <v>SR25W1SSC1(GK) BLOCK</v>
          </cell>
          <cell r="I1899">
            <v>120</v>
          </cell>
          <cell r="J1899">
            <v>0</v>
          </cell>
          <cell r="K1899">
            <v>120</v>
          </cell>
          <cell r="L1899" t="str">
            <v>PRO-LINE AUTOMATION SYSTEMS</v>
          </cell>
          <cell r="M1899" t="str">
            <v>02C</v>
          </cell>
          <cell r="N1899" t="str">
            <v>SR</v>
          </cell>
          <cell r="O1899" t="str">
            <v>25</v>
          </cell>
          <cell r="P1899" t="str">
            <v>W</v>
          </cell>
          <cell r="Q1899" t="str">
            <v>GK</v>
          </cell>
          <cell r="R1899" t="str">
            <v>C1</v>
          </cell>
          <cell r="S1899">
            <v>24.6</v>
          </cell>
          <cell r="T1899">
            <v>2952</v>
          </cell>
          <cell r="U1899" t="str">
            <v>11</v>
          </cell>
          <cell r="V1899" t="str">
            <v>CAN SALES</v>
          </cell>
          <cell r="W1899">
            <v>20240130</v>
          </cell>
          <cell r="X1899" t="str">
            <v/>
          </cell>
          <cell r="Y1899" t="str">
            <v/>
          </cell>
          <cell r="Z1899" t="str">
            <v/>
          </cell>
          <cell r="AA1899" t="str">
            <v/>
          </cell>
          <cell r="AB1899" t="str">
            <v/>
          </cell>
          <cell r="AC1899" t="str">
            <v/>
          </cell>
          <cell r="AD1899" t="str">
            <v/>
          </cell>
          <cell r="AE1899" t="str">
            <v/>
          </cell>
          <cell r="AF1899">
            <v>20240216</v>
          </cell>
          <cell r="AG1899">
            <v>20240216</v>
          </cell>
          <cell r="AH1899">
            <v>20240216</v>
          </cell>
        </row>
        <row r="1900">
          <cell r="A1900">
            <v>20230815</v>
          </cell>
          <cell r="B1900">
            <v>20240216</v>
          </cell>
          <cell r="F1900" t="str">
            <v>HK338820</v>
          </cell>
          <cell r="G1900" t="str">
            <v>113751014547100</v>
          </cell>
          <cell r="H1900" t="str">
            <v>2SRS12WGMUU+190LM</v>
          </cell>
          <cell r="I1900">
            <v>2</v>
          </cell>
          <cell r="J1900">
            <v>380</v>
          </cell>
          <cell r="K1900">
            <v>4</v>
          </cell>
          <cell r="L1900" t="str">
            <v>ULTRA CLEAN TECHNOLOGY</v>
          </cell>
          <cell r="M1900" t="str">
            <v>137</v>
          </cell>
          <cell r="N1900" t="str">
            <v>SRS-W</v>
          </cell>
          <cell r="O1900" t="str">
            <v>12</v>
          </cell>
          <cell r="P1900" t="str">
            <v>G</v>
          </cell>
          <cell r="Q1900" t="str">
            <v/>
          </cell>
          <cell r="R1900" t="str">
            <v/>
          </cell>
          <cell r="S1900">
            <v>62.27</v>
          </cell>
          <cell r="T1900">
            <v>124.54</v>
          </cell>
          <cell r="U1900" t="str">
            <v>11</v>
          </cell>
          <cell r="V1900" t="str">
            <v>SF SALES</v>
          </cell>
          <cell r="W1900">
            <v>20240216</v>
          </cell>
          <cell r="X1900" t="str">
            <v>15</v>
          </cell>
          <cell r="Y1900" t="str">
            <v>40</v>
          </cell>
          <cell r="Z1900" t="str">
            <v/>
          </cell>
          <cell r="AA1900" t="str">
            <v/>
          </cell>
          <cell r="AB1900" t="str">
            <v/>
          </cell>
          <cell r="AC1900" t="str">
            <v>M200</v>
          </cell>
          <cell r="AD1900" t="str">
            <v/>
          </cell>
          <cell r="AE1900" t="str">
            <v>M100</v>
          </cell>
          <cell r="AF1900">
            <v>20240216</v>
          </cell>
          <cell r="AG1900">
            <v>20240216</v>
          </cell>
          <cell r="AH1900">
            <v>20240216</v>
          </cell>
        </row>
        <row r="1901">
          <cell r="A1901">
            <v>20230802</v>
          </cell>
          <cell r="B1901">
            <v>20240219</v>
          </cell>
          <cell r="F1901" t="str">
            <v>HK337254</v>
          </cell>
          <cell r="G1901" t="str">
            <v>169951020950103</v>
          </cell>
          <cell r="H1901" t="str">
            <v>MPG151A-0209501</v>
          </cell>
          <cell r="I1901">
            <v>50</v>
          </cell>
          <cell r="J1901">
            <v>0</v>
          </cell>
          <cell r="K1901">
            <v>0</v>
          </cell>
          <cell r="L1901" t="str">
            <v>IPECO</v>
          </cell>
          <cell r="M1901" t="str">
            <v>699</v>
          </cell>
          <cell r="N1901" t="str">
            <v>MPG</v>
          </cell>
          <cell r="O1901" t="str">
            <v>151A</v>
          </cell>
          <cell r="P1901" t="str">
            <v/>
          </cell>
          <cell r="Q1901" t="str">
            <v/>
          </cell>
          <cell r="R1901" t="str">
            <v/>
          </cell>
          <cell r="S1901">
            <v>523.46</v>
          </cell>
          <cell r="T1901">
            <v>26173</v>
          </cell>
          <cell r="U1901" t="str">
            <v>11</v>
          </cell>
          <cell r="V1901" t="str">
            <v>CHI SALES</v>
          </cell>
          <cell r="W1901">
            <v>20240219</v>
          </cell>
          <cell r="X1901" t="str">
            <v/>
          </cell>
          <cell r="Y1901" t="str">
            <v/>
          </cell>
          <cell r="Z1901" t="str">
            <v/>
          </cell>
          <cell r="AA1901" t="str">
            <v/>
          </cell>
          <cell r="AB1901" t="str">
            <v/>
          </cell>
          <cell r="AC1901" t="str">
            <v/>
          </cell>
          <cell r="AD1901" t="str">
            <v/>
          </cell>
          <cell r="AE1901" t="str">
            <v/>
          </cell>
          <cell r="AF1901">
            <v>20240219</v>
          </cell>
          <cell r="AG1901">
            <v>20240219</v>
          </cell>
          <cell r="AH1901">
            <v>20240219</v>
          </cell>
        </row>
        <row r="1902">
          <cell r="A1902">
            <v>20230524</v>
          </cell>
          <cell r="B1902">
            <v>20240222</v>
          </cell>
          <cell r="F1902" t="str">
            <v>HK327074</v>
          </cell>
          <cell r="G1902" t="str">
            <v>184951023053400</v>
          </cell>
          <cell r="H1902" t="str">
            <v>MSC001-0230534</v>
          </cell>
          <cell r="I1902">
            <v>4</v>
          </cell>
          <cell r="J1902">
            <v>0</v>
          </cell>
          <cell r="K1902">
            <v>0</v>
          </cell>
          <cell r="L1902" t="str">
            <v>APPLIED MATERIALS INC</v>
          </cell>
          <cell r="M1902" t="str">
            <v>849</v>
          </cell>
          <cell r="N1902" t="str">
            <v>S-UNIT</v>
          </cell>
          <cell r="O1902" t="str">
            <v/>
          </cell>
          <cell r="P1902" t="str">
            <v/>
          </cell>
          <cell r="Q1902" t="str">
            <v/>
          </cell>
          <cell r="R1902" t="str">
            <v/>
          </cell>
          <cell r="S1902">
            <v>15000</v>
          </cell>
          <cell r="T1902">
            <v>60000</v>
          </cell>
          <cell r="U1902" t="str">
            <v>11</v>
          </cell>
          <cell r="V1902" t="str">
            <v>SF SALES</v>
          </cell>
          <cell r="W1902">
            <v>20240222</v>
          </cell>
          <cell r="X1902" t="str">
            <v/>
          </cell>
          <cell r="Y1902" t="str">
            <v/>
          </cell>
          <cell r="Z1902" t="str">
            <v/>
          </cell>
          <cell r="AA1902" t="str">
            <v/>
          </cell>
          <cell r="AB1902" t="str">
            <v/>
          </cell>
          <cell r="AC1902" t="str">
            <v/>
          </cell>
          <cell r="AD1902" t="str">
            <v/>
          </cell>
          <cell r="AE1902" t="str">
            <v/>
          </cell>
          <cell r="AF1902">
            <v>20240222</v>
          </cell>
          <cell r="AG1902">
            <v>20240222</v>
          </cell>
          <cell r="AH1902">
            <v>20240222</v>
          </cell>
        </row>
        <row r="1903">
          <cell r="A1903">
            <v>20230615</v>
          </cell>
          <cell r="B1903">
            <v>20240222</v>
          </cell>
          <cell r="F1903" t="str">
            <v>HK331015</v>
          </cell>
          <cell r="G1903" t="str">
            <v>184951008761301</v>
          </cell>
          <cell r="H1903" t="str">
            <v>MS08022-A-0087613</v>
          </cell>
          <cell r="I1903">
            <v>4</v>
          </cell>
          <cell r="J1903">
            <v>0</v>
          </cell>
          <cell r="K1903">
            <v>0</v>
          </cell>
          <cell r="L1903" t="str">
            <v>APPLIED MATERIALS INC</v>
          </cell>
          <cell r="M1903" t="str">
            <v>849</v>
          </cell>
          <cell r="N1903" t="str">
            <v>S-UNIT</v>
          </cell>
          <cell r="O1903" t="str">
            <v/>
          </cell>
          <cell r="P1903" t="str">
            <v/>
          </cell>
          <cell r="Q1903" t="str">
            <v/>
          </cell>
          <cell r="R1903" t="str">
            <v/>
          </cell>
          <cell r="S1903">
            <v>5710</v>
          </cell>
          <cell r="T1903">
            <v>22840</v>
          </cell>
          <cell r="U1903" t="str">
            <v>11</v>
          </cell>
          <cell r="V1903" t="str">
            <v>SF SALES</v>
          </cell>
          <cell r="W1903">
            <v>20240222</v>
          </cell>
          <cell r="X1903" t="str">
            <v/>
          </cell>
          <cell r="Y1903" t="str">
            <v/>
          </cell>
          <cell r="Z1903" t="str">
            <v/>
          </cell>
          <cell r="AA1903" t="str">
            <v/>
          </cell>
          <cell r="AB1903" t="str">
            <v/>
          </cell>
          <cell r="AC1903" t="str">
            <v/>
          </cell>
          <cell r="AD1903" t="str">
            <v/>
          </cell>
          <cell r="AE1903" t="str">
            <v/>
          </cell>
          <cell r="AF1903">
            <v>20240222</v>
          </cell>
          <cell r="AG1903">
            <v>20240222</v>
          </cell>
          <cell r="AH1903">
            <v>20240222</v>
          </cell>
        </row>
        <row r="1904">
          <cell r="A1904">
            <v>20230615</v>
          </cell>
          <cell r="B1904">
            <v>20240222</v>
          </cell>
          <cell r="F1904" t="str">
            <v>HK331014</v>
          </cell>
          <cell r="G1904" t="str">
            <v>184951008761402</v>
          </cell>
          <cell r="H1904" t="str">
            <v>MS08021-A-0087614</v>
          </cell>
          <cell r="I1904">
            <v>4</v>
          </cell>
          <cell r="J1904">
            <v>0</v>
          </cell>
          <cell r="K1904">
            <v>0</v>
          </cell>
          <cell r="L1904" t="str">
            <v>APPLIED MATERIALS INC</v>
          </cell>
          <cell r="M1904" t="str">
            <v>849</v>
          </cell>
          <cell r="N1904" t="str">
            <v>S-UNIT</v>
          </cell>
          <cell r="O1904" t="str">
            <v/>
          </cell>
          <cell r="P1904" t="str">
            <v/>
          </cell>
          <cell r="Q1904" t="str">
            <v/>
          </cell>
          <cell r="R1904" t="str">
            <v/>
          </cell>
          <cell r="S1904">
            <v>8347</v>
          </cell>
          <cell r="T1904">
            <v>33388</v>
          </cell>
          <cell r="U1904" t="str">
            <v>11</v>
          </cell>
          <cell r="V1904" t="str">
            <v>SF SALES</v>
          </cell>
          <cell r="W1904">
            <v>20240222</v>
          </cell>
          <cell r="X1904" t="str">
            <v/>
          </cell>
          <cell r="Y1904" t="str">
            <v/>
          </cell>
          <cell r="Z1904" t="str">
            <v/>
          </cell>
          <cell r="AA1904" t="str">
            <v/>
          </cell>
          <cell r="AB1904" t="str">
            <v/>
          </cell>
          <cell r="AC1904" t="str">
            <v/>
          </cell>
          <cell r="AD1904" t="str">
            <v/>
          </cell>
          <cell r="AE1904" t="str">
            <v/>
          </cell>
          <cell r="AF1904">
            <v>20240222</v>
          </cell>
          <cell r="AG1904">
            <v>20240222</v>
          </cell>
          <cell r="AH1904">
            <v>20240222</v>
          </cell>
        </row>
        <row r="1905">
          <cell r="A1905">
            <v>20230621</v>
          </cell>
          <cell r="B1905">
            <v>20240223</v>
          </cell>
          <cell r="F1905" t="str">
            <v>HK331743</v>
          </cell>
          <cell r="G1905" t="str">
            <v>106102105917000</v>
          </cell>
          <cell r="H1905" t="str">
            <v>HRW21CA1UUCS+230L</v>
          </cell>
          <cell r="I1905">
            <v>10</v>
          </cell>
          <cell r="J1905">
            <v>2300</v>
          </cell>
          <cell r="K1905">
            <v>10</v>
          </cell>
          <cell r="L1905" t="str">
            <v>BECTON DICKINSON AND COMPANY</v>
          </cell>
          <cell r="M1905" t="str">
            <v>061</v>
          </cell>
          <cell r="N1905" t="str">
            <v>HRW</v>
          </cell>
          <cell r="O1905" t="str">
            <v>21</v>
          </cell>
          <cell r="P1905" t="str">
            <v>CA</v>
          </cell>
          <cell r="Q1905" t="str">
            <v/>
          </cell>
          <cell r="R1905" t="str">
            <v>CS</v>
          </cell>
          <cell r="S1905">
            <v>81.260000000000005</v>
          </cell>
          <cell r="T1905">
            <v>812.6</v>
          </cell>
          <cell r="U1905" t="str">
            <v>11</v>
          </cell>
          <cell r="V1905" t="str">
            <v>NE SALES</v>
          </cell>
          <cell r="W1905">
            <v>20240223</v>
          </cell>
          <cell r="X1905" t="str">
            <v>15</v>
          </cell>
          <cell r="Y1905" t="str">
            <v>50</v>
          </cell>
          <cell r="Z1905" t="str">
            <v/>
          </cell>
          <cell r="AA1905" t="str">
            <v/>
          </cell>
          <cell r="AB1905" t="str">
            <v/>
          </cell>
          <cell r="AC1905" t="str">
            <v/>
          </cell>
          <cell r="AD1905" t="str">
            <v/>
          </cell>
          <cell r="AE1905" t="str">
            <v/>
          </cell>
          <cell r="AF1905">
            <v>20240223</v>
          </cell>
          <cell r="AG1905">
            <v>20240223</v>
          </cell>
          <cell r="AH1905">
            <v>20240223</v>
          </cell>
        </row>
        <row r="1906">
          <cell r="A1906">
            <v>20230713</v>
          </cell>
          <cell r="B1906">
            <v>20240223</v>
          </cell>
          <cell r="F1906" t="str">
            <v>HK334414</v>
          </cell>
          <cell r="G1906" t="str">
            <v>302351009559600</v>
          </cell>
          <cell r="H1906" t="str">
            <v>SHS30V1SSE(GK) BLOCK</v>
          </cell>
          <cell r="I1906">
            <v>116</v>
          </cell>
          <cell r="J1906">
            <v>0</v>
          </cell>
          <cell r="K1906">
            <v>116</v>
          </cell>
          <cell r="L1906" t="str">
            <v>TECHNICO (COMP)</v>
          </cell>
          <cell r="M1906" t="str">
            <v>023</v>
          </cell>
          <cell r="N1906" t="str">
            <v>SHS</v>
          </cell>
          <cell r="O1906" t="str">
            <v>30</v>
          </cell>
          <cell r="P1906" t="str">
            <v>V</v>
          </cell>
          <cell r="Q1906" t="str">
            <v>GK</v>
          </cell>
          <cell r="R1906" t="str">
            <v/>
          </cell>
          <cell r="S1906">
            <v>57.68</v>
          </cell>
          <cell r="T1906">
            <v>6690.88</v>
          </cell>
          <cell r="U1906" t="str">
            <v>11</v>
          </cell>
          <cell r="V1906" t="str">
            <v>DET SALES</v>
          </cell>
          <cell r="W1906">
            <v>20240223</v>
          </cell>
          <cell r="X1906" t="str">
            <v/>
          </cell>
          <cell r="Y1906" t="str">
            <v/>
          </cell>
          <cell r="Z1906" t="str">
            <v/>
          </cell>
          <cell r="AA1906" t="str">
            <v/>
          </cell>
          <cell r="AB1906" t="str">
            <v>00ZA</v>
          </cell>
          <cell r="AC1906" t="str">
            <v/>
          </cell>
          <cell r="AD1906" t="str">
            <v/>
          </cell>
          <cell r="AE1906" t="str">
            <v/>
          </cell>
          <cell r="AF1906">
            <v>20240223</v>
          </cell>
          <cell r="AG1906">
            <v>20240223</v>
          </cell>
          <cell r="AH1906">
            <v>20240223</v>
          </cell>
        </row>
        <row r="1907">
          <cell r="A1907">
            <v>20230526</v>
          </cell>
          <cell r="B1907">
            <v>20240227</v>
          </cell>
          <cell r="F1907" t="str">
            <v>HK327627</v>
          </cell>
          <cell r="G1907" t="str">
            <v>000115126016000</v>
          </cell>
          <cell r="H1907" t="str">
            <v>SR15W2SS+1600L</v>
          </cell>
          <cell r="I1907">
            <v>75</v>
          </cell>
          <cell r="J1907">
            <v>120000</v>
          </cell>
          <cell r="K1907">
            <v>150</v>
          </cell>
          <cell r="L1907" t="str">
            <v>FLEXTRONICS INTL EUROPE B.V.</v>
          </cell>
          <cell r="M1907" t="str">
            <v>001</v>
          </cell>
          <cell r="N1907" t="str">
            <v>SR</v>
          </cell>
          <cell r="O1907" t="str">
            <v>15</v>
          </cell>
          <cell r="P1907" t="str">
            <v>W</v>
          </cell>
          <cell r="Q1907" t="str">
            <v/>
          </cell>
          <cell r="R1907" t="str">
            <v/>
          </cell>
          <cell r="S1907">
            <v>73</v>
          </cell>
          <cell r="T1907">
            <v>5475</v>
          </cell>
          <cell r="U1907" t="str">
            <v>11</v>
          </cell>
          <cell r="V1907" t="str">
            <v>LA SALES</v>
          </cell>
          <cell r="W1907">
            <v>20240227</v>
          </cell>
          <cell r="X1907" t="str">
            <v>20</v>
          </cell>
          <cell r="Y1907" t="str">
            <v>60</v>
          </cell>
          <cell r="Z1907" t="str">
            <v/>
          </cell>
          <cell r="AA1907" t="str">
            <v/>
          </cell>
          <cell r="AB1907" t="str">
            <v/>
          </cell>
          <cell r="AC1907" t="str">
            <v/>
          </cell>
          <cell r="AD1907" t="str">
            <v/>
          </cell>
          <cell r="AE1907" t="str">
            <v/>
          </cell>
          <cell r="AF1907">
            <v>20240227</v>
          </cell>
          <cell r="AG1907">
            <v>20240227</v>
          </cell>
          <cell r="AH1907">
            <v>20240227</v>
          </cell>
        </row>
        <row r="1908">
          <cell r="A1908">
            <v>20230530</v>
          </cell>
          <cell r="B1908">
            <v>20240227</v>
          </cell>
          <cell r="F1908" t="str">
            <v>HK327701</v>
          </cell>
          <cell r="G1908" t="str">
            <v>001E25126010000</v>
          </cell>
          <cell r="H1908" t="str">
            <v>HSR25C2SS+1000L</v>
          </cell>
          <cell r="I1908">
            <v>75</v>
          </cell>
          <cell r="J1908">
            <v>75000</v>
          </cell>
          <cell r="K1908">
            <v>150</v>
          </cell>
          <cell r="L1908" t="str">
            <v>FLEXTRONICS INTL EUROPE B.V.</v>
          </cell>
          <cell r="M1908" t="str">
            <v>01E</v>
          </cell>
          <cell r="N1908" t="str">
            <v>HSR</v>
          </cell>
          <cell r="O1908" t="str">
            <v>25</v>
          </cell>
          <cell r="P1908" t="str">
            <v>C</v>
          </cell>
          <cell r="Q1908" t="str">
            <v/>
          </cell>
          <cell r="R1908" t="str">
            <v/>
          </cell>
          <cell r="S1908">
            <v>71</v>
          </cell>
          <cell r="T1908">
            <v>5325</v>
          </cell>
          <cell r="U1908" t="str">
            <v>11</v>
          </cell>
          <cell r="V1908" t="str">
            <v>LA SALES</v>
          </cell>
          <cell r="W1908">
            <v>20240227</v>
          </cell>
          <cell r="X1908" t="str">
            <v>20</v>
          </cell>
          <cell r="Y1908" t="str">
            <v>60</v>
          </cell>
          <cell r="Z1908" t="str">
            <v/>
          </cell>
          <cell r="AA1908" t="str">
            <v/>
          </cell>
          <cell r="AB1908" t="str">
            <v/>
          </cell>
          <cell r="AC1908" t="str">
            <v/>
          </cell>
          <cell r="AD1908" t="str">
            <v/>
          </cell>
          <cell r="AE1908" t="str">
            <v/>
          </cell>
          <cell r="AF1908">
            <v>20240227</v>
          </cell>
          <cell r="AG1908">
            <v>20240227</v>
          </cell>
          <cell r="AH1908">
            <v>20240227</v>
          </cell>
        </row>
        <row r="1909">
          <cell r="A1909">
            <v>20230815</v>
          </cell>
          <cell r="B1909">
            <v>20240228</v>
          </cell>
          <cell r="F1909" t="str">
            <v>HK338722</v>
          </cell>
          <cell r="G1909" t="str">
            <v>000120226002200</v>
          </cell>
          <cell r="H1909" t="str">
            <v>SR20V2SS+220L</v>
          </cell>
          <cell r="I1909">
            <v>10</v>
          </cell>
          <cell r="J1909">
            <v>2200</v>
          </cell>
          <cell r="K1909">
            <v>20</v>
          </cell>
          <cell r="L1909" t="str">
            <v>GED INTEGRATED SOLUTIONS</v>
          </cell>
          <cell r="M1909" t="str">
            <v>001</v>
          </cell>
          <cell r="N1909" t="str">
            <v>SR</v>
          </cell>
          <cell r="O1909" t="str">
            <v>20</v>
          </cell>
          <cell r="P1909" t="str">
            <v>V</v>
          </cell>
          <cell r="Q1909" t="str">
            <v/>
          </cell>
          <cell r="R1909" t="str">
            <v/>
          </cell>
          <cell r="S1909">
            <v>75</v>
          </cell>
          <cell r="T1909">
            <v>750</v>
          </cell>
          <cell r="U1909" t="str">
            <v>11</v>
          </cell>
          <cell r="V1909" t="str">
            <v>DET SALES</v>
          </cell>
          <cell r="W1909">
            <v>20240228</v>
          </cell>
          <cell r="X1909" t="str">
            <v>20</v>
          </cell>
          <cell r="Y1909" t="str">
            <v>60</v>
          </cell>
          <cell r="Z1909" t="str">
            <v/>
          </cell>
          <cell r="AA1909" t="str">
            <v/>
          </cell>
          <cell r="AB1909" t="str">
            <v/>
          </cell>
          <cell r="AC1909" t="str">
            <v/>
          </cell>
          <cell r="AD1909" t="str">
            <v/>
          </cell>
          <cell r="AE1909" t="str">
            <v/>
          </cell>
          <cell r="AF1909">
            <v>20240228</v>
          </cell>
          <cell r="AG1909">
            <v>20240228</v>
          </cell>
          <cell r="AH1909">
            <v>20240228</v>
          </cell>
        </row>
        <row r="1910">
          <cell r="A1910">
            <v>20230601</v>
          </cell>
          <cell r="B1910">
            <v>20240229</v>
          </cell>
          <cell r="F1910" t="str">
            <v>HK328109</v>
          </cell>
          <cell r="G1910" t="str">
            <v>184951023053400</v>
          </cell>
          <cell r="H1910" t="str">
            <v>MSC001-0230534</v>
          </cell>
          <cell r="I1910">
            <v>4</v>
          </cell>
          <cell r="J1910">
            <v>0</v>
          </cell>
          <cell r="K1910">
            <v>0</v>
          </cell>
          <cell r="L1910" t="str">
            <v>APPLIED MATERIALS INC</v>
          </cell>
          <cell r="M1910" t="str">
            <v>849</v>
          </cell>
          <cell r="N1910" t="str">
            <v>S-UNIT</v>
          </cell>
          <cell r="O1910" t="str">
            <v/>
          </cell>
          <cell r="P1910" t="str">
            <v/>
          </cell>
          <cell r="Q1910" t="str">
            <v/>
          </cell>
          <cell r="R1910" t="str">
            <v/>
          </cell>
          <cell r="S1910">
            <v>15000</v>
          </cell>
          <cell r="T1910">
            <v>60000</v>
          </cell>
          <cell r="U1910" t="str">
            <v>11</v>
          </cell>
          <cell r="V1910" t="str">
            <v>SF SALES</v>
          </cell>
          <cell r="W1910">
            <v>20231012</v>
          </cell>
          <cell r="X1910" t="str">
            <v/>
          </cell>
          <cell r="Y1910" t="str">
            <v/>
          </cell>
          <cell r="Z1910" t="str">
            <v/>
          </cell>
          <cell r="AA1910" t="str">
            <v/>
          </cell>
          <cell r="AB1910" t="str">
            <v/>
          </cell>
          <cell r="AC1910" t="str">
            <v/>
          </cell>
          <cell r="AD1910" t="str">
            <v/>
          </cell>
          <cell r="AE1910" t="str">
            <v/>
          </cell>
          <cell r="AF1910">
            <v>20240229</v>
          </cell>
          <cell r="AG1910">
            <v>20240229</v>
          </cell>
          <cell r="AH1910">
            <v>20240229</v>
          </cell>
        </row>
        <row r="1911">
          <cell r="A1911">
            <v>20230615</v>
          </cell>
          <cell r="B1911">
            <v>20240229</v>
          </cell>
          <cell r="F1911" t="str">
            <v>HK331017</v>
          </cell>
          <cell r="G1911" t="str">
            <v>184951008761301</v>
          </cell>
          <cell r="H1911" t="str">
            <v>MS08022-A-0087613</v>
          </cell>
          <cell r="I1911">
            <v>4</v>
          </cell>
          <cell r="J1911">
            <v>0</v>
          </cell>
          <cell r="K1911">
            <v>0</v>
          </cell>
          <cell r="L1911" t="str">
            <v>APPLIED MATERIALS INC</v>
          </cell>
          <cell r="M1911" t="str">
            <v>849</v>
          </cell>
          <cell r="N1911" t="str">
            <v>S-UNIT</v>
          </cell>
          <cell r="O1911" t="str">
            <v/>
          </cell>
          <cell r="P1911" t="str">
            <v/>
          </cell>
          <cell r="Q1911" t="str">
            <v/>
          </cell>
          <cell r="R1911" t="str">
            <v/>
          </cell>
          <cell r="S1911">
            <v>5710</v>
          </cell>
          <cell r="T1911">
            <v>22840</v>
          </cell>
          <cell r="U1911" t="str">
            <v>11</v>
          </cell>
          <cell r="V1911" t="str">
            <v>SF SALES</v>
          </cell>
          <cell r="W1911">
            <v>20240229</v>
          </cell>
          <cell r="X1911" t="str">
            <v/>
          </cell>
          <cell r="Y1911" t="str">
            <v/>
          </cell>
          <cell r="Z1911" t="str">
            <v/>
          </cell>
          <cell r="AA1911" t="str">
            <v/>
          </cell>
          <cell r="AB1911" t="str">
            <v/>
          </cell>
          <cell r="AC1911" t="str">
            <v/>
          </cell>
          <cell r="AD1911" t="str">
            <v/>
          </cell>
          <cell r="AE1911" t="str">
            <v/>
          </cell>
          <cell r="AF1911">
            <v>20240229</v>
          </cell>
          <cell r="AG1911">
            <v>20240229</v>
          </cell>
          <cell r="AH1911">
            <v>20240229</v>
          </cell>
        </row>
        <row r="1912">
          <cell r="A1912">
            <v>20230615</v>
          </cell>
          <cell r="B1912">
            <v>20240229</v>
          </cell>
          <cell r="F1912" t="str">
            <v>HK331016</v>
          </cell>
          <cell r="G1912" t="str">
            <v>184951008761402</v>
          </cell>
          <cell r="H1912" t="str">
            <v>MS08021-A-0087614</v>
          </cell>
          <cell r="I1912">
            <v>4</v>
          </cell>
          <cell r="J1912">
            <v>0</v>
          </cell>
          <cell r="K1912">
            <v>0</v>
          </cell>
          <cell r="L1912" t="str">
            <v>APPLIED MATERIALS INC</v>
          </cell>
          <cell r="M1912" t="str">
            <v>849</v>
          </cell>
          <cell r="N1912" t="str">
            <v>S-UNIT</v>
          </cell>
          <cell r="O1912" t="str">
            <v/>
          </cell>
          <cell r="P1912" t="str">
            <v/>
          </cell>
          <cell r="Q1912" t="str">
            <v/>
          </cell>
          <cell r="R1912" t="str">
            <v/>
          </cell>
          <cell r="S1912">
            <v>8347</v>
          </cell>
          <cell r="T1912">
            <v>33388</v>
          </cell>
          <cell r="U1912" t="str">
            <v>11</v>
          </cell>
          <cell r="V1912" t="str">
            <v>SF SALES</v>
          </cell>
          <cell r="W1912">
            <v>20240229</v>
          </cell>
          <cell r="X1912" t="str">
            <v/>
          </cell>
          <cell r="Y1912" t="str">
            <v/>
          </cell>
          <cell r="Z1912" t="str">
            <v/>
          </cell>
          <cell r="AA1912" t="str">
            <v/>
          </cell>
          <cell r="AB1912" t="str">
            <v/>
          </cell>
          <cell r="AC1912" t="str">
            <v/>
          </cell>
          <cell r="AD1912" t="str">
            <v/>
          </cell>
          <cell r="AE1912" t="str">
            <v/>
          </cell>
          <cell r="AF1912">
            <v>20240229</v>
          </cell>
          <cell r="AG1912">
            <v>20240229</v>
          </cell>
          <cell r="AH1912">
            <v>20240229</v>
          </cell>
        </row>
        <row r="1913">
          <cell r="A1913">
            <v>20230707</v>
          </cell>
          <cell r="B1913">
            <v>20240229</v>
          </cell>
          <cell r="F1913" t="str">
            <v>HK333645</v>
          </cell>
          <cell r="G1913" t="str">
            <v>113951016164500</v>
          </cell>
          <cell r="H1913" t="str">
            <v>2SRS9XMUU+350LM</v>
          </cell>
          <cell r="I1913">
            <v>10</v>
          </cell>
          <cell r="J1913">
            <v>3500</v>
          </cell>
          <cell r="K1913">
            <v>20</v>
          </cell>
          <cell r="L1913" t="str">
            <v>B.E. AEROSPACE (UKNI)</v>
          </cell>
          <cell r="M1913" t="str">
            <v>139</v>
          </cell>
          <cell r="N1913" t="str">
            <v>SRS</v>
          </cell>
          <cell r="O1913" t="str">
            <v>9X</v>
          </cell>
          <cell r="P1913" t="str">
            <v/>
          </cell>
          <cell r="Q1913" t="str">
            <v/>
          </cell>
          <cell r="R1913" t="str">
            <v/>
          </cell>
          <cell r="S1913">
            <v>61.89</v>
          </cell>
          <cell r="T1913">
            <v>618.9</v>
          </cell>
          <cell r="U1913" t="str">
            <v>11</v>
          </cell>
          <cell r="V1913" t="str">
            <v>ATL SALES</v>
          </cell>
          <cell r="W1913">
            <v>20240229</v>
          </cell>
          <cell r="X1913" t="str">
            <v>15</v>
          </cell>
          <cell r="Y1913" t="str">
            <v>20</v>
          </cell>
          <cell r="Z1913" t="str">
            <v/>
          </cell>
          <cell r="AA1913" t="str">
            <v/>
          </cell>
          <cell r="AB1913" t="str">
            <v/>
          </cell>
          <cell r="AC1913" t="str">
            <v>M200</v>
          </cell>
          <cell r="AD1913" t="str">
            <v/>
          </cell>
          <cell r="AE1913" t="str">
            <v>M100</v>
          </cell>
          <cell r="AF1913">
            <v>20240229</v>
          </cell>
          <cell r="AG1913">
            <v>20240229</v>
          </cell>
          <cell r="AH1913">
            <v>20240229</v>
          </cell>
        </row>
        <row r="1914">
          <cell r="A1914">
            <v>20230620</v>
          </cell>
          <cell r="B1914">
            <v>20240304</v>
          </cell>
          <cell r="F1914" t="str">
            <v>HK331558</v>
          </cell>
          <cell r="G1914" t="str">
            <v>106302248435500</v>
          </cell>
          <cell r="H1914" t="str">
            <v>HRW17CR2UUM+240LM</v>
          </cell>
          <cell r="I1914">
            <v>1</v>
          </cell>
          <cell r="J1914">
            <v>240</v>
          </cell>
          <cell r="K1914">
            <v>2</v>
          </cell>
          <cell r="L1914" t="str">
            <v>ATS INDUSTRIAL AUTOMATION</v>
          </cell>
          <cell r="M1914" t="str">
            <v>063</v>
          </cell>
          <cell r="N1914" t="str">
            <v>HRW</v>
          </cell>
          <cell r="O1914" t="str">
            <v>17</v>
          </cell>
          <cell r="P1914" t="str">
            <v>CR</v>
          </cell>
          <cell r="Q1914" t="str">
            <v/>
          </cell>
          <cell r="R1914" t="str">
            <v/>
          </cell>
          <cell r="S1914">
            <v>273.67</v>
          </cell>
          <cell r="T1914">
            <v>273.67</v>
          </cell>
          <cell r="U1914" t="str">
            <v>11</v>
          </cell>
          <cell r="V1914" t="str">
            <v>CAN SALES</v>
          </cell>
          <cell r="W1914">
            <v>20240304</v>
          </cell>
          <cell r="X1914" t="str">
            <v>20</v>
          </cell>
          <cell r="Y1914" t="str">
            <v>40</v>
          </cell>
          <cell r="Z1914" t="str">
            <v/>
          </cell>
          <cell r="AA1914" t="str">
            <v/>
          </cell>
          <cell r="AB1914" t="str">
            <v/>
          </cell>
          <cell r="AC1914" t="str">
            <v>M200</v>
          </cell>
          <cell r="AD1914" t="str">
            <v/>
          </cell>
          <cell r="AE1914" t="str">
            <v>M100</v>
          </cell>
          <cell r="AF1914">
            <v>20240304</v>
          </cell>
          <cell r="AG1914">
            <v>20240304</v>
          </cell>
          <cell r="AH1914">
            <v>20240304</v>
          </cell>
        </row>
        <row r="1915">
          <cell r="A1915">
            <v>20230420</v>
          </cell>
          <cell r="B1915">
            <v>20240307</v>
          </cell>
          <cell r="F1915" t="str">
            <v>HK320996</v>
          </cell>
          <cell r="G1915" t="str">
            <v>184951010617500</v>
          </cell>
          <cell r="H1915" t="str">
            <v>MS03035-02-0012123</v>
          </cell>
          <cell r="I1915">
            <v>5</v>
          </cell>
          <cell r="J1915">
            <v>0</v>
          </cell>
          <cell r="K1915">
            <v>5</v>
          </cell>
          <cell r="L1915" t="str">
            <v>APPLIED MATERIALS INC</v>
          </cell>
          <cell r="M1915" t="str">
            <v>849</v>
          </cell>
          <cell r="N1915" t="str">
            <v>S-UNIT</v>
          </cell>
          <cell r="O1915" t="str">
            <v/>
          </cell>
          <cell r="P1915" t="str">
            <v/>
          </cell>
          <cell r="Q1915" t="str">
            <v/>
          </cell>
          <cell r="R1915" t="str">
            <v/>
          </cell>
          <cell r="S1915">
            <v>1929</v>
          </cell>
          <cell r="T1915">
            <v>9645</v>
          </cell>
          <cell r="U1915" t="str">
            <v>11</v>
          </cell>
          <cell r="V1915" t="str">
            <v>SF SALES</v>
          </cell>
          <cell r="W1915">
            <v>20240307</v>
          </cell>
          <cell r="X1915" t="str">
            <v/>
          </cell>
          <cell r="Y1915" t="str">
            <v/>
          </cell>
          <cell r="Z1915" t="str">
            <v/>
          </cell>
          <cell r="AA1915" t="str">
            <v/>
          </cell>
          <cell r="AB1915" t="str">
            <v/>
          </cell>
          <cell r="AC1915" t="str">
            <v/>
          </cell>
          <cell r="AD1915" t="str">
            <v/>
          </cell>
          <cell r="AE1915" t="str">
            <v/>
          </cell>
          <cell r="AF1915">
            <v>20240307</v>
          </cell>
          <cell r="AG1915">
            <v>20240307</v>
          </cell>
          <cell r="AH1915">
            <v>20240307</v>
          </cell>
        </row>
        <row r="1916">
          <cell r="A1916">
            <v>20230615</v>
          </cell>
          <cell r="B1916">
            <v>20240307</v>
          </cell>
          <cell r="F1916" t="str">
            <v>HK331018</v>
          </cell>
          <cell r="G1916" t="str">
            <v>184951008761402</v>
          </cell>
          <cell r="H1916" t="str">
            <v>MS08021-A-0087614</v>
          </cell>
          <cell r="I1916">
            <v>4</v>
          </cell>
          <cell r="J1916">
            <v>0</v>
          </cell>
          <cell r="K1916">
            <v>0</v>
          </cell>
          <cell r="L1916" t="str">
            <v>APPLIED MATERIALS INC</v>
          </cell>
          <cell r="M1916" t="str">
            <v>849</v>
          </cell>
          <cell r="N1916" t="str">
            <v>S-UNIT</v>
          </cell>
          <cell r="O1916" t="str">
            <v/>
          </cell>
          <cell r="P1916" t="str">
            <v/>
          </cell>
          <cell r="Q1916" t="str">
            <v/>
          </cell>
          <cell r="R1916" t="str">
            <v/>
          </cell>
          <cell r="S1916">
            <v>8347</v>
          </cell>
          <cell r="T1916">
            <v>33388</v>
          </cell>
          <cell r="U1916" t="str">
            <v>11</v>
          </cell>
          <cell r="V1916" t="str">
            <v>SF SALES</v>
          </cell>
          <cell r="W1916">
            <v>20240307</v>
          </cell>
          <cell r="X1916" t="str">
            <v/>
          </cell>
          <cell r="Y1916" t="str">
            <v/>
          </cell>
          <cell r="Z1916" t="str">
            <v/>
          </cell>
          <cell r="AA1916" t="str">
            <v/>
          </cell>
          <cell r="AB1916" t="str">
            <v/>
          </cell>
          <cell r="AC1916" t="str">
            <v/>
          </cell>
          <cell r="AD1916" t="str">
            <v/>
          </cell>
          <cell r="AE1916" t="str">
            <v/>
          </cell>
          <cell r="AF1916">
            <v>20240307</v>
          </cell>
          <cell r="AG1916">
            <v>20240307</v>
          </cell>
          <cell r="AH1916">
            <v>20240307</v>
          </cell>
        </row>
        <row r="1917">
          <cell r="A1917">
            <v>20230615</v>
          </cell>
          <cell r="B1917">
            <v>20240307</v>
          </cell>
          <cell r="F1917" t="str">
            <v>HK331074</v>
          </cell>
          <cell r="G1917" t="str">
            <v>184951008761301</v>
          </cell>
          <cell r="H1917" t="str">
            <v>MS08022-A-0087613</v>
          </cell>
          <cell r="I1917">
            <v>4</v>
          </cell>
          <cell r="J1917">
            <v>0</v>
          </cell>
          <cell r="K1917">
            <v>0</v>
          </cell>
          <cell r="L1917" t="str">
            <v>APPLIED MATERIALS INC</v>
          </cell>
          <cell r="M1917" t="str">
            <v>849</v>
          </cell>
          <cell r="N1917" t="str">
            <v>S-UNIT</v>
          </cell>
          <cell r="O1917" t="str">
            <v/>
          </cell>
          <cell r="P1917" t="str">
            <v/>
          </cell>
          <cell r="Q1917" t="str">
            <v/>
          </cell>
          <cell r="R1917" t="str">
            <v/>
          </cell>
          <cell r="S1917">
            <v>5710</v>
          </cell>
          <cell r="T1917">
            <v>22840</v>
          </cell>
          <cell r="U1917" t="str">
            <v>11</v>
          </cell>
          <cell r="V1917" t="str">
            <v>SF SALES</v>
          </cell>
          <cell r="W1917">
            <v>20240307</v>
          </cell>
          <cell r="X1917" t="str">
            <v/>
          </cell>
          <cell r="Y1917" t="str">
            <v/>
          </cell>
          <cell r="Z1917" t="str">
            <v/>
          </cell>
          <cell r="AA1917" t="str">
            <v/>
          </cell>
          <cell r="AB1917" t="str">
            <v/>
          </cell>
          <cell r="AC1917" t="str">
            <v/>
          </cell>
          <cell r="AD1917" t="str">
            <v/>
          </cell>
          <cell r="AE1917" t="str">
            <v/>
          </cell>
          <cell r="AF1917">
            <v>20240307</v>
          </cell>
          <cell r="AG1917">
            <v>20240307</v>
          </cell>
          <cell r="AH1917">
            <v>20240307</v>
          </cell>
        </row>
        <row r="1918">
          <cell r="A1918">
            <v>20230725</v>
          </cell>
          <cell r="B1918">
            <v>20240307</v>
          </cell>
          <cell r="F1918" t="str">
            <v>HK335790</v>
          </cell>
          <cell r="G1918" t="str">
            <v>113951016164500</v>
          </cell>
          <cell r="H1918" t="str">
            <v>2SRS9XMUU+350LM</v>
          </cell>
          <cell r="I1918">
            <v>12</v>
          </cell>
          <cell r="J1918">
            <v>4200</v>
          </cell>
          <cell r="K1918">
            <v>24</v>
          </cell>
          <cell r="L1918" t="str">
            <v>B.E. AEROSPACE (UKNI)</v>
          </cell>
          <cell r="M1918" t="str">
            <v>139</v>
          </cell>
          <cell r="N1918" t="str">
            <v>SRS</v>
          </cell>
          <cell r="O1918" t="str">
            <v>9X</v>
          </cell>
          <cell r="P1918" t="str">
            <v/>
          </cell>
          <cell r="Q1918" t="str">
            <v/>
          </cell>
          <cell r="R1918" t="str">
            <v/>
          </cell>
          <cell r="S1918">
            <v>61.89</v>
          </cell>
          <cell r="T1918">
            <v>742.68</v>
          </cell>
          <cell r="U1918" t="str">
            <v>11</v>
          </cell>
          <cell r="V1918" t="str">
            <v>ATL SALES</v>
          </cell>
          <cell r="W1918">
            <v>20240307</v>
          </cell>
          <cell r="X1918" t="str">
            <v>15</v>
          </cell>
          <cell r="Y1918" t="str">
            <v>20</v>
          </cell>
          <cell r="Z1918" t="str">
            <v/>
          </cell>
          <cell r="AA1918" t="str">
            <v/>
          </cell>
          <cell r="AB1918" t="str">
            <v/>
          </cell>
          <cell r="AC1918" t="str">
            <v>M200</v>
          </cell>
          <cell r="AD1918" t="str">
            <v/>
          </cell>
          <cell r="AE1918" t="str">
            <v>M100</v>
          </cell>
          <cell r="AF1918">
            <v>20240307</v>
          </cell>
          <cell r="AG1918">
            <v>20240307</v>
          </cell>
          <cell r="AH1918">
            <v>20240307</v>
          </cell>
        </row>
        <row r="1919">
          <cell r="A1919">
            <v>20230809</v>
          </cell>
          <cell r="B1919">
            <v>20240308</v>
          </cell>
          <cell r="F1919" t="str">
            <v>HK338137</v>
          </cell>
          <cell r="G1919" t="str">
            <v>302351008056600</v>
          </cell>
          <cell r="H1919" t="str">
            <v>SHS30C1SSC1E(GK) BLOCK</v>
          </cell>
          <cell r="I1919">
            <v>2</v>
          </cell>
          <cell r="J1919">
            <v>0</v>
          </cell>
          <cell r="K1919">
            <v>2</v>
          </cell>
          <cell r="L1919" t="str">
            <v>TRUMPF GMBH &amp; CO KG</v>
          </cell>
          <cell r="M1919" t="str">
            <v>023</v>
          </cell>
          <cell r="N1919" t="str">
            <v>SHS</v>
          </cell>
          <cell r="O1919" t="str">
            <v>30</v>
          </cell>
          <cell r="P1919" t="str">
            <v>C</v>
          </cell>
          <cell r="Q1919" t="str">
            <v>GK</v>
          </cell>
          <cell r="R1919" t="str">
            <v>C1</v>
          </cell>
          <cell r="S1919">
            <v>56</v>
          </cell>
          <cell r="T1919">
            <v>112</v>
          </cell>
          <cell r="U1919" t="str">
            <v>11</v>
          </cell>
          <cell r="V1919" t="str">
            <v>NE SALES</v>
          </cell>
          <cell r="W1919">
            <v>20240308</v>
          </cell>
          <cell r="X1919" t="str">
            <v/>
          </cell>
          <cell r="Y1919" t="str">
            <v/>
          </cell>
          <cell r="Z1919" t="str">
            <v/>
          </cell>
          <cell r="AA1919" t="str">
            <v/>
          </cell>
          <cell r="AB1919" t="str">
            <v>0010</v>
          </cell>
          <cell r="AC1919" t="str">
            <v/>
          </cell>
          <cell r="AD1919" t="str">
            <v/>
          </cell>
          <cell r="AE1919" t="str">
            <v/>
          </cell>
          <cell r="AF1919">
            <v>20240308</v>
          </cell>
          <cell r="AG1919">
            <v>20240308</v>
          </cell>
          <cell r="AH1919">
            <v>20240308</v>
          </cell>
        </row>
        <row r="1920">
          <cell r="A1920">
            <v>20230530</v>
          </cell>
          <cell r="B1920">
            <v>20240312</v>
          </cell>
          <cell r="F1920" t="str">
            <v>HK327704</v>
          </cell>
          <cell r="G1920" t="str">
            <v>001E25126010000</v>
          </cell>
          <cell r="H1920" t="str">
            <v>HSR25C2SS+1000L</v>
          </cell>
          <cell r="I1920">
            <v>75</v>
          </cell>
          <cell r="J1920">
            <v>75000</v>
          </cell>
          <cell r="K1920">
            <v>150</v>
          </cell>
          <cell r="L1920" t="str">
            <v>FLEXTRONICS INTL EUROPE B.V.</v>
          </cell>
          <cell r="M1920" t="str">
            <v>01E</v>
          </cell>
          <cell r="N1920" t="str">
            <v>HSR</v>
          </cell>
          <cell r="O1920" t="str">
            <v>25</v>
          </cell>
          <cell r="P1920" t="str">
            <v>C</v>
          </cell>
          <cell r="Q1920" t="str">
            <v/>
          </cell>
          <cell r="R1920" t="str">
            <v/>
          </cell>
          <cell r="S1920">
            <v>71</v>
          </cell>
          <cell r="T1920">
            <v>5325</v>
          </cell>
          <cell r="U1920" t="str">
            <v>11</v>
          </cell>
          <cell r="V1920" t="str">
            <v>LA SALES</v>
          </cell>
          <cell r="W1920">
            <v>20240312</v>
          </cell>
          <cell r="X1920" t="str">
            <v>20</v>
          </cell>
          <cell r="Y1920" t="str">
            <v>60</v>
          </cell>
          <cell r="Z1920" t="str">
            <v/>
          </cell>
          <cell r="AA1920" t="str">
            <v/>
          </cell>
          <cell r="AB1920" t="str">
            <v/>
          </cell>
          <cell r="AC1920" t="str">
            <v/>
          </cell>
          <cell r="AD1920" t="str">
            <v/>
          </cell>
          <cell r="AE1920" t="str">
            <v/>
          </cell>
          <cell r="AF1920">
            <v>20240312</v>
          </cell>
          <cell r="AG1920">
            <v>20240312</v>
          </cell>
          <cell r="AH1920">
            <v>20240312</v>
          </cell>
        </row>
        <row r="1921">
          <cell r="A1921">
            <v>20230327</v>
          </cell>
          <cell r="B1921">
            <v>20240313</v>
          </cell>
          <cell r="F1921" t="str">
            <v>HK315785</v>
          </cell>
          <cell r="G1921" t="str">
            <v>002315116006400</v>
          </cell>
          <cell r="H1921" t="str">
            <v>SHS15C1SS+640L</v>
          </cell>
          <cell r="I1921">
            <v>150</v>
          </cell>
          <cell r="J1921">
            <v>96000</v>
          </cell>
          <cell r="K1921">
            <v>150</v>
          </cell>
          <cell r="L1921" t="str">
            <v>EASTERN INDUSTRIAL AUTOMATION</v>
          </cell>
          <cell r="M1921" t="str">
            <v>023</v>
          </cell>
          <cell r="N1921" t="str">
            <v>SHS</v>
          </cell>
          <cell r="O1921" t="str">
            <v>15</v>
          </cell>
          <cell r="P1921" t="str">
            <v>C</v>
          </cell>
          <cell r="Q1921" t="str">
            <v/>
          </cell>
          <cell r="R1921" t="str">
            <v/>
          </cell>
          <cell r="S1921">
            <v>88.59</v>
          </cell>
          <cell r="T1921">
            <v>13288.5</v>
          </cell>
          <cell r="U1921" t="str">
            <v>11</v>
          </cell>
          <cell r="V1921" t="str">
            <v>NE SALES</v>
          </cell>
          <cell r="W1921">
            <v>20240313</v>
          </cell>
          <cell r="X1921" t="str">
            <v>20</v>
          </cell>
          <cell r="Y1921" t="str">
            <v>60</v>
          </cell>
          <cell r="Z1921" t="str">
            <v/>
          </cell>
          <cell r="AA1921" t="str">
            <v/>
          </cell>
          <cell r="AB1921" t="str">
            <v/>
          </cell>
          <cell r="AC1921" t="str">
            <v/>
          </cell>
          <cell r="AD1921" t="str">
            <v/>
          </cell>
          <cell r="AE1921" t="str">
            <v/>
          </cell>
          <cell r="AF1921">
            <v>20240313</v>
          </cell>
          <cell r="AG1921">
            <v>20240313</v>
          </cell>
          <cell r="AH1921">
            <v>20240313</v>
          </cell>
        </row>
        <row r="1922">
          <cell r="A1922">
            <v>20230601</v>
          </cell>
          <cell r="B1922">
            <v>20240314</v>
          </cell>
          <cell r="F1922" t="str">
            <v>HK328110</v>
          </cell>
          <cell r="G1922" t="str">
            <v>184951023053400</v>
          </cell>
          <cell r="H1922" t="str">
            <v>MSC001-0230534</v>
          </cell>
          <cell r="I1922">
            <v>8</v>
          </cell>
          <cell r="J1922">
            <v>0</v>
          </cell>
          <cell r="K1922">
            <v>0</v>
          </cell>
          <cell r="L1922" t="str">
            <v>APPLIED MATERIALS INC</v>
          </cell>
          <cell r="M1922" t="str">
            <v>849</v>
          </cell>
          <cell r="N1922" t="str">
            <v>S-UNIT</v>
          </cell>
          <cell r="O1922" t="str">
            <v/>
          </cell>
          <cell r="P1922" t="str">
            <v/>
          </cell>
          <cell r="Q1922" t="str">
            <v/>
          </cell>
          <cell r="R1922" t="str">
            <v/>
          </cell>
          <cell r="S1922">
            <v>15000</v>
          </cell>
          <cell r="T1922">
            <v>120000</v>
          </cell>
          <cell r="U1922" t="str">
            <v>11</v>
          </cell>
          <cell r="V1922" t="str">
            <v>SF SALES</v>
          </cell>
          <cell r="W1922">
            <v>20231026</v>
          </cell>
          <cell r="X1922" t="str">
            <v/>
          </cell>
          <cell r="Y1922" t="str">
            <v/>
          </cell>
          <cell r="Z1922" t="str">
            <v/>
          </cell>
          <cell r="AA1922" t="str">
            <v/>
          </cell>
          <cell r="AB1922" t="str">
            <v/>
          </cell>
          <cell r="AC1922" t="str">
            <v/>
          </cell>
          <cell r="AD1922" t="str">
            <v/>
          </cell>
          <cell r="AE1922" t="str">
            <v/>
          </cell>
          <cell r="AF1922">
            <v>20240314</v>
          </cell>
          <cell r="AG1922">
            <v>20240314</v>
          </cell>
          <cell r="AH1922">
            <v>20240314</v>
          </cell>
        </row>
        <row r="1923">
          <cell r="A1923">
            <v>20230602</v>
          </cell>
          <cell r="B1923">
            <v>20240314</v>
          </cell>
          <cell r="F1923" t="str">
            <v>HK328383</v>
          </cell>
          <cell r="G1923" t="str">
            <v>013912523001450</v>
          </cell>
          <cell r="H1923" t="str">
            <v>2SRS12GMUU+145LM</v>
          </cell>
          <cell r="I1923">
            <v>100</v>
          </cell>
          <cell r="J1923">
            <v>14500</v>
          </cell>
          <cell r="K1923">
            <v>200</v>
          </cell>
          <cell r="L1923" t="str">
            <v>MOTION SOLUTIONS</v>
          </cell>
          <cell r="M1923" t="str">
            <v>139</v>
          </cell>
          <cell r="N1923" t="str">
            <v>SRS</v>
          </cell>
          <cell r="O1923" t="str">
            <v>12</v>
          </cell>
          <cell r="P1923" t="str">
            <v>G</v>
          </cell>
          <cell r="Q1923" t="str">
            <v/>
          </cell>
          <cell r="R1923" t="str">
            <v/>
          </cell>
          <cell r="S1923">
            <v>40.49</v>
          </cell>
          <cell r="T1923">
            <v>4049</v>
          </cell>
          <cell r="U1923" t="str">
            <v>11</v>
          </cell>
          <cell r="V1923" t="str">
            <v>SF SALES</v>
          </cell>
          <cell r="W1923">
            <v>20240314</v>
          </cell>
          <cell r="X1923" t="str">
            <v>10</v>
          </cell>
          <cell r="Y1923" t="str">
            <v>25</v>
          </cell>
          <cell r="Z1923" t="str">
            <v/>
          </cell>
          <cell r="AA1923" t="str">
            <v/>
          </cell>
          <cell r="AB1923" t="str">
            <v/>
          </cell>
          <cell r="AC1923" t="str">
            <v>M200</v>
          </cell>
          <cell r="AD1923" t="str">
            <v/>
          </cell>
          <cell r="AE1923" t="str">
            <v>M100</v>
          </cell>
          <cell r="AF1923">
            <v>20240314</v>
          </cell>
          <cell r="AG1923">
            <v>20240314</v>
          </cell>
          <cell r="AH1923">
            <v>20240314</v>
          </cell>
        </row>
        <row r="1924">
          <cell r="A1924">
            <v>20230605</v>
          </cell>
          <cell r="B1924">
            <v>20240314</v>
          </cell>
          <cell r="F1924" t="str">
            <v>HK328410</v>
          </cell>
          <cell r="G1924" t="str">
            <v>102351017644800</v>
          </cell>
          <cell r="H1924" t="str">
            <v>SHS15V2SS+498L</v>
          </cell>
          <cell r="I1924">
            <v>100</v>
          </cell>
          <cell r="J1924">
            <v>49800</v>
          </cell>
          <cell r="K1924">
            <v>200</v>
          </cell>
          <cell r="L1924" t="str">
            <v>MOTION SOLUTIONS</v>
          </cell>
          <cell r="M1924" t="str">
            <v>023</v>
          </cell>
          <cell r="N1924" t="str">
            <v>SHS</v>
          </cell>
          <cell r="O1924" t="str">
            <v>15</v>
          </cell>
          <cell r="P1924" t="str">
            <v>V</v>
          </cell>
          <cell r="Q1924" t="str">
            <v/>
          </cell>
          <cell r="R1924" t="str">
            <v/>
          </cell>
          <cell r="S1924">
            <v>104.09</v>
          </cell>
          <cell r="T1924">
            <v>10409</v>
          </cell>
          <cell r="U1924" t="str">
            <v>11</v>
          </cell>
          <cell r="V1924" t="str">
            <v>SF SALES</v>
          </cell>
          <cell r="W1924">
            <v>20240314</v>
          </cell>
          <cell r="X1924" t="str">
            <v>9</v>
          </cell>
          <cell r="Y1924" t="str">
            <v>60</v>
          </cell>
          <cell r="Z1924" t="str">
            <v/>
          </cell>
          <cell r="AA1924" t="str">
            <v/>
          </cell>
          <cell r="AB1924" t="str">
            <v/>
          </cell>
          <cell r="AC1924" t="str">
            <v/>
          </cell>
          <cell r="AD1924" t="str">
            <v/>
          </cell>
          <cell r="AE1924" t="str">
            <v/>
          </cell>
          <cell r="AF1924">
            <v>20240314</v>
          </cell>
          <cell r="AG1924">
            <v>20240314</v>
          </cell>
          <cell r="AH1924">
            <v>20240314</v>
          </cell>
        </row>
        <row r="1925">
          <cell r="A1925">
            <v>20230605</v>
          </cell>
          <cell r="B1925">
            <v>20240314</v>
          </cell>
          <cell r="F1925" t="str">
            <v>HK328418</v>
          </cell>
          <cell r="G1925" t="str">
            <v>113951016256000</v>
          </cell>
          <cell r="H1925" t="str">
            <v>2SRS12GMUU+269LM</v>
          </cell>
          <cell r="I1925">
            <v>100</v>
          </cell>
          <cell r="J1925">
            <v>26900</v>
          </cell>
          <cell r="K1925">
            <v>200</v>
          </cell>
          <cell r="L1925" t="str">
            <v>MOTION SOLUTIONS</v>
          </cell>
          <cell r="M1925" t="str">
            <v>139</v>
          </cell>
          <cell r="N1925" t="str">
            <v>SRS</v>
          </cell>
          <cell r="O1925" t="str">
            <v>12</v>
          </cell>
          <cell r="P1925" t="str">
            <v>G</v>
          </cell>
          <cell r="Q1925" t="str">
            <v/>
          </cell>
          <cell r="R1925" t="str">
            <v/>
          </cell>
          <cell r="S1925">
            <v>58.13</v>
          </cell>
          <cell r="T1925">
            <v>5813</v>
          </cell>
          <cell r="U1925" t="str">
            <v>11</v>
          </cell>
          <cell r="V1925" t="str">
            <v>SF SALES</v>
          </cell>
          <cell r="W1925">
            <v>20240314</v>
          </cell>
          <cell r="X1925" t="str">
            <v>9.5</v>
          </cell>
          <cell r="Y1925" t="str">
            <v>25</v>
          </cell>
          <cell r="Z1925" t="str">
            <v/>
          </cell>
          <cell r="AA1925" t="str">
            <v/>
          </cell>
          <cell r="AB1925" t="str">
            <v/>
          </cell>
          <cell r="AC1925" t="str">
            <v>M200</v>
          </cell>
          <cell r="AD1925" t="str">
            <v/>
          </cell>
          <cell r="AE1925" t="str">
            <v>M100</v>
          </cell>
          <cell r="AF1925">
            <v>20240314</v>
          </cell>
          <cell r="AG1925">
            <v>20240314</v>
          </cell>
          <cell r="AH1925">
            <v>20240314</v>
          </cell>
        </row>
        <row r="1926">
          <cell r="A1926">
            <v>20230615</v>
          </cell>
          <cell r="B1926">
            <v>20240314</v>
          </cell>
          <cell r="F1926" t="str">
            <v>HK331076</v>
          </cell>
          <cell r="G1926" t="str">
            <v>184951008761301</v>
          </cell>
          <cell r="H1926" t="str">
            <v>MS08022-A-0087613</v>
          </cell>
          <cell r="I1926">
            <v>4</v>
          </cell>
          <cell r="J1926">
            <v>0</v>
          </cell>
          <cell r="K1926">
            <v>0</v>
          </cell>
          <cell r="L1926" t="str">
            <v>APPLIED MATERIALS INC</v>
          </cell>
          <cell r="M1926" t="str">
            <v>849</v>
          </cell>
          <cell r="N1926" t="str">
            <v>S-UNIT</v>
          </cell>
          <cell r="O1926" t="str">
            <v/>
          </cell>
          <cell r="P1926" t="str">
            <v/>
          </cell>
          <cell r="Q1926" t="str">
            <v/>
          </cell>
          <cell r="R1926" t="str">
            <v/>
          </cell>
          <cell r="S1926">
            <v>5710</v>
          </cell>
          <cell r="T1926">
            <v>22840</v>
          </cell>
          <cell r="U1926" t="str">
            <v>11</v>
          </cell>
          <cell r="V1926" t="str">
            <v>SF SALES</v>
          </cell>
          <cell r="W1926">
            <v>20240314</v>
          </cell>
          <cell r="X1926" t="str">
            <v/>
          </cell>
          <cell r="Y1926" t="str">
            <v/>
          </cell>
          <cell r="Z1926" t="str">
            <v/>
          </cell>
          <cell r="AA1926" t="str">
            <v/>
          </cell>
          <cell r="AB1926" t="str">
            <v/>
          </cell>
          <cell r="AC1926" t="str">
            <v/>
          </cell>
          <cell r="AD1926" t="str">
            <v/>
          </cell>
          <cell r="AE1926" t="str">
            <v/>
          </cell>
          <cell r="AF1926">
            <v>20240314</v>
          </cell>
          <cell r="AG1926">
            <v>20240314</v>
          </cell>
          <cell r="AH1926">
            <v>20240314</v>
          </cell>
        </row>
        <row r="1927">
          <cell r="A1927">
            <v>20230615</v>
          </cell>
          <cell r="B1927">
            <v>20240314</v>
          </cell>
          <cell r="F1927" t="str">
            <v>HK331075</v>
          </cell>
          <cell r="G1927" t="str">
            <v>184951008761402</v>
          </cell>
          <cell r="H1927" t="str">
            <v>MS08021-A-0087614</v>
          </cell>
          <cell r="I1927">
            <v>4</v>
          </cell>
          <cell r="J1927">
            <v>0</v>
          </cell>
          <cell r="K1927">
            <v>0</v>
          </cell>
          <cell r="L1927" t="str">
            <v>APPLIED MATERIALS INC</v>
          </cell>
          <cell r="M1927" t="str">
            <v>849</v>
          </cell>
          <cell r="N1927" t="str">
            <v>S-UNIT</v>
          </cell>
          <cell r="O1927" t="str">
            <v/>
          </cell>
          <cell r="P1927" t="str">
            <v/>
          </cell>
          <cell r="Q1927" t="str">
            <v/>
          </cell>
          <cell r="R1927" t="str">
            <v/>
          </cell>
          <cell r="S1927">
            <v>8347</v>
          </cell>
          <cell r="T1927">
            <v>33388</v>
          </cell>
          <cell r="U1927" t="str">
            <v>11</v>
          </cell>
          <cell r="V1927" t="str">
            <v>SF SALES</v>
          </cell>
          <cell r="W1927">
            <v>20240314</v>
          </cell>
          <cell r="X1927" t="str">
            <v/>
          </cell>
          <cell r="Y1927" t="str">
            <v/>
          </cell>
          <cell r="Z1927" t="str">
            <v/>
          </cell>
          <cell r="AA1927" t="str">
            <v/>
          </cell>
          <cell r="AB1927" t="str">
            <v/>
          </cell>
          <cell r="AC1927" t="str">
            <v/>
          </cell>
          <cell r="AD1927" t="str">
            <v/>
          </cell>
          <cell r="AE1927" t="str">
            <v/>
          </cell>
          <cell r="AF1927">
            <v>20240314</v>
          </cell>
          <cell r="AG1927">
            <v>20240314</v>
          </cell>
          <cell r="AH1927">
            <v>20240314</v>
          </cell>
        </row>
        <row r="1928">
          <cell r="A1928">
            <v>20230804</v>
          </cell>
          <cell r="B1928">
            <v>20240315</v>
          </cell>
          <cell r="F1928" t="str">
            <v>HK337626</v>
          </cell>
          <cell r="G1928" t="str">
            <v>113951013490500</v>
          </cell>
          <cell r="H1928" t="str">
            <v>SRS9XMQZSS+630LM</v>
          </cell>
          <cell r="I1928">
            <v>100</v>
          </cell>
          <cell r="J1928">
            <v>63000</v>
          </cell>
          <cell r="K1928">
            <v>100</v>
          </cell>
          <cell r="L1928" t="str">
            <v>MOTION SOLUTIONS</v>
          </cell>
          <cell r="M1928" t="str">
            <v>139</v>
          </cell>
          <cell r="N1928" t="str">
            <v>SRS</v>
          </cell>
          <cell r="O1928" t="str">
            <v>9X</v>
          </cell>
          <cell r="P1928" t="str">
            <v/>
          </cell>
          <cell r="Q1928" t="str">
            <v/>
          </cell>
          <cell r="R1928" t="str">
            <v/>
          </cell>
          <cell r="S1928">
            <v>79.77</v>
          </cell>
          <cell r="T1928">
            <v>7977</v>
          </cell>
          <cell r="U1928" t="str">
            <v>11</v>
          </cell>
          <cell r="V1928" t="str">
            <v>SF SALES</v>
          </cell>
          <cell r="W1928">
            <v>20240329</v>
          </cell>
          <cell r="X1928" t="str">
            <v>5</v>
          </cell>
          <cell r="Y1928" t="str">
            <v>20</v>
          </cell>
          <cell r="Z1928" t="str">
            <v/>
          </cell>
          <cell r="AA1928" t="str">
            <v/>
          </cell>
          <cell r="AB1928" t="str">
            <v/>
          </cell>
          <cell r="AC1928" t="str">
            <v>M200</v>
          </cell>
          <cell r="AD1928" t="str">
            <v/>
          </cell>
          <cell r="AE1928" t="str">
            <v>M100</v>
          </cell>
          <cell r="AF1928">
            <v>20240315</v>
          </cell>
          <cell r="AG1928">
            <v>20240315</v>
          </cell>
          <cell r="AH1928">
            <v>20240315</v>
          </cell>
        </row>
        <row r="1929">
          <cell r="A1929">
            <v>20230726</v>
          </cell>
          <cell r="B1929">
            <v>20240318</v>
          </cell>
          <cell r="F1929" t="str">
            <v>HK336027</v>
          </cell>
          <cell r="G1929" t="str">
            <v>102351020403400</v>
          </cell>
          <cell r="H1929" t="str">
            <v>SHS35LV2SSC1+2271L</v>
          </cell>
          <cell r="I1929">
            <v>12</v>
          </cell>
          <cell r="J1929">
            <v>27252</v>
          </cell>
          <cell r="K1929">
            <v>24</v>
          </cell>
          <cell r="L1929" t="str">
            <v>HUSKY INJECTION MOLDING</v>
          </cell>
          <cell r="M1929" t="str">
            <v>023</v>
          </cell>
          <cell r="N1929" t="str">
            <v>SHS</v>
          </cell>
          <cell r="O1929" t="str">
            <v>35</v>
          </cell>
          <cell r="P1929" t="str">
            <v>LV</v>
          </cell>
          <cell r="Q1929" t="str">
            <v/>
          </cell>
          <cell r="R1929" t="str">
            <v>C1</v>
          </cell>
          <cell r="S1929">
            <v>311</v>
          </cell>
          <cell r="T1929">
            <v>3732</v>
          </cell>
          <cell r="U1929" t="str">
            <v>11</v>
          </cell>
          <cell r="V1929" t="str">
            <v>CAN SALES</v>
          </cell>
          <cell r="W1929">
            <v>20240318</v>
          </cell>
          <cell r="X1929" t="str">
            <v>15.5</v>
          </cell>
          <cell r="Y1929" t="str">
            <v>80</v>
          </cell>
          <cell r="Z1929" t="str">
            <v/>
          </cell>
          <cell r="AA1929" t="str">
            <v/>
          </cell>
          <cell r="AB1929" t="str">
            <v/>
          </cell>
          <cell r="AC1929" t="str">
            <v/>
          </cell>
          <cell r="AD1929" t="str">
            <v/>
          </cell>
          <cell r="AE1929" t="str">
            <v/>
          </cell>
          <cell r="AF1929">
            <v>20240318</v>
          </cell>
          <cell r="AG1929">
            <v>20240318</v>
          </cell>
          <cell r="AH1929">
            <v>20240318</v>
          </cell>
        </row>
        <row r="1930">
          <cell r="A1930">
            <v>20230330</v>
          </cell>
          <cell r="B1930">
            <v>20240319</v>
          </cell>
          <cell r="F1930" t="str">
            <v>HK317049</v>
          </cell>
          <cell r="G1930" t="str">
            <v>184951010617500</v>
          </cell>
          <cell r="H1930" t="str">
            <v>MS03035-02-0012123</v>
          </cell>
          <cell r="I1930">
            <v>8</v>
          </cell>
          <cell r="J1930">
            <v>0</v>
          </cell>
          <cell r="K1930">
            <v>8</v>
          </cell>
          <cell r="L1930" t="str">
            <v>APPLIED MATERIALS INC</v>
          </cell>
          <cell r="M1930" t="str">
            <v>849</v>
          </cell>
          <cell r="N1930" t="str">
            <v>S-UNIT</v>
          </cell>
          <cell r="O1930" t="str">
            <v/>
          </cell>
          <cell r="P1930" t="str">
            <v/>
          </cell>
          <cell r="Q1930" t="str">
            <v/>
          </cell>
          <cell r="R1930" t="str">
            <v/>
          </cell>
          <cell r="S1930">
            <v>1929</v>
          </cell>
          <cell r="T1930">
            <v>15432</v>
          </cell>
          <cell r="U1930" t="str">
            <v>11</v>
          </cell>
          <cell r="V1930" t="str">
            <v>SF SALES</v>
          </cell>
          <cell r="W1930">
            <v>20240319</v>
          </cell>
          <cell r="X1930" t="str">
            <v/>
          </cell>
          <cell r="Y1930" t="str">
            <v/>
          </cell>
          <cell r="Z1930" t="str">
            <v/>
          </cell>
          <cell r="AA1930" t="str">
            <v/>
          </cell>
          <cell r="AB1930" t="str">
            <v/>
          </cell>
          <cell r="AC1930" t="str">
            <v/>
          </cell>
          <cell r="AD1930" t="str">
            <v/>
          </cell>
          <cell r="AE1930" t="str">
            <v/>
          </cell>
          <cell r="AF1930">
            <v>20240319</v>
          </cell>
          <cell r="AG1930">
            <v>20240319</v>
          </cell>
          <cell r="AH1930">
            <v>20240319</v>
          </cell>
        </row>
        <row r="1931">
          <cell r="A1931">
            <v>20230526</v>
          </cell>
          <cell r="B1931">
            <v>20240319</v>
          </cell>
          <cell r="F1931" t="str">
            <v>HK327628</v>
          </cell>
          <cell r="G1931" t="str">
            <v>000115126016000</v>
          </cell>
          <cell r="H1931" t="str">
            <v>SR15W2SS+1600L</v>
          </cell>
          <cell r="I1931">
            <v>75</v>
          </cell>
          <cell r="J1931">
            <v>120000</v>
          </cell>
          <cell r="K1931">
            <v>150</v>
          </cell>
          <cell r="L1931" t="str">
            <v>FLEXTRONICS INTL EUROPE B.V.</v>
          </cell>
          <cell r="M1931" t="str">
            <v>001</v>
          </cell>
          <cell r="N1931" t="str">
            <v>SR</v>
          </cell>
          <cell r="O1931" t="str">
            <v>15</v>
          </cell>
          <cell r="P1931" t="str">
            <v>W</v>
          </cell>
          <cell r="Q1931" t="str">
            <v/>
          </cell>
          <cell r="R1931" t="str">
            <v/>
          </cell>
          <cell r="S1931">
            <v>73</v>
          </cell>
          <cell r="T1931">
            <v>5475</v>
          </cell>
          <cell r="U1931" t="str">
            <v>11</v>
          </cell>
          <cell r="V1931" t="str">
            <v>LA SALES</v>
          </cell>
          <cell r="W1931">
            <v>20240319</v>
          </cell>
          <cell r="X1931" t="str">
            <v>20</v>
          </cell>
          <cell r="Y1931" t="str">
            <v>60</v>
          </cell>
          <cell r="Z1931" t="str">
            <v/>
          </cell>
          <cell r="AA1931" t="str">
            <v/>
          </cell>
          <cell r="AB1931" t="str">
            <v/>
          </cell>
          <cell r="AC1931" t="str">
            <v/>
          </cell>
          <cell r="AD1931" t="str">
            <v/>
          </cell>
          <cell r="AE1931" t="str">
            <v/>
          </cell>
          <cell r="AF1931">
            <v>20240319</v>
          </cell>
          <cell r="AG1931">
            <v>20240319</v>
          </cell>
          <cell r="AH1931">
            <v>20240319</v>
          </cell>
        </row>
        <row r="1932">
          <cell r="A1932">
            <v>20230615</v>
          </cell>
          <cell r="B1932">
            <v>20240321</v>
          </cell>
          <cell r="F1932" t="str">
            <v>HK331019</v>
          </cell>
          <cell r="G1932" t="str">
            <v>184951008761301</v>
          </cell>
          <cell r="H1932" t="str">
            <v>MS08022-A-0087613</v>
          </cell>
          <cell r="I1932">
            <v>4</v>
          </cell>
          <cell r="J1932">
            <v>0</v>
          </cell>
          <cell r="K1932">
            <v>0</v>
          </cell>
          <cell r="L1932" t="str">
            <v>APPLIED MATERIALS INC</v>
          </cell>
          <cell r="M1932" t="str">
            <v>849</v>
          </cell>
          <cell r="N1932" t="str">
            <v>S-UNIT</v>
          </cell>
          <cell r="O1932" t="str">
            <v/>
          </cell>
          <cell r="P1932" t="str">
            <v/>
          </cell>
          <cell r="Q1932" t="str">
            <v/>
          </cell>
          <cell r="R1932" t="str">
            <v/>
          </cell>
          <cell r="S1932">
            <v>5710</v>
          </cell>
          <cell r="T1932">
            <v>22840</v>
          </cell>
          <cell r="U1932" t="str">
            <v>11</v>
          </cell>
          <cell r="V1932" t="str">
            <v>SF SALES</v>
          </cell>
          <cell r="W1932">
            <v>20240321</v>
          </cell>
          <cell r="X1932" t="str">
            <v/>
          </cell>
          <cell r="Y1932" t="str">
            <v/>
          </cell>
          <cell r="Z1932" t="str">
            <v/>
          </cell>
          <cell r="AA1932" t="str">
            <v/>
          </cell>
          <cell r="AB1932" t="str">
            <v/>
          </cell>
          <cell r="AC1932" t="str">
            <v/>
          </cell>
          <cell r="AD1932" t="str">
            <v/>
          </cell>
          <cell r="AE1932" t="str">
            <v/>
          </cell>
          <cell r="AF1932">
            <v>20240321</v>
          </cell>
          <cell r="AG1932">
            <v>20240321</v>
          </cell>
          <cell r="AH1932">
            <v>20240321</v>
          </cell>
        </row>
        <row r="1933">
          <cell r="A1933">
            <v>20230615</v>
          </cell>
          <cell r="B1933">
            <v>20240321</v>
          </cell>
          <cell r="F1933" t="str">
            <v>HK331077</v>
          </cell>
          <cell r="G1933" t="str">
            <v>184951008761402</v>
          </cell>
          <cell r="H1933" t="str">
            <v>MS08021-A-0087614</v>
          </cell>
          <cell r="I1933">
            <v>4</v>
          </cell>
          <cell r="J1933">
            <v>0</v>
          </cell>
          <cell r="K1933">
            <v>0</v>
          </cell>
          <cell r="L1933" t="str">
            <v>APPLIED MATERIALS INC</v>
          </cell>
          <cell r="M1933" t="str">
            <v>849</v>
          </cell>
          <cell r="N1933" t="str">
            <v>S-UNIT</v>
          </cell>
          <cell r="O1933" t="str">
            <v/>
          </cell>
          <cell r="P1933" t="str">
            <v/>
          </cell>
          <cell r="Q1933" t="str">
            <v/>
          </cell>
          <cell r="R1933" t="str">
            <v/>
          </cell>
          <cell r="S1933">
            <v>8347</v>
          </cell>
          <cell r="T1933">
            <v>33388</v>
          </cell>
          <cell r="U1933" t="str">
            <v>11</v>
          </cell>
          <cell r="V1933" t="str">
            <v>SF SALES</v>
          </cell>
          <cell r="W1933">
            <v>20240321</v>
          </cell>
          <cell r="X1933" t="str">
            <v/>
          </cell>
          <cell r="Y1933" t="str">
            <v/>
          </cell>
          <cell r="Z1933" t="str">
            <v/>
          </cell>
          <cell r="AA1933" t="str">
            <v/>
          </cell>
          <cell r="AB1933" t="str">
            <v/>
          </cell>
          <cell r="AC1933" t="str">
            <v/>
          </cell>
          <cell r="AD1933" t="str">
            <v/>
          </cell>
          <cell r="AE1933" t="str">
            <v/>
          </cell>
          <cell r="AF1933">
            <v>20240321</v>
          </cell>
          <cell r="AG1933">
            <v>20240321</v>
          </cell>
          <cell r="AH1933">
            <v>20240321</v>
          </cell>
        </row>
        <row r="1934">
          <cell r="A1934">
            <v>20230817</v>
          </cell>
          <cell r="B1934">
            <v>20240321</v>
          </cell>
          <cell r="F1934" t="str">
            <v>HK338950</v>
          </cell>
          <cell r="G1934" t="str">
            <v>302351008056600</v>
          </cell>
          <cell r="H1934" t="str">
            <v>SHS30C1SSC1E(GK) BLOCK</v>
          </cell>
          <cell r="I1934">
            <v>4</v>
          </cell>
          <cell r="J1934">
            <v>0</v>
          </cell>
          <cell r="K1934">
            <v>4</v>
          </cell>
          <cell r="L1934" t="str">
            <v>TRUMPF GMBH &amp; CO KG</v>
          </cell>
          <cell r="M1934" t="str">
            <v>023</v>
          </cell>
          <cell r="N1934" t="str">
            <v>SHS</v>
          </cell>
          <cell r="O1934" t="str">
            <v>30</v>
          </cell>
          <cell r="P1934" t="str">
            <v>C</v>
          </cell>
          <cell r="Q1934" t="str">
            <v>GK</v>
          </cell>
          <cell r="R1934" t="str">
            <v>C1</v>
          </cell>
          <cell r="S1934">
            <v>56</v>
          </cell>
          <cell r="T1934">
            <v>224</v>
          </cell>
          <cell r="U1934" t="str">
            <v>11</v>
          </cell>
          <cell r="V1934" t="str">
            <v>NE SALES</v>
          </cell>
          <cell r="W1934">
            <v>20240321</v>
          </cell>
          <cell r="X1934" t="str">
            <v/>
          </cell>
          <cell r="Y1934" t="str">
            <v/>
          </cell>
          <cell r="Z1934" t="str">
            <v/>
          </cell>
          <cell r="AA1934" t="str">
            <v/>
          </cell>
          <cell r="AB1934" t="str">
            <v>0010</v>
          </cell>
          <cell r="AC1934" t="str">
            <v/>
          </cell>
          <cell r="AD1934" t="str">
            <v/>
          </cell>
          <cell r="AE1934" t="str">
            <v/>
          </cell>
          <cell r="AF1934">
            <v>20240321</v>
          </cell>
          <cell r="AG1934">
            <v>20240321</v>
          </cell>
          <cell r="AH1934">
            <v>20240321</v>
          </cell>
        </row>
        <row r="1935">
          <cell r="A1935">
            <v>20230518</v>
          </cell>
          <cell r="B1935">
            <v>20240322</v>
          </cell>
          <cell r="F1935" t="str">
            <v>HK326606</v>
          </cell>
          <cell r="G1935" t="str">
            <v>184951010617500</v>
          </cell>
          <cell r="H1935" t="str">
            <v>MS03035-02-0012123</v>
          </cell>
          <cell r="I1935">
            <v>5</v>
          </cell>
          <cell r="J1935">
            <v>0</v>
          </cell>
          <cell r="K1935">
            <v>5</v>
          </cell>
          <cell r="L1935" t="str">
            <v>APPLIED MATERIALS INC</v>
          </cell>
          <cell r="M1935" t="str">
            <v>849</v>
          </cell>
          <cell r="N1935" t="str">
            <v>S-UNIT</v>
          </cell>
          <cell r="O1935" t="str">
            <v/>
          </cell>
          <cell r="P1935" t="str">
            <v/>
          </cell>
          <cell r="Q1935" t="str">
            <v/>
          </cell>
          <cell r="R1935" t="str">
            <v/>
          </cell>
          <cell r="S1935">
            <v>1929</v>
          </cell>
          <cell r="T1935">
            <v>9645</v>
          </cell>
          <cell r="U1935" t="str">
            <v>11</v>
          </cell>
          <cell r="V1935" t="str">
            <v>SF SALES</v>
          </cell>
          <cell r="W1935">
            <v>20240322</v>
          </cell>
          <cell r="X1935" t="str">
            <v/>
          </cell>
          <cell r="Y1935" t="str">
            <v/>
          </cell>
          <cell r="Z1935" t="str">
            <v/>
          </cell>
          <cell r="AA1935" t="str">
            <v/>
          </cell>
          <cell r="AB1935" t="str">
            <v/>
          </cell>
          <cell r="AC1935" t="str">
            <v/>
          </cell>
          <cell r="AD1935" t="str">
            <v/>
          </cell>
          <cell r="AE1935" t="str">
            <v/>
          </cell>
          <cell r="AF1935">
            <v>20240322</v>
          </cell>
          <cell r="AG1935">
            <v>20240322</v>
          </cell>
          <cell r="AH1935">
            <v>20240322</v>
          </cell>
        </row>
        <row r="1936">
          <cell r="A1936">
            <v>20230804</v>
          </cell>
          <cell r="B1936">
            <v>20240322</v>
          </cell>
          <cell r="F1936" t="str">
            <v>HK337627</v>
          </cell>
          <cell r="G1936" t="str">
            <v>113951013490500</v>
          </cell>
          <cell r="H1936" t="str">
            <v>SRS9XMQZSS+630LM</v>
          </cell>
          <cell r="I1936">
            <v>100</v>
          </cell>
          <cell r="J1936">
            <v>63000</v>
          </cell>
          <cell r="K1936">
            <v>100</v>
          </cell>
          <cell r="L1936" t="str">
            <v>MOTION SOLUTIONS</v>
          </cell>
          <cell r="M1936" t="str">
            <v>139</v>
          </cell>
          <cell r="N1936" t="str">
            <v>SRS</v>
          </cell>
          <cell r="O1936" t="str">
            <v>9X</v>
          </cell>
          <cell r="P1936" t="str">
            <v/>
          </cell>
          <cell r="Q1936" t="str">
            <v/>
          </cell>
          <cell r="R1936" t="str">
            <v/>
          </cell>
          <cell r="S1936">
            <v>79.77</v>
          </cell>
          <cell r="T1936">
            <v>7977</v>
          </cell>
          <cell r="U1936" t="str">
            <v>11</v>
          </cell>
          <cell r="V1936" t="str">
            <v>SF SALES</v>
          </cell>
          <cell r="W1936">
            <v>20240329</v>
          </cell>
          <cell r="X1936" t="str">
            <v>5</v>
          </cell>
          <cell r="Y1936" t="str">
            <v>20</v>
          </cell>
          <cell r="Z1936" t="str">
            <v/>
          </cell>
          <cell r="AA1936" t="str">
            <v/>
          </cell>
          <cell r="AB1936" t="str">
            <v/>
          </cell>
          <cell r="AC1936" t="str">
            <v>M200</v>
          </cell>
          <cell r="AD1936" t="str">
            <v/>
          </cell>
          <cell r="AE1936" t="str">
            <v>M100</v>
          </cell>
          <cell r="AF1936">
            <v>20240322</v>
          </cell>
          <cell r="AG1936">
            <v>20240322</v>
          </cell>
          <cell r="AH1936">
            <v>20240322</v>
          </cell>
        </row>
        <row r="1937">
          <cell r="A1937">
            <v>20230530</v>
          </cell>
          <cell r="B1937">
            <v>20240326</v>
          </cell>
          <cell r="F1937" t="str">
            <v>HK327742</v>
          </cell>
          <cell r="G1937" t="str">
            <v>100551001393500</v>
          </cell>
          <cell r="H1937" t="str">
            <v>SSR15XW2C1+900LYF(B)</v>
          </cell>
          <cell r="I1937">
            <v>25</v>
          </cell>
          <cell r="J1937">
            <v>22500</v>
          </cell>
          <cell r="K1937">
            <v>50</v>
          </cell>
          <cell r="L1937" t="str">
            <v>DYNEX TECHNOLOGIES</v>
          </cell>
          <cell r="M1937" t="str">
            <v>005</v>
          </cell>
          <cell r="N1937" t="str">
            <v>SSR</v>
          </cell>
          <cell r="O1937" t="str">
            <v>15X</v>
          </cell>
          <cell r="P1937" t="str">
            <v>W</v>
          </cell>
          <cell r="Q1937" t="str">
            <v/>
          </cell>
          <cell r="R1937" t="str">
            <v>C1</v>
          </cell>
          <cell r="S1937">
            <v>182</v>
          </cell>
          <cell r="T1937">
            <v>4550</v>
          </cell>
          <cell r="U1937" t="str">
            <v>11</v>
          </cell>
          <cell r="V1937" t="str">
            <v>NE SALES</v>
          </cell>
          <cell r="W1937">
            <v>20240326</v>
          </cell>
          <cell r="X1937" t="str">
            <v>30</v>
          </cell>
          <cell r="Y1937" t="str">
            <v>60</v>
          </cell>
          <cell r="Z1937" t="str">
            <v/>
          </cell>
          <cell r="AA1937" t="str">
            <v/>
          </cell>
          <cell r="AB1937" t="str">
            <v/>
          </cell>
          <cell r="AC1937" t="str">
            <v/>
          </cell>
          <cell r="AD1937" t="str">
            <v/>
          </cell>
          <cell r="AE1937" t="str">
            <v>F900</v>
          </cell>
          <cell r="AF1937">
            <v>20240326</v>
          </cell>
          <cell r="AG1937">
            <v>20240326</v>
          </cell>
          <cell r="AH1937">
            <v>20240326</v>
          </cell>
        </row>
        <row r="1938">
          <cell r="A1938">
            <v>20230804</v>
          </cell>
          <cell r="B1938">
            <v>20240326</v>
          </cell>
          <cell r="F1938" t="str">
            <v>HK337704</v>
          </cell>
          <cell r="G1938" t="str">
            <v>184951010617801</v>
          </cell>
          <cell r="H1938" t="str">
            <v>MS05001-B-0045790</v>
          </cell>
          <cell r="I1938">
            <v>1</v>
          </cell>
          <cell r="J1938">
            <v>0</v>
          </cell>
          <cell r="K1938">
            <v>1</v>
          </cell>
          <cell r="L1938" t="str">
            <v>APPLIED MATERIALS INC</v>
          </cell>
          <cell r="M1938" t="str">
            <v>849</v>
          </cell>
          <cell r="N1938" t="str">
            <v>S-UNIT</v>
          </cell>
          <cell r="O1938" t="str">
            <v/>
          </cell>
          <cell r="P1938" t="str">
            <v/>
          </cell>
          <cell r="Q1938" t="str">
            <v/>
          </cell>
          <cell r="R1938" t="str">
            <v/>
          </cell>
          <cell r="S1938">
            <v>1256</v>
          </cell>
          <cell r="T1938">
            <v>1256</v>
          </cell>
          <cell r="U1938" t="str">
            <v>11</v>
          </cell>
          <cell r="V1938" t="str">
            <v>SF SALES</v>
          </cell>
          <cell r="W1938">
            <v>20240326</v>
          </cell>
          <cell r="X1938" t="str">
            <v/>
          </cell>
          <cell r="Y1938" t="str">
            <v/>
          </cell>
          <cell r="Z1938" t="str">
            <v/>
          </cell>
          <cell r="AA1938" t="str">
            <v/>
          </cell>
          <cell r="AB1938" t="str">
            <v/>
          </cell>
          <cell r="AC1938" t="str">
            <v/>
          </cell>
          <cell r="AD1938" t="str">
            <v/>
          </cell>
          <cell r="AE1938" t="str">
            <v/>
          </cell>
          <cell r="AF1938">
            <v>20240326</v>
          </cell>
          <cell r="AG1938">
            <v>20240326</v>
          </cell>
          <cell r="AH1938">
            <v>0</v>
          </cell>
        </row>
        <row r="1939">
          <cell r="A1939">
            <v>20230719</v>
          </cell>
          <cell r="B1939">
            <v>20240328</v>
          </cell>
          <cell r="F1939" t="str">
            <v>HK335109</v>
          </cell>
          <cell r="G1939" t="str">
            <v>184951008761301</v>
          </cell>
          <cell r="H1939" t="str">
            <v>MS08022-A-0087613</v>
          </cell>
          <cell r="I1939">
            <v>4</v>
          </cell>
          <cell r="J1939">
            <v>0</v>
          </cell>
          <cell r="K1939">
            <v>0</v>
          </cell>
          <cell r="L1939" t="str">
            <v>APPLIED MATERIALS INC</v>
          </cell>
          <cell r="M1939" t="str">
            <v>849</v>
          </cell>
          <cell r="N1939" t="str">
            <v>S-UNIT</v>
          </cell>
          <cell r="O1939" t="str">
            <v/>
          </cell>
          <cell r="P1939" t="str">
            <v/>
          </cell>
          <cell r="Q1939" t="str">
            <v/>
          </cell>
          <cell r="R1939" t="str">
            <v/>
          </cell>
          <cell r="S1939">
            <v>5710</v>
          </cell>
          <cell r="T1939">
            <v>22840</v>
          </cell>
          <cell r="U1939" t="str">
            <v>11</v>
          </cell>
          <cell r="V1939" t="str">
            <v>SF SALES</v>
          </cell>
          <cell r="W1939">
            <v>20240328</v>
          </cell>
          <cell r="X1939" t="str">
            <v/>
          </cell>
          <cell r="Y1939" t="str">
            <v/>
          </cell>
          <cell r="Z1939" t="str">
            <v/>
          </cell>
          <cell r="AA1939" t="str">
            <v/>
          </cell>
          <cell r="AB1939" t="str">
            <v/>
          </cell>
          <cell r="AC1939" t="str">
            <v/>
          </cell>
          <cell r="AD1939" t="str">
            <v/>
          </cell>
          <cell r="AE1939" t="str">
            <v/>
          </cell>
          <cell r="AF1939">
            <v>20240328</v>
          </cell>
          <cell r="AG1939">
            <v>20240328</v>
          </cell>
          <cell r="AH1939">
            <v>20240328</v>
          </cell>
        </row>
        <row r="1940">
          <cell r="A1940">
            <v>20230719</v>
          </cell>
          <cell r="B1940">
            <v>20240328</v>
          </cell>
          <cell r="F1940" t="str">
            <v>HK335112</v>
          </cell>
          <cell r="G1940" t="str">
            <v>184951008761402</v>
          </cell>
          <cell r="H1940" t="str">
            <v>MS08021-A-0087614</v>
          </cell>
          <cell r="I1940">
            <v>4</v>
          </cell>
          <cell r="J1940">
            <v>0</v>
          </cell>
          <cell r="K1940">
            <v>0</v>
          </cell>
          <cell r="L1940" t="str">
            <v>APPLIED MATERIALS INC</v>
          </cell>
          <cell r="M1940" t="str">
            <v>849</v>
          </cell>
          <cell r="N1940" t="str">
            <v>S-UNIT</v>
          </cell>
          <cell r="O1940" t="str">
            <v/>
          </cell>
          <cell r="P1940" t="str">
            <v/>
          </cell>
          <cell r="Q1940" t="str">
            <v/>
          </cell>
          <cell r="R1940" t="str">
            <v/>
          </cell>
          <cell r="S1940">
            <v>8347</v>
          </cell>
          <cell r="T1940">
            <v>33388</v>
          </cell>
          <cell r="U1940" t="str">
            <v>11</v>
          </cell>
          <cell r="V1940" t="str">
            <v>SF SALES</v>
          </cell>
          <cell r="W1940">
            <v>20240328</v>
          </cell>
          <cell r="X1940" t="str">
            <v/>
          </cell>
          <cell r="Y1940" t="str">
            <v/>
          </cell>
          <cell r="Z1940" t="str">
            <v/>
          </cell>
          <cell r="AA1940" t="str">
            <v/>
          </cell>
          <cell r="AB1940" t="str">
            <v/>
          </cell>
          <cell r="AC1940" t="str">
            <v/>
          </cell>
          <cell r="AD1940" t="str">
            <v/>
          </cell>
          <cell r="AE1940" t="str">
            <v/>
          </cell>
          <cell r="AF1940">
            <v>20240328</v>
          </cell>
          <cell r="AG1940">
            <v>20240328</v>
          </cell>
          <cell r="AH1940">
            <v>20240328</v>
          </cell>
        </row>
        <row r="1941">
          <cell r="A1941">
            <v>20230501</v>
          </cell>
          <cell r="B1941">
            <v>20240329</v>
          </cell>
          <cell r="F1941" t="str">
            <v>HK322730</v>
          </cell>
          <cell r="G1941" t="str">
            <v>113951015300001</v>
          </cell>
          <cell r="H1941" t="str">
            <v>2SRS9XGMUUCS+325LM-II</v>
          </cell>
          <cell r="I1941">
            <v>30</v>
          </cell>
          <cell r="J1941">
            <v>9750</v>
          </cell>
          <cell r="K1941">
            <v>60</v>
          </cell>
          <cell r="L1941" t="str">
            <v>TECHNICO (COMP)</v>
          </cell>
          <cell r="M1941" t="str">
            <v>139</v>
          </cell>
          <cell r="N1941" t="str">
            <v>SRS</v>
          </cell>
          <cell r="O1941" t="str">
            <v>9X</v>
          </cell>
          <cell r="P1941" t="str">
            <v>G</v>
          </cell>
          <cell r="Q1941" t="str">
            <v/>
          </cell>
          <cell r="R1941" t="str">
            <v>CS</v>
          </cell>
          <cell r="S1941">
            <v>47</v>
          </cell>
          <cell r="T1941">
            <v>1410</v>
          </cell>
          <cell r="U1941" t="str">
            <v>11</v>
          </cell>
          <cell r="V1941" t="str">
            <v>DET SALES</v>
          </cell>
          <cell r="W1941">
            <v>20240329</v>
          </cell>
          <cell r="X1941" t="str">
            <v>12.5</v>
          </cell>
          <cell r="Y1941" t="str">
            <v>20</v>
          </cell>
          <cell r="Z1941" t="str">
            <v/>
          </cell>
          <cell r="AA1941" t="str">
            <v>2</v>
          </cell>
          <cell r="AB1941" t="str">
            <v/>
          </cell>
          <cell r="AC1941" t="str">
            <v>M200</v>
          </cell>
          <cell r="AD1941" t="str">
            <v/>
          </cell>
          <cell r="AE1941" t="str">
            <v>M100</v>
          </cell>
          <cell r="AF1941">
            <v>20240329</v>
          </cell>
          <cell r="AG1941">
            <v>20240329</v>
          </cell>
          <cell r="AH1941">
            <v>20240329</v>
          </cell>
        </row>
        <row r="1942">
          <cell r="A1942">
            <v>20230804</v>
          </cell>
          <cell r="B1942">
            <v>20240329</v>
          </cell>
          <cell r="F1942" t="str">
            <v>HK337628</v>
          </cell>
          <cell r="G1942" t="str">
            <v>113951013490500</v>
          </cell>
          <cell r="H1942" t="str">
            <v>SRS9XMQZSS+630LM</v>
          </cell>
          <cell r="I1942">
            <v>40</v>
          </cell>
          <cell r="J1942">
            <v>25200</v>
          </cell>
          <cell r="K1942">
            <v>40</v>
          </cell>
          <cell r="L1942" t="str">
            <v>MOTION SOLUTIONS</v>
          </cell>
          <cell r="M1942" t="str">
            <v>139</v>
          </cell>
          <cell r="N1942" t="str">
            <v>SRS</v>
          </cell>
          <cell r="O1942" t="str">
            <v>9X</v>
          </cell>
          <cell r="P1942" t="str">
            <v/>
          </cell>
          <cell r="Q1942" t="str">
            <v/>
          </cell>
          <cell r="R1942" t="str">
            <v/>
          </cell>
          <cell r="S1942">
            <v>79.77</v>
          </cell>
          <cell r="T1942">
            <v>3190.8</v>
          </cell>
          <cell r="U1942" t="str">
            <v>11</v>
          </cell>
          <cell r="V1942" t="str">
            <v>SF SALES</v>
          </cell>
          <cell r="W1942">
            <v>20240329</v>
          </cell>
          <cell r="X1942" t="str">
            <v>5</v>
          </cell>
          <cell r="Y1942" t="str">
            <v>20</v>
          </cell>
          <cell r="Z1942" t="str">
            <v/>
          </cell>
          <cell r="AA1942" t="str">
            <v/>
          </cell>
          <cell r="AB1942" t="str">
            <v/>
          </cell>
          <cell r="AC1942" t="str">
            <v>M200</v>
          </cell>
          <cell r="AD1942" t="str">
            <v/>
          </cell>
          <cell r="AE1942" t="str">
            <v>M100</v>
          </cell>
          <cell r="AF1942">
            <v>20240329</v>
          </cell>
          <cell r="AG1942">
            <v>20240329</v>
          </cell>
          <cell r="AH1942">
            <v>20240329</v>
          </cell>
        </row>
        <row r="1943">
          <cell r="A1943">
            <v>20230526</v>
          </cell>
          <cell r="B1943">
            <v>20240402</v>
          </cell>
          <cell r="F1943" t="str">
            <v>HK327629</v>
          </cell>
          <cell r="G1943" t="str">
            <v>000115126016000</v>
          </cell>
          <cell r="H1943" t="str">
            <v>SR15W2SS+1600L</v>
          </cell>
          <cell r="I1943">
            <v>75</v>
          </cell>
          <cell r="J1943">
            <v>120000</v>
          </cell>
          <cell r="K1943">
            <v>150</v>
          </cell>
          <cell r="L1943" t="str">
            <v>FLEXTRONICS INTL EUROPE B.V.</v>
          </cell>
          <cell r="M1943" t="str">
            <v>001</v>
          </cell>
          <cell r="N1943" t="str">
            <v>SR</v>
          </cell>
          <cell r="O1943" t="str">
            <v>15</v>
          </cell>
          <cell r="P1943" t="str">
            <v>W</v>
          </cell>
          <cell r="Q1943" t="str">
            <v/>
          </cell>
          <cell r="R1943" t="str">
            <v/>
          </cell>
          <cell r="S1943">
            <v>73</v>
          </cell>
          <cell r="T1943">
            <v>5475</v>
          </cell>
          <cell r="U1943" t="str">
            <v>11</v>
          </cell>
          <cell r="V1943" t="str">
            <v>LA SALES</v>
          </cell>
          <cell r="W1943">
            <v>20240402</v>
          </cell>
          <cell r="X1943" t="str">
            <v>20</v>
          </cell>
          <cell r="Y1943" t="str">
            <v>60</v>
          </cell>
          <cell r="Z1943" t="str">
            <v/>
          </cell>
          <cell r="AA1943" t="str">
            <v/>
          </cell>
          <cell r="AB1943" t="str">
            <v/>
          </cell>
          <cell r="AC1943" t="str">
            <v/>
          </cell>
          <cell r="AD1943" t="str">
            <v/>
          </cell>
          <cell r="AE1943" t="str">
            <v/>
          </cell>
          <cell r="AF1943">
            <v>20240402</v>
          </cell>
          <cell r="AG1943">
            <v>20240402</v>
          </cell>
          <cell r="AH1943">
            <v>20240402</v>
          </cell>
        </row>
        <row r="1944">
          <cell r="A1944">
            <v>20230530</v>
          </cell>
          <cell r="B1944">
            <v>20240402</v>
          </cell>
          <cell r="F1944" t="str">
            <v>HK327705</v>
          </cell>
          <cell r="G1944" t="str">
            <v>001E25126010000</v>
          </cell>
          <cell r="H1944" t="str">
            <v>HSR25C2SS+1000L</v>
          </cell>
          <cell r="I1944">
            <v>75</v>
          </cell>
          <cell r="J1944">
            <v>75000</v>
          </cell>
          <cell r="K1944">
            <v>150</v>
          </cell>
          <cell r="L1944" t="str">
            <v>FLEXTRONICS INTL EUROPE B.V.</v>
          </cell>
          <cell r="M1944" t="str">
            <v>01E</v>
          </cell>
          <cell r="N1944" t="str">
            <v>HSR</v>
          </cell>
          <cell r="O1944" t="str">
            <v>25</v>
          </cell>
          <cell r="P1944" t="str">
            <v>C</v>
          </cell>
          <cell r="Q1944" t="str">
            <v/>
          </cell>
          <cell r="R1944" t="str">
            <v/>
          </cell>
          <cell r="S1944">
            <v>71</v>
          </cell>
          <cell r="T1944">
            <v>5325</v>
          </cell>
          <cell r="U1944" t="str">
            <v>11</v>
          </cell>
          <cell r="V1944" t="str">
            <v>LA SALES</v>
          </cell>
          <cell r="W1944">
            <v>20240402</v>
          </cell>
          <cell r="X1944" t="str">
            <v>20</v>
          </cell>
          <cell r="Y1944" t="str">
            <v>60</v>
          </cell>
          <cell r="Z1944" t="str">
            <v/>
          </cell>
          <cell r="AA1944" t="str">
            <v/>
          </cell>
          <cell r="AB1944" t="str">
            <v/>
          </cell>
          <cell r="AC1944" t="str">
            <v/>
          </cell>
          <cell r="AD1944" t="str">
            <v/>
          </cell>
          <cell r="AE1944" t="str">
            <v/>
          </cell>
          <cell r="AF1944">
            <v>20240402</v>
          </cell>
          <cell r="AG1944">
            <v>20240402</v>
          </cell>
          <cell r="AH1944">
            <v>20240402</v>
          </cell>
        </row>
        <row r="1945">
          <cell r="A1945">
            <v>20230719</v>
          </cell>
          <cell r="B1945">
            <v>20240404</v>
          </cell>
          <cell r="F1945" t="str">
            <v>HK335114</v>
          </cell>
          <cell r="G1945" t="str">
            <v>184951008761301</v>
          </cell>
          <cell r="H1945" t="str">
            <v>MS08022-A-0087613</v>
          </cell>
          <cell r="I1945">
            <v>4</v>
          </cell>
          <cell r="J1945">
            <v>0</v>
          </cell>
          <cell r="K1945">
            <v>0</v>
          </cell>
          <cell r="L1945" t="str">
            <v>APPLIED MATERIALS INC</v>
          </cell>
          <cell r="M1945" t="str">
            <v>849</v>
          </cell>
          <cell r="N1945" t="str">
            <v>S-UNIT</v>
          </cell>
          <cell r="O1945" t="str">
            <v/>
          </cell>
          <cell r="P1945" t="str">
            <v/>
          </cell>
          <cell r="Q1945" t="str">
            <v/>
          </cell>
          <cell r="R1945" t="str">
            <v/>
          </cell>
          <cell r="S1945">
            <v>5710</v>
          </cell>
          <cell r="T1945">
            <v>22840</v>
          </cell>
          <cell r="U1945" t="str">
            <v>11</v>
          </cell>
          <cell r="V1945" t="str">
            <v>SF SALES</v>
          </cell>
          <cell r="W1945">
            <v>20240404</v>
          </cell>
          <cell r="X1945" t="str">
            <v/>
          </cell>
          <cell r="Y1945" t="str">
            <v/>
          </cell>
          <cell r="Z1945" t="str">
            <v/>
          </cell>
          <cell r="AA1945" t="str">
            <v/>
          </cell>
          <cell r="AB1945" t="str">
            <v/>
          </cell>
          <cell r="AC1945" t="str">
            <v/>
          </cell>
          <cell r="AD1945" t="str">
            <v/>
          </cell>
          <cell r="AE1945" t="str">
            <v/>
          </cell>
          <cell r="AF1945">
            <v>20240404</v>
          </cell>
          <cell r="AG1945">
            <v>20240404</v>
          </cell>
          <cell r="AH1945">
            <v>20240404</v>
          </cell>
        </row>
        <row r="1946">
          <cell r="A1946">
            <v>20230719</v>
          </cell>
          <cell r="B1946">
            <v>20240404</v>
          </cell>
          <cell r="F1946" t="str">
            <v>HK335163</v>
          </cell>
          <cell r="G1946" t="str">
            <v>184951008761402</v>
          </cell>
          <cell r="H1946" t="str">
            <v>MS08021-A-0087614</v>
          </cell>
          <cell r="I1946">
            <v>4</v>
          </cell>
          <cell r="J1946">
            <v>0</v>
          </cell>
          <cell r="K1946">
            <v>0</v>
          </cell>
          <cell r="L1946" t="str">
            <v>APPLIED MATERIALS INC</v>
          </cell>
          <cell r="M1946" t="str">
            <v>849</v>
          </cell>
          <cell r="N1946" t="str">
            <v>S-UNIT</v>
          </cell>
          <cell r="O1946" t="str">
            <v/>
          </cell>
          <cell r="P1946" t="str">
            <v/>
          </cell>
          <cell r="Q1946" t="str">
            <v/>
          </cell>
          <cell r="R1946" t="str">
            <v/>
          </cell>
          <cell r="S1946">
            <v>8347</v>
          </cell>
          <cell r="T1946">
            <v>33388</v>
          </cell>
          <cell r="U1946" t="str">
            <v>11</v>
          </cell>
          <cell r="V1946" t="str">
            <v>SF SALES</v>
          </cell>
          <cell r="W1946">
            <v>20240404</v>
          </cell>
          <cell r="X1946" t="str">
            <v/>
          </cell>
          <cell r="Y1946" t="str">
            <v/>
          </cell>
          <cell r="Z1946" t="str">
            <v/>
          </cell>
          <cell r="AA1946" t="str">
            <v/>
          </cell>
          <cell r="AB1946" t="str">
            <v/>
          </cell>
          <cell r="AC1946" t="str">
            <v/>
          </cell>
          <cell r="AD1946" t="str">
            <v/>
          </cell>
          <cell r="AE1946" t="str">
            <v/>
          </cell>
          <cell r="AF1946">
            <v>20240404</v>
          </cell>
          <cell r="AG1946">
            <v>20240404</v>
          </cell>
          <cell r="AH1946">
            <v>20240404</v>
          </cell>
        </row>
        <row r="1947">
          <cell r="A1947">
            <v>20230804</v>
          </cell>
          <cell r="B1947">
            <v>20240404</v>
          </cell>
          <cell r="F1947" t="str">
            <v>HK337604</v>
          </cell>
          <cell r="G1947" t="str">
            <v>102351020527200</v>
          </cell>
          <cell r="H1947" t="str">
            <v>SHS15V2SSFM+760LF</v>
          </cell>
          <cell r="I1947">
            <v>4</v>
          </cell>
          <cell r="J1947">
            <v>3040</v>
          </cell>
          <cell r="K1947">
            <v>8</v>
          </cell>
          <cell r="L1947" t="str">
            <v>B.E. AEROSPACE (UKNI)</v>
          </cell>
          <cell r="M1947" t="str">
            <v>023</v>
          </cell>
          <cell r="N1947" t="str">
            <v>SHS</v>
          </cell>
          <cell r="O1947" t="str">
            <v>15</v>
          </cell>
          <cell r="P1947" t="str">
            <v>V</v>
          </cell>
          <cell r="Q1947" t="str">
            <v/>
          </cell>
          <cell r="R1947" t="str">
            <v/>
          </cell>
          <cell r="S1947">
            <v>196</v>
          </cell>
          <cell r="T1947">
            <v>784</v>
          </cell>
          <cell r="U1947" t="str">
            <v>11</v>
          </cell>
          <cell r="V1947" t="str">
            <v>ATL SALES</v>
          </cell>
          <cell r="W1947">
            <v>20240404</v>
          </cell>
          <cell r="X1947" t="str">
            <v>20</v>
          </cell>
          <cell r="Y1947" t="str">
            <v>60</v>
          </cell>
          <cell r="Z1947" t="str">
            <v/>
          </cell>
          <cell r="AA1947" t="str">
            <v/>
          </cell>
          <cell r="AB1947" t="str">
            <v/>
          </cell>
          <cell r="AC1947" t="str">
            <v>Y950</v>
          </cell>
          <cell r="AD1947" t="str">
            <v/>
          </cell>
          <cell r="AE1947" t="str">
            <v>F950</v>
          </cell>
          <cell r="AF1947">
            <v>20240404</v>
          </cell>
          <cell r="AG1947">
            <v>20240404</v>
          </cell>
          <cell r="AH1947">
            <v>20240404</v>
          </cell>
        </row>
        <row r="1948">
          <cell r="A1948">
            <v>20230804</v>
          </cell>
          <cell r="B1948">
            <v>20240404</v>
          </cell>
          <cell r="F1948" t="str">
            <v>HK337610</v>
          </cell>
          <cell r="G1948" t="str">
            <v>102351022060101</v>
          </cell>
          <cell r="H1948" t="str">
            <v>SHS15V2SSHFME+570LF/185-0011-097</v>
          </cell>
          <cell r="I1948">
            <v>30</v>
          </cell>
          <cell r="J1948">
            <v>17100</v>
          </cell>
          <cell r="K1948">
            <v>60</v>
          </cell>
          <cell r="L1948" t="str">
            <v>B.E. AEROSPACE (UKNI)</v>
          </cell>
          <cell r="M1948" t="str">
            <v>023</v>
          </cell>
          <cell r="N1948" t="str">
            <v>SHS</v>
          </cell>
          <cell r="O1948" t="str">
            <v>15</v>
          </cell>
          <cell r="P1948" t="str">
            <v>V</v>
          </cell>
          <cell r="Q1948" t="str">
            <v/>
          </cell>
          <cell r="R1948" t="str">
            <v/>
          </cell>
          <cell r="S1948">
            <v>198.79</v>
          </cell>
          <cell r="T1948">
            <v>5963.7</v>
          </cell>
          <cell r="U1948" t="str">
            <v>11</v>
          </cell>
          <cell r="V1948" t="str">
            <v>ATL SALES</v>
          </cell>
          <cell r="W1948">
            <v>20240404</v>
          </cell>
          <cell r="X1948" t="str">
            <v>20</v>
          </cell>
          <cell r="Y1948" t="str">
            <v>60</v>
          </cell>
          <cell r="Z1948" t="str">
            <v/>
          </cell>
          <cell r="AA1948" t="str">
            <v/>
          </cell>
          <cell r="AB1948" t="str">
            <v>0010</v>
          </cell>
          <cell r="AC1948" t="str">
            <v>Y950</v>
          </cell>
          <cell r="AD1948" t="str">
            <v/>
          </cell>
          <cell r="AE1948" t="str">
            <v>F950</v>
          </cell>
          <cell r="AF1948">
            <v>20240404</v>
          </cell>
          <cell r="AG1948">
            <v>20240404</v>
          </cell>
          <cell r="AH1948">
            <v>20240404</v>
          </cell>
        </row>
        <row r="1949">
          <cell r="A1949">
            <v>20230804</v>
          </cell>
          <cell r="B1949">
            <v>20240404</v>
          </cell>
          <cell r="F1949" t="str">
            <v>HK337605</v>
          </cell>
          <cell r="G1949" t="str">
            <v>113951016164500</v>
          </cell>
          <cell r="H1949" t="str">
            <v>2SRS9XMUU+350LM</v>
          </cell>
          <cell r="I1949">
            <v>8</v>
          </cell>
          <cell r="J1949">
            <v>2800</v>
          </cell>
          <cell r="K1949">
            <v>16</v>
          </cell>
          <cell r="L1949" t="str">
            <v>B.E. AEROSPACE (UKNI)</v>
          </cell>
          <cell r="M1949" t="str">
            <v>139</v>
          </cell>
          <cell r="N1949" t="str">
            <v>SRS</v>
          </cell>
          <cell r="O1949" t="str">
            <v>9X</v>
          </cell>
          <cell r="P1949" t="str">
            <v/>
          </cell>
          <cell r="Q1949" t="str">
            <v/>
          </cell>
          <cell r="R1949" t="str">
            <v/>
          </cell>
          <cell r="S1949">
            <v>61.89</v>
          </cell>
          <cell r="T1949">
            <v>495.12</v>
          </cell>
          <cell r="U1949" t="str">
            <v>11</v>
          </cell>
          <cell r="V1949" t="str">
            <v>ATL SALES</v>
          </cell>
          <cell r="W1949">
            <v>20240404</v>
          </cell>
          <cell r="X1949" t="str">
            <v>15</v>
          </cell>
          <cell r="Y1949" t="str">
            <v>20</v>
          </cell>
          <cell r="Z1949" t="str">
            <v/>
          </cell>
          <cell r="AA1949" t="str">
            <v/>
          </cell>
          <cell r="AB1949" t="str">
            <v/>
          </cell>
          <cell r="AC1949" t="str">
            <v>M200</v>
          </cell>
          <cell r="AD1949" t="str">
            <v/>
          </cell>
          <cell r="AE1949" t="str">
            <v>M100</v>
          </cell>
          <cell r="AF1949">
            <v>20240404</v>
          </cell>
          <cell r="AG1949">
            <v>20240404</v>
          </cell>
          <cell r="AH1949">
            <v>20240404</v>
          </cell>
        </row>
        <row r="1950">
          <cell r="A1950">
            <v>20230607</v>
          </cell>
          <cell r="B1950">
            <v>20240405</v>
          </cell>
          <cell r="F1950" t="str">
            <v>HK329635</v>
          </cell>
          <cell r="G1950" t="str">
            <v>113902116914400</v>
          </cell>
          <cell r="H1950" t="str">
            <v>SRS12MUU+75LM</v>
          </cell>
          <cell r="I1950">
            <v>200</v>
          </cell>
          <cell r="J1950">
            <v>15000</v>
          </cell>
          <cell r="K1950">
            <v>200</v>
          </cell>
          <cell r="L1950" t="str">
            <v>NYPRO HEALTHCARE BAJA INC</v>
          </cell>
          <cell r="M1950" t="str">
            <v>139</v>
          </cell>
          <cell r="N1950" t="str">
            <v>SRS</v>
          </cell>
          <cell r="O1950" t="str">
            <v>12</v>
          </cell>
          <cell r="P1950" t="str">
            <v/>
          </cell>
          <cell r="Q1950" t="str">
            <v/>
          </cell>
          <cell r="R1950" t="str">
            <v/>
          </cell>
          <cell r="S1950">
            <v>21</v>
          </cell>
          <cell r="T1950">
            <v>4200</v>
          </cell>
          <cell r="U1950" t="str">
            <v>11</v>
          </cell>
          <cell r="V1950" t="str">
            <v>LA SALES</v>
          </cell>
          <cell r="W1950">
            <v>20240405</v>
          </cell>
          <cell r="X1950" t="str">
            <v>12.5</v>
          </cell>
          <cell r="Y1950" t="str">
            <v>25</v>
          </cell>
          <cell r="Z1950" t="str">
            <v/>
          </cell>
          <cell r="AA1950" t="str">
            <v/>
          </cell>
          <cell r="AB1950" t="str">
            <v/>
          </cell>
          <cell r="AC1950" t="str">
            <v>M200</v>
          </cell>
          <cell r="AD1950" t="str">
            <v/>
          </cell>
          <cell r="AE1950" t="str">
            <v>M100</v>
          </cell>
          <cell r="AF1950">
            <v>20240405</v>
          </cell>
          <cell r="AG1950">
            <v>20240405</v>
          </cell>
          <cell r="AH1950">
            <v>20240405</v>
          </cell>
        </row>
        <row r="1951">
          <cell r="A1951">
            <v>20230719</v>
          </cell>
          <cell r="B1951">
            <v>20240411</v>
          </cell>
          <cell r="F1951" t="str">
            <v>HK335164</v>
          </cell>
          <cell r="G1951" t="str">
            <v>184951008761301</v>
          </cell>
          <cell r="H1951" t="str">
            <v>MS08022-A-0087613</v>
          </cell>
          <cell r="I1951">
            <v>4</v>
          </cell>
          <cell r="J1951">
            <v>0</v>
          </cell>
          <cell r="K1951">
            <v>0</v>
          </cell>
          <cell r="L1951" t="str">
            <v>APPLIED MATERIALS INC</v>
          </cell>
          <cell r="M1951" t="str">
            <v>849</v>
          </cell>
          <cell r="N1951" t="str">
            <v>S-UNIT</v>
          </cell>
          <cell r="O1951" t="str">
            <v/>
          </cell>
          <cell r="P1951" t="str">
            <v/>
          </cell>
          <cell r="Q1951" t="str">
            <v/>
          </cell>
          <cell r="R1951" t="str">
            <v/>
          </cell>
          <cell r="S1951">
            <v>5710</v>
          </cell>
          <cell r="T1951">
            <v>22840</v>
          </cell>
          <cell r="U1951" t="str">
            <v>11</v>
          </cell>
          <cell r="V1951" t="str">
            <v>SF SALES</v>
          </cell>
          <cell r="W1951">
            <v>20240411</v>
          </cell>
          <cell r="X1951" t="str">
            <v/>
          </cell>
          <cell r="Y1951" t="str">
            <v/>
          </cell>
          <cell r="Z1951" t="str">
            <v/>
          </cell>
          <cell r="AA1951" t="str">
            <v/>
          </cell>
          <cell r="AB1951" t="str">
            <v/>
          </cell>
          <cell r="AC1951" t="str">
            <v/>
          </cell>
          <cell r="AD1951" t="str">
            <v/>
          </cell>
          <cell r="AE1951" t="str">
            <v/>
          </cell>
          <cell r="AF1951">
            <v>20240411</v>
          </cell>
          <cell r="AG1951">
            <v>20240411</v>
          </cell>
          <cell r="AH1951">
            <v>20240411</v>
          </cell>
        </row>
        <row r="1952">
          <cell r="A1952">
            <v>20230719</v>
          </cell>
          <cell r="B1952">
            <v>20240411</v>
          </cell>
          <cell r="F1952" t="str">
            <v>HK335165</v>
          </cell>
          <cell r="G1952" t="str">
            <v>184951008761402</v>
          </cell>
          <cell r="H1952" t="str">
            <v>MS08021-A-0087614</v>
          </cell>
          <cell r="I1952">
            <v>4</v>
          </cell>
          <cell r="J1952">
            <v>0</v>
          </cell>
          <cell r="K1952">
            <v>0</v>
          </cell>
          <cell r="L1952" t="str">
            <v>APPLIED MATERIALS INC</v>
          </cell>
          <cell r="M1952" t="str">
            <v>849</v>
          </cell>
          <cell r="N1952" t="str">
            <v>S-UNIT</v>
          </cell>
          <cell r="O1952" t="str">
            <v/>
          </cell>
          <cell r="P1952" t="str">
            <v/>
          </cell>
          <cell r="Q1952" t="str">
            <v/>
          </cell>
          <cell r="R1952" t="str">
            <v/>
          </cell>
          <cell r="S1952">
            <v>8347</v>
          </cell>
          <cell r="T1952">
            <v>33388</v>
          </cell>
          <cell r="U1952" t="str">
            <v>11</v>
          </cell>
          <cell r="V1952" t="str">
            <v>SF SALES</v>
          </cell>
          <cell r="W1952">
            <v>20240411</v>
          </cell>
          <cell r="X1952" t="str">
            <v/>
          </cell>
          <cell r="Y1952" t="str">
            <v/>
          </cell>
          <cell r="Z1952" t="str">
            <v/>
          </cell>
          <cell r="AA1952" t="str">
            <v/>
          </cell>
          <cell r="AB1952" t="str">
            <v/>
          </cell>
          <cell r="AC1952" t="str">
            <v/>
          </cell>
          <cell r="AD1952" t="str">
            <v/>
          </cell>
          <cell r="AE1952" t="str">
            <v/>
          </cell>
          <cell r="AF1952">
            <v>20240411</v>
          </cell>
          <cell r="AG1952">
            <v>20240411</v>
          </cell>
          <cell r="AH1952">
            <v>20240411</v>
          </cell>
        </row>
        <row r="1953">
          <cell r="A1953">
            <v>20230727</v>
          </cell>
          <cell r="B1953">
            <v>20240412</v>
          </cell>
          <cell r="F1953" t="str">
            <v>HK336293</v>
          </cell>
          <cell r="G1953" t="str">
            <v>113951015586700</v>
          </cell>
          <cell r="H1953" t="str">
            <v>2SRS12MUUC1+690LM</v>
          </cell>
          <cell r="I1953">
            <v>2</v>
          </cell>
          <cell r="J1953">
            <v>1380</v>
          </cell>
          <cell r="K1953">
            <v>4</v>
          </cell>
          <cell r="L1953" t="str">
            <v>TECHNICO (COMP)</v>
          </cell>
          <cell r="M1953" t="str">
            <v>139</v>
          </cell>
          <cell r="N1953" t="str">
            <v>SRS</v>
          </cell>
          <cell r="O1953" t="str">
            <v>12</v>
          </cell>
          <cell r="P1953" t="str">
            <v/>
          </cell>
          <cell r="Q1953" t="str">
            <v/>
          </cell>
          <cell r="R1953" t="str">
            <v>C1</v>
          </cell>
          <cell r="S1953">
            <v>68</v>
          </cell>
          <cell r="T1953">
            <v>136</v>
          </cell>
          <cell r="U1953" t="str">
            <v>11</v>
          </cell>
          <cell r="V1953" t="str">
            <v>DET SALES</v>
          </cell>
          <cell r="W1953">
            <v>20240412</v>
          </cell>
          <cell r="X1953" t="str">
            <v>7.5</v>
          </cell>
          <cell r="Y1953" t="str">
            <v>25</v>
          </cell>
          <cell r="Z1953" t="str">
            <v/>
          </cell>
          <cell r="AA1953" t="str">
            <v/>
          </cell>
          <cell r="AB1953" t="str">
            <v/>
          </cell>
          <cell r="AC1953" t="str">
            <v>M200</v>
          </cell>
          <cell r="AD1953" t="str">
            <v/>
          </cell>
          <cell r="AE1953" t="str">
            <v>M100</v>
          </cell>
          <cell r="AF1953">
            <v>20240412</v>
          </cell>
          <cell r="AG1953">
            <v>20240412</v>
          </cell>
          <cell r="AH1953">
            <v>20240412</v>
          </cell>
        </row>
        <row r="1954">
          <cell r="A1954">
            <v>20230719</v>
          </cell>
          <cell r="B1954">
            <v>20240418</v>
          </cell>
          <cell r="F1954" t="str">
            <v>HK335166</v>
          </cell>
          <cell r="G1954" t="str">
            <v>184951008761301</v>
          </cell>
          <cell r="H1954" t="str">
            <v>MS08022-A-0087613</v>
          </cell>
          <cell r="I1954">
            <v>4</v>
          </cell>
          <cell r="J1954">
            <v>0</v>
          </cell>
          <cell r="K1954">
            <v>0</v>
          </cell>
          <cell r="L1954" t="str">
            <v>APPLIED MATERIALS INC</v>
          </cell>
          <cell r="M1954" t="str">
            <v>849</v>
          </cell>
          <cell r="N1954" t="str">
            <v>S-UNIT</v>
          </cell>
          <cell r="O1954" t="str">
            <v/>
          </cell>
          <cell r="P1954" t="str">
            <v/>
          </cell>
          <cell r="Q1954" t="str">
            <v/>
          </cell>
          <cell r="R1954" t="str">
            <v/>
          </cell>
          <cell r="S1954">
            <v>5710</v>
          </cell>
          <cell r="T1954">
            <v>22840</v>
          </cell>
          <cell r="U1954" t="str">
            <v>11</v>
          </cell>
          <cell r="V1954" t="str">
            <v>SF SALES</v>
          </cell>
          <cell r="W1954">
            <v>20240418</v>
          </cell>
          <cell r="X1954" t="str">
            <v/>
          </cell>
          <cell r="Y1954" t="str">
            <v/>
          </cell>
          <cell r="Z1954" t="str">
            <v/>
          </cell>
          <cell r="AA1954" t="str">
            <v/>
          </cell>
          <cell r="AB1954" t="str">
            <v/>
          </cell>
          <cell r="AC1954" t="str">
            <v/>
          </cell>
          <cell r="AD1954" t="str">
            <v/>
          </cell>
          <cell r="AE1954" t="str">
            <v/>
          </cell>
          <cell r="AF1954">
            <v>20240418</v>
          </cell>
          <cell r="AG1954">
            <v>20240418</v>
          </cell>
          <cell r="AH1954">
            <v>20240418</v>
          </cell>
        </row>
        <row r="1955">
          <cell r="A1955">
            <v>20230719</v>
          </cell>
          <cell r="B1955">
            <v>20240418</v>
          </cell>
          <cell r="F1955" t="str">
            <v>HK335167</v>
          </cell>
          <cell r="G1955" t="str">
            <v>184951008761402</v>
          </cell>
          <cell r="H1955" t="str">
            <v>MS08021-A-0087614</v>
          </cell>
          <cell r="I1955">
            <v>4</v>
          </cell>
          <cell r="J1955">
            <v>0</v>
          </cell>
          <cell r="K1955">
            <v>0</v>
          </cell>
          <cell r="L1955" t="str">
            <v>APPLIED MATERIALS INC</v>
          </cell>
          <cell r="M1955" t="str">
            <v>849</v>
          </cell>
          <cell r="N1955" t="str">
            <v>S-UNIT</v>
          </cell>
          <cell r="O1955" t="str">
            <v/>
          </cell>
          <cell r="P1955" t="str">
            <v/>
          </cell>
          <cell r="Q1955" t="str">
            <v/>
          </cell>
          <cell r="R1955" t="str">
            <v/>
          </cell>
          <cell r="S1955">
            <v>8347</v>
          </cell>
          <cell r="T1955">
            <v>33388</v>
          </cell>
          <cell r="U1955" t="str">
            <v>11</v>
          </cell>
          <cell r="V1955" t="str">
            <v>SF SALES</v>
          </cell>
          <cell r="W1955">
            <v>20240418</v>
          </cell>
          <cell r="X1955" t="str">
            <v/>
          </cell>
          <cell r="Y1955" t="str">
            <v/>
          </cell>
          <cell r="Z1955" t="str">
            <v/>
          </cell>
          <cell r="AA1955" t="str">
            <v/>
          </cell>
          <cell r="AB1955" t="str">
            <v/>
          </cell>
          <cell r="AC1955" t="str">
            <v/>
          </cell>
          <cell r="AD1955" t="str">
            <v/>
          </cell>
          <cell r="AE1955" t="str">
            <v/>
          </cell>
          <cell r="AF1955">
            <v>20240418</v>
          </cell>
          <cell r="AG1955">
            <v>20240418</v>
          </cell>
          <cell r="AH1955">
            <v>20240418</v>
          </cell>
        </row>
        <row r="1956">
          <cell r="A1956">
            <v>20230726</v>
          </cell>
          <cell r="B1956">
            <v>20240422</v>
          </cell>
          <cell r="F1956" t="str">
            <v>HK335938</v>
          </cell>
          <cell r="G1956" t="str">
            <v>102351022060101</v>
          </cell>
          <cell r="H1956" t="str">
            <v>SHS15V2SSHFME+570LF/185-0011-097</v>
          </cell>
          <cell r="I1956">
            <v>30</v>
          </cell>
          <cell r="J1956">
            <v>17100</v>
          </cell>
          <cell r="K1956">
            <v>60</v>
          </cell>
          <cell r="L1956" t="str">
            <v>B.E. AEROSPACE (UKNI)</v>
          </cell>
          <cell r="M1956" t="str">
            <v>023</v>
          </cell>
          <cell r="N1956" t="str">
            <v>SHS</v>
          </cell>
          <cell r="O1956" t="str">
            <v>15</v>
          </cell>
          <cell r="P1956" t="str">
            <v>V</v>
          </cell>
          <cell r="Q1956" t="str">
            <v/>
          </cell>
          <cell r="R1956" t="str">
            <v/>
          </cell>
          <cell r="S1956">
            <v>198.79</v>
          </cell>
          <cell r="T1956">
            <v>5963.7</v>
          </cell>
          <cell r="U1956" t="str">
            <v>11</v>
          </cell>
          <cell r="V1956" t="str">
            <v>ATL SALES</v>
          </cell>
          <cell r="W1956">
            <v>20240422</v>
          </cell>
          <cell r="X1956" t="str">
            <v>20</v>
          </cell>
          <cell r="Y1956" t="str">
            <v>60</v>
          </cell>
          <cell r="Z1956" t="str">
            <v/>
          </cell>
          <cell r="AA1956" t="str">
            <v/>
          </cell>
          <cell r="AB1956" t="str">
            <v>0010</v>
          </cell>
          <cell r="AC1956" t="str">
            <v>Y950</v>
          </cell>
          <cell r="AD1956" t="str">
            <v/>
          </cell>
          <cell r="AE1956" t="str">
            <v>F950</v>
          </cell>
          <cell r="AF1956">
            <v>20240422</v>
          </cell>
          <cell r="AG1956">
            <v>20240422</v>
          </cell>
          <cell r="AH1956">
            <v>20240422</v>
          </cell>
        </row>
        <row r="1957">
          <cell r="A1957">
            <v>20230719</v>
          </cell>
          <cell r="B1957">
            <v>20240425</v>
          </cell>
          <cell r="F1957" t="str">
            <v>HK335168</v>
          </cell>
          <cell r="G1957" t="str">
            <v>184951008761301</v>
          </cell>
          <cell r="H1957" t="str">
            <v>MS08022-A-0087613</v>
          </cell>
          <cell r="I1957">
            <v>4</v>
          </cell>
          <cell r="J1957">
            <v>0</v>
          </cell>
          <cell r="K1957">
            <v>0</v>
          </cell>
          <cell r="L1957" t="str">
            <v>APPLIED MATERIALS INC</v>
          </cell>
          <cell r="M1957" t="str">
            <v>849</v>
          </cell>
          <cell r="N1957" t="str">
            <v>S-UNIT</v>
          </cell>
          <cell r="O1957" t="str">
            <v/>
          </cell>
          <cell r="P1957" t="str">
            <v/>
          </cell>
          <cell r="Q1957" t="str">
            <v/>
          </cell>
          <cell r="R1957" t="str">
            <v/>
          </cell>
          <cell r="S1957">
            <v>5710</v>
          </cell>
          <cell r="T1957">
            <v>22840</v>
          </cell>
          <cell r="U1957" t="str">
            <v>11</v>
          </cell>
          <cell r="V1957" t="str">
            <v>SF SALES</v>
          </cell>
          <cell r="W1957">
            <v>20240425</v>
          </cell>
          <cell r="X1957" t="str">
            <v/>
          </cell>
          <cell r="Y1957" t="str">
            <v/>
          </cell>
          <cell r="Z1957" t="str">
            <v/>
          </cell>
          <cell r="AA1957" t="str">
            <v/>
          </cell>
          <cell r="AB1957" t="str">
            <v/>
          </cell>
          <cell r="AC1957" t="str">
            <v/>
          </cell>
          <cell r="AD1957" t="str">
            <v/>
          </cell>
          <cell r="AE1957" t="str">
            <v/>
          </cell>
          <cell r="AF1957">
            <v>20240425</v>
          </cell>
          <cell r="AG1957">
            <v>20240425</v>
          </cell>
          <cell r="AH1957">
            <v>20240425</v>
          </cell>
        </row>
        <row r="1958">
          <cell r="A1958">
            <v>20230719</v>
          </cell>
          <cell r="B1958">
            <v>20240425</v>
          </cell>
          <cell r="F1958" t="str">
            <v>HK335169</v>
          </cell>
          <cell r="G1958" t="str">
            <v>184951008761402</v>
          </cell>
          <cell r="H1958" t="str">
            <v>MS08021-A-0087614</v>
          </cell>
          <cell r="I1958">
            <v>4</v>
          </cell>
          <cell r="J1958">
            <v>0</v>
          </cell>
          <cell r="K1958">
            <v>0</v>
          </cell>
          <cell r="L1958" t="str">
            <v>APPLIED MATERIALS INC</v>
          </cell>
          <cell r="M1958" t="str">
            <v>849</v>
          </cell>
          <cell r="N1958" t="str">
            <v>S-UNIT</v>
          </cell>
          <cell r="O1958" t="str">
            <v/>
          </cell>
          <cell r="P1958" t="str">
            <v/>
          </cell>
          <cell r="Q1958" t="str">
            <v/>
          </cell>
          <cell r="R1958" t="str">
            <v/>
          </cell>
          <cell r="S1958">
            <v>8347</v>
          </cell>
          <cell r="T1958">
            <v>33388</v>
          </cell>
          <cell r="U1958" t="str">
            <v>11</v>
          </cell>
          <cell r="V1958" t="str">
            <v>SF SALES</v>
          </cell>
          <cell r="W1958">
            <v>20240425</v>
          </cell>
          <cell r="X1958" t="str">
            <v/>
          </cell>
          <cell r="Y1958" t="str">
            <v/>
          </cell>
          <cell r="Z1958" t="str">
            <v/>
          </cell>
          <cell r="AA1958" t="str">
            <v/>
          </cell>
          <cell r="AB1958" t="str">
            <v/>
          </cell>
          <cell r="AC1958" t="str">
            <v/>
          </cell>
          <cell r="AD1958" t="str">
            <v/>
          </cell>
          <cell r="AE1958" t="str">
            <v/>
          </cell>
          <cell r="AF1958">
            <v>20240425</v>
          </cell>
          <cell r="AG1958">
            <v>20240425</v>
          </cell>
          <cell r="AH1958">
            <v>20240425</v>
          </cell>
        </row>
        <row r="1959">
          <cell r="A1959">
            <v>20230324</v>
          </cell>
          <cell r="B1959">
            <v>20240515</v>
          </cell>
          <cell r="F1959" t="str">
            <v>HK315598</v>
          </cell>
          <cell r="G1959" t="str">
            <v>002315116006400</v>
          </cell>
          <cell r="H1959" t="str">
            <v>SHS15C1SS+640L</v>
          </cell>
          <cell r="I1959">
            <v>150</v>
          </cell>
          <cell r="J1959">
            <v>96000</v>
          </cell>
          <cell r="K1959">
            <v>150</v>
          </cell>
          <cell r="L1959" t="str">
            <v>EASTERN INDUSTRIAL AUTOMATION</v>
          </cell>
          <cell r="M1959" t="str">
            <v>023</v>
          </cell>
          <cell r="N1959" t="str">
            <v>SHS</v>
          </cell>
          <cell r="O1959" t="str">
            <v>15</v>
          </cell>
          <cell r="P1959" t="str">
            <v>C</v>
          </cell>
          <cell r="Q1959" t="str">
            <v/>
          </cell>
          <cell r="R1959" t="str">
            <v/>
          </cell>
          <cell r="S1959">
            <v>88.59</v>
          </cell>
          <cell r="T1959">
            <v>13288.5</v>
          </cell>
          <cell r="U1959" t="str">
            <v>11</v>
          </cell>
          <cell r="V1959" t="str">
            <v>NE SALES</v>
          </cell>
          <cell r="W1959">
            <v>20240515</v>
          </cell>
          <cell r="X1959" t="str">
            <v>20</v>
          </cell>
          <cell r="Y1959" t="str">
            <v>60</v>
          </cell>
          <cell r="Z1959" t="str">
            <v/>
          </cell>
          <cell r="AA1959" t="str">
            <v/>
          </cell>
          <cell r="AB1959" t="str">
            <v/>
          </cell>
          <cell r="AC1959" t="str">
            <v/>
          </cell>
          <cell r="AD1959" t="str">
            <v/>
          </cell>
          <cell r="AE1959" t="str">
            <v/>
          </cell>
          <cell r="AF1959">
            <v>20240515</v>
          </cell>
          <cell r="AG1959">
            <v>20240515</v>
          </cell>
          <cell r="AH1959">
            <v>20240515</v>
          </cell>
        </row>
        <row r="1960">
          <cell r="A1960">
            <v>20230713</v>
          </cell>
          <cell r="B1960">
            <v>20240520</v>
          </cell>
          <cell r="F1960" t="str">
            <v>HK334415</v>
          </cell>
          <cell r="G1960" t="str">
            <v>302351009559600</v>
          </cell>
          <cell r="H1960" t="str">
            <v>SHS30V1SSE(GK) BLOCK</v>
          </cell>
          <cell r="I1960">
            <v>32</v>
          </cell>
          <cell r="J1960">
            <v>0</v>
          </cell>
          <cell r="K1960">
            <v>32</v>
          </cell>
          <cell r="L1960" t="str">
            <v>TECHNICO (COMP)</v>
          </cell>
          <cell r="M1960" t="str">
            <v>023</v>
          </cell>
          <cell r="N1960" t="str">
            <v>SHS</v>
          </cell>
          <cell r="O1960" t="str">
            <v>30</v>
          </cell>
          <cell r="P1960" t="str">
            <v>V</v>
          </cell>
          <cell r="Q1960" t="str">
            <v>GK</v>
          </cell>
          <cell r="R1960" t="str">
            <v/>
          </cell>
          <cell r="S1960">
            <v>57.68</v>
          </cell>
          <cell r="T1960">
            <v>1845.76</v>
          </cell>
          <cell r="U1960" t="str">
            <v>11</v>
          </cell>
          <cell r="V1960" t="str">
            <v>DET SALES</v>
          </cell>
          <cell r="W1960">
            <v>20240520</v>
          </cell>
          <cell r="X1960" t="str">
            <v/>
          </cell>
          <cell r="Y1960" t="str">
            <v/>
          </cell>
          <cell r="Z1960" t="str">
            <v/>
          </cell>
          <cell r="AA1960" t="str">
            <v/>
          </cell>
          <cell r="AB1960" t="str">
            <v>00ZA</v>
          </cell>
          <cell r="AC1960" t="str">
            <v/>
          </cell>
          <cell r="AD1960" t="str">
            <v/>
          </cell>
          <cell r="AE1960" t="str">
            <v/>
          </cell>
          <cell r="AF1960">
            <v>20240520</v>
          </cell>
          <cell r="AG1960">
            <v>20240520</v>
          </cell>
          <cell r="AH1960">
            <v>20240520</v>
          </cell>
        </row>
        <row r="1961">
          <cell r="A1961">
            <v>20230804</v>
          </cell>
          <cell r="B1961">
            <v>20240524</v>
          </cell>
          <cell r="F1961" t="str">
            <v>HK337629</v>
          </cell>
          <cell r="G1961" t="str">
            <v>113951013490500</v>
          </cell>
          <cell r="H1961" t="str">
            <v>SRS9XMQZSS+630LM</v>
          </cell>
          <cell r="I1961">
            <v>100</v>
          </cell>
          <cell r="J1961">
            <v>63000</v>
          </cell>
          <cell r="K1961">
            <v>100</v>
          </cell>
          <cell r="L1961" t="str">
            <v>MOTION SOLUTIONS</v>
          </cell>
          <cell r="M1961" t="str">
            <v>139</v>
          </cell>
          <cell r="N1961" t="str">
            <v>SRS</v>
          </cell>
          <cell r="O1961" t="str">
            <v>9X</v>
          </cell>
          <cell r="P1961" t="str">
            <v/>
          </cell>
          <cell r="Q1961" t="str">
            <v/>
          </cell>
          <cell r="R1961" t="str">
            <v/>
          </cell>
          <cell r="S1961">
            <v>79.77</v>
          </cell>
          <cell r="T1961">
            <v>7977</v>
          </cell>
          <cell r="U1961" t="str">
            <v>11</v>
          </cell>
          <cell r="V1961" t="str">
            <v>SF SALES</v>
          </cell>
          <cell r="W1961">
            <v>20240531</v>
          </cell>
          <cell r="X1961" t="str">
            <v>5</v>
          </cell>
          <cell r="Y1961" t="str">
            <v>20</v>
          </cell>
          <cell r="Z1961" t="str">
            <v/>
          </cell>
          <cell r="AA1961" t="str">
            <v/>
          </cell>
          <cell r="AB1961" t="str">
            <v/>
          </cell>
          <cell r="AC1961" t="str">
            <v>M200</v>
          </cell>
          <cell r="AD1961" t="str">
            <v/>
          </cell>
          <cell r="AE1961" t="str">
            <v>M100</v>
          </cell>
          <cell r="AF1961">
            <v>20240524</v>
          </cell>
          <cell r="AG1961">
            <v>20240524</v>
          </cell>
          <cell r="AH1961">
            <v>20240524</v>
          </cell>
        </row>
        <row r="1962">
          <cell r="A1962">
            <v>20230815</v>
          </cell>
          <cell r="B1962">
            <v>20240529</v>
          </cell>
          <cell r="F1962" t="str">
            <v>HK338704</v>
          </cell>
          <cell r="G1962" t="str">
            <v>302351008056400</v>
          </cell>
          <cell r="H1962" t="str">
            <v>SHS20V1SSC1E(GK) BLOCK</v>
          </cell>
          <cell r="I1962">
            <v>5</v>
          </cell>
          <cell r="J1962">
            <v>0</v>
          </cell>
          <cell r="K1962">
            <v>5</v>
          </cell>
          <cell r="L1962" t="str">
            <v>TRUMPF GMBH &amp; CO KG</v>
          </cell>
          <cell r="M1962" t="str">
            <v>023</v>
          </cell>
          <cell r="N1962" t="str">
            <v>SHS</v>
          </cell>
          <cell r="O1962" t="str">
            <v>20</v>
          </cell>
          <cell r="P1962" t="str">
            <v>V</v>
          </cell>
          <cell r="Q1962" t="str">
            <v>GK</v>
          </cell>
          <cell r="R1962" t="str">
            <v>C1</v>
          </cell>
          <cell r="S1962">
            <v>38</v>
          </cell>
          <cell r="T1962">
            <v>190</v>
          </cell>
          <cell r="U1962" t="str">
            <v>11</v>
          </cell>
          <cell r="V1962" t="str">
            <v>NE SALES</v>
          </cell>
          <cell r="W1962">
            <v>20240529</v>
          </cell>
          <cell r="X1962" t="str">
            <v/>
          </cell>
          <cell r="Y1962" t="str">
            <v/>
          </cell>
          <cell r="Z1962" t="str">
            <v/>
          </cell>
          <cell r="AA1962" t="str">
            <v/>
          </cell>
          <cell r="AB1962" t="str">
            <v>001K</v>
          </cell>
          <cell r="AC1962" t="str">
            <v/>
          </cell>
          <cell r="AD1962" t="str">
            <v/>
          </cell>
          <cell r="AE1962" t="str">
            <v/>
          </cell>
          <cell r="AF1962">
            <v>20240529</v>
          </cell>
          <cell r="AG1962">
            <v>20240529</v>
          </cell>
          <cell r="AH1962">
            <v>20240529</v>
          </cell>
        </row>
        <row r="1963">
          <cell r="A1963">
            <v>20230804</v>
          </cell>
          <cell r="B1963">
            <v>20240531</v>
          </cell>
          <cell r="F1963" t="str">
            <v>HK337630</v>
          </cell>
          <cell r="G1963" t="str">
            <v>113951013490500</v>
          </cell>
          <cell r="H1963" t="str">
            <v>SRS9XMQZSS+630LM</v>
          </cell>
          <cell r="I1963">
            <v>85</v>
          </cell>
          <cell r="J1963">
            <v>53550</v>
          </cell>
          <cell r="K1963">
            <v>85</v>
          </cell>
          <cell r="L1963" t="str">
            <v>MOTION SOLUTIONS</v>
          </cell>
          <cell r="M1963" t="str">
            <v>139</v>
          </cell>
          <cell r="N1963" t="str">
            <v>SRS</v>
          </cell>
          <cell r="O1963" t="str">
            <v>9X</v>
          </cell>
          <cell r="P1963" t="str">
            <v/>
          </cell>
          <cell r="Q1963" t="str">
            <v/>
          </cell>
          <cell r="R1963" t="str">
            <v/>
          </cell>
          <cell r="S1963">
            <v>79.77</v>
          </cell>
          <cell r="T1963">
            <v>6780.45</v>
          </cell>
          <cell r="U1963" t="str">
            <v>11</v>
          </cell>
          <cell r="V1963" t="str">
            <v>SF SALES</v>
          </cell>
          <cell r="W1963">
            <v>20240531</v>
          </cell>
          <cell r="X1963" t="str">
            <v>5</v>
          </cell>
          <cell r="Y1963" t="str">
            <v>20</v>
          </cell>
          <cell r="Z1963" t="str">
            <v/>
          </cell>
          <cell r="AA1963" t="str">
            <v/>
          </cell>
          <cell r="AB1963" t="str">
            <v/>
          </cell>
          <cell r="AC1963" t="str">
            <v>M200</v>
          </cell>
          <cell r="AD1963" t="str">
            <v/>
          </cell>
          <cell r="AE1963" t="str">
            <v>M100</v>
          </cell>
          <cell r="AF1963">
            <v>20240531</v>
          </cell>
          <cell r="AG1963">
            <v>20240531</v>
          </cell>
          <cell r="AH1963">
            <v>20240531</v>
          </cell>
        </row>
        <row r="1964">
          <cell r="A1964">
            <v>20230808</v>
          </cell>
          <cell r="B1964">
            <v>20240619</v>
          </cell>
          <cell r="F1964" t="str">
            <v>HK338034</v>
          </cell>
          <cell r="G1964" t="str">
            <v>184951011721501</v>
          </cell>
          <cell r="H1964" t="str">
            <v>KR3306A+150L0-000X(T)(B)</v>
          </cell>
          <cell r="I1964">
            <v>76</v>
          </cell>
          <cell r="J1964">
            <v>0</v>
          </cell>
          <cell r="K1964">
            <v>0</v>
          </cell>
          <cell r="L1964" t="str">
            <v>FOXSEMICON INTEGRATED TECHNOLOGY</v>
          </cell>
          <cell r="M1964" t="str">
            <v>849</v>
          </cell>
          <cell r="N1964" t="str">
            <v>S-UNIT</v>
          </cell>
          <cell r="O1964" t="str">
            <v/>
          </cell>
          <cell r="P1964" t="str">
            <v/>
          </cell>
          <cell r="Q1964" t="str">
            <v/>
          </cell>
          <cell r="R1964" t="str">
            <v/>
          </cell>
          <cell r="S1964">
            <v>479</v>
          </cell>
          <cell r="T1964">
            <v>36404</v>
          </cell>
          <cell r="U1964" t="str">
            <v>11</v>
          </cell>
          <cell r="V1964" t="str">
            <v>SF SALES</v>
          </cell>
          <cell r="W1964">
            <v>20240821</v>
          </cell>
          <cell r="X1964" t="str">
            <v/>
          </cell>
          <cell r="Y1964" t="str">
            <v/>
          </cell>
          <cell r="Z1964" t="str">
            <v/>
          </cell>
          <cell r="AA1964" t="str">
            <v/>
          </cell>
          <cell r="AB1964" t="str">
            <v/>
          </cell>
          <cell r="AC1964" t="str">
            <v/>
          </cell>
          <cell r="AD1964" t="str">
            <v/>
          </cell>
          <cell r="AE1964" t="str">
            <v/>
          </cell>
          <cell r="AF1964">
            <v>20240619</v>
          </cell>
          <cell r="AG1964">
            <v>20240619</v>
          </cell>
          <cell r="AH1964">
            <v>20240619</v>
          </cell>
        </row>
        <row r="1965">
          <cell r="A1965">
            <v>20230606</v>
          </cell>
          <cell r="B1965">
            <v>20240627</v>
          </cell>
          <cell r="F1965" t="str">
            <v>HK329026</v>
          </cell>
          <cell r="G1965" t="str">
            <v>184951011721501</v>
          </cell>
          <cell r="H1965" t="str">
            <v>KR3306A+150L0-000X(T)(B)</v>
          </cell>
          <cell r="I1965">
            <v>14</v>
          </cell>
          <cell r="J1965">
            <v>0</v>
          </cell>
          <cell r="K1965">
            <v>0</v>
          </cell>
          <cell r="L1965" t="str">
            <v>APPLIED MATERIALS INC</v>
          </cell>
          <cell r="M1965" t="str">
            <v>849</v>
          </cell>
          <cell r="N1965" t="str">
            <v>S-UNIT</v>
          </cell>
          <cell r="O1965" t="str">
            <v/>
          </cell>
          <cell r="P1965" t="str">
            <v/>
          </cell>
          <cell r="Q1965" t="str">
            <v/>
          </cell>
          <cell r="R1965" t="str">
            <v/>
          </cell>
          <cell r="S1965">
            <v>479</v>
          </cell>
          <cell r="T1965">
            <v>6706</v>
          </cell>
          <cell r="U1965" t="str">
            <v>11</v>
          </cell>
          <cell r="V1965" t="str">
            <v>SF SALES</v>
          </cell>
          <cell r="W1965">
            <v>20240627</v>
          </cell>
          <cell r="X1965" t="str">
            <v/>
          </cell>
          <cell r="Y1965" t="str">
            <v/>
          </cell>
          <cell r="Z1965" t="str">
            <v/>
          </cell>
          <cell r="AA1965" t="str">
            <v/>
          </cell>
          <cell r="AB1965" t="str">
            <v/>
          </cell>
          <cell r="AC1965" t="str">
            <v/>
          </cell>
          <cell r="AD1965" t="str">
            <v/>
          </cell>
          <cell r="AE1965" t="str">
            <v/>
          </cell>
          <cell r="AF1965">
            <v>20240627</v>
          </cell>
          <cell r="AG1965">
            <v>20240627</v>
          </cell>
          <cell r="AH1965">
            <v>20240627</v>
          </cell>
        </row>
        <row r="1966">
          <cell r="A1966">
            <v>20230808</v>
          </cell>
          <cell r="B1966">
            <v>20240710</v>
          </cell>
          <cell r="F1966" t="str">
            <v>HK338035</v>
          </cell>
          <cell r="G1966" t="str">
            <v>184951011721501</v>
          </cell>
          <cell r="H1966" t="str">
            <v>KR3306A+150L0-000X(T)(B)</v>
          </cell>
          <cell r="I1966">
            <v>50</v>
          </cell>
          <cell r="J1966">
            <v>0</v>
          </cell>
          <cell r="K1966">
            <v>0</v>
          </cell>
          <cell r="L1966" t="str">
            <v>FOXSEMICON INTEGRATED TECHNOLOGY</v>
          </cell>
          <cell r="M1966" t="str">
            <v>849</v>
          </cell>
          <cell r="N1966" t="str">
            <v>S-UNIT</v>
          </cell>
          <cell r="O1966" t="str">
            <v/>
          </cell>
          <cell r="P1966" t="str">
            <v/>
          </cell>
          <cell r="Q1966" t="str">
            <v/>
          </cell>
          <cell r="R1966" t="str">
            <v/>
          </cell>
          <cell r="S1966">
            <v>479</v>
          </cell>
          <cell r="T1966">
            <v>23950</v>
          </cell>
          <cell r="U1966" t="str">
            <v>11</v>
          </cell>
          <cell r="V1966" t="str">
            <v>SF SALES</v>
          </cell>
          <cell r="W1966">
            <v>20240821</v>
          </cell>
          <cell r="X1966" t="str">
            <v/>
          </cell>
          <cell r="Y1966" t="str">
            <v/>
          </cell>
          <cell r="Z1966" t="str">
            <v/>
          </cell>
          <cell r="AA1966" t="str">
            <v/>
          </cell>
          <cell r="AB1966" t="str">
            <v/>
          </cell>
          <cell r="AC1966" t="str">
            <v/>
          </cell>
          <cell r="AD1966" t="str">
            <v/>
          </cell>
          <cell r="AE1966" t="str">
            <v/>
          </cell>
          <cell r="AF1966">
            <v>20240710</v>
          </cell>
          <cell r="AG1966">
            <v>20240710</v>
          </cell>
          <cell r="AH1966">
            <v>20240710</v>
          </cell>
        </row>
        <row r="1967">
          <cell r="A1967">
            <v>20230808</v>
          </cell>
          <cell r="B1967">
            <v>20240731</v>
          </cell>
          <cell r="F1967" t="str">
            <v>HK338036</v>
          </cell>
          <cell r="G1967" t="str">
            <v>184951011721501</v>
          </cell>
          <cell r="H1967" t="str">
            <v>KR3306A+150L0-000X(T)(B)</v>
          </cell>
          <cell r="I1967">
            <v>50</v>
          </cell>
          <cell r="J1967">
            <v>0</v>
          </cell>
          <cell r="K1967">
            <v>0</v>
          </cell>
          <cell r="L1967" t="str">
            <v>FOXSEMICON INTEGRATED TECHNOLOGY</v>
          </cell>
          <cell r="M1967" t="str">
            <v>849</v>
          </cell>
          <cell r="N1967" t="str">
            <v>S-UNIT</v>
          </cell>
          <cell r="O1967" t="str">
            <v/>
          </cell>
          <cell r="P1967" t="str">
            <v/>
          </cell>
          <cell r="Q1967" t="str">
            <v/>
          </cell>
          <cell r="R1967" t="str">
            <v/>
          </cell>
          <cell r="S1967">
            <v>479</v>
          </cell>
          <cell r="T1967">
            <v>23950</v>
          </cell>
          <cell r="U1967" t="str">
            <v>11</v>
          </cell>
          <cell r="V1967" t="str">
            <v>SF SALES</v>
          </cell>
          <cell r="W1967">
            <v>20240821</v>
          </cell>
          <cell r="X1967" t="str">
            <v/>
          </cell>
          <cell r="Y1967" t="str">
            <v/>
          </cell>
          <cell r="Z1967" t="str">
            <v/>
          </cell>
          <cell r="AA1967" t="str">
            <v/>
          </cell>
          <cell r="AB1967" t="str">
            <v/>
          </cell>
          <cell r="AC1967" t="str">
            <v/>
          </cell>
          <cell r="AD1967" t="str">
            <v/>
          </cell>
          <cell r="AE1967" t="str">
            <v/>
          </cell>
          <cell r="AF1967">
            <v>20240731</v>
          </cell>
          <cell r="AG1967">
            <v>20240731</v>
          </cell>
          <cell r="AH1967">
            <v>20240731</v>
          </cell>
        </row>
        <row r="1968">
          <cell r="A1968">
            <v>20230802</v>
          </cell>
          <cell r="B1968">
            <v>20240813</v>
          </cell>
          <cell r="F1968" t="str">
            <v>HK337318</v>
          </cell>
          <cell r="G1968" t="str">
            <v>184951010617500</v>
          </cell>
          <cell r="H1968" t="str">
            <v>MS03035-02-0012123</v>
          </cell>
          <cell r="I1968">
            <v>1</v>
          </cell>
          <cell r="J1968">
            <v>0</v>
          </cell>
          <cell r="K1968">
            <v>1</v>
          </cell>
          <cell r="L1968" t="str">
            <v>APPLIED MATERIALS INC</v>
          </cell>
          <cell r="M1968" t="str">
            <v>849</v>
          </cell>
          <cell r="N1968" t="str">
            <v>S-UNIT</v>
          </cell>
          <cell r="O1968" t="str">
            <v/>
          </cell>
          <cell r="P1968" t="str">
            <v/>
          </cell>
          <cell r="Q1968" t="str">
            <v/>
          </cell>
          <cell r="R1968" t="str">
            <v/>
          </cell>
          <cell r="S1968">
            <v>1929</v>
          </cell>
          <cell r="T1968">
            <v>1929</v>
          </cell>
          <cell r="U1968" t="str">
            <v>11</v>
          </cell>
          <cell r="V1968" t="str">
            <v>SF SALES</v>
          </cell>
          <cell r="W1968">
            <v>20240813</v>
          </cell>
          <cell r="X1968" t="str">
            <v/>
          </cell>
          <cell r="Y1968" t="str">
            <v/>
          </cell>
          <cell r="Z1968" t="str">
            <v/>
          </cell>
          <cell r="AA1968" t="str">
            <v/>
          </cell>
          <cell r="AB1968" t="str">
            <v/>
          </cell>
          <cell r="AC1968" t="str">
            <v/>
          </cell>
          <cell r="AD1968" t="str">
            <v/>
          </cell>
          <cell r="AE1968" t="str">
            <v/>
          </cell>
          <cell r="AF1968">
            <v>20240813</v>
          </cell>
          <cell r="AG1968">
            <v>20240813</v>
          </cell>
          <cell r="AH1968">
            <v>0</v>
          </cell>
        </row>
        <row r="1969">
          <cell r="A1969">
            <v>20230808</v>
          </cell>
          <cell r="B1969">
            <v>20240821</v>
          </cell>
          <cell r="F1969" t="str">
            <v>HK338037</v>
          </cell>
          <cell r="G1969" t="str">
            <v>184951011721501</v>
          </cell>
          <cell r="H1969" t="str">
            <v>KR3306A+150L0-000X(T)(B)</v>
          </cell>
          <cell r="I1969">
            <v>50</v>
          </cell>
          <cell r="J1969">
            <v>0</v>
          </cell>
          <cell r="K1969">
            <v>0</v>
          </cell>
          <cell r="L1969" t="str">
            <v>FOXSEMICON INTEGRATED TECHNOLOGY</v>
          </cell>
          <cell r="M1969" t="str">
            <v>849</v>
          </cell>
          <cell r="N1969" t="str">
            <v>S-UNIT</v>
          </cell>
          <cell r="O1969" t="str">
            <v/>
          </cell>
          <cell r="P1969" t="str">
            <v/>
          </cell>
          <cell r="Q1969" t="str">
            <v/>
          </cell>
          <cell r="R1969" t="str">
            <v/>
          </cell>
          <cell r="S1969">
            <v>479</v>
          </cell>
          <cell r="T1969">
            <v>23950</v>
          </cell>
          <cell r="U1969" t="str">
            <v>11</v>
          </cell>
          <cell r="V1969" t="str">
            <v>SF SALES</v>
          </cell>
          <cell r="W1969">
            <v>20240821</v>
          </cell>
          <cell r="X1969" t="str">
            <v/>
          </cell>
          <cell r="Y1969" t="str">
            <v/>
          </cell>
          <cell r="Z1969" t="str">
            <v/>
          </cell>
          <cell r="AA1969" t="str">
            <v/>
          </cell>
          <cell r="AB1969" t="str">
            <v/>
          </cell>
          <cell r="AC1969" t="str">
            <v/>
          </cell>
          <cell r="AD1969" t="str">
            <v/>
          </cell>
          <cell r="AE1969" t="str">
            <v/>
          </cell>
          <cell r="AF1969">
            <v>20240821</v>
          </cell>
          <cell r="AG1969">
            <v>20240821</v>
          </cell>
          <cell r="AH1969">
            <v>20240821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06D562-D3A7-4D3D-8C22-13CF92FDDE8B}" autoFormatId="16" applyNumberFormats="0" applyBorderFormats="0" applyFontFormats="0" applyPatternFormats="0" applyAlignmentFormats="0" applyWidthHeightFormats="0">
  <queryTableRefresh nextId="38" unboundColumnsRight="11">
    <queryTableFields count="31">
      <queryTableField id="1" name="H#" tableColumnId="1"/>
      <queryTableField id="2" name="Item#" tableColumnId="2"/>
      <queryTableField id="3" name="ItemName" tableColumnId="3"/>
      <queryTableField id="22" name="OrderQty" tableColumnId="22"/>
      <queryTableField id="4" name="Total Length" tableColumnId="4"/>
      <queryTableField id="5" name="Total Block" tableColumnId="5"/>
      <queryTableField id="6" name="CustomerName" tableColumnId="6"/>
      <queryTableField id="7" name="ItemClass" tableColumnId="7"/>
      <queryTableField id="8" name="Model" tableColumnId="8"/>
      <queryTableField id="9" name="Size" tableColumnId="9"/>
      <queryTableField id="10" name="Type" tableColumnId="10"/>
      <queryTableField id="11" name="Accuracy" tableColumnId="11"/>
      <queryTableField id="12" name="Clearance" tableColumnId="12"/>
      <queryTableField id="13" name="PRICE" tableColumnId="13"/>
      <queryTableField id="14" name="TotalPrice" tableColumnId="14"/>
      <queryTableField id="15" name="Class" tableColumnId="15"/>
      <queryTableField id="16" name="Sales Request Date" tableColumnId="16"/>
      <queryTableField id="17" name="Final Reply Date" tableColumnId="17"/>
      <queryTableField id="18" name="1st Reply Date" tableColumnId="18"/>
      <queryTableField id="19" name="Note" tableColumnId="19"/>
      <queryTableField id="20" dataBound="0" tableColumnId="20"/>
      <queryTableField id="21" dataBound="0" tableColumnId="21"/>
      <queryTableField id="24" dataBound="0" tableColumnId="23"/>
      <queryTableField id="27" dataBound="0" tableColumnId="26"/>
      <queryTableField id="25" dataBound="0" tableColumnId="24"/>
      <queryTableField id="26" dataBound="0" tableColumnId="25"/>
      <queryTableField id="29" dataBound="0" tableColumnId="27"/>
      <queryTableField id="31" dataBound="0" tableColumnId="28"/>
      <queryTableField id="35" dataBound="0" tableColumnId="30"/>
      <queryTableField id="36" dataBound="0" tableColumnId="29"/>
      <queryTableField id="37" dataBound="0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2958E-FDD6-412F-923E-4D79E0BB86DC}" name="JuchuZan" displayName="JuchuZan" ref="A1:AE1872" tableType="queryTable" totalsRowCount="1">
  <autoFilter ref="A1:AE1871" xr:uid="{526AB16F-80C6-4825-B458-6A6FD17102AC}">
    <filterColumn colId="20">
      <filters>
        <filter val="FALSE"/>
      </filters>
    </filterColumn>
    <filterColumn colId="21">
      <filters>
        <filter val="TRUE"/>
      </filters>
    </filterColumn>
  </autoFilter>
  <tableColumns count="31">
    <tableColumn id="1" xr3:uid="{AC91F936-30B2-4147-B647-7A1332220138}" uniqueName="1" name="H#" queryTableFieldId="1" dataDxfId="74" totalsRowCellStyle="標準 2"/>
    <tableColumn id="2" xr3:uid="{6297AAAF-8111-4AE3-B699-42FAF6326F5C}" uniqueName="2" name="Item#" queryTableFieldId="2" dataDxfId="73" totalsRowCellStyle="標準 2"/>
    <tableColumn id="3" xr3:uid="{5AC9524C-0165-4596-9EF9-2A735B5C0503}" uniqueName="3" name="ItemName" queryTableFieldId="3" dataDxfId="72" totalsRowCellStyle="標準 2"/>
    <tableColumn id="22" xr3:uid="{F0C02E50-11EE-44D9-8215-7BE5A8F407C1}" uniqueName="22" name="OrderQty" queryTableFieldId="22" totalsRowCellStyle="標準 2"/>
    <tableColumn id="4" xr3:uid="{C80FCD64-7AAC-4934-853F-A2D19CA41628}" uniqueName="4" name="Total Length" totalsRowFunction="custom" queryTableFieldId="4" totalsRowDxfId="3" totalsRowCellStyle="標準 2">
      <totalsRowFormula>SUBTOTAL(109,JuchuZan[Total Length])/1000</totalsRowFormula>
    </tableColumn>
    <tableColumn id="5" xr3:uid="{C4F350B8-2C74-400F-AD0A-668E7196BDDE}" uniqueName="5" name="Total Block" totalsRowFunction="sum" queryTableFieldId="5" totalsRowDxfId="2" totalsRowCellStyle="標準 2"/>
    <tableColumn id="6" xr3:uid="{79E35B10-AE4E-4E5B-A390-73CC04B4D76E}" uniqueName="6" name="CustomerName" queryTableFieldId="6" dataDxfId="71" totalsRowCellStyle="標準 2"/>
    <tableColumn id="7" xr3:uid="{25A36672-88AF-4A47-8EE4-B42CF5EC075B}" uniqueName="7" name="ItemClass" queryTableFieldId="7" dataDxfId="70" totalsRowCellStyle="標準 2"/>
    <tableColumn id="8" xr3:uid="{919C80F4-C033-40FD-AB7A-BAF3978B232A}" uniqueName="8" name="Model" queryTableFieldId="8" dataDxfId="69" totalsRowCellStyle="標準 2"/>
    <tableColumn id="9" xr3:uid="{63ED2DDD-62E8-4904-B046-66DDE93EE1F4}" uniqueName="9" name="Size" queryTableFieldId="9" dataDxfId="68" totalsRowCellStyle="標準 2"/>
    <tableColumn id="10" xr3:uid="{27E1C56A-9CE1-4595-A581-543019E88BF0}" uniqueName="10" name="Type" queryTableFieldId="10" dataDxfId="67" totalsRowCellStyle="標準 2"/>
    <tableColumn id="11" xr3:uid="{60933FB9-AEBA-4B84-9755-F2EE27EA2EA8}" uniqueName="11" name="Accuracy" queryTableFieldId="11" dataDxfId="66" totalsRowCellStyle="標準 2"/>
    <tableColumn id="12" xr3:uid="{CF8BEC24-D8F5-41FD-B1F2-7D8B7EC7A6E4}" uniqueName="12" name="Clearance" queryTableFieldId="12" dataDxfId="65" totalsRowCellStyle="標準 2"/>
    <tableColumn id="13" xr3:uid="{46C0A406-6DCE-4EFD-8B74-67DE1F33BEA0}" uniqueName="13" name="PRICE" queryTableFieldId="13" totalsRowCellStyle="標準 2"/>
    <tableColumn id="14" xr3:uid="{EC6B3FF8-EC0A-4097-98C1-D62CAC194924}" uniqueName="14" name="TotalPrice" totalsRowFunction="sum" queryTableFieldId="14" dataDxfId="64" totalsRowDxfId="1" totalsRowCellStyle="標準 2"/>
    <tableColumn id="15" xr3:uid="{664EA6C1-4594-4D33-976C-3FF561B120B9}" uniqueName="15" name="Class" queryTableFieldId="15" totalsRowCellStyle="標準 2"/>
    <tableColumn id="16" xr3:uid="{D0BB53F1-19CD-4C5C-9D1C-5BF3C89E717B}" uniqueName="16" name="Sales Request Date" queryTableFieldId="16" totalsRowCellStyle="標準 2"/>
    <tableColumn id="17" xr3:uid="{8F4CBA21-943E-4E51-AA51-32DD949C1875}" uniqueName="17" name="Final Reply Date" queryTableFieldId="17" totalsRowCellStyle="標準 2"/>
    <tableColumn id="18" xr3:uid="{F234953B-C437-42AD-8380-8207B4E62984}" uniqueName="18" name="1st Reply Date" queryTableFieldId="18" totalsRowCellStyle="標準 2"/>
    <tableColumn id="19" xr3:uid="{81C1C60F-F439-450A-8277-4BD6A92C5506}" uniqueName="19" name="Note" queryTableFieldId="19" dataDxfId="63" totalsRowCellStyle="標準 2"/>
    <tableColumn id="20" xr3:uid="{B2F7AE10-A85D-4D74-A055-69A7C0ED2EC7}" uniqueName="20" name="CompByEOM" queryTableFieldId="20" dataDxfId="62" totalsRowCellStyle="標準 2"/>
    <tableColumn id="21" xr3:uid="{B77694F3-189B-425E-86C0-F8204B83AC11}" uniqueName="21" name="NextPlan" queryTableFieldId="21" totalsRowCellStyle="標準 2"/>
    <tableColumn id="23" xr3:uid="{591FE457-98A6-4AA5-8E22-C039E05533BC}" uniqueName="23" name="Stainless" queryTableFieldId="24" dataDxfId="61" totalsRowCellStyle="標準 2">
      <calculatedColumnFormula array="1">_xlfn.XLOOKUP(MID(JuchuZan[[#This Row],[Item'#]],2,3),INDEX(_dtRg_Material,,1),INDEX(_dtRg_Material,,2),"-")</calculatedColumnFormula>
    </tableColumn>
    <tableColumn id="26" xr3:uid="{F2EB874B-0FEA-4D65-8FCC-6C6400AA1F22}" uniqueName="26" name="Length" queryTableFieldId="27" dataDxfId="60" totalsRowCellStyle="標準 2">
      <calculatedColumnFormula>JuchuZan[[#This Row],[Total Length]]/JuchuZan[[#This Row],[OrderQty]]</calculatedColumnFormula>
    </tableColumn>
    <tableColumn id="24" xr3:uid="{A54F9BA1-46CB-4AC8-8AA5-1F3A121E228F}" uniqueName="24" name="0" queryTableFieldId="25" dataDxfId="59" totalsRowDxfId="0" totalsRowCellStyle="標準 2">
      <calculatedColumnFormula>JuchuZan[[#This Row],[TotalPrice]]+Y1</calculatedColumnFormula>
    </tableColumn>
    <tableColumn id="25" xr3:uid="{8A9EB28E-0685-4714-9F6C-077E0ABEC698}" uniqueName="25" name="SpecialCustomer" queryTableFieldId="26" dataDxfId="58" totalsRowCellStyle="標準 2">
      <calculatedColumnFormula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calculatedColumnFormula>
    </tableColumn>
    <tableColumn id="27" xr3:uid="{ABEC4C6B-0665-40D0-8FF0-17476533DE06}" uniqueName="27" name="列1" queryTableFieldId="29" dataDxfId="57" totalsRowCellStyle="標準 2">
      <calculatedColumnFormula>JuchuZan[[#This Row],[Total Length]]/JuchuZan[[#This Row],[Total Block]]</calculatedColumnFormula>
    </tableColumn>
    <tableColumn id="28" xr3:uid="{25E7CC1C-E632-44D2-A0BA-0CAA32C45B8C}" uniqueName="28" name="列2" queryTableFieldId="31" dataDxfId="56" totalsRowCellStyle="標準 2">
      <calculatedColumnFormula>JuchuZan[[#This Row],[TotalPrice]]/JuchuZan[[#This Row],[OrderQty]]</calculatedColumnFormula>
    </tableColumn>
    <tableColumn id="30" xr3:uid="{F0A8485B-E238-4E74-A4CA-E7AC4F85B056}" uniqueName="30" name="列4" queryTableFieldId="35" dataDxfId="55" totalsRowCellStyle="標準 2">
      <calculatedColumnFormula>_xlfn.XLOOKUP(JuchuZan[[#This Row],[H'#]],#REF!,#REF!,"NA",0)</calculatedColumnFormula>
    </tableColumn>
    <tableColumn id="29" xr3:uid="{C6DD5C87-9BD0-4924-9E8B-513996EE2E28}" uniqueName="29" name="列5" queryTableFieldId="36" dataDxfId="54" totalsRowCellStyle="標準 2">
      <calculatedColumnFormula>_xlfn.XLOOKUP(JuchuZan[[#This Row],[H'#]],#REF!,#REF!,"NA",0)</calculatedColumnFormula>
    </tableColumn>
    <tableColumn id="31" xr3:uid="{A324DC8F-DDBE-4CDA-9CB2-4B777290BDDE}" uniqueName="31" name="列6" queryTableFieldId="37" dataDxfId="53" totalsRowCellStyle="標準 2">
      <calculatedColumnFormula>_xlfn.XLOOKUP(JuchuZan[[#This Row],[H'#]],[3]Sheet1!$H$2:$H$1079,[3]Sheet1!$B$2:$B$1079,"NA",0)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2A31-5C35-4D4F-8957-DC30899443D7}">
  <sheetPr codeName="Sheet10">
    <pageSetUpPr autoPageBreaks="0"/>
  </sheetPr>
  <dimension ref="A1:AE1879"/>
  <sheetViews>
    <sheetView tabSelected="1" zoomScale="80" zoomScaleNormal="80" workbookViewId="0">
      <selection activeCell="G178" sqref="G178"/>
    </sheetView>
  </sheetViews>
  <sheetFormatPr defaultColWidth="32.42578125" defaultRowHeight="15"/>
  <cols>
    <col min="1" max="1" width="9.85546875" style="1" bestFit="1" customWidth="1"/>
    <col min="2" max="2" width="17.5703125" style="1" bestFit="1" customWidth="1"/>
    <col min="3" max="3" width="29.140625" style="1" customWidth="1"/>
    <col min="4" max="4" width="12.7109375" style="1" bestFit="1" customWidth="1"/>
    <col min="5" max="5" width="16.85546875" style="1" bestFit="1" customWidth="1"/>
    <col min="6" max="6" width="15.7109375" style="1" bestFit="1" customWidth="1"/>
    <col min="7" max="7" width="43.85546875" style="1" customWidth="1"/>
    <col min="8" max="8" width="13.85546875" style="1" customWidth="1"/>
    <col min="9" max="9" width="9.85546875" style="1" bestFit="1" customWidth="1"/>
    <col min="10" max="10" width="8.7109375" style="1" bestFit="1" customWidth="1"/>
    <col min="11" max="11" width="8.85546875" style="1" bestFit="1" customWidth="1"/>
    <col min="12" max="12" width="13.28515625" style="1" customWidth="1"/>
    <col min="13" max="13" width="13.85546875" style="1" customWidth="1"/>
    <col min="14" max="14" width="10.28515625" style="1" customWidth="1"/>
    <col min="15" max="15" width="14.42578125" style="1" bestFit="1" customWidth="1"/>
    <col min="16" max="16" width="9.5703125" style="1" bestFit="1" customWidth="1"/>
    <col min="17" max="17" width="24.5703125" style="1" bestFit="1" customWidth="1"/>
    <col min="18" max="18" width="21.42578125" style="1" bestFit="1" customWidth="1"/>
    <col min="19" max="19" width="19.42578125" style="1" bestFit="1" customWidth="1"/>
    <col min="20" max="20" width="37.140625" style="1" hidden="1" customWidth="1"/>
    <col min="21" max="21" width="16.7109375" style="1" customWidth="1"/>
    <col min="22" max="22" width="12.7109375" style="1" customWidth="1"/>
    <col min="23" max="23" width="13.28515625" style="1" hidden="1" customWidth="1"/>
    <col min="24" max="24" width="10.5703125" style="1" hidden="1" customWidth="1"/>
    <col min="25" max="25" width="14.28515625" style="87" hidden="1" customWidth="1"/>
    <col min="26" max="26" width="21.28515625" style="1" hidden="1" customWidth="1"/>
    <col min="27" max="27" width="12.7109375" style="1" hidden="1" customWidth="1"/>
    <col min="28" max="28" width="8.42578125" style="1" hidden="1" customWidth="1"/>
    <col min="29" max="30" width="7.42578125" style="1" hidden="1" customWidth="1"/>
    <col min="31" max="16384" width="32.42578125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87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>
      <c r="A2" s="1" t="s">
        <v>31</v>
      </c>
      <c r="B2" s="1" t="s">
        <v>32</v>
      </c>
      <c r="C2" s="1" t="s">
        <v>33</v>
      </c>
      <c r="D2" s="1">
        <v>3</v>
      </c>
      <c r="E2" s="1">
        <v>0</v>
      </c>
      <c r="F2" s="1">
        <v>0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1" t="s">
        <v>38</v>
      </c>
      <c r="N2" s="1">
        <v>95</v>
      </c>
      <c r="O2" s="2">
        <v>285</v>
      </c>
      <c r="P2" s="1">
        <v>11</v>
      </c>
      <c r="Q2" s="1">
        <v>20230808</v>
      </c>
      <c r="R2" s="1">
        <v>20230824</v>
      </c>
      <c r="S2" s="1">
        <v>20230823</v>
      </c>
      <c r="T2" s="1" t="s">
        <v>38</v>
      </c>
      <c r="U2" s="1" t="b">
        <v>0</v>
      </c>
      <c r="V2" s="1" t="b">
        <v>0</v>
      </c>
      <c r="W2" s="1" t="str" cm="1">
        <f t="array" ref="W2">_xlfn.XLOOKUP(MID(JuchuZan[[#This Row],[Item'#]],2,3),INDEX(_dtRg_Material,,1),INDEX(_dtRg_Material,,2),"-")</f>
        <v>-</v>
      </c>
      <c r="X2" s="1">
        <f>JuchuZan[[#This Row],[Total Length]]/JuchuZan[[#This Row],[OrderQty]]</f>
        <v>0</v>
      </c>
      <c r="Y2" s="87">
        <f>JuchuZan[[#This Row],[TotalPrice]]+Y1</f>
        <v>285</v>
      </c>
      <c r="Z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" s="1" t="e">
        <f>JuchuZan[[#This Row],[Total Length]]/JuchuZan[[#This Row],[Total Block]]</f>
        <v>#DIV/0!</v>
      </c>
      <c r="AB2" s="1">
        <f>JuchuZan[[#This Row],[TotalPrice]]/JuchuZan[[#This Row],[OrderQty]]</f>
        <v>95</v>
      </c>
      <c r="AC2" s="1" t="e">
        <f>_xlfn.XLOOKUP(JuchuZan[[#This Row],[H'#]],#REF!,#REF!,"NA",0)</f>
        <v>#REF!</v>
      </c>
      <c r="AD2" s="1" t="e">
        <f>_xlfn.XLOOKUP(JuchuZan[[#This Row],[H'#]],#REF!,#REF!,"NA",0)</f>
        <v>#REF!</v>
      </c>
      <c r="AE2" s="1" t="str">
        <f>_xlfn.XLOOKUP(JuchuZan[[#This Row],[H'#]],[3]Sheet1!$H$2:$H$1079,[3]Sheet1!$B$2:$B$1079,"NA",0)</f>
        <v>BURTON (BLACK ANODIZE) TYPE 2</v>
      </c>
    </row>
    <row r="3" spans="1:31" hidden="1">
      <c r="A3" s="1" t="s">
        <v>39</v>
      </c>
      <c r="B3" s="1" t="s">
        <v>40</v>
      </c>
      <c r="C3" s="1" t="s">
        <v>41</v>
      </c>
      <c r="D3" s="1">
        <v>1</v>
      </c>
      <c r="E3" s="1">
        <v>0</v>
      </c>
      <c r="F3" s="1">
        <v>0</v>
      </c>
      <c r="G3" s="1" t="s">
        <v>42</v>
      </c>
      <c r="H3" s="1" t="s">
        <v>35</v>
      </c>
      <c r="I3" s="1" t="s">
        <v>43</v>
      </c>
      <c r="J3" s="1" t="s">
        <v>44</v>
      </c>
      <c r="K3" s="1" t="s">
        <v>38</v>
      </c>
      <c r="L3" s="1" t="s">
        <v>38</v>
      </c>
      <c r="M3" s="1" t="s">
        <v>38</v>
      </c>
      <c r="N3" s="1">
        <v>167</v>
      </c>
      <c r="O3" s="2">
        <v>167</v>
      </c>
      <c r="P3" s="1">
        <v>11</v>
      </c>
      <c r="Q3" s="1">
        <v>20230726</v>
      </c>
      <c r="R3" s="1">
        <v>20230824</v>
      </c>
      <c r="S3" s="1">
        <v>20230824</v>
      </c>
      <c r="T3" s="1" t="s">
        <v>38</v>
      </c>
      <c r="U3" s="1" t="b">
        <v>0</v>
      </c>
      <c r="V3" s="1" t="b">
        <v>0</v>
      </c>
      <c r="W3" s="1" t="str" cm="1">
        <f t="array" ref="W3">_xlfn.XLOOKUP(MID(JuchuZan[[#This Row],[Item'#]],2,3),INDEX(_dtRg_Material,,1),INDEX(_dtRg_Material,,2),"-")</f>
        <v>-</v>
      </c>
      <c r="X3" s="1">
        <f>JuchuZan[[#This Row],[Total Length]]/JuchuZan[[#This Row],[OrderQty]]</f>
        <v>0</v>
      </c>
      <c r="Y3" s="87">
        <f>JuchuZan[[#This Row],[TotalPrice]]+Y2</f>
        <v>452</v>
      </c>
      <c r="Z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" s="1" t="e">
        <f>JuchuZan[[#This Row],[Total Length]]/JuchuZan[[#This Row],[Total Block]]</f>
        <v>#DIV/0!</v>
      </c>
      <c r="AB3" s="1">
        <f>JuchuZan[[#This Row],[TotalPrice]]/JuchuZan[[#This Row],[OrderQty]]</f>
        <v>167</v>
      </c>
      <c r="AC3" s="1" t="e">
        <f>_xlfn.XLOOKUP(JuchuZan[[#This Row],[H'#]],#REF!,#REF!,"NA",0)</f>
        <v>#REF!</v>
      </c>
      <c r="AD3" s="1" t="e">
        <f>_xlfn.XLOOKUP(JuchuZan[[#This Row],[H'#]],#REF!,#REF!,"NA",0)</f>
        <v>#REF!</v>
      </c>
      <c r="AE3" s="1" t="str">
        <f>_xlfn.XLOOKUP(JuchuZan[[#This Row],[H'#]],[3]Sheet1!$H$2:$H$1079,[3]Sheet1!$B$2:$B$1079,"NA",0)</f>
        <v>BURTON (BLACK ANODIZE) TYPE 2</v>
      </c>
    </row>
    <row r="4" spans="1:31" hidden="1">
      <c r="A4" s="1" t="s">
        <v>45</v>
      </c>
      <c r="B4" s="1" t="s">
        <v>46</v>
      </c>
      <c r="C4" s="1" t="s">
        <v>47</v>
      </c>
      <c r="D4" s="1">
        <v>18</v>
      </c>
      <c r="E4" s="1">
        <v>72000</v>
      </c>
      <c r="F4" s="1">
        <v>36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38</v>
      </c>
      <c r="M4" s="1" t="s">
        <v>53</v>
      </c>
      <c r="N4" s="1">
        <v>446</v>
      </c>
      <c r="O4" s="2">
        <v>8028</v>
      </c>
      <c r="P4" s="1">
        <v>11</v>
      </c>
      <c r="Q4" s="1">
        <v>20230613</v>
      </c>
      <c r="R4" s="1">
        <v>20230825</v>
      </c>
      <c r="S4" s="1">
        <v>20230825</v>
      </c>
      <c r="T4" s="1" t="s">
        <v>54</v>
      </c>
      <c r="U4" s="1" t="b">
        <v>1</v>
      </c>
      <c r="V4" s="1" t="b">
        <v>0</v>
      </c>
      <c r="W4" s="1" t="str" cm="1">
        <f t="array" ref="W4">_xlfn.XLOOKUP(MID(JuchuZan[[#This Row],[Item'#]],2,3),INDEX(_dtRg_Material,,1),INDEX(_dtRg_Material,,2),"-")</f>
        <v>-</v>
      </c>
      <c r="X4" s="1">
        <f>JuchuZan[[#This Row],[Total Length]]/JuchuZan[[#This Row],[OrderQty]]</f>
        <v>4000</v>
      </c>
      <c r="Y4" s="87">
        <f>JuchuZan[[#This Row],[TotalPrice]]+Y3</f>
        <v>8480</v>
      </c>
      <c r="Z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" s="1">
        <f>JuchuZan[[#This Row],[Total Length]]/JuchuZan[[#This Row],[Total Block]]</f>
        <v>2000</v>
      </c>
      <c r="AB4" s="1">
        <f>JuchuZan[[#This Row],[TotalPrice]]/JuchuZan[[#This Row],[OrderQty]]</f>
        <v>446</v>
      </c>
      <c r="AC4" s="1" t="e">
        <f>_xlfn.XLOOKUP(JuchuZan[[#This Row],[H'#]],#REF!,#REF!,"NA",0)</f>
        <v>#REF!</v>
      </c>
      <c r="AD4" s="1" t="e">
        <f>_xlfn.XLOOKUP(JuchuZan[[#This Row],[H'#]],#REF!,#REF!,"NA",0)</f>
        <v>#REF!</v>
      </c>
      <c r="AE4" s="1" t="str">
        <f>_xlfn.XLOOKUP(JuchuZan[[#This Row],[H'#]],[3]Sheet1!$H$2:$H$1079,[3]Sheet1!$B$2:$B$1079,"NA",0)</f>
        <v>FINAL INSPECTION</v>
      </c>
    </row>
    <row r="5" spans="1:31" hidden="1">
      <c r="A5" s="1" t="s">
        <v>55</v>
      </c>
      <c r="B5" s="1" t="s">
        <v>56</v>
      </c>
      <c r="C5" s="1" t="s">
        <v>57</v>
      </c>
      <c r="D5" s="1">
        <v>30</v>
      </c>
      <c r="E5" s="1">
        <v>0</v>
      </c>
      <c r="F5" s="1">
        <v>30</v>
      </c>
      <c r="G5" s="1" t="s">
        <v>38</v>
      </c>
      <c r="H5" s="1" t="s">
        <v>58</v>
      </c>
      <c r="I5" s="1" t="s">
        <v>50</v>
      </c>
      <c r="J5" s="1" t="s">
        <v>59</v>
      </c>
      <c r="K5" s="1" t="s">
        <v>60</v>
      </c>
      <c r="L5" s="1" t="s">
        <v>61</v>
      </c>
      <c r="M5" s="1" t="s">
        <v>38</v>
      </c>
      <c r="N5" s="1">
        <v>22.66</v>
      </c>
      <c r="O5" s="2">
        <v>679.8</v>
      </c>
      <c r="P5" s="1">
        <v>21</v>
      </c>
      <c r="Q5" s="1">
        <v>20230908</v>
      </c>
      <c r="R5" s="1">
        <v>20230825</v>
      </c>
      <c r="S5" s="1">
        <v>20230825</v>
      </c>
      <c r="T5" s="1" t="s">
        <v>38</v>
      </c>
      <c r="U5" s="1" t="b">
        <v>1</v>
      </c>
      <c r="V5" s="1" t="b">
        <v>0</v>
      </c>
      <c r="W5" s="1" t="str" cm="1">
        <f t="array" ref="W5">_xlfn.XLOOKUP(MID(JuchuZan[[#This Row],[Item'#]],2,3),INDEX(_dtRg_Material,,1),INDEX(_dtRg_Material,,2),"-")</f>
        <v>-</v>
      </c>
      <c r="X5" s="1">
        <f>JuchuZan[[#This Row],[Total Length]]/JuchuZan[[#This Row],[OrderQty]]</f>
        <v>0</v>
      </c>
      <c r="Y5" s="87">
        <f>JuchuZan[[#This Row],[TotalPrice]]+Y4</f>
        <v>9159.7999999999993</v>
      </c>
      <c r="Z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" s="1">
        <f>JuchuZan[[#This Row],[Total Length]]/JuchuZan[[#This Row],[Total Block]]</f>
        <v>0</v>
      </c>
      <c r="AB5" s="1">
        <f>JuchuZan[[#This Row],[TotalPrice]]/JuchuZan[[#This Row],[OrderQty]]</f>
        <v>22.66</v>
      </c>
      <c r="AC5" s="1" t="e">
        <f>_xlfn.XLOOKUP(JuchuZan[[#This Row],[H'#]],#REF!,#REF!,"NA",0)</f>
        <v>#REF!</v>
      </c>
      <c r="AD5" s="1" t="e">
        <f>_xlfn.XLOOKUP(JuchuZan[[#This Row],[H'#]],#REF!,#REF!,"NA",0)</f>
        <v>#REF!</v>
      </c>
      <c r="AE5" s="1" t="str">
        <f>_xlfn.XLOOKUP(JuchuZan[[#This Row],[H'#]],[3]Sheet1!$H$2:$H$1079,[3]Sheet1!$B$2:$B$1079,"NA",0)</f>
        <v>BLOCK ASSEMBLY (GK)</v>
      </c>
    </row>
    <row r="6" spans="1:31" hidden="1">
      <c r="A6" s="1" t="s">
        <v>62</v>
      </c>
      <c r="B6" s="1" t="s">
        <v>63</v>
      </c>
      <c r="C6" s="1" t="s">
        <v>64</v>
      </c>
      <c r="D6" s="1">
        <v>1</v>
      </c>
      <c r="E6" s="1">
        <v>7290</v>
      </c>
      <c r="F6" s="1">
        <v>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60</v>
      </c>
      <c r="L6" s="1" t="s">
        <v>38</v>
      </c>
      <c r="M6" s="1" t="s">
        <v>38</v>
      </c>
      <c r="N6" s="1">
        <v>3018.93</v>
      </c>
      <c r="O6" s="2">
        <v>3018.93</v>
      </c>
      <c r="P6" s="1">
        <v>11</v>
      </c>
      <c r="Q6" s="1">
        <v>20230825</v>
      </c>
      <c r="R6" s="1">
        <v>20230825</v>
      </c>
      <c r="S6" s="1">
        <v>20230825</v>
      </c>
      <c r="T6" s="1" t="s">
        <v>69</v>
      </c>
      <c r="U6" s="1" t="b">
        <v>1</v>
      </c>
      <c r="V6" s="1" t="b">
        <v>0</v>
      </c>
      <c r="W6" s="1" t="str" cm="1">
        <f t="array" ref="W6">_xlfn.XLOOKUP(MID(JuchuZan[[#This Row],[Item'#]],2,3),INDEX(_dtRg_Material,,1),INDEX(_dtRg_Material,,2),"-")</f>
        <v>-</v>
      </c>
      <c r="X6" s="1">
        <f>JuchuZan[[#This Row],[Total Length]]/JuchuZan[[#This Row],[OrderQty]]</f>
        <v>7290</v>
      </c>
      <c r="Y6" s="87">
        <f>JuchuZan[[#This Row],[TotalPrice]]+Y5</f>
        <v>12178.73</v>
      </c>
      <c r="Z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" s="1">
        <f>JuchuZan[[#This Row],[Total Length]]/JuchuZan[[#This Row],[Total Block]]</f>
        <v>1822.5</v>
      </c>
      <c r="AB6" s="1">
        <f>JuchuZan[[#This Row],[TotalPrice]]/JuchuZan[[#This Row],[OrderQty]]</f>
        <v>3018.93</v>
      </c>
      <c r="AC6" s="1" t="e">
        <f>_xlfn.XLOOKUP(JuchuZan[[#This Row],[H'#]],#REF!,#REF!,"NA",0)</f>
        <v>#REF!</v>
      </c>
      <c r="AD6" s="1" t="e">
        <f>_xlfn.XLOOKUP(JuchuZan[[#This Row],[H'#]],#REF!,#REF!,"NA",0)</f>
        <v>#REF!</v>
      </c>
      <c r="AE6" s="1" t="str">
        <f>_xlfn.XLOOKUP(JuchuZan[[#This Row],[H'#]],[3]Sheet1!$H$2:$H$1079,[3]Sheet1!$B$2:$B$1079,"NA",0)</f>
        <v>ARMOLOY (CHROME)IL</v>
      </c>
    </row>
    <row r="7" spans="1:31" hidden="1">
      <c r="A7" s="1" t="s">
        <v>70</v>
      </c>
      <c r="B7" s="1" t="s">
        <v>71</v>
      </c>
      <c r="C7" s="1" t="s">
        <v>72</v>
      </c>
      <c r="D7" s="1">
        <v>8</v>
      </c>
      <c r="E7" s="1">
        <v>3680</v>
      </c>
      <c r="F7" s="1">
        <v>0</v>
      </c>
      <c r="G7" s="1" t="s">
        <v>73</v>
      </c>
      <c r="H7" s="1" t="s">
        <v>74</v>
      </c>
      <c r="I7" s="1" t="s">
        <v>36</v>
      </c>
      <c r="J7" s="1" t="s">
        <v>75</v>
      </c>
      <c r="K7" s="1" t="s">
        <v>76</v>
      </c>
      <c r="L7" s="1" t="s">
        <v>38</v>
      </c>
      <c r="M7" s="1" t="s">
        <v>38</v>
      </c>
      <c r="N7" s="1">
        <v>1150</v>
      </c>
      <c r="O7" s="2">
        <v>9200</v>
      </c>
      <c r="P7" s="1">
        <v>11</v>
      </c>
      <c r="Q7" s="1">
        <v>20230711</v>
      </c>
      <c r="R7" s="1">
        <v>20230825</v>
      </c>
      <c r="S7" s="1">
        <v>20230825</v>
      </c>
      <c r="T7" s="1" t="s">
        <v>38</v>
      </c>
      <c r="U7" s="1" t="b">
        <v>0</v>
      </c>
      <c r="V7" s="1" t="b">
        <v>0</v>
      </c>
      <c r="W7" s="1" t="str" cm="1">
        <f t="array" ref="W7">_xlfn.XLOOKUP(MID(JuchuZan[[#This Row],[Item'#]],2,3),INDEX(_dtRg_Material,,1),INDEX(_dtRg_Material,,2),"-")</f>
        <v>-</v>
      </c>
      <c r="X7" s="1">
        <f>JuchuZan[[#This Row],[Total Length]]/JuchuZan[[#This Row],[OrderQty]]</f>
        <v>460</v>
      </c>
      <c r="Y7" s="87">
        <f>JuchuZan[[#This Row],[TotalPrice]]+Y6</f>
        <v>21378.73</v>
      </c>
      <c r="Z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" s="1" t="e">
        <f>JuchuZan[[#This Row],[Total Length]]/JuchuZan[[#This Row],[Total Block]]</f>
        <v>#DIV/0!</v>
      </c>
      <c r="AB7" s="1">
        <f>JuchuZan[[#This Row],[TotalPrice]]/JuchuZan[[#This Row],[OrderQty]]</f>
        <v>1150</v>
      </c>
      <c r="AC7" s="1" t="e">
        <f>_xlfn.XLOOKUP(JuchuZan[[#This Row],[H'#]],#REF!,#REF!,"NA",0)</f>
        <v>#REF!</v>
      </c>
      <c r="AD7" s="1" t="e">
        <f>_xlfn.XLOOKUP(JuchuZan[[#This Row],[H'#]],#REF!,#REF!,"NA",0)</f>
        <v>#REF!</v>
      </c>
      <c r="AE7" s="1" t="str">
        <f>_xlfn.XLOOKUP(JuchuZan[[#This Row],[H'#]],[3]Sheet1!$H$2:$H$1079,[3]Sheet1!$B$2:$B$1079,"NA",0)</f>
        <v>WASHING (GL)</v>
      </c>
    </row>
    <row r="8" spans="1:31" hidden="1">
      <c r="A8" s="1" t="s">
        <v>77</v>
      </c>
      <c r="B8" s="1" t="s">
        <v>78</v>
      </c>
      <c r="C8" s="1" t="s">
        <v>79</v>
      </c>
      <c r="D8" s="1">
        <v>4</v>
      </c>
      <c r="E8" s="1">
        <v>0</v>
      </c>
      <c r="F8" s="1">
        <v>4</v>
      </c>
      <c r="G8" s="1" t="s">
        <v>80</v>
      </c>
      <c r="H8" s="1" t="s">
        <v>49</v>
      </c>
      <c r="I8" s="1" t="s">
        <v>50</v>
      </c>
      <c r="J8" s="1" t="s">
        <v>81</v>
      </c>
      <c r="K8" s="1" t="s">
        <v>82</v>
      </c>
      <c r="L8" s="1" t="s">
        <v>38</v>
      </c>
      <c r="M8" s="1" t="s">
        <v>38</v>
      </c>
      <c r="N8" s="1">
        <v>70.930000000000007</v>
      </c>
      <c r="O8" s="2">
        <v>283.72000000000003</v>
      </c>
      <c r="P8" s="1">
        <v>11</v>
      </c>
      <c r="Q8" s="1">
        <v>20230825</v>
      </c>
      <c r="R8" s="1">
        <v>20230825</v>
      </c>
      <c r="S8" s="1">
        <v>20230825</v>
      </c>
      <c r="T8" s="1" t="s">
        <v>38</v>
      </c>
      <c r="U8" s="1" t="b">
        <v>1</v>
      </c>
      <c r="V8" s="1" t="b">
        <v>0</v>
      </c>
      <c r="W8" s="1" t="str" cm="1">
        <f t="array" ref="W8">_xlfn.XLOOKUP(MID(JuchuZan[[#This Row],[Item'#]],2,3),INDEX(_dtRg_Material,,1),INDEX(_dtRg_Material,,2),"-")</f>
        <v>-</v>
      </c>
      <c r="X8" s="1">
        <f>JuchuZan[[#This Row],[Total Length]]/JuchuZan[[#This Row],[OrderQty]]</f>
        <v>0</v>
      </c>
      <c r="Y8" s="87">
        <f>JuchuZan[[#This Row],[TotalPrice]]+Y7</f>
        <v>21662.45</v>
      </c>
      <c r="Z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" s="1">
        <f>JuchuZan[[#This Row],[Total Length]]/JuchuZan[[#This Row],[Total Block]]</f>
        <v>0</v>
      </c>
      <c r="AB8" s="1">
        <f>JuchuZan[[#This Row],[TotalPrice]]/JuchuZan[[#This Row],[OrderQty]]</f>
        <v>70.930000000000007</v>
      </c>
      <c r="AC8" s="1" t="e">
        <f>_xlfn.XLOOKUP(JuchuZan[[#This Row],[H'#]],#REF!,#REF!,"NA",0)</f>
        <v>#REF!</v>
      </c>
      <c r="AD8" s="1" t="e">
        <f>_xlfn.XLOOKUP(JuchuZan[[#This Row],[H'#]],#REF!,#REF!,"NA",0)</f>
        <v>#REF!</v>
      </c>
      <c r="AE8" s="1" t="str">
        <f>_xlfn.XLOOKUP(JuchuZan[[#This Row],[H'#]],[3]Sheet1!$H$2:$H$1079,[3]Sheet1!$B$2:$B$1079,"NA",0)</f>
        <v>INJECTION MOLDING</v>
      </c>
    </row>
    <row r="9" spans="1:31" hidden="1">
      <c r="A9" s="1" t="s">
        <v>83</v>
      </c>
      <c r="B9" s="1" t="s">
        <v>84</v>
      </c>
      <c r="C9" s="1" t="s">
        <v>85</v>
      </c>
      <c r="D9" s="1">
        <v>1</v>
      </c>
      <c r="E9" s="1">
        <v>0</v>
      </c>
      <c r="F9" s="1">
        <v>1</v>
      </c>
      <c r="G9" s="1" t="s">
        <v>42</v>
      </c>
      <c r="H9" s="1" t="s">
        <v>49</v>
      </c>
      <c r="I9" s="1" t="s">
        <v>50</v>
      </c>
      <c r="J9" s="1" t="s">
        <v>59</v>
      </c>
      <c r="K9" s="1" t="s">
        <v>82</v>
      </c>
      <c r="L9" s="1" t="s">
        <v>61</v>
      </c>
      <c r="M9" s="1" t="s">
        <v>53</v>
      </c>
      <c r="N9" s="1">
        <v>36.659999999999997</v>
      </c>
      <c r="O9" s="2">
        <v>36.659999999999997</v>
      </c>
      <c r="P9" s="1">
        <v>11</v>
      </c>
      <c r="Q9" s="1">
        <v>20230802</v>
      </c>
      <c r="R9" s="1">
        <v>20230825</v>
      </c>
      <c r="S9" s="1">
        <v>20230825</v>
      </c>
      <c r="T9" s="1" t="s">
        <v>38</v>
      </c>
      <c r="U9" s="1" t="b">
        <v>1</v>
      </c>
      <c r="V9" s="1" t="b">
        <v>0</v>
      </c>
      <c r="W9" s="1" t="str" cm="1">
        <f t="array" ref="W9">_xlfn.XLOOKUP(MID(JuchuZan[[#This Row],[Item'#]],2,3),INDEX(_dtRg_Material,,1),INDEX(_dtRg_Material,,2),"-")</f>
        <v>-</v>
      </c>
      <c r="X9" s="1">
        <f>JuchuZan[[#This Row],[Total Length]]/JuchuZan[[#This Row],[OrderQty]]</f>
        <v>0</v>
      </c>
      <c r="Y9" s="87">
        <f>JuchuZan[[#This Row],[TotalPrice]]+Y8</f>
        <v>21699.11</v>
      </c>
      <c r="Z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" s="1">
        <f>JuchuZan[[#This Row],[Total Length]]/JuchuZan[[#This Row],[Total Block]]</f>
        <v>0</v>
      </c>
      <c r="AB9" s="1">
        <f>JuchuZan[[#This Row],[TotalPrice]]/JuchuZan[[#This Row],[OrderQty]]</f>
        <v>36.659999999999997</v>
      </c>
      <c r="AC9" s="1" t="e">
        <f>_xlfn.XLOOKUP(JuchuZan[[#This Row],[H'#]],#REF!,#REF!,"NA",0)</f>
        <v>#REF!</v>
      </c>
      <c r="AD9" s="1" t="e">
        <f>_xlfn.XLOOKUP(JuchuZan[[#This Row],[H'#]],#REF!,#REF!,"NA",0)</f>
        <v>#REF!</v>
      </c>
      <c r="AE9" s="1" t="str">
        <f>_xlfn.XLOOKUP(JuchuZan[[#This Row],[H'#]],[3]Sheet1!$H$2:$H$1079,[3]Sheet1!$B$2:$B$1079,"NA",0)</f>
        <v>NA</v>
      </c>
    </row>
    <row r="10" spans="1:31" hidden="1">
      <c r="A10" s="1" t="s">
        <v>86</v>
      </c>
      <c r="B10" s="1" t="s">
        <v>87</v>
      </c>
      <c r="C10" s="1" t="s">
        <v>88</v>
      </c>
      <c r="D10" s="1">
        <v>4</v>
      </c>
      <c r="E10" s="1">
        <v>0</v>
      </c>
      <c r="F10" s="1">
        <v>4</v>
      </c>
      <c r="G10" s="1" t="s">
        <v>38</v>
      </c>
      <c r="H10" s="1" t="s">
        <v>89</v>
      </c>
      <c r="I10" s="1" t="s">
        <v>67</v>
      </c>
      <c r="J10" s="1" t="s">
        <v>68</v>
      </c>
      <c r="K10" s="1" t="s">
        <v>52</v>
      </c>
      <c r="L10" s="1" t="s">
        <v>61</v>
      </c>
      <c r="M10" s="1" t="s">
        <v>53</v>
      </c>
      <c r="N10" s="1">
        <v>80.97</v>
      </c>
      <c r="O10" s="2">
        <v>323.88</v>
      </c>
      <c r="P10" s="1">
        <v>21</v>
      </c>
      <c r="Q10" s="1">
        <v>20230825</v>
      </c>
      <c r="R10" s="1">
        <v>20230825</v>
      </c>
      <c r="S10" s="1">
        <v>20230825</v>
      </c>
      <c r="T10" s="1" t="s">
        <v>38</v>
      </c>
      <c r="U10" s="1" t="b">
        <v>1</v>
      </c>
      <c r="V10" s="1" t="b">
        <v>0</v>
      </c>
      <c r="W10" s="1" t="str" cm="1">
        <f t="array" ref="W10">_xlfn.XLOOKUP(MID(JuchuZan[[#This Row],[Item'#]],2,3),INDEX(_dtRg_Material,,1),INDEX(_dtRg_Material,,2),"-")</f>
        <v>-</v>
      </c>
      <c r="X10" s="1">
        <f>JuchuZan[[#This Row],[Total Length]]/JuchuZan[[#This Row],[OrderQty]]</f>
        <v>0</v>
      </c>
      <c r="Y10" s="87">
        <f>JuchuZan[[#This Row],[TotalPrice]]+Y9</f>
        <v>22022.99</v>
      </c>
      <c r="Z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" s="1">
        <f>JuchuZan[[#This Row],[Total Length]]/JuchuZan[[#This Row],[Total Block]]</f>
        <v>0</v>
      </c>
      <c r="AB10" s="1">
        <f>JuchuZan[[#This Row],[TotalPrice]]/JuchuZan[[#This Row],[OrderQty]]</f>
        <v>80.97</v>
      </c>
      <c r="AC10" s="1" t="e">
        <f>_xlfn.XLOOKUP(JuchuZan[[#This Row],[H'#]],#REF!,#REF!,"NA",0)</f>
        <v>#REF!</v>
      </c>
      <c r="AD10" s="1" t="e">
        <f>_xlfn.XLOOKUP(JuchuZan[[#This Row],[H'#]],#REF!,#REF!,"NA",0)</f>
        <v>#REF!</v>
      </c>
      <c r="AE10" s="1" t="str">
        <f>_xlfn.XLOOKUP(JuchuZan[[#This Row],[H'#]],[3]Sheet1!$H$2:$H$1079,[3]Sheet1!$B$2:$B$1079,"NA",0)</f>
        <v>NA</v>
      </c>
    </row>
    <row r="11" spans="1:31" hidden="1">
      <c r="A11" s="1" t="s">
        <v>90</v>
      </c>
      <c r="B11" s="1" t="s">
        <v>91</v>
      </c>
      <c r="C11" s="1" t="s">
        <v>92</v>
      </c>
      <c r="D11" s="1">
        <v>2</v>
      </c>
      <c r="E11" s="1">
        <v>300</v>
      </c>
      <c r="F11" s="1">
        <v>4</v>
      </c>
      <c r="G11" s="1" t="s">
        <v>38</v>
      </c>
      <c r="H11" s="1" t="s">
        <v>93</v>
      </c>
      <c r="I11" s="1" t="s">
        <v>43</v>
      </c>
      <c r="J11" s="1" t="s">
        <v>94</v>
      </c>
      <c r="K11" s="1" t="s">
        <v>95</v>
      </c>
      <c r="L11" s="1" t="s">
        <v>96</v>
      </c>
      <c r="M11" s="1" t="s">
        <v>97</v>
      </c>
      <c r="N11" s="1">
        <v>297.62</v>
      </c>
      <c r="O11" s="2">
        <v>595.24</v>
      </c>
      <c r="P11" s="1">
        <v>21</v>
      </c>
      <c r="Q11" s="1">
        <v>20230717</v>
      </c>
      <c r="R11" s="1">
        <v>20230828</v>
      </c>
      <c r="S11" s="1">
        <v>20230821</v>
      </c>
      <c r="T11" s="1" t="s">
        <v>38</v>
      </c>
      <c r="U11" s="1" t="b">
        <v>0</v>
      </c>
      <c r="V11" s="1" t="b">
        <v>0</v>
      </c>
      <c r="W11" s="1" t="str" cm="1">
        <f t="array" ref="W11">_xlfn.XLOOKUP(MID(JuchuZan[[#This Row],[Item'#]],2,3),INDEX(_dtRg_Material,,1),INDEX(_dtRg_Material,,2),"-")</f>
        <v>-</v>
      </c>
      <c r="X11" s="1">
        <f>JuchuZan[[#This Row],[Total Length]]/JuchuZan[[#This Row],[OrderQty]]</f>
        <v>150</v>
      </c>
      <c r="Y11" s="87">
        <f>JuchuZan[[#This Row],[TotalPrice]]+Y10</f>
        <v>22618.230000000003</v>
      </c>
      <c r="Z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" s="1">
        <f>JuchuZan[[#This Row],[Total Length]]/JuchuZan[[#This Row],[Total Block]]</f>
        <v>75</v>
      </c>
      <c r="AB11" s="1">
        <f>JuchuZan[[#This Row],[TotalPrice]]/JuchuZan[[#This Row],[OrderQty]]</f>
        <v>297.62</v>
      </c>
      <c r="AC11" s="1" t="e">
        <f>_xlfn.XLOOKUP(JuchuZan[[#This Row],[H'#]],#REF!,#REF!,"NA",0)</f>
        <v>#REF!</v>
      </c>
      <c r="AD11" s="1" t="e">
        <f>_xlfn.XLOOKUP(JuchuZan[[#This Row],[H'#]],#REF!,#REF!,"NA",0)</f>
        <v>#REF!</v>
      </c>
      <c r="AE11" s="1" t="str">
        <f>_xlfn.XLOOKUP(JuchuZan[[#This Row],[H'#]],[3]Sheet1!$H$2:$H$1079,[3]Sheet1!$B$2:$B$1079,"NA",0)</f>
        <v>NA</v>
      </c>
    </row>
    <row r="12" spans="1:31" hidden="1">
      <c r="A12" s="1" t="s">
        <v>98</v>
      </c>
      <c r="B12" s="1" t="s">
        <v>99</v>
      </c>
      <c r="C12" s="1" t="s">
        <v>100</v>
      </c>
      <c r="D12" s="1">
        <v>6</v>
      </c>
      <c r="E12" s="1">
        <v>4560</v>
      </c>
      <c r="F12" s="1">
        <v>12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53</v>
      </c>
      <c r="N12" s="1">
        <v>217.78</v>
      </c>
      <c r="O12" s="2">
        <v>1306.68</v>
      </c>
      <c r="P12" s="1">
        <v>11</v>
      </c>
      <c r="Q12" s="1">
        <v>20230828</v>
      </c>
      <c r="R12" s="1">
        <v>20230828</v>
      </c>
      <c r="S12" s="1">
        <v>20230828</v>
      </c>
      <c r="T12" s="1" t="s">
        <v>38</v>
      </c>
      <c r="U12" s="1" t="b">
        <v>1</v>
      </c>
      <c r="V12" s="1" t="b">
        <v>0</v>
      </c>
      <c r="W12" s="1" t="str" cm="1">
        <f t="array" ref="W12">_xlfn.XLOOKUP(MID(JuchuZan[[#This Row],[Item'#]],2,3),INDEX(_dtRg_Material,,1),INDEX(_dtRg_Material,,2),"-")</f>
        <v>-</v>
      </c>
      <c r="X12" s="1">
        <f>JuchuZan[[#This Row],[Total Length]]/JuchuZan[[#This Row],[OrderQty]]</f>
        <v>760</v>
      </c>
      <c r="Y12" s="87">
        <f>JuchuZan[[#This Row],[TotalPrice]]+Y11</f>
        <v>23924.910000000003</v>
      </c>
      <c r="Z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" s="1">
        <f>JuchuZan[[#This Row],[Total Length]]/JuchuZan[[#This Row],[Total Block]]</f>
        <v>380</v>
      </c>
      <c r="AB12" s="1">
        <f>JuchuZan[[#This Row],[TotalPrice]]/JuchuZan[[#This Row],[OrderQty]]</f>
        <v>217.78</v>
      </c>
      <c r="AC12" s="1" t="e">
        <f>_xlfn.XLOOKUP(JuchuZan[[#This Row],[H'#]],#REF!,#REF!,"NA",0)</f>
        <v>#REF!</v>
      </c>
      <c r="AD12" s="1" t="e">
        <f>_xlfn.XLOOKUP(JuchuZan[[#This Row],[H'#]],#REF!,#REF!,"NA",0)</f>
        <v>#REF!</v>
      </c>
      <c r="AE12" s="1" t="str">
        <f>_xlfn.XLOOKUP(JuchuZan[[#This Row],[H'#]],[3]Sheet1!$H$2:$H$1079,[3]Sheet1!$B$2:$B$1079,"NA",0)</f>
        <v>NA</v>
      </c>
    </row>
    <row r="13" spans="1:31" hidden="1">
      <c r="A13" s="1" t="s">
        <v>107</v>
      </c>
      <c r="B13" s="1" t="s">
        <v>56</v>
      </c>
      <c r="C13" s="1" t="s">
        <v>57</v>
      </c>
      <c r="D13" s="1">
        <v>120</v>
      </c>
      <c r="E13" s="1">
        <v>0</v>
      </c>
      <c r="F13" s="1">
        <v>120</v>
      </c>
      <c r="G13" s="1" t="s">
        <v>38</v>
      </c>
      <c r="H13" s="1" t="s">
        <v>58</v>
      </c>
      <c r="I13" s="1" t="s">
        <v>50</v>
      </c>
      <c r="J13" s="1" t="s">
        <v>59</v>
      </c>
      <c r="K13" s="1" t="s">
        <v>60</v>
      </c>
      <c r="L13" s="1" t="s">
        <v>61</v>
      </c>
      <c r="M13" s="1" t="s">
        <v>38</v>
      </c>
      <c r="N13" s="1">
        <v>22.66</v>
      </c>
      <c r="O13" s="2">
        <v>2719.2</v>
      </c>
      <c r="P13" s="1">
        <v>21</v>
      </c>
      <c r="Q13" s="1">
        <v>20230908</v>
      </c>
      <c r="R13" s="1">
        <v>20230828</v>
      </c>
      <c r="S13" s="1">
        <v>20230828</v>
      </c>
      <c r="T13" s="1" t="s">
        <v>38</v>
      </c>
      <c r="U13" s="1" t="b">
        <v>1</v>
      </c>
      <c r="V13" s="1" t="b">
        <v>0</v>
      </c>
      <c r="W13" s="1" t="str" cm="1">
        <f t="array" ref="W13">_xlfn.XLOOKUP(MID(JuchuZan[[#This Row],[Item'#]],2,3),INDEX(_dtRg_Material,,1),INDEX(_dtRg_Material,,2),"-")</f>
        <v>-</v>
      </c>
      <c r="X13" s="1">
        <f>JuchuZan[[#This Row],[Total Length]]/JuchuZan[[#This Row],[OrderQty]]</f>
        <v>0</v>
      </c>
      <c r="Y13" s="87">
        <f>JuchuZan[[#This Row],[TotalPrice]]+Y12</f>
        <v>26644.110000000004</v>
      </c>
      <c r="Z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" s="1">
        <f>JuchuZan[[#This Row],[Total Length]]/JuchuZan[[#This Row],[Total Block]]</f>
        <v>0</v>
      </c>
      <c r="AB13" s="1">
        <f>JuchuZan[[#This Row],[TotalPrice]]/JuchuZan[[#This Row],[OrderQty]]</f>
        <v>22.66</v>
      </c>
      <c r="AC13" s="1" t="e">
        <f>_xlfn.XLOOKUP(JuchuZan[[#This Row],[H'#]],#REF!,#REF!,"NA",0)</f>
        <v>#REF!</v>
      </c>
      <c r="AD13" s="1" t="e">
        <f>_xlfn.XLOOKUP(JuchuZan[[#This Row],[H'#]],#REF!,#REF!,"NA",0)</f>
        <v>#REF!</v>
      </c>
      <c r="AE13" s="1" t="str">
        <f>_xlfn.XLOOKUP(JuchuZan[[#This Row],[H'#]],[3]Sheet1!$H$2:$H$1079,[3]Sheet1!$B$2:$B$1079,"NA",0)</f>
        <v>BLOCK ASSEMBLY (GK)</v>
      </c>
    </row>
    <row r="14" spans="1:31" hidden="1">
      <c r="A14" s="1" t="s">
        <v>108</v>
      </c>
      <c r="B14" s="1" t="s">
        <v>109</v>
      </c>
      <c r="C14" s="1" t="s">
        <v>110</v>
      </c>
      <c r="D14" s="1">
        <v>30</v>
      </c>
      <c r="E14" s="1">
        <v>0</v>
      </c>
      <c r="F14" s="1">
        <v>30</v>
      </c>
      <c r="G14" s="1" t="s">
        <v>38</v>
      </c>
      <c r="H14" s="1" t="s">
        <v>58</v>
      </c>
      <c r="I14" s="1" t="s">
        <v>50</v>
      </c>
      <c r="J14" s="1" t="s">
        <v>59</v>
      </c>
      <c r="K14" s="1" t="s">
        <v>82</v>
      </c>
      <c r="L14" s="1" t="s">
        <v>61</v>
      </c>
      <c r="M14" s="1" t="s">
        <v>38</v>
      </c>
      <c r="N14" s="1">
        <v>22.66</v>
      </c>
      <c r="O14" s="2">
        <v>679.8</v>
      </c>
      <c r="P14" s="1">
        <v>21</v>
      </c>
      <c r="Q14" s="1">
        <v>20230908</v>
      </c>
      <c r="R14" s="1">
        <v>20230828</v>
      </c>
      <c r="S14" s="1">
        <v>20230828</v>
      </c>
      <c r="T14" s="1" t="s">
        <v>38</v>
      </c>
      <c r="U14" s="1" t="b">
        <v>1</v>
      </c>
      <c r="V14" s="1" t="b">
        <v>0</v>
      </c>
      <c r="W14" s="1" t="str" cm="1">
        <f t="array" ref="W14">_xlfn.XLOOKUP(MID(JuchuZan[[#This Row],[Item'#]],2,3),INDEX(_dtRg_Material,,1),INDEX(_dtRg_Material,,2),"-")</f>
        <v>-</v>
      </c>
      <c r="X14" s="1">
        <f>JuchuZan[[#This Row],[Total Length]]/JuchuZan[[#This Row],[OrderQty]]</f>
        <v>0</v>
      </c>
      <c r="Y14" s="87">
        <f>JuchuZan[[#This Row],[TotalPrice]]+Y13</f>
        <v>27323.910000000003</v>
      </c>
      <c r="Z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" s="1">
        <f>JuchuZan[[#This Row],[Total Length]]/JuchuZan[[#This Row],[Total Block]]</f>
        <v>0</v>
      </c>
      <c r="AB14" s="1">
        <f>JuchuZan[[#This Row],[TotalPrice]]/JuchuZan[[#This Row],[OrderQty]]</f>
        <v>22.66</v>
      </c>
      <c r="AC14" s="1" t="e">
        <f>_xlfn.XLOOKUP(JuchuZan[[#This Row],[H'#]],#REF!,#REF!,"NA",0)</f>
        <v>#REF!</v>
      </c>
      <c r="AD14" s="1" t="e">
        <f>_xlfn.XLOOKUP(JuchuZan[[#This Row],[H'#]],#REF!,#REF!,"NA",0)</f>
        <v>#REF!</v>
      </c>
      <c r="AE14" s="1" t="str">
        <f>_xlfn.XLOOKUP(JuchuZan[[#This Row],[H'#]],[3]Sheet1!$H$2:$H$1079,[3]Sheet1!$B$2:$B$1079,"NA",0)</f>
        <v>NA</v>
      </c>
    </row>
    <row r="15" spans="1:31" hidden="1">
      <c r="A15" s="1" t="s">
        <v>111</v>
      </c>
      <c r="B15" s="1" t="s">
        <v>112</v>
      </c>
      <c r="C15" s="1" t="s">
        <v>113</v>
      </c>
      <c r="D15" s="1">
        <v>20</v>
      </c>
      <c r="E15" s="1">
        <v>0</v>
      </c>
      <c r="F15" s="1">
        <v>20</v>
      </c>
      <c r="G15" s="1" t="s">
        <v>38</v>
      </c>
      <c r="H15" s="1" t="s">
        <v>58</v>
      </c>
      <c r="I15" s="1" t="s">
        <v>50</v>
      </c>
      <c r="J15" s="1" t="s">
        <v>114</v>
      </c>
      <c r="K15" s="1" t="s">
        <v>115</v>
      </c>
      <c r="L15" s="1" t="s">
        <v>61</v>
      </c>
      <c r="M15" s="1" t="s">
        <v>38</v>
      </c>
      <c r="N15" s="1">
        <v>31.8</v>
      </c>
      <c r="O15" s="2">
        <v>636</v>
      </c>
      <c r="P15" s="1">
        <v>21</v>
      </c>
      <c r="Q15" s="1">
        <v>20230908</v>
      </c>
      <c r="R15" s="1">
        <v>20230828</v>
      </c>
      <c r="S15" s="1">
        <v>20230828</v>
      </c>
      <c r="T15" s="1" t="s">
        <v>38</v>
      </c>
      <c r="U15" s="1" t="b">
        <v>1</v>
      </c>
      <c r="V15" s="1" t="b">
        <v>0</v>
      </c>
      <c r="W15" s="1" t="str" cm="1">
        <f t="array" ref="W15">_xlfn.XLOOKUP(MID(JuchuZan[[#This Row],[Item'#]],2,3),INDEX(_dtRg_Material,,1),INDEX(_dtRg_Material,,2),"-")</f>
        <v>-</v>
      </c>
      <c r="X15" s="1">
        <f>JuchuZan[[#This Row],[Total Length]]/JuchuZan[[#This Row],[OrderQty]]</f>
        <v>0</v>
      </c>
      <c r="Y15" s="87">
        <f>JuchuZan[[#This Row],[TotalPrice]]+Y14</f>
        <v>27959.910000000003</v>
      </c>
      <c r="Z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" s="1">
        <f>JuchuZan[[#This Row],[Total Length]]/JuchuZan[[#This Row],[Total Block]]</f>
        <v>0</v>
      </c>
      <c r="AB15" s="1">
        <f>JuchuZan[[#This Row],[TotalPrice]]/JuchuZan[[#This Row],[OrderQty]]</f>
        <v>31.8</v>
      </c>
      <c r="AC15" s="1" t="e">
        <f>_xlfn.XLOOKUP(JuchuZan[[#This Row],[H'#]],#REF!,#REF!,"NA",0)</f>
        <v>#REF!</v>
      </c>
      <c r="AD15" s="1" t="e">
        <f>_xlfn.XLOOKUP(JuchuZan[[#This Row],[H'#]],#REF!,#REF!,"NA",0)</f>
        <v>#REF!</v>
      </c>
      <c r="AE15" s="1" t="str">
        <f>_xlfn.XLOOKUP(JuchuZan[[#This Row],[H'#]],[3]Sheet1!$H$2:$H$1079,[3]Sheet1!$B$2:$B$1079,"NA",0)</f>
        <v>NA</v>
      </c>
    </row>
    <row r="16" spans="1:31" hidden="1">
      <c r="A16" s="1" t="s">
        <v>116</v>
      </c>
      <c r="B16" s="1" t="s">
        <v>117</v>
      </c>
      <c r="C16" s="1" t="s">
        <v>118</v>
      </c>
      <c r="D16" s="1">
        <v>20</v>
      </c>
      <c r="E16" s="1">
        <v>0</v>
      </c>
      <c r="F16" s="1">
        <v>20</v>
      </c>
      <c r="G16" s="1" t="s">
        <v>119</v>
      </c>
      <c r="H16" s="1" t="s">
        <v>49</v>
      </c>
      <c r="I16" s="1" t="s">
        <v>50</v>
      </c>
      <c r="J16" s="1" t="s">
        <v>59</v>
      </c>
      <c r="K16" s="1" t="s">
        <v>60</v>
      </c>
      <c r="L16" s="1" t="s">
        <v>38</v>
      </c>
      <c r="M16" s="1" t="s">
        <v>53</v>
      </c>
      <c r="N16" s="1">
        <v>53.52</v>
      </c>
      <c r="O16" s="2">
        <v>1070.4000000000001</v>
      </c>
      <c r="P16" s="1">
        <v>11</v>
      </c>
      <c r="Q16" s="1">
        <v>20230828</v>
      </c>
      <c r="R16" s="1">
        <v>20230828</v>
      </c>
      <c r="S16" s="1">
        <v>20230828</v>
      </c>
      <c r="T16" s="1" t="s">
        <v>38</v>
      </c>
      <c r="U16" s="1" t="b">
        <v>1</v>
      </c>
      <c r="V16" s="1" t="b">
        <v>0</v>
      </c>
      <c r="W16" s="1" t="str" cm="1">
        <f t="array" ref="W16">_xlfn.XLOOKUP(MID(JuchuZan[[#This Row],[Item'#]],2,3),INDEX(_dtRg_Material,,1),INDEX(_dtRg_Material,,2),"-")</f>
        <v>-</v>
      </c>
      <c r="X16" s="1">
        <f>JuchuZan[[#This Row],[Total Length]]/JuchuZan[[#This Row],[OrderQty]]</f>
        <v>0</v>
      </c>
      <c r="Y16" s="87">
        <f>JuchuZan[[#This Row],[TotalPrice]]+Y15</f>
        <v>29030.310000000005</v>
      </c>
      <c r="Z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" s="1">
        <f>JuchuZan[[#This Row],[Total Length]]/JuchuZan[[#This Row],[Total Block]]</f>
        <v>0</v>
      </c>
      <c r="AB16" s="1">
        <f>JuchuZan[[#This Row],[TotalPrice]]/JuchuZan[[#This Row],[OrderQty]]</f>
        <v>53.52</v>
      </c>
      <c r="AC16" s="1" t="e">
        <f>_xlfn.XLOOKUP(JuchuZan[[#This Row],[H'#]],#REF!,#REF!,"NA",0)</f>
        <v>#REF!</v>
      </c>
      <c r="AD16" s="1" t="e">
        <f>_xlfn.XLOOKUP(JuchuZan[[#This Row],[H'#]],#REF!,#REF!,"NA",0)</f>
        <v>#REF!</v>
      </c>
      <c r="AE16" s="1" t="str">
        <f>_xlfn.XLOOKUP(JuchuZan[[#This Row],[H'#]],[3]Sheet1!$H$2:$H$1079,[3]Sheet1!$B$2:$B$1079,"NA",0)</f>
        <v>NA</v>
      </c>
    </row>
    <row r="17" spans="1:31" hidden="1">
      <c r="A17" s="1" t="s">
        <v>120</v>
      </c>
      <c r="B17" s="1" t="s">
        <v>121</v>
      </c>
      <c r="C17" s="1" t="s">
        <v>122</v>
      </c>
      <c r="D17" s="1">
        <v>85</v>
      </c>
      <c r="E17" s="1">
        <v>0</v>
      </c>
      <c r="F17" s="1">
        <v>85</v>
      </c>
      <c r="G17" s="1" t="s">
        <v>123</v>
      </c>
      <c r="H17" s="1" t="s">
        <v>49</v>
      </c>
      <c r="I17" s="1" t="s">
        <v>50</v>
      </c>
      <c r="J17" s="1" t="s">
        <v>68</v>
      </c>
      <c r="K17" s="1" t="s">
        <v>115</v>
      </c>
      <c r="L17" s="1" t="s">
        <v>38</v>
      </c>
      <c r="M17" s="1" t="s">
        <v>38</v>
      </c>
      <c r="N17" s="1">
        <v>74</v>
      </c>
      <c r="O17" s="2">
        <v>6290</v>
      </c>
      <c r="P17" s="1">
        <v>11</v>
      </c>
      <c r="Q17" s="1">
        <v>20230828</v>
      </c>
      <c r="R17" s="1">
        <v>20230828</v>
      </c>
      <c r="S17" s="1">
        <v>20230828</v>
      </c>
      <c r="T17" s="1" t="s">
        <v>38</v>
      </c>
      <c r="U17" s="1" t="b">
        <v>1</v>
      </c>
      <c r="V17" s="1" t="b">
        <v>0</v>
      </c>
      <c r="W17" s="1" t="str" cm="1">
        <f t="array" ref="W17">_xlfn.XLOOKUP(MID(JuchuZan[[#This Row],[Item'#]],2,3),INDEX(_dtRg_Material,,1),INDEX(_dtRg_Material,,2),"-")</f>
        <v>-</v>
      </c>
      <c r="X17" s="1">
        <f>JuchuZan[[#This Row],[Total Length]]/JuchuZan[[#This Row],[OrderQty]]</f>
        <v>0</v>
      </c>
      <c r="Y17" s="87">
        <f>JuchuZan[[#This Row],[TotalPrice]]+Y16</f>
        <v>35320.310000000005</v>
      </c>
      <c r="Z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" s="1">
        <f>JuchuZan[[#This Row],[Total Length]]/JuchuZan[[#This Row],[Total Block]]</f>
        <v>0</v>
      </c>
      <c r="AB17" s="1">
        <f>JuchuZan[[#This Row],[TotalPrice]]/JuchuZan[[#This Row],[OrderQty]]</f>
        <v>74</v>
      </c>
      <c r="AC17" s="1" t="e">
        <f>_xlfn.XLOOKUP(JuchuZan[[#This Row],[H'#]],#REF!,#REF!,"NA",0)</f>
        <v>#REF!</v>
      </c>
      <c r="AD17" s="1" t="e">
        <f>_xlfn.XLOOKUP(JuchuZan[[#This Row],[H'#]],#REF!,#REF!,"NA",0)</f>
        <v>#REF!</v>
      </c>
      <c r="AE17" s="1" t="str">
        <f>_xlfn.XLOOKUP(JuchuZan[[#This Row],[H'#]],[3]Sheet1!$H$2:$H$1079,[3]Sheet1!$B$2:$B$1079,"NA",0)</f>
        <v>BLOCK ASSEMBLY (GK)</v>
      </c>
    </row>
    <row r="18" spans="1:31" hidden="1">
      <c r="A18" s="1" t="s">
        <v>124</v>
      </c>
      <c r="B18" s="1" t="s">
        <v>125</v>
      </c>
      <c r="C18" s="1" t="s">
        <v>126</v>
      </c>
      <c r="D18" s="1">
        <v>9</v>
      </c>
      <c r="E18" s="1">
        <v>945</v>
      </c>
      <c r="F18" s="1">
        <v>9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  <c r="L18" s="1" t="s">
        <v>96</v>
      </c>
      <c r="M18" s="1" t="s">
        <v>38</v>
      </c>
      <c r="N18" s="1">
        <v>109.63</v>
      </c>
      <c r="O18" s="2">
        <v>986.67</v>
      </c>
      <c r="P18" s="1">
        <v>11</v>
      </c>
      <c r="Q18" s="1">
        <v>20230828</v>
      </c>
      <c r="R18" s="1">
        <v>20230828</v>
      </c>
      <c r="S18" s="1">
        <v>20230828</v>
      </c>
      <c r="T18" s="1" t="s">
        <v>38</v>
      </c>
      <c r="U18" s="1" t="b">
        <v>1</v>
      </c>
      <c r="V18" s="1" t="b">
        <v>0</v>
      </c>
      <c r="W18" s="1" t="str" cm="1">
        <f t="array" ref="W18">_xlfn.XLOOKUP(MID(JuchuZan[[#This Row],[Item'#]],2,3),INDEX(_dtRg_Material,,1),INDEX(_dtRg_Material,,2),"-")</f>
        <v>-</v>
      </c>
      <c r="X18" s="1">
        <f>JuchuZan[[#This Row],[Total Length]]/JuchuZan[[#This Row],[OrderQty]]</f>
        <v>105</v>
      </c>
      <c r="Y18" s="87">
        <f>JuchuZan[[#This Row],[TotalPrice]]+Y17</f>
        <v>36306.980000000003</v>
      </c>
      <c r="Z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" s="1">
        <f>JuchuZan[[#This Row],[Total Length]]/JuchuZan[[#This Row],[Total Block]]</f>
        <v>105</v>
      </c>
      <c r="AB18" s="1">
        <f>JuchuZan[[#This Row],[TotalPrice]]/JuchuZan[[#This Row],[OrderQty]]</f>
        <v>109.63</v>
      </c>
      <c r="AC18" s="1" t="e">
        <f>_xlfn.XLOOKUP(JuchuZan[[#This Row],[H'#]],#REF!,#REF!,"NA",0)</f>
        <v>#REF!</v>
      </c>
      <c r="AD18" s="1" t="e">
        <f>_xlfn.XLOOKUP(JuchuZan[[#This Row],[H'#]],#REF!,#REF!,"NA",0)</f>
        <v>#REF!</v>
      </c>
      <c r="AE18" s="1" t="str">
        <f>_xlfn.XLOOKUP(JuchuZan[[#This Row],[H'#]],[3]Sheet1!$H$2:$H$1079,[3]Sheet1!$B$2:$B$1079,"NA",0)</f>
        <v>ACCURACY INSPECTION</v>
      </c>
    </row>
    <row r="19" spans="1:31" hidden="1">
      <c r="A19" s="1" t="s">
        <v>132</v>
      </c>
      <c r="B19" s="1" t="s">
        <v>133</v>
      </c>
      <c r="C19" s="1" t="s">
        <v>134</v>
      </c>
      <c r="D19" s="1">
        <v>30</v>
      </c>
      <c r="E19" s="1">
        <v>14940</v>
      </c>
      <c r="F19" s="1">
        <v>60</v>
      </c>
      <c r="G19" s="1" t="s">
        <v>135</v>
      </c>
      <c r="H19" s="1" t="s">
        <v>49</v>
      </c>
      <c r="I19" s="1" t="s">
        <v>50</v>
      </c>
      <c r="J19" s="1" t="s">
        <v>59</v>
      </c>
      <c r="K19" s="1" t="s">
        <v>82</v>
      </c>
      <c r="L19" s="1" t="s">
        <v>38</v>
      </c>
      <c r="M19" s="1" t="s">
        <v>38</v>
      </c>
      <c r="N19" s="1">
        <v>104.09</v>
      </c>
      <c r="O19" s="2">
        <v>3122.7</v>
      </c>
      <c r="P19" s="1">
        <v>11</v>
      </c>
      <c r="Q19" s="1">
        <v>20231013</v>
      </c>
      <c r="R19" s="1">
        <v>20230828</v>
      </c>
      <c r="S19" s="1">
        <v>20231013</v>
      </c>
      <c r="T19" s="1" t="s">
        <v>38</v>
      </c>
      <c r="U19" s="1" t="b">
        <v>1</v>
      </c>
      <c r="V19" s="1" t="b">
        <v>0</v>
      </c>
      <c r="W19" s="1" t="str" cm="1">
        <f t="array" ref="W19">_xlfn.XLOOKUP(MID(JuchuZan[[#This Row],[Item'#]],2,3),INDEX(_dtRg_Material,,1),INDEX(_dtRg_Material,,2),"-")</f>
        <v>-</v>
      </c>
      <c r="X19" s="1">
        <f>JuchuZan[[#This Row],[Total Length]]/JuchuZan[[#This Row],[OrderQty]]</f>
        <v>498</v>
      </c>
      <c r="Y19" s="87">
        <f>JuchuZan[[#This Row],[TotalPrice]]+Y18</f>
        <v>39429.68</v>
      </c>
      <c r="Z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" s="1">
        <f>JuchuZan[[#This Row],[Total Length]]/JuchuZan[[#This Row],[Total Block]]</f>
        <v>249</v>
      </c>
      <c r="AB19" s="1">
        <f>JuchuZan[[#This Row],[TotalPrice]]/JuchuZan[[#This Row],[OrderQty]]</f>
        <v>104.08999999999999</v>
      </c>
      <c r="AC19" s="1" t="e">
        <f>_xlfn.XLOOKUP(JuchuZan[[#This Row],[H'#]],#REF!,#REF!,"NA",0)</f>
        <v>#REF!</v>
      </c>
      <c r="AD19" s="1" t="e">
        <f>_xlfn.XLOOKUP(JuchuZan[[#This Row],[H'#]],#REF!,#REF!,"NA",0)</f>
        <v>#REF!</v>
      </c>
      <c r="AE19" s="1" t="str">
        <f>_xlfn.XLOOKUP(JuchuZan[[#This Row],[H'#]],[3]Sheet1!$H$2:$H$1079,[3]Sheet1!$B$2:$B$1079,"NA",0)</f>
        <v>ROTARY GRINDING</v>
      </c>
    </row>
    <row r="20" spans="1:31">
      <c r="A20" s="1" t="s">
        <v>136</v>
      </c>
      <c r="B20" s="1" t="s">
        <v>137</v>
      </c>
      <c r="C20" s="1" t="s">
        <v>138</v>
      </c>
      <c r="D20" s="1">
        <v>2</v>
      </c>
      <c r="E20" s="1">
        <v>360</v>
      </c>
      <c r="F20" s="1">
        <v>4</v>
      </c>
      <c r="G20" s="1" t="s">
        <v>139</v>
      </c>
      <c r="H20" s="1" t="s">
        <v>128</v>
      </c>
      <c r="I20" s="1" t="s">
        <v>129</v>
      </c>
      <c r="J20" s="1" t="s">
        <v>130</v>
      </c>
      <c r="K20" s="1" t="s">
        <v>140</v>
      </c>
      <c r="L20" s="1" t="s">
        <v>96</v>
      </c>
      <c r="M20" s="1" t="s">
        <v>53</v>
      </c>
      <c r="N20" s="1">
        <v>226.67</v>
      </c>
      <c r="O20" s="2">
        <v>453.34</v>
      </c>
      <c r="P20" s="1">
        <v>11</v>
      </c>
      <c r="Q20" s="1">
        <v>20230829</v>
      </c>
      <c r="R20" s="1">
        <v>20230829</v>
      </c>
      <c r="S20" s="1">
        <v>0</v>
      </c>
      <c r="T20" s="1" t="s">
        <v>38</v>
      </c>
      <c r="U20" s="1" t="b">
        <v>0</v>
      </c>
      <c r="V20" s="1" t="b">
        <v>1</v>
      </c>
      <c r="W20" s="1" t="str" cm="1">
        <f t="array" ref="W20">_xlfn.XLOOKUP(MID(JuchuZan[[#This Row],[Item'#]],2,3),INDEX(_dtRg_Material,,1),INDEX(_dtRg_Material,,2),"-")</f>
        <v>-</v>
      </c>
      <c r="X20" s="1">
        <f>JuchuZan[[#This Row],[Total Length]]/JuchuZan[[#This Row],[OrderQty]]</f>
        <v>180</v>
      </c>
      <c r="Y20" s="87">
        <f>JuchuZan[[#This Row],[TotalPrice]]+Y19</f>
        <v>39883.019999999997</v>
      </c>
      <c r="Z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" s="1">
        <f>JuchuZan[[#This Row],[Total Length]]/JuchuZan[[#This Row],[Total Block]]</f>
        <v>90</v>
      </c>
      <c r="AB20" s="1">
        <f>JuchuZan[[#This Row],[TotalPrice]]/JuchuZan[[#This Row],[OrderQty]]</f>
        <v>226.67</v>
      </c>
      <c r="AC20" s="1" t="e">
        <f>_xlfn.XLOOKUP(JuchuZan[[#This Row],[H'#]],#REF!,#REF!,"NA",0)</f>
        <v>#REF!</v>
      </c>
      <c r="AD20" s="1" t="e">
        <f>_xlfn.XLOOKUP(JuchuZan[[#This Row],[H'#]],#REF!,#REF!,"NA",0)</f>
        <v>#REF!</v>
      </c>
      <c r="AE20" s="1" t="str">
        <f>_xlfn.XLOOKUP(JuchuZan[[#This Row],[H'#]],[3]Sheet1!$H$2:$H$1079,[3]Sheet1!$B$2:$B$1079,"NA",0)</f>
        <v>NA</v>
      </c>
    </row>
    <row r="21" spans="1:31" hidden="1">
      <c r="A21" s="1" t="s">
        <v>141</v>
      </c>
      <c r="B21" s="1" t="s">
        <v>142</v>
      </c>
      <c r="C21" s="1" t="s">
        <v>143</v>
      </c>
      <c r="D21" s="1">
        <v>60</v>
      </c>
      <c r="E21" s="1">
        <v>0</v>
      </c>
      <c r="F21" s="1">
        <v>60</v>
      </c>
      <c r="G21" s="1" t="s">
        <v>144</v>
      </c>
      <c r="H21" s="1" t="s">
        <v>49</v>
      </c>
      <c r="I21" s="1" t="s">
        <v>50</v>
      </c>
      <c r="J21" s="1" t="s">
        <v>59</v>
      </c>
      <c r="K21" s="1" t="s">
        <v>82</v>
      </c>
      <c r="L21" s="1" t="s">
        <v>61</v>
      </c>
      <c r="M21" s="1" t="s">
        <v>38</v>
      </c>
      <c r="N21" s="1">
        <v>27.77</v>
      </c>
      <c r="O21" s="2">
        <v>1666.2</v>
      </c>
      <c r="P21" s="1">
        <v>11</v>
      </c>
      <c r="Q21" s="1">
        <v>20230829</v>
      </c>
      <c r="R21" s="1">
        <v>20230829</v>
      </c>
      <c r="S21" s="1">
        <v>20230829</v>
      </c>
      <c r="T21" s="1" t="s">
        <v>38</v>
      </c>
      <c r="U21" s="1" t="b">
        <v>1</v>
      </c>
      <c r="V21" s="1" t="b">
        <v>0</v>
      </c>
      <c r="W21" s="1" t="str" cm="1">
        <f t="array" ref="W21">_xlfn.XLOOKUP(MID(JuchuZan[[#This Row],[Item'#]],2,3),INDEX(_dtRg_Material,,1),INDEX(_dtRg_Material,,2),"-")</f>
        <v>-</v>
      </c>
      <c r="X21" s="1">
        <f>JuchuZan[[#This Row],[Total Length]]/JuchuZan[[#This Row],[OrderQty]]</f>
        <v>0</v>
      </c>
      <c r="Y21" s="87">
        <f>JuchuZan[[#This Row],[TotalPrice]]+Y20</f>
        <v>41549.219999999994</v>
      </c>
      <c r="Z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" s="1">
        <f>JuchuZan[[#This Row],[Total Length]]/JuchuZan[[#This Row],[Total Block]]</f>
        <v>0</v>
      </c>
      <c r="AB21" s="1">
        <f>JuchuZan[[#This Row],[TotalPrice]]/JuchuZan[[#This Row],[OrderQty]]</f>
        <v>27.77</v>
      </c>
      <c r="AC21" s="1" t="e">
        <f>_xlfn.XLOOKUP(JuchuZan[[#This Row],[H'#]],#REF!,#REF!,"NA",0)</f>
        <v>#REF!</v>
      </c>
      <c r="AD21" s="1" t="e">
        <f>_xlfn.XLOOKUP(JuchuZan[[#This Row],[H'#]],#REF!,#REF!,"NA",0)</f>
        <v>#REF!</v>
      </c>
      <c r="AE21" s="1" t="str">
        <f>_xlfn.XLOOKUP(JuchuZan[[#This Row],[H'#]],[3]Sheet1!$H$2:$H$1079,[3]Sheet1!$B$2:$B$1079,"NA",0)</f>
        <v>NA</v>
      </c>
    </row>
    <row r="22" spans="1:31" hidden="1">
      <c r="A22" s="1" t="s">
        <v>145</v>
      </c>
      <c r="B22" s="1" t="s">
        <v>142</v>
      </c>
      <c r="C22" s="1" t="s">
        <v>143</v>
      </c>
      <c r="D22" s="1">
        <v>60</v>
      </c>
      <c r="E22" s="1">
        <v>0</v>
      </c>
      <c r="F22" s="1">
        <v>60</v>
      </c>
      <c r="G22" s="1" t="s">
        <v>144</v>
      </c>
      <c r="H22" s="1" t="s">
        <v>49</v>
      </c>
      <c r="I22" s="1" t="s">
        <v>50</v>
      </c>
      <c r="J22" s="1" t="s">
        <v>59</v>
      </c>
      <c r="K22" s="1" t="s">
        <v>82</v>
      </c>
      <c r="L22" s="1" t="s">
        <v>61</v>
      </c>
      <c r="M22" s="1" t="s">
        <v>38</v>
      </c>
      <c r="N22" s="1">
        <v>27.77</v>
      </c>
      <c r="O22" s="2">
        <v>1666.2</v>
      </c>
      <c r="P22" s="1">
        <v>11</v>
      </c>
      <c r="Q22" s="1">
        <v>20230829</v>
      </c>
      <c r="R22" s="1">
        <v>20230829</v>
      </c>
      <c r="S22" s="1">
        <v>20230829</v>
      </c>
      <c r="T22" s="1" t="s">
        <v>38</v>
      </c>
      <c r="U22" s="1" t="b">
        <v>1</v>
      </c>
      <c r="V22" s="1" t="b">
        <v>0</v>
      </c>
      <c r="W22" s="1" t="str" cm="1">
        <f t="array" ref="W22">_xlfn.XLOOKUP(MID(JuchuZan[[#This Row],[Item'#]],2,3),INDEX(_dtRg_Material,,1),INDEX(_dtRg_Material,,2),"-")</f>
        <v>-</v>
      </c>
      <c r="X22" s="1">
        <f>JuchuZan[[#This Row],[Total Length]]/JuchuZan[[#This Row],[OrderQty]]</f>
        <v>0</v>
      </c>
      <c r="Y22" s="87">
        <f>JuchuZan[[#This Row],[TotalPrice]]+Y21</f>
        <v>43215.419999999991</v>
      </c>
      <c r="Z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" s="1">
        <f>JuchuZan[[#This Row],[Total Length]]/JuchuZan[[#This Row],[Total Block]]</f>
        <v>0</v>
      </c>
      <c r="AB22" s="1">
        <f>JuchuZan[[#This Row],[TotalPrice]]/JuchuZan[[#This Row],[OrderQty]]</f>
        <v>27.77</v>
      </c>
      <c r="AC22" s="1" t="e">
        <f>_xlfn.XLOOKUP(JuchuZan[[#This Row],[H'#]],#REF!,#REF!,"NA",0)</f>
        <v>#REF!</v>
      </c>
      <c r="AD22" s="1" t="e">
        <f>_xlfn.XLOOKUP(JuchuZan[[#This Row],[H'#]],#REF!,#REF!,"NA",0)</f>
        <v>#REF!</v>
      </c>
      <c r="AE22" s="1" t="str">
        <f>_xlfn.XLOOKUP(JuchuZan[[#This Row],[H'#]],[3]Sheet1!$H$2:$H$1079,[3]Sheet1!$B$2:$B$1079,"NA",0)</f>
        <v>BLOCK ASSEMBLY (GK)</v>
      </c>
    </row>
    <row r="23" spans="1:31" hidden="1">
      <c r="A23" s="1" t="s">
        <v>146</v>
      </c>
      <c r="B23" s="1" t="s">
        <v>142</v>
      </c>
      <c r="C23" s="1" t="s">
        <v>143</v>
      </c>
      <c r="D23" s="1">
        <v>100</v>
      </c>
      <c r="E23" s="1">
        <v>0</v>
      </c>
      <c r="F23" s="1">
        <v>100</v>
      </c>
      <c r="G23" s="1" t="s">
        <v>144</v>
      </c>
      <c r="H23" s="1" t="s">
        <v>49</v>
      </c>
      <c r="I23" s="1" t="s">
        <v>50</v>
      </c>
      <c r="J23" s="1" t="s">
        <v>59</v>
      </c>
      <c r="K23" s="1" t="s">
        <v>82</v>
      </c>
      <c r="L23" s="1" t="s">
        <v>61</v>
      </c>
      <c r="M23" s="1" t="s">
        <v>38</v>
      </c>
      <c r="N23" s="1">
        <v>27.77</v>
      </c>
      <c r="O23" s="2">
        <v>2777</v>
      </c>
      <c r="P23" s="1">
        <v>11</v>
      </c>
      <c r="Q23" s="1">
        <v>20230829</v>
      </c>
      <c r="R23" s="1">
        <v>20230829</v>
      </c>
      <c r="S23" s="1">
        <v>20230829</v>
      </c>
      <c r="T23" s="1" t="s">
        <v>38</v>
      </c>
      <c r="U23" s="1" t="b">
        <v>1</v>
      </c>
      <c r="V23" s="1" t="b">
        <v>0</v>
      </c>
      <c r="W23" s="1" t="str" cm="1">
        <f t="array" ref="W23">_xlfn.XLOOKUP(MID(JuchuZan[[#This Row],[Item'#]],2,3),INDEX(_dtRg_Material,,1),INDEX(_dtRg_Material,,2),"-")</f>
        <v>-</v>
      </c>
      <c r="X23" s="1">
        <f>JuchuZan[[#This Row],[Total Length]]/JuchuZan[[#This Row],[OrderQty]]</f>
        <v>0</v>
      </c>
      <c r="Y23" s="87">
        <f>JuchuZan[[#This Row],[TotalPrice]]+Y22</f>
        <v>45992.419999999991</v>
      </c>
      <c r="Z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" s="1">
        <f>JuchuZan[[#This Row],[Total Length]]/JuchuZan[[#This Row],[Total Block]]</f>
        <v>0</v>
      </c>
      <c r="AB23" s="1">
        <f>JuchuZan[[#This Row],[TotalPrice]]/JuchuZan[[#This Row],[OrderQty]]</f>
        <v>27.77</v>
      </c>
      <c r="AC23" s="1" t="e">
        <f>_xlfn.XLOOKUP(JuchuZan[[#This Row],[H'#]],#REF!,#REF!,"NA",0)</f>
        <v>#REF!</v>
      </c>
      <c r="AD23" s="1" t="e">
        <f>_xlfn.XLOOKUP(JuchuZan[[#This Row],[H'#]],#REF!,#REF!,"NA",0)</f>
        <v>#REF!</v>
      </c>
      <c r="AE23" s="1" t="str">
        <f>_xlfn.XLOOKUP(JuchuZan[[#This Row],[H'#]],[3]Sheet1!$H$2:$H$1079,[3]Sheet1!$B$2:$B$1079,"NA",0)</f>
        <v>BLOCK ASSEMBLY (GK)</v>
      </c>
    </row>
    <row r="24" spans="1:31" hidden="1">
      <c r="A24" s="1" t="s">
        <v>147</v>
      </c>
      <c r="B24" s="1" t="s">
        <v>142</v>
      </c>
      <c r="C24" s="1" t="s">
        <v>143</v>
      </c>
      <c r="D24" s="1">
        <v>100</v>
      </c>
      <c r="E24" s="1">
        <v>0</v>
      </c>
      <c r="F24" s="1">
        <v>100</v>
      </c>
      <c r="G24" s="1" t="s">
        <v>144</v>
      </c>
      <c r="H24" s="1" t="s">
        <v>49</v>
      </c>
      <c r="I24" s="1" t="s">
        <v>50</v>
      </c>
      <c r="J24" s="1" t="s">
        <v>59</v>
      </c>
      <c r="K24" s="1" t="s">
        <v>82</v>
      </c>
      <c r="L24" s="1" t="s">
        <v>61</v>
      </c>
      <c r="M24" s="1" t="s">
        <v>38</v>
      </c>
      <c r="N24" s="1">
        <v>27.77</v>
      </c>
      <c r="O24" s="2">
        <v>2777</v>
      </c>
      <c r="P24" s="1">
        <v>11</v>
      </c>
      <c r="Q24" s="1">
        <v>20230829</v>
      </c>
      <c r="R24" s="1">
        <v>20230829</v>
      </c>
      <c r="S24" s="1">
        <v>20230829</v>
      </c>
      <c r="T24" s="1" t="s">
        <v>38</v>
      </c>
      <c r="U24" s="1" t="b">
        <v>1</v>
      </c>
      <c r="V24" s="1" t="b">
        <v>0</v>
      </c>
      <c r="W24" s="1" t="str" cm="1">
        <f t="array" ref="W24">_xlfn.XLOOKUP(MID(JuchuZan[[#This Row],[Item'#]],2,3),INDEX(_dtRg_Material,,1),INDEX(_dtRg_Material,,2),"-")</f>
        <v>-</v>
      </c>
      <c r="X24" s="1">
        <f>JuchuZan[[#This Row],[Total Length]]/JuchuZan[[#This Row],[OrderQty]]</f>
        <v>0</v>
      </c>
      <c r="Y24" s="87">
        <f>JuchuZan[[#This Row],[TotalPrice]]+Y23</f>
        <v>48769.419999999991</v>
      </c>
      <c r="Z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" s="1">
        <f>JuchuZan[[#This Row],[Total Length]]/JuchuZan[[#This Row],[Total Block]]</f>
        <v>0</v>
      </c>
      <c r="AB24" s="1">
        <f>JuchuZan[[#This Row],[TotalPrice]]/JuchuZan[[#This Row],[OrderQty]]</f>
        <v>27.77</v>
      </c>
      <c r="AC24" s="1" t="e">
        <f>_xlfn.XLOOKUP(JuchuZan[[#This Row],[H'#]],#REF!,#REF!,"NA",0)</f>
        <v>#REF!</v>
      </c>
      <c r="AD24" s="1" t="e">
        <f>_xlfn.XLOOKUP(JuchuZan[[#This Row],[H'#]],#REF!,#REF!,"NA",0)</f>
        <v>#REF!</v>
      </c>
      <c r="AE24" s="1" t="str">
        <f>_xlfn.XLOOKUP(JuchuZan[[#This Row],[H'#]],[3]Sheet1!$H$2:$H$1079,[3]Sheet1!$B$2:$B$1079,"NA",0)</f>
        <v>BLOCK ASSEMBLY (GK)</v>
      </c>
    </row>
    <row r="25" spans="1:31" hidden="1">
      <c r="A25" s="1" t="s">
        <v>148</v>
      </c>
      <c r="B25" s="1" t="s">
        <v>142</v>
      </c>
      <c r="C25" s="1" t="s">
        <v>143</v>
      </c>
      <c r="D25" s="1">
        <v>76</v>
      </c>
      <c r="E25" s="1">
        <v>0</v>
      </c>
      <c r="F25" s="1">
        <v>76</v>
      </c>
      <c r="G25" s="1" t="s">
        <v>144</v>
      </c>
      <c r="H25" s="1" t="s">
        <v>49</v>
      </c>
      <c r="I25" s="1" t="s">
        <v>50</v>
      </c>
      <c r="J25" s="1" t="s">
        <v>59</v>
      </c>
      <c r="K25" s="1" t="s">
        <v>82</v>
      </c>
      <c r="L25" s="1" t="s">
        <v>61</v>
      </c>
      <c r="M25" s="1" t="s">
        <v>38</v>
      </c>
      <c r="N25" s="1">
        <v>27.77</v>
      </c>
      <c r="O25" s="2">
        <v>2110.52</v>
      </c>
      <c r="P25" s="1">
        <v>11</v>
      </c>
      <c r="Q25" s="1">
        <v>20230829</v>
      </c>
      <c r="R25" s="1">
        <v>20230829</v>
      </c>
      <c r="S25" s="1">
        <v>20230829</v>
      </c>
      <c r="T25" s="1" t="s">
        <v>38</v>
      </c>
      <c r="U25" s="1" t="b">
        <v>1</v>
      </c>
      <c r="V25" s="1" t="b">
        <v>0</v>
      </c>
      <c r="W25" s="1" t="str" cm="1">
        <f t="array" ref="W25">_xlfn.XLOOKUP(MID(JuchuZan[[#This Row],[Item'#]],2,3),INDEX(_dtRg_Material,,1),INDEX(_dtRg_Material,,2),"-")</f>
        <v>-</v>
      </c>
      <c r="X25" s="1">
        <f>JuchuZan[[#This Row],[Total Length]]/JuchuZan[[#This Row],[OrderQty]]</f>
        <v>0</v>
      </c>
      <c r="Y25" s="87">
        <f>JuchuZan[[#This Row],[TotalPrice]]+Y24</f>
        <v>50879.939999999988</v>
      </c>
      <c r="Z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" s="1">
        <f>JuchuZan[[#This Row],[Total Length]]/JuchuZan[[#This Row],[Total Block]]</f>
        <v>0</v>
      </c>
      <c r="AB25" s="1">
        <f>JuchuZan[[#This Row],[TotalPrice]]/JuchuZan[[#This Row],[OrderQty]]</f>
        <v>27.77</v>
      </c>
      <c r="AC25" s="1" t="e">
        <f>_xlfn.XLOOKUP(JuchuZan[[#This Row],[H'#]],#REF!,#REF!,"NA",0)</f>
        <v>#REF!</v>
      </c>
      <c r="AD25" s="1" t="e">
        <f>_xlfn.XLOOKUP(JuchuZan[[#This Row],[H'#]],#REF!,#REF!,"NA",0)</f>
        <v>#REF!</v>
      </c>
      <c r="AE25" s="1" t="str">
        <f>_xlfn.XLOOKUP(JuchuZan[[#This Row],[H'#]],[3]Sheet1!$H$2:$H$1079,[3]Sheet1!$B$2:$B$1079,"NA",0)</f>
        <v>NA</v>
      </c>
    </row>
    <row r="26" spans="1:31" hidden="1">
      <c r="A26" s="1" t="s">
        <v>149</v>
      </c>
      <c r="B26" s="1" t="s">
        <v>150</v>
      </c>
      <c r="C26" s="1" t="s">
        <v>151</v>
      </c>
      <c r="D26" s="1">
        <v>2</v>
      </c>
      <c r="E26" s="1">
        <v>560</v>
      </c>
      <c r="F26" s="1">
        <v>2</v>
      </c>
      <c r="G26" s="1" t="s">
        <v>152</v>
      </c>
      <c r="H26" s="1" t="s">
        <v>102</v>
      </c>
      <c r="I26" s="1" t="s">
        <v>103</v>
      </c>
      <c r="J26" s="1" t="s">
        <v>104</v>
      </c>
      <c r="K26" s="1" t="s">
        <v>82</v>
      </c>
      <c r="L26" s="1" t="s">
        <v>38</v>
      </c>
      <c r="M26" s="1" t="s">
        <v>38</v>
      </c>
      <c r="N26" s="1">
        <v>59.61</v>
      </c>
      <c r="O26" s="2">
        <v>119.22</v>
      </c>
      <c r="P26" s="1">
        <v>11</v>
      </c>
      <c r="Q26" s="1">
        <v>20230726</v>
      </c>
      <c r="R26" s="1">
        <v>20230829</v>
      </c>
      <c r="S26" s="1">
        <v>20230829</v>
      </c>
      <c r="T26" s="1" t="s">
        <v>38</v>
      </c>
      <c r="U26" s="1" t="b">
        <v>1</v>
      </c>
      <c r="V26" s="1" t="b">
        <v>0</v>
      </c>
      <c r="W26" s="1" t="str" cm="1">
        <f t="array" ref="W26">_xlfn.XLOOKUP(MID(JuchuZan[[#This Row],[Item'#]],2,3),INDEX(_dtRg_Material,,1),INDEX(_dtRg_Material,,2),"-")</f>
        <v>-</v>
      </c>
      <c r="X26" s="1">
        <f>JuchuZan[[#This Row],[Total Length]]/JuchuZan[[#This Row],[OrderQty]]</f>
        <v>280</v>
      </c>
      <c r="Y26" s="87">
        <f>JuchuZan[[#This Row],[TotalPrice]]+Y25</f>
        <v>50999.159999999989</v>
      </c>
      <c r="Z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" s="1">
        <f>JuchuZan[[#This Row],[Total Length]]/JuchuZan[[#This Row],[Total Block]]</f>
        <v>280</v>
      </c>
      <c r="AB26" s="1">
        <f>JuchuZan[[#This Row],[TotalPrice]]/JuchuZan[[#This Row],[OrderQty]]</f>
        <v>59.61</v>
      </c>
      <c r="AC26" s="1" t="e">
        <f>_xlfn.XLOOKUP(JuchuZan[[#This Row],[H'#]],#REF!,#REF!,"NA",0)</f>
        <v>#REF!</v>
      </c>
      <c r="AD26" s="1" t="e">
        <f>_xlfn.XLOOKUP(JuchuZan[[#This Row],[H'#]],#REF!,#REF!,"NA",0)</f>
        <v>#REF!</v>
      </c>
      <c r="AE26" s="1" t="str">
        <f>_xlfn.XLOOKUP(JuchuZan[[#This Row],[H'#]],[3]Sheet1!$H$2:$H$1079,[3]Sheet1!$B$2:$B$1079,"NA",0)</f>
        <v>WASHING &amp; WIPING RAIL</v>
      </c>
    </row>
    <row r="27" spans="1:31" hidden="1">
      <c r="A27" s="1" t="s">
        <v>153</v>
      </c>
      <c r="B27" s="1" t="s">
        <v>154</v>
      </c>
      <c r="C27" s="1" t="s">
        <v>155</v>
      </c>
      <c r="D27" s="1">
        <v>4</v>
      </c>
      <c r="E27" s="1">
        <v>0</v>
      </c>
      <c r="F27" s="1">
        <v>4</v>
      </c>
      <c r="G27" s="1" t="s">
        <v>156</v>
      </c>
      <c r="H27" s="1" t="s">
        <v>157</v>
      </c>
      <c r="I27" s="1" t="s">
        <v>67</v>
      </c>
      <c r="J27" s="1" t="s">
        <v>68</v>
      </c>
      <c r="K27" s="1" t="s">
        <v>52</v>
      </c>
      <c r="L27" s="1" t="s">
        <v>38</v>
      </c>
      <c r="M27" s="1" t="s">
        <v>38</v>
      </c>
      <c r="N27" s="1">
        <v>146.5</v>
      </c>
      <c r="O27" s="2">
        <v>586</v>
      </c>
      <c r="P27" s="1">
        <v>11</v>
      </c>
      <c r="Q27" s="1">
        <v>20230829</v>
      </c>
      <c r="R27" s="1">
        <v>20230829</v>
      </c>
      <c r="S27" s="1">
        <v>20230829</v>
      </c>
      <c r="T27" s="1" t="s">
        <v>38</v>
      </c>
      <c r="U27" s="1" t="b">
        <v>1</v>
      </c>
      <c r="V27" s="1" t="b">
        <v>0</v>
      </c>
      <c r="W27" s="1" t="str" cm="1">
        <f t="array" ref="W27">_xlfn.XLOOKUP(MID(JuchuZan[[#This Row],[Item'#]],2,3),INDEX(_dtRg_Material,,1),INDEX(_dtRg_Material,,2),"-")</f>
        <v>-</v>
      </c>
      <c r="X27" s="1">
        <f>JuchuZan[[#This Row],[Total Length]]/JuchuZan[[#This Row],[OrderQty]]</f>
        <v>0</v>
      </c>
      <c r="Y27" s="87">
        <f>JuchuZan[[#This Row],[TotalPrice]]+Y26</f>
        <v>51585.159999999989</v>
      </c>
      <c r="Z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" s="1">
        <f>JuchuZan[[#This Row],[Total Length]]/JuchuZan[[#This Row],[Total Block]]</f>
        <v>0</v>
      </c>
      <c r="AB27" s="1">
        <f>JuchuZan[[#This Row],[TotalPrice]]/JuchuZan[[#This Row],[OrderQty]]</f>
        <v>146.5</v>
      </c>
      <c r="AC27" s="1" t="e">
        <f>_xlfn.XLOOKUP(JuchuZan[[#This Row],[H'#]],#REF!,#REF!,"NA",0)</f>
        <v>#REF!</v>
      </c>
      <c r="AD27" s="1" t="e">
        <f>_xlfn.XLOOKUP(JuchuZan[[#This Row],[H'#]],#REF!,#REF!,"NA",0)</f>
        <v>#REF!</v>
      </c>
      <c r="AE27" s="1" t="str">
        <f>_xlfn.XLOOKUP(JuchuZan[[#This Row],[H'#]],[3]Sheet1!$H$2:$H$1079,[3]Sheet1!$B$2:$B$1079,"NA",0)</f>
        <v>NA</v>
      </c>
    </row>
    <row r="28" spans="1:31" hidden="1">
      <c r="A28" s="1" t="s">
        <v>158</v>
      </c>
      <c r="B28" s="1" t="s">
        <v>159</v>
      </c>
      <c r="C28" s="1" t="s">
        <v>160</v>
      </c>
      <c r="D28" s="1">
        <v>1</v>
      </c>
      <c r="E28" s="1">
        <v>315</v>
      </c>
      <c r="F28" s="1">
        <v>1</v>
      </c>
      <c r="G28" s="1" t="s">
        <v>161</v>
      </c>
      <c r="H28" s="1" t="s">
        <v>162</v>
      </c>
      <c r="I28" s="1" t="s">
        <v>67</v>
      </c>
      <c r="J28" s="1" t="s">
        <v>59</v>
      </c>
      <c r="K28" s="1" t="s">
        <v>60</v>
      </c>
      <c r="L28" s="1" t="s">
        <v>163</v>
      </c>
      <c r="M28" s="1" t="s">
        <v>53</v>
      </c>
      <c r="N28" s="1">
        <v>90.26</v>
      </c>
      <c r="O28" s="2">
        <v>90.26</v>
      </c>
      <c r="P28" s="1">
        <v>11</v>
      </c>
      <c r="Q28" s="1">
        <v>20230829</v>
      </c>
      <c r="R28" s="1">
        <v>20230829</v>
      </c>
      <c r="S28" s="1">
        <v>20230829</v>
      </c>
      <c r="T28" s="1" t="s">
        <v>38</v>
      </c>
      <c r="U28" s="1" t="b">
        <v>1</v>
      </c>
      <c r="V28" s="1" t="b">
        <v>0</v>
      </c>
      <c r="W28" s="1" t="str" cm="1">
        <f t="array" ref="W28">_xlfn.XLOOKUP(MID(JuchuZan[[#This Row],[Item'#]],2,3),INDEX(_dtRg_Material,,1),INDEX(_dtRg_Material,,2),"-")</f>
        <v>M</v>
      </c>
      <c r="X28" s="1">
        <f>JuchuZan[[#This Row],[Total Length]]/JuchuZan[[#This Row],[OrderQty]]</f>
        <v>315</v>
      </c>
      <c r="Y28" s="87">
        <f>JuchuZan[[#This Row],[TotalPrice]]+Y27</f>
        <v>51675.419999999991</v>
      </c>
      <c r="Z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" s="1">
        <f>JuchuZan[[#This Row],[Total Length]]/JuchuZan[[#This Row],[Total Block]]</f>
        <v>315</v>
      </c>
      <c r="AB28" s="1">
        <f>JuchuZan[[#This Row],[TotalPrice]]/JuchuZan[[#This Row],[OrderQty]]</f>
        <v>90.26</v>
      </c>
      <c r="AC28" s="1" t="e">
        <f>_xlfn.XLOOKUP(JuchuZan[[#This Row],[H'#]],#REF!,#REF!,"NA",0)</f>
        <v>#REF!</v>
      </c>
      <c r="AD28" s="1" t="e">
        <f>_xlfn.XLOOKUP(JuchuZan[[#This Row],[H'#]],#REF!,#REF!,"NA",0)</f>
        <v>#REF!</v>
      </c>
      <c r="AE28" s="1" t="str">
        <f>_xlfn.XLOOKUP(JuchuZan[[#This Row],[H'#]],[3]Sheet1!$H$2:$H$1079,[3]Sheet1!$B$2:$B$1079,"NA",0)</f>
        <v>NA</v>
      </c>
    </row>
    <row r="29" spans="1:31" hidden="1">
      <c r="A29" s="1" t="s">
        <v>164</v>
      </c>
      <c r="B29" s="1" t="s">
        <v>165</v>
      </c>
      <c r="C29" s="1" t="s">
        <v>166</v>
      </c>
      <c r="D29" s="1">
        <v>2</v>
      </c>
      <c r="E29" s="1">
        <v>2000</v>
      </c>
      <c r="F29" s="1">
        <v>6</v>
      </c>
      <c r="G29" s="1" t="s">
        <v>156</v>
      </c>
      <c r="H29" s="1" t="s">
        <v>157</v>
      </c>
      <c r="I29" s="1" t="s">
        <v>67</v>
      </c>
      <c r="J29" s="1" t="s">
        <v>59</v>
      </c>
      <c r="K29" s="1" t="s">
        <v>167</v>
      </c>
      <c r="L29" s="1" t="s">
        <v>38</v>
      </c>
      <c r="M29" s="1" t="s">
        <v>53</v>
      </c>
      <c r="N29" s="1">
        <v>159.22999999999999</v>
      </c>
      <c r="O29" s="2">
        <v>318.45999999999998</v>
      </c>
      <c r="P29" s="1">
        <v>11</v>
      </c>
      <c r="Q29" s="1">
        <v>20230823</v>
      </c>
      <c r="R29" s="1">
        <v>20230829</v>
      </c>
      <c r="S29" s="1">
        <v>20230829</v>
      </c>
      <c r="T29" s="1" t="s">
        <v>38</v>
      </c>
      <c r="U29" s="1" t="b">
        <v>1</v>
      </c>
      <c r="V29" s="1" t="b">
        <v>0</v>
      </c>
      <c r="W29" s="1" t="str" cm="1">
        <f t="array" ref="W29">_xlfn.XLOOKUP(MID(JuchuZan[[#This Row],[Item'#]],2,3),INDEX(_dtRg_Material,,1),INDEX(_dtRg_Material,,2),"-")</f>
        <v>-</v>
      </c>
      <c r="X29" s="1">
        <f>JuchuZan[[#This Row],[Total Length]]/JuchuZan[[#This Row],[OrderQty]]</f>
        <v>1000</v>
      </c>
      <c r="Y29" s="87">
        <f>JuchuZan[[#This Row],[TotalPrice]]+Y28</f>
        <v>51993.87999999999</v>
      </c>
      <c r="Z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" s="1">
        <f>JuchuZan[[#This Row],[Total Length]]/JuchuZan[[#This Row],[Total Block]]</f>
        <v>333.33333333333331</v>
      </c>
      <c r="AB29" s="1">
        <f>JuchuZan[[#This Row],[TotalPrice]]/JuchuZan[[#This Row],[OrderQty]]</f>
        <v>159.22999999999999</v>
      </c>
      <c r="AC29" s="1" t="e">
        <f>_xlfn.XLOOKUP(JuchuZan[[#This Row],[H'#]],#REF!,#REF!,"NA",0)</f>
        <v>#REF!</v>
      </c>
      <c r="AD29" s="1" t="e">
        <f>_xlfn.XLOOKUP(JuchuZan[[#This Row],[H'#]],#REF!,#REF!,"NA",0)</f>
        <v>#REF!</v>
      </c>
      <c r="AE29" s="1" t="str">
        <f>_xlfn.XLOOKUP(JuchuZan[[#This Row],[H'#]],[3]Sheet1!$H$2:$H$1079,[3]Sheet1!$B$2:$B$1079,"NA",0)</f>
        <v>WASHING &amp; WIPING RAIL</v>
      </c>
    </row>
    <row r="30" spans="1:31" hidden="1">
      <c r="A30" s="1" t="s">
        <v>168</v>
      </c>
      <c r="B30" s="1" t="s">
        <v>169</v>
      </c>
      <c r="C30" s="1" t="s">
        <v>170</v>
      </c>
      <c r="D30" s="1">
        <v>1</v>
      </c>
      <c r="E30" s="1">
        <v>40</v>
      </c>
      <c r="F30" s="1">
        <v>1</v>
      </c>
      <c r="G30" s="1" t="s">
        <v>171</v>
      </c>
      <c r="H30" s="1" t="s">
        <v>172</v>
      </c>
      <c r="I30" s="1" t="s">
        <v>173</v>
      </c>
      <c r="J30" s="1" t="s">
        <v>174</v>
      </c>
      <c r="K30" s="1" t="s">
        <v>38</v>
      </c>
      <c r="L30" s="1" t="s">
        <v>96</v>
      </c>
      <c r="M30" s="1" t="s">
        <v>53</v>
      </c>
      <c r="N30" s="1">
        <v>25.13</v>
      </c>
      <c r="O30" s="2">
        <v>25.13</v>
      </c>
      <c r="P30" s="1">
        <v>11</v>
      </c>
      <c r="Q30" s="1">
        <v>20230828</v>
      </c>
      <c r="R30" s="1">
        <v>20230829</v>
      </c>
      <c r="S30" s="1">
        <v>20230829</v>
      </c>
      <c r="T30" s="1" t="s">
        <v>38</v>
      </c>
      <c r="U30" s="1" t="b">
        <v>1</v>
      </c>
      <c r="V30" s="1" t="b">
        <v>0</v>
      </c>
      <c r="W30" s="1" t="str" cm="1">
        <f t="array" ref="W30">_xlfn.XLOOKUP(MID(JuchuZan[[#This Row],[Item'#]],2,3),INDEX(_dtRg_Material,,1),INDEX(_dtRg_Material,,2),"-")</f>
        <v>M</v>
      </c>
      <c r="X30" s="1">
        <f>JuchuZan[[#This Row],[Total Length]]/JuchuZan[[#This Row],[OrderQty]]</f>
        <v>40</v>
      </c>
      <c r="Y30" s="87">
        <f>JuchuZan[[#This Row],[TotalPrice]]+Y29</f>
        <v>52019.009999999987</v>
      </c>
      <c r="Z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" s="1">
        <f>JuchuZan[[#This Row],[Total Length]]/JuchuZan[[#This Row],[Total Block]]</f>
        <v>40</v>
      </c>
      <c r="AB30" s="1">
        <f>JuchuZan[[#This Row],[TotalPrice]]/JuchuZan[[#This Row],[OrderQty]]</f>
        <v>25.13</v>
      </c>
      <c r="AC30" s="1" t="e">
        <f>_xlfn.XLOOKUP(JuchuZan[[#This Row],[H'#]],#REF!,#REF!,"NA",0)</f>
        <v>#REF!</v>
      </c>
      <c r="AD30" s="1" t="e">
        <f>_xlfn.XLOOKUP(JuchuZan[[#This Row],[H'#]],#REF!,#REF!,"NA",0)</f>
        <v>#REF!</v>
      </c>
      <c r="AE30" s="1" t="str">
        <f>_xlfn.XLOOKUP(JuchuZan[[#This Row],[H'#]],[3]Sheet1!$H$2:$H$1079,[3]Sheet1!$B$2:$B$1079,"NA",0)</f>
        <v>BC GRINDING</v>
      </c>
    </row>
    <row r="31" spans="1:31" hidden="1">
      <c r="A31" s="1" t="s">
        <v>175</v>
      </c>
      <c r="B31" s="1" t="s">
        <v>169</v>
      </c>
      <c r="C31" s="1" t="s">
        <v>170</v>
      </c>
      <c r="D31" s="1">
        <v>1</v>
      </c>
      <c r="E31" s="1">
        <v>40</v>
      </c>
      <c r="F31" s="1">
        <v>1</v>
      </c>
      <c r="G31" s="1" t="s">
        <v>171</v>
      </c>
      <c r="H31" s="1" t="s">
        <v>172</v>
      </c>
      <c r="I31" s="1" t="s">
        <v>173</v>
      </c>
      <c r="J31" s="1" t="s">
        <v>174</v>
      </c>
      <c r="K31" s="1" t="s">
        <v>38</v>
      </c>
      <c r="L31" s="1" t="s">
        <v>96</v>
      </c>
      <c r="M31" s="1" t="s">
        <v>53</v>
      </c>
      <c r="N31" s="1">
        <v>25.13</v>
      </c>
      <c r="O31" s="2">
        <v>25.13</v>
      </c>
      <c r="P31" s="1">
        <v>11</v>
      </c>
      <c r="Q31" s="1">
        <v>20230828</v>
      </c>
      <c r="R31" s="1">
        <v>20230829</v>
      </c>
      <c r="S31" s="1">
        <v>20230829</v>
      </c>
      <c r="T31" s="1" t="s">
        <v>38</v>
      </c>
      <c r="U31" s="1" t="b">
        <v>1</v>
      </c>
      <c r="V31" s="1" t="b">
        <v>0</v>
      </c>
      <c r="W31" s="1" t="str" cm="1">
        <f t="array" ref="W31">_xlfn.XLOOKUP(MID(JuchuZan[[#This Row],[Item'#]],2,3),INDEX(_dtRg_Material,,1),INDEX(_dtRg_Material,,2),"-")</f>
        <v>M</v>
      </c>
      <c r="X31" s="1">
        <f>JuchuZan[[#This Row],[Total Length]]/JuchuZan[[#This Row],[OrderQty]]</f>
        <v>40</v>
      </c>
      <c r="Y31" s="87">
        <f>JuchuZan[[#This Row],[TotalPrice]]+Y30</f>
        <v>52044.139999999985</v>
      </c>
      <c r="Z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" s="1">
        <f>JuchuZan[[#This Row],[Total Length]]/JuchuZan[[#This Row],[Total Block]]</f>
        <v>40</v>
      </c>
      <c r="AB31" s="1">
        <f>JuchuZan[[#This Row],[TotalPrice]]/JuchuZan[[#This Row],[OrderQty]]</f>
        <v>25.13</v>
      </c>
      <c r="AC31" s="1" t="e">
        <f>_xlfn.XLOOKUP(JuchuZan[[#This Row],[H'#]],#REF!,#REF!,"NA",0)</f>
        <v>#REF!</v>
      </c>
      <c r="AD31" s="1" t="e">
        <f>_xlfn.XLOOKUP(JuchuZan[[#This Row],[H'#]],#REF!,#REF!,"NA",0)</f>
        <v>#REF!</v>
      </c>
      <c r="AE31" s="1" t="str">
        <f>_xlfn.XLOOKUP(JuchuZan[[#This Row],[H'#]],[3]Sheet1!$H$2:$H$1079,[3]Sheet1!$B$2:$B$1079,"NA",0)</f>
        <v>BC GRINDING</v>
      </c>
    </row>
    <row r="32" spans="1:31" hidden="1">
      <c r="A32" s="1" t="s">
        <v>176</v>
      </c>
      <c r="B32" s="1" t="s">
        <v>177</v>
      </c>
      <c r="C32" s="1" t="s">
        <v>178</v>
      </c>
      <c r="D32" s="1">
        <v>2</v>
      </c>
      <c r="E32" s="1">
        <v>160</v>
      </c>
      <c r="F32" s="1">
        <v>2</v>
      </c>
      <c r="G32" s="1" t="s">
        <v>179</v>
      </c>
      <c r="H32" s="1" t="s">
        <v>172</v>
      </c>
      <c r="I32" s="1" t="s">
        <v>173</v>
      </c>
      <c r="J32" s="1" t="s">
        <v>59</v>
      </c>
      <c r="K32" s="1" t="s">
        <v>38</v>
      </c>
      <c r="L32" s="1" t="s">
        <v>163</v>
      </c>
      <c r="M32" s="1" t="s">
        <v>53</v>
      </c>
      <c r="N32" s="1">
        <v>32.369999999999997</v>
      </c>
      <c r="O32" s="2">
        <v>64.739999999999995</v>
      </c>
      <c r="P32" s="1">
        <v>11</v>
      </c>
      <c r="Q32" s="1">
        <v>20230829</v>
      </c>
      <c r="R32" s="1">
        <v>20230829</v>
      </c>
      <c r="S32" s="1">
        <v>20230829</v>
      </c>
      <c r="T32" s="1" t="s">
        <v>38</v>
      </c>
      <c r="U32" s="1" t="b">
        <v>1</v>
      </c>
      <c r="V32" s="1" t="b">
        <v>0</v>
      </c>
      <c r="W32" s="1" t="str" cm="1">
        <f t="array" ref="W32">_xlfn.XLOOKUP(MID(JuchuZan[[#This Row],[Item'#]],2,3),INDEX(_dtRg_Material,,1),INDEX(_dtRg_Material,,2),"-")</f>
        <v>M</v>
      </c>
      <c r="X32" s="1">
        <f>JuchuZan[[#This Row],[Total Length]]/JuchuZan[[#This Row],[OrderQty]]</f>
        <v>80</v>
      </c>
      <c r="Y32" s="87">
        <f>JuchuZan[[#This Row],[TotalPrice]]+Y31</f>
        <v>52108.879999999983</v>
      </c>
      <c r="Z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" s="1">
        <f>JuchuZan[[#This Row],[Total Length]]/JuchuZan[[#This Row],[Total Block]]</f>
        <v>80</v>
      </c>
      <c r="AB32" s="1">
        <f>JuchuZan[[#This Row],[TotalPrice]]/JuchuZan[[#This Row],[OrderQty]]</f>
        <v>32.369999999999997</v>
      </c>
      <c r="AC32" s="1" t="e">
        <f>_xlfn.XLOOKUP(JuchuZan[[#This Row],[H'#]],#REF!,#REF!,"NA",0)</f>
        <v>#REF!</v>
      </c>
      <c r="AD32" s="1" t="e">
        <f>_xlfn.XLOOKUP(JuchuZan[[#This Row],[H'#]],#REF!,#REF!,"NA",0)</f>
        <v>#REF!</v>
      </c>
      <c r="AE32" s="1" t="str">
        <f>_xlfn.XLOOKUP(JuchuZan[[#This Row],[H'#]],[3]Sheet1!$H$2:$H$1079,[3]Sheet1!$B$2:$B$1079,"NA",0)</f>
        <v>FINAL INSPECTION</v>
      </c>
    </row>
    <row r="33" spans="1:31" hidden="1">
      <c r="A33" s="1" t="s">
        <v>180</v>
      </c>
      <c r="B33" s="1" t="s">
        <v>181</v>
      </c>
      <c r="C33" s="1" t="s">
        <v>182</v>
      </c>
      <c r="D33" s="1">
        <v>15</v>
      </c>
      <c r="E33" s="1">
        <v>1230</v>
      </c>
      <c r="F33" s="1">
        <v>15</v>
      </c>
      <c r="G33" s="1" t="s">
        <v>135</v>
      </c>
      <c r="H33" s="1" t="s">
        <v>183</v>
      </c>
      <c r="I33" s="1" t="s">
        <v>184</v>
      </c>
      <c r="J33" s="1" t="s">
        <v>59</v>
      </c>
      <c r="K33" s="1" t="s">
        <v>185</v>
      </c>
      <c r="L33" s="1" t="s">
        <v>96</v>
      </c>
      <c r="M33" s="1" t="s">
        <v>53</v>
      </c>
      <c r="N33" s="1">
        <v>55.96</v>
      </c>
      <c r="O33" s="2">
        <v>839.4</v>
      </c>
      <c r="P33" s="1">
        <v>11</v>
      </c>
      <c r="Q33" s="1">
        <v>20240123</v>
      </c>
      <c r="R33" s="1">
        <v>20230829</v>
      </c>
      <c r="S33" s="1">
        <v>20240123</v>
      </c>
      <c r="T33" s="1" t="s">
        <v>38</v>
      </c>
      <c r="U33" s="1" t="b">
        <v>1</v>
      </c>
      <c r="V33" s="1" t="b">
        <v>0</v>
      </c>
      <c r="W33" s="1" t="str" cm="1">
        <f t="array" ref="W33">_xlfn.XLOOKUP(MID(JuchuZan[[#This Row],[Item'#]],2,3),INDEX(_dtRg_Material,,1),INDEX(_dtRg_Material,,2),"-")</f>
        <v>M</v>
      </c>
      <c r="X33" s="1">
        <f>JuchuZan[[#This Row],[Total Length]]/JuchuZan[[#This Row],[OrderQty]]</f>
        <v>82</v>
      </c>
      <c r="Y33" s="87">
        <f>JuchuZan[[#This Row],[TotalPrice]]+Y32</f>
        <v>52948.279999999984</v>
      </c>
      <c r="Z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" s="1">
        <f>JuchuZan[[#This Row],[Total Length]]/JuchuZan[[#This Row],[Total Block]]</f>
        <v>82</v>
      </c>
      <c r="AB33" s="1">
        <f>JuchuZan[[#This Row],[TotalPrice]]/JuchuZan[[#This Row],[OrderQty]]</f>
        <v>55.96</v>
      </c>
      <c r="AC33" s="1" t="e">
        <f>_xlfn.XLOOKUP(JuchuZan[[#This Row],[H'#]],#REF!,#REF!,"NA",0)</f>
        <v>#REF!</v>
      </c>
      <c r="AD33" s="1" t="e">
        <f>_xlfn.XLOOKUP(JuchuZan[[#This Row],[H'#]],#REF!,#REF!,"NA",0)</f>
        <v>#REF!</v>
      </c>
      <c r="AE33" s="1" t="str">
        <f>_xlfn.XLOOKUP(JuchuZan[[#This Row],[H'#]],[3]Sheet1!$H$2:$H$1079,[3]Sheet1!$B$2:$B$1079,"NA",0)</f>
        <v>FINAL INSPECTION</v>
      </c>
    </row>
    <row r="34" spans="1:31">
      <c r="A34" s="1" t="s">
        <v>186</v>
      </c>
      <c r="B34" s="1" t="s">
        <v>187</v>
      </c>
      <c r="C34" s="1" t="s">
        <v>188</v>
      </c>
      <c r="D34" s="1">
        <v>1</v>
      </c>
      <c r="E34" s="1">
        <v>820</v>
      </c>
      <c r="F34" s="1">
        <v>2</v>
      </c>
      <c r="G34" s="1" t="s">
        <v>156</v>
      </c>
      <c r="H34" s="1" t="s">
        <v>189</v>
      </c>
      <c r="I34" s="1" t="s">
        <v>190</v>
      </c>
      <c r="J34" s="1" t="s">
        <v>191</v>
      </c>
      <c r="K34" s="1" t="s">
        <v>192</v>
      </c>
      <c r="L34" s="1" t="s">
        <v>38</v>
      </c>
      <c r="M34" s="1" t="s">
        <v>38</v>
      </c>
      <c r="N34" s="1">
        <v>208.24</v>
      </c>
      <c r="O34" s="2">
        <v>208.24</v>
      </c>
      <c r="P34" s="1">
        <v>11</v>
      </c>
      <c r="Q34" s="1">
        <v>20230830</v>
      </c>
      <c r="R34" s="1">
        <v>20230830</v>
      </c>
      <c r="S34" s="1">
        <v>0</v>
      </c>
      <c r="T34" s="1" t="s">
        <v>38</v>
      </c>
      <c r="U34" s="1" t="b">
        <v>0</v>
      </c>
      <c r="V34" s="1" t="b">
        <v>1</v>
      </c>
      <c r="W34" s="1" t="str" cm="1">
        <f t="array" ref="W34">_xlfn.XLOOKUP(MID(JuchuZan[[#This Row],[Item'#]],2,3),INDEX(_dtRg_Material,,1),INDEX(_dtRg_Material,,2),"-")</f>
        <v>-</v>
      </c>
      <c r="X34" s="1">
        <f>JuchuZan[[#This Row],[Total Length]]/JuchuZan[[#This Row],[OrderQty]]</f>
        <v>820</v>
      </c>
      <c r="Y34" s="87">
        <f>JuchuZan[[#This Row],[TotalPrice]]+Y33</f>
        <v>53156.519999999982</v>
      </c>
      <c r="Z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" s="1">
        <f>JuchuZan[[#This Row],[Total Length]]/JuchuZan[[#This Row],[Total Block]]</f>
        <v>410</v>
      </c>
      <c r="AB34" s="1">
        <f>JuchuZan[[#This Row],[TotalPrice]]/JuchuZan[[#This Row],[OrderQty]]</f>
        <v>208.24</v>
      </c>
      <c r="AC34" s="1" t="e">
        <f>_xlfn.XLOOKUP(JuchuZan[[#This Row],[H'#]],#REF!,#REF!,"NA",0)</f>
        <v>#REF!</v>
      </c>
      <c r="AD34" s="1" t="e">
        <f>_xlfn.XLOOKUP(JuchuZan[[#This Row],[H'#]],#REF!,#REF!,"NA",0)</f>
        <v>#REF!</v>
      </c>
      <c r="AE34" s="1" t="str">
        <f>_xlfn.XLOOKUP(JuchuZan[[#This Row],[H'#]],[3]Sheet1!$H$2:$H$1079,[3]Sheet1!$B$2:$B$1079,"NA",0)</f>
        <v>NA</v>
      </c>
    </row>
    <row r="35" spans="1:31">
      <c r="A35" s="1" t="s">
        <v>193</v>
      </c>
      <c r="B35" s="1" t="s">
        <v>194</v>
      </c>
      <c r="C35" s="1" t="s">
        <v>195</v>
      </c>
      <c r="D35" s="1">
        <v>3</v>
      </c>
      <c r="E35" s="1">
        <v>0</v>
      </c>
      <c r="F35" s="1">
        <v>3</v>
      </c>
      <c r="G35" s="1" t="s">
        <v>42</v>
      </c>
      <c r="H35" s="1" t="s">
        <v>128</v>
      </c>
      <c r="I35" s="1" t="s">
        <v>129</v>
      </c>
      <c r="J35" s="1" t="s">
        <v>191</v>
      </c>
      <c r="K35" s="1" t="s">
        <v>192</v>
      </c>
      <c r="L35" s="1" t="s">
        <v>61</v>
      </c>
      <c r="M35" s="1" t="s">
        <v>38</v>
      </c>
      <c r="N35" s="1">
        <v>79.34</v>
      </c>
      <c r="O35" s="2">
        <v>238.02</v>
      </c>
      <c r="P35" s="1">
        <v>11</v>
      </c>
      <c r="Q35" s="1">
        <v>20230830</v>
      </c>
      <c r="R35" s="1">
        <v>20230830</v>
      </c>
      <c r="S35" s="1">
        <v>0</v>
      </c>
      <c r="T35" s="1" t="s">
        <v>38</v>
      </c>
      <c r="U35" s="1" t="b">
        <v>0</v>
      </c>
      <c r="V35" s="1" t="b">
        <v>1</v>
      </c>
      <c r="W35" s="1" t="str" cm="1">
        <f t="array" ref="W35">_xlfn.XLOOKUP(MID(JuchuZan[[#This Row],[Item'#]],2,3),INDEX(_dtRg_Material,,1),INDEX(_dtRg_Material,,2),"-")</f>
        <v>-</v>
      </c>
      <c r="X35" s="1">
        <f>JuchuZan[[#This Row],[Total Length]]/JuchuZan[[#This Row],[OrderQty]]</f>
        <v>0</v>
      </c>
      <c r="Y35" s="87">
        <f>JuchuZan[[#This Row],[TotalPrice]]+Y34</f>
        <v>53394.539999999979</v>
      </c>
      <c r="Z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" s="1">
        <f>JuchuZan[[#This Row],[Total Length]]/JuchuZan[[#This Row],[Total Block]]</f>
        <v>0</v>
      </c>
      <c r="AB35" s="1">
        <f>JuchuZan[[#This Row],[TotalPrice]]/JuchuZan[[#This Row],[OrderQty]]</f>
        <v>79.34</v>
      </c>
      <c r="AC35" s="1" t="e">
        <f>_xlfn.XLOOKUP(JuchuZan[[#This Row],[H'#]],#REF!,#REF!,"NA",0)</f>
        <v>#REF!</v>
      </c>
      <c r="AD35" s="1" t="e">
        <f>_xlfn.XLOOKUP(JuchuZan[[#This Row],[H'#]],#REF!,#REF!,"NA",0)</f>
        <v>#REF!</v>
      </c>
      <c r="AE35" s="1" t="str">
        <f>_xlfn.XLOOKUP(JuchuZan[[#This Row],[H'#]],[3]Sheet1!$H$2:$H$1079,[3]Sheet1!$B$2:$B$1079,"NA",0)</f>
        <v>NA</v>
      </c>
    </row>
    <row r="36" spans="1:31" hidden="1">
      <c r="A36" s="1" t="s">
        <v>196</v>
      </c>
      <c r="B36" s="1" t="s">
        <v>197</v>
      </c>
      <c r="C36" s="1" t="s">
        <v>198</v>
      </c>
      <c r="D36" s="1">
        <v>40</v>
      </c>
      <c r="E36" s="1">
        <v>0</v>
      </c>
      <c r="F36" s="1">
        <v>0</v>
      </c>
      <c r="G36" s="1" t="s">
        <v>199</v>
      </c>
      <c r="H36" s="1" t="s">
        <v>200</v>
      </c>
      <c r="I36" s="1" t="s">
        <v>201</v>
      </c>
      <c r="J36" s="1" t="s">
        <v>202</v>
      </c>
      <c r="K36" s="1" t="s">
        <v>38</v>
      </c>
      <c r="L36" s="1" t="s">
        <v>38</v>
      </c>
      <c r="M36" s="1" t="s">
        <v>38</v>
      </c>
      <c r="N36" s="1">
        <v>330</v>
      </c>
      <c r="O36" s="2">
        <v>13200</v>
      </c>
      <c r="P36" s="1">
        <v>11</v>
      </c>
      <c r="Q36" s="1">
        <v>20230606</v>
      </c>
      <c r="R36" s="1">
        <v>20230830</v>
      </c>
      <c r="S36" s="1">
        <v>20230830</v>
      </c>
      <c r="T36" s="1" t="s">
        <v>38</v>
      </c>
      <c r="U36" s="1" t="b">
        <v>0</v>
      </c>
      <c r="V36" s="1" t="b">
        <v>0</v>
      </c>
      <c r="W36" s="1" t="str" cm="1">
        <f t="array" ref="W36">_xlfn.XLOOKUP(MID(JuchuZan[[#This Row],[Item'#]],2,3),INDEX(_dtRg_Material,,1),INDEX(_dtRg_Material,,2),"-")</f>
        <v>-</v>
      </c>
      <c r="X36" s="1">
        <f>JuchuZan[[#This Row],[Total Length]]/JuchuZan[[#This Row],[OrderQty]]</f>
        <v>0</v>
      </c>
      <c r="Y36" s="87">
        <f>JuchuZan[[#This Row],[TotalPrice]]+Y35</f>
        <v>66594.539999999979</v>
      </c>
      <c r="Z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" s="1" t="e">
        <f>JuchuZan[[#This Row],[Total Length]]/JuchuZan[[#This Row],[Total Block]]</f>
        <v>#DIV/0!</v>
      </c>
      <c r="AB36" s="1">
        <f>JuchuZan[[#This Row],[TotalPrice]]/JuchuZan[[#This Row],[OrderQty]]</f>
        <v>330</v>
      </c>
      <c r="AC36" s="1" t="e">
        <f>_xlfn.XLOOKUP(JuchuZan[[#This Row],[H'#]],#REF!,#REF!,"NA",0)</f>
        <v>#REF!</v>
      </c>
      <c r="AD36" s="1" t="e">
        <f>_xlfn.XLOOKUP(JuchuZan[[#This Row],[H'#]],#REF!,#REF!,"NA",0)</f>
        <v>#REF!</v>
      </c>
      <c r="AE36" s="1" t="str">
        <f>_xlfn.XLOOKUP(JuchuZan[[#This Row],[H'#]],[3]Sheet1!$H$2:$H$1079,[3]Sheet1!$B$2:$B$1079,"NA",0)</f>
        <v>BURTON (BLACK ANODIZE) TYPE 2</v>
      </c>
    </row>
    <row r="37" spans="1:31" hidden="1">
      <c r="A37" s="1" t="s">
        <v>203</v>
      </c>
      <c r="B37" s="1" t="s">
        <v>204</v>
      </c>
      <c r="C37" s="1" t="s">
        <v>205</v>
      </c>
      <c r="D37" s="1">
        <v>5</v>
      </c>
      <c r="E37" s="1">
        <v>1468.5</v>
      </c>
      <c r="F37" s="1">
        <v>5</v>
      </c>
      <c r="G37" s="1" t="s">
        <v>206</v>
      </c>
      <c r="H37" s="1" t="s">
        <v>49</v>
      </c>
      <c r="I37" s="1" t="s">
        <v>50</v>
      </c>
      <c r="J37" s="1" t="s">
        <v>51</v>
      </c>
      <c r="K37" s="1" t="s">
        <v>207</v>
      </c>
      <c r="L37" s="1" t="s">
        <v>96</v>
      </c>
      <c r="M37" s="1" t="s">
        <v>208</v>
      </c>
      <c r="N37" s="1">
        <v>293.27</v>
      </c>
      <c r="O37" s="2">
        <v>1466.35</v>
      </c>
      <c r="P37" s="1">
        <v>11</v>
      </c>
      <c r="Q37" s="1">
        <v>20230828</v>
      </c>
      <c r="R37" s="1">
        <v>20230830</v>
      </c>
      <c r="S37" s="1">
        <v>20230830</v>
      </c>
      <c r="T37" s="1" t="s">
        <v>38</v>
      </c>
      <c r="U37" s="1" t="b">
        <v>1</v>
      </c>
      <c r="V37" s="1" t="b">
        <v>0</v>
      </c>
      <c r="W37" s="1" t="str" cm="1">
        <f t="array" ref="W37">_xlfn.XLOOKUP(MID(JuchuZan[[#This Row],[Item'#]],2,3),INDEX(_dtRg_Material,,1),INDEX(_dtRg_Material,,2),"-")</f>
        <v>-</v>
      </c>
      <c r="X37" s="1">
        <f>JuchuZan[[#This Row],[Total Length]]/JuchuZan[[#This Row],[OrderQty]]</f>
        <v>293.7</v>
      </c>
      <c r="Y37" s="87">
        <f>JuchuZan[[#This Row],[TotalPrice]]+Y36</f>
        <v>68060.889999999985</v>
      </c>
      <c r="Z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" s="1">
        <f>JuchuZan[[#This Row],[Total Length]]/JuchuZan[[#This Row],[Total Block]]</f>
        <v>293.7</v>
      </c>
      <c r="AB37" s="1">
        <f>JuchuZan[[#This Row],[TotalPrice]]/JuchuZan[[#This Row],[OrderQty]]</f>
        <v>293.27</v>
      </c>
      <c r="AC37" s="1" t="e">
        <f>_xlfn.XLOOKUP(JuchuZan[[#This Row],[H'#]],#REF!,#REF!,"NA",0)</f>
        <v>#REF!</v>
      </c>
      <c r="AD37" s="1" t="e">
        <f>_xlfn.XLOOKUP(JuchuZan[[#This Row],[H'#]],#REF!,#REF!,"NA",0)</f>
        <v>#REF!</v>
      </c>
      <c r="AE37" s="1" t="str">
        <f>_xlfn.XLOOKUP(JuchuZan[[#This Row],[H'#]],[3]Sheet1!$H$2:$H$1079,[3]Sheet1!$B$2:$B$1079,"NA",0)</f>
        <v>NA</v>
      </c>
    </row>
    <row r="38" spans="1:31" hidden="1">
      <c r="A38" s="1" t="s">
        <v>209</v>
      </c>
      <c r="B38" s="1" t="s">
        <v>56</v>
      </c>
      <c r="C38" s="1" t="s">
        <v>57</v>
      </c>
      <c r="D38" s="1">
        <v>120</v>
      </c>
      <c r="E38" s="1">
        <v>0</v>
      </c>
      <c r="F38" s="1">
        <v>120</v>
      </c>
      <c r="G38" s="1" t="s">
        <v>38</v>
      </c>
      <c r="H38" s="1" t="s">
        <v>58</v>
      </c>
      <c r="I38" s="1" t="s">
        <v>50</v>
      </c>
      <c r="J38" s="1" t="s">
        <v>59</v>
      </c>
      <c r="K38" s="1" t="s">
        <v>60</v>
      </c>
      <c r="L38" s="1" t="s">
        <v>61</v>
      </c>
      <c r="M38" s="1" t="s">
        <v>38</v>
      </c>
      <c r="N38" s="1">
        <v>22.66</v>
      </c>
      <c r="O38" s="2">
        <v>2719.2</v>
      </c>
      <c r="P38" s="1">
        <v>21</v>
      </c>
      <c r="Q38" s="1">
        <v>20230908</v>
      </c>
      <c r="R38" s="1">
        <v>20230830</v>
      </c>
      <c r="S38" s="1">
        <v>20230830</v>
      </c>
      <c r="T38" s="1" t="s">
        <v>38</v>
      </c>
      <c r="U38" s="1" t="b">
        <v>1</v>
      </c>
      <c r="V38" s="1" t="b">
        <v>0</v>
      </c>
      <c r="W38" s="1" t="str" cm="1">
        <f t="array" ref="W38">_xlfn.XLOOKUP(MID(JuchuZan[[#This Row],[Item'#]],2,3),INDEX(_dtRg_Material,,1),INDEX(_dtRg_Material,,2),"-")</f>
        <v>-</v>
      </c>
      <c r="X38" s="1">
        <f>JuchuZan[[#This Row],[Total Length]]/JuchuZan[[#This Row],[OrderQty]]</f>
        <v>0</v>
      </c>
      <c r="Y38" s="87">
        <f>JuchuZan[[#This Row],[TotalPrice]]+Y37</f>
        <v>70780.089999999982</v>
      </c>
      <c r="Z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" s="1">
        <f>JuchuZan[[#This Row],[Total Length]]/JuchuZan[[#This Row],[Total Block]]</f>
        <v>0</v>
      </c>
      <c r="AB38" s="1">
        <f>JuchuZan[[#This Row],[TotalPrice]]/JuchuZan[[#This Row],[OrderQty]]</f>
        <v>22.66</v>
      </c>
      <c r="AC38" s="1" t="e">
        <f>_xlfn.XLOOKUP(JuchuZan[[#This Row],[H'#]],#REF!,#REF!,"NA",0)</f>
        <v>#REF!</v>
      </c>
      <c r="AD38" s="1" t="e">
        <f>_xlfn.XLOOKUP(JuchuZan[[#This Row],[H'#]],#REF!,#REF!,"NA",0)</f>
        <v>#REF!</v>
      </c>
      <c r="AE38" s="1" t="str">
        <f>_xlfn.XLOOKUP(JuchuZan[[#This Row],[H'#]],[3]Sheet1!$H$2:$H$1079,[3]Sheet1!$B$2:$B$1079,"NA",0)</f>
        <v>BLOCK ASSEMBLY (GK)</v>
      </c>
    </row>
    <row r="39" spans="1:31" hidden="1">
      <c r="A39" s="1" t="s">
        <v>210</v>
      </c>
      <c r="B39" s="1" t="s">
        <v>109</v>
      </c>
      <c r="C39" s="1" t="s">
        <v>110</v>
      </c>
      <c r="D39" s="1">
        <v>120</v>
      </c>
      <c r="E39" s="1">
        <v>0</v>
      </c>
      <c r="F39" s="1">
        <v>120</v>
      </c>
      <c r="G39" s="1" t="s">
        <v>38</v>
      </c>
      <c r="H39" s="1" t="s">
        <v>58</v>
      </c>
      <c r="I39" s="1" t="s">
        <v>50</v>
      </c>
      <c r="J39" s="1" t="s">
        <v>59</v>
      </c>
      <c r="K39" s="1" t="s">
        <v>82</v>
      </c>
      <c r="L39" s="1" t="s">
        <v>61</v>
      </c>
      <c r="M39" s="1" t="s">
        <v>38</v>
      </c>
      <c r="N39" s="1">
        <v>22.66</v>
      </c>
      <c r="O39" s="2">
        <v>2719.2</v>
      </c>
      <c r="P39" s="1">
        <v>21</v>
      </c>
      <c r="Q39" s="1">
        <v>20230908</v>
      </c>
      <c r="R39" s="1">
        <v>20230830</v>
      </c>
      <c r="S39" s="1">
        <v>20230830</v>
      </c>
      <c r="T39" s="1" t="s">
        <v>38</v>
      </c>
      <c r="U39" s="1" t="b">
        <v>1</v>
      </c>
      <c r="V39" s="1" t="b">
        <v>0</v>
      </c>
      <c r="W39" s="1" t="str" cm="1">
        <f t="array" ref="W39">_xlfn.XLOOKUP(MID(JuchuZan[[#This Row],[Item'#]],2,3),INDEX(_dtRg_Material,,1),INDEX(_dtRg_Material,,2),"-")</f>
        <v>-</v>
      </c>
      <c r="X39" s="1">
        <f>JuchuZan[[#This Row],[Total Length]]/JuchuZan[[#This Row],[OrderQty]]</f>
        <v>0</v>
      </c>
      <c r="Y39" s="87">
        <f>JuchuZan[[#This Row],[TotalPrice]]+Y38</f>
        <v>73499.289999999979</v>
      </c>
      <c r="Z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" s="1">
        <f>JuchuZan[[#This Row],[Total Length]]/JuchuZan[[#This Row],[Total Block]]</f>
        <v>0</v>
      </c>
      <c r="AB39" s="1">
        <f>JuchuZan[[#This Row],[TotalPrice]]/JuchuZan[[#This Row],[OrderQty]]</f>
        <v>22.66</v>
      </c>
      <c r="AC39" s="1" t="e">
        <f>_xlfn.XLOOKUP(JuchuZan[[#This Row],[H'#]],#REF!,#REF!,"NA",0)</f>
        <v>#REF!</v>
      </c>
      <c r="AD39" s="1" t="e">
        <f>_xlfn.XLOOKUP(JuchuZan[[#This Row],[H'#]],#REF!,#REF!,"NA",0)</f>
        <v>#REF!</v>
      </c>
      <c r="AE39" s="1" t="str">
        <f>_xlfn.XLOOKUP(JuchuZan[[#This Row],[H'#]],[3]Sheet1!$H$2:$H$1079,[3]Sheet1!$B$2:$B$1079,"NA",0)</f>
        <v>NA</v>
      </c>
    </row>
    <row r="40" spans="1:31" hidden="1">
      <c r="A40" s="1" t="s">
        <v>211</v>
      </c>
      <c r="B40" s="1" t="s">
        <v>112</v>
      </c>
      <c r="C40" s="1" t="s">
        <v>113</v>
      </c>
      <c r="D40" s="1">
        <v>20</v>
      </c>
      <c r="E40" s="1">
        <v>0</v>
      </c>
      <c r="F40" s="1">
        <v>20</v>
      </c>
      <c r="G40" s="1" t="s">
        <v>38</v>
      </c>
      <c r="H40" s="1" t="s">
        <v>58</v>
      </c>
      <c r="I40" s="1" t="s">
        <v>50</v>
      </c>
      <c r="J40" s="1" t="s">
        <v>114</v>
      </c>
      <c r="K40" s="1" t="s">
        <v>115</v>
      </c>
      <c r="L40" s="1" t="s">
        <v>61</v>
      </c>
      <c r="M40" s="1" t="s">
        <v>38</v>
      </c>
      <c r="N40" s="1">
        <v>31.8</v>
      </c>
      <c r="O40" s="2">
        <v>636</v>
      </c>
      <c r="P40" s="1">
        <v>21</v>
      </c>
      <c r="Q40" s="1">
        <v>20230908</v>
      </c>
      <c r="R40" s="1">
        <v>20230830</v>
      </c>
      <c r="S40" s="1">
        <v>20230830</v>
      </c>
      <c r="T40" s="1" t="s">
        <v>38</v>
      </c>
      <c r="U40" s="1" t="b">
        <v>1</v>
      </c>
      <c r="V40" s="1" t="b">
        <v>0</v>
      </c>
      <c r="W40" s="1" t="str" cm="1">
        <f t="array" ref="W40">_xlfn.XLOOKUP(MID(JuchuZan[[#This Row],[Item'#]],2,3),INDEX(_dtRg_Material,,1),INDEX(_dtRg_Material,,2),"-")</f>
        <v>-</v>
      </c>
      <c r="X40" s="1">
        <f>JuchuZan[[#This Row],[Total Length]]/JuchuZan[[#This Row],[OrderQty]]</f>
        <v>0</v>
      </c>
      <c r="Y40" s="87">
        <f>JuchuZan[[#This Row],[TotalPrice]]+Y39</f>
        <v>74135.289999999979</v>
      </c>
      <c r="Z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" s="1">
        <f>JuchuZan[[#This Row],[Total Length]]/JuchuZan[[#This Row],[Total Block]]</f>
        <v>0</v>
      </c>
      <c r="AB40" s="1">
        <f>JuchuZan[[#This Row],[TotalPrice]]/JuchuZan[[#This Row],[OrderQty]]</f>
        <v>31.8</v>
      </c>
      <c r="AC40" s="1" t="e">
        <f>_xlfn.XLOOKUP(JuchuZan[[#This Row],[H'#]],#REF!,#REF!,"NA",0)</f>
        <v>#REF!</v>
      </c>
      <c r="AD40" s="1" t="e">
        <f>_xlfn.XLOOKUP(JuchuZan[[#This Row],[H'#]],#REF!,#REF!,"NA",0)</f>
        <v>#REF!</v>
      </c>
      <c r="AE40" s="1" t="str">
        <f>_xlfn.XLOOKUP(JuchuZan[[#This Row],[H'#]],[3]Sheet1!$H$2:$H$1079,[3]Sheet1!$B$2:$B$1079,"NA",0)</f>
        <v>NA</v>
      </c>
    </row>
    <row r="41" spans="1:31" hidden="1">
      <c r="A41" s="1" t="s">
        <v>212</v>
      </c>
      <c r="B41" s="1" t="s">
        <v>213</v>
      </c>
      <c r="C41" s="1" t="s">
        <v>214</v>
      </c>
      <c r="D41" s="1">
        <v>4</v>
      </c>
      <c r="E41" s="1">
        <v>0</v>
      </c>
      <c r="F41" s="1">
        <v>4</v>
      </c>
      <c r="G41" s="1" t="s">
        <v>215</v>
      </c>
      <c r="H41" s="1" t="s">
        <v>49</v>
      </c>
      <c r="I41" s="1" t="s">
        <v>50</v>
      </c>
      <c r="J41" s="1" t="s">
        <v>114</v>
      </c>
      <c r="K41" s="1" t="s">
        <v>82</v>
      </c>
      <c r="L41" s="1" t="s">
        <v>61</v>
      </c>
      <c r="M41" s="1" t="s">
        <v>38</v>
      </c>
      <c r="N41" s="1">
        <v>51.03</v>
      </c>
      <c r="O41" s="2">
        <v>204.12</v>
      </c>
      <c r="P41" s="1">
        <v>11</v>
      </c>
      <c r="Q41" s="1">
        <v>20230811</v>
      </c>
      <c r="R41" s="1">
        <v>20230830</v>
      </c>
      <c r="S41" s="1">
        <v>20230830</v>
      </c>
      <c r="T41" s="1" t="s">
        <v>38</v>
      </c>
      <c r="U41" s="1" t="b">
        <v>1</v>
      </c>
      <c r="V41" s="1" t="b">
        <v>0</v>
      </c>
      <c r="W41" s="1" t="str" cm="1">
        <f t="array" ref="W41">_xlfn.XLOOKUP(MID(JuchuZan[[#This Row],[Item'#]],2,3),INDEX(_dtRg_Material,,1),INDEX(_dtRg_Material,,2),"-")</f>
        <v>-</v>
      </c>
      <c r="X41" s="1">
        <f>JuchuZan[[#This Row],[Total Length]]/JuchuZan[[#This Row],[OrderQty]]</f>
        <v>0</v>
      </c>
      <c r="Y41" s="87">
        <f>JuchuZan[[#This Row],[TotalPrice]]+Y40</f>
        <v>74339.409999999974</v>
      </c>
      <c r="Z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" s="1">
        <f>JuchuZan[[#This Row],[Total Length]]/JuchuZan[[#This Row],[Total Block]]</f>
        <v>0</v>
      </c>
      <c r="AB41" s="1">
        <f>JuchuZan[[#This Row],[TotalPrice]]/JuchuZan[[#This Row],[OrderQty]]</f>
        <v>51.03</v>
      </c>
      <c r="AC41" s="1" t="e">
        <f>_xlfn.XLOOKUP(JuchuZan[[#This Row],[H'#]],#REF!,#REF!,"NA",0)</f>
        <v>#REF!</v>
      </c>
      <c r="AD41" s="1" t="e">
        <f>_xlfn.XLOOKUP(JuchuZan[[#This Row],[H'#]],#REF!,#REF!,"NA",0)</f>
        <v>#REF!</v>
      </c>
      <c r="AE41" s="1" t="str">
        <f>_xlfn.XLOOKUP(JuchuZan[[#This Row],[H'#]],[3]Sheet1!$H$2:$H$1079,[3]Sheet1!$B$2:$B$1079,"NA",0)</f>
        <v>NA</v>
      </c>
    </row>
    <row r="42" spans="1:31" hidden="1">
      <c r="A42" s="1" t="s">
        <v>216</v>
      </c>
      <c r="B42" s="1" t="s">
        <v>217</v>
      </c>
      <c r="C42" s="1" t="s">
        <v>218</v>
      </c>
      <c r="D42" s="1">
        <v>1</v>
      </c>
      <c r="E42" s="1">
        <v>220</v>
      </c>
      <c r="F42" s="1">
        <v>1</v>
      </c>
      <c r="G42" s="1" t="s">
        <v>139</v>
      </c>
      <c r="H42" s="1" t="s">
        <v>49</v>
      </c>
      <c r="I42" s="1" t="s">
        <v>50</v>
      </c>
      <c r="J42" s="1" t="s">
        <v>114</v>
      </c>
      <c r="K42" s="1" t="s">
        <v>167</v>
      </c>
      <c r="L42" s="1" t="s">
        <v>163</v>
      </c>
      <c r="M42" s="1" t="s">
        <v>208</v>
      </c>
      <c r="N42" s="1">
        <v>104.2</v>
      </c>
      <c r="O42" s="2">
        <v>104.2</v>
      </c>
      <c r="P42" s="1">
        <v>11</v>
      </c>
      <c r="Q42" s="1">
        <v>20230705</v>
      </c>
      <c r="R42" s="1">
        <v>20230830</v>
      </c>
      <c r="S42" s="1">
        <v>20230830</v>
      </c>
      <c r="T42" s="1" t="s">
        <v>38</v>
      </c>
      <c r="U42" s="1" t="b">
        <v>1</v>
      </c>
      <c r="V42" s="1" t="b">
        <v>0</v>
      </c>
      <c r="W42" s="1" t="str" cm="1">
        <f t="array" ref="W42">_xlfn.XLOOKUP(MID(JuchuZan[[#This Row],[Item'#]],2,3),INDEX(_dtRg_Material,,1),INDEX(_dtRg_Material,,2),"-")</f>
        <v>-</v>
      </c>
      <c r="X42" s="1">
        <f>JuchuZan[[#This Row],[Total Length]]/JuchuZan[[#This Row],[OrderQty]]</f>
        <v>220</v>
      </c>
      <c r="Y42" s="87">
        <f>JuchuZan[[#This Row],[TotalPrice]]+Y41</f>
        <v>74443.609999999971</v>
      </c>
      <c r="Z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" s="1">
        <f>JuchuZan[[#This Row],[Total Length]]/JuchuZan[[#This Row],[Total Block]]</f>
        <v>220</v>
      </c>
      <c r="AB42" s="1">
        <f>JuchuZan[[#This Row],[TotalPrice]]/JuchuZan[[#This Row],[OrderQty]]</f>
        <v>104.2</v>
      </c>
      <c r="AC42" s="1" t="e">
        <f>_xlfn.XLOOKUP(JuchuZan[[#This Row],[H'#]],#REF!,#REF!,"NA",0)</f>
        <v>#REF!</v>
      </c>
      <c r="AD42" s="1" t="e">
        <f>_xlfn.XLOOKUP(JuchuZan[[#This Row],[H'#]],#REF!,#REF!,"NA",0)</f>
        <v>#REF!</v>
      </c>
      <c r="AE42" s="1" t="str">
        <f>_xlfn.XLOOKUP(JuchuZan[[#This Row],[H'#]],[3]Sheet1!$H$2:$H$1079,[3]Sheet1!$B$2:$B$1079,"NA",0)</f>
        <v>WASHING &amp; WIPING RAIL</v>
      </c>
    </row>
    <row r="43" spans="1:31" hidden="1">
      <c r="A43" s="1" t="s">
        <v>219</v>
      </c>
      <c r="B43" s="1" t="s">
        <v>220</v>
      </c>
      <c r="C43" s="1" t="s">
        <v>221</v>
      </c>
      <c r="D43" s="1">
        <v>1</v>
      </c>
      <c r="E43" s="1">
        <v>0</v>
      </c>
      <c r="F43" s="1">
        <v>0</v>
      </c>
      <c r="G43" s="1" t="s">
        <v>222</v>
      </c>
      <c r="H43" s="1" t="s">
        <v>35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>
        <v>138</v>
      </c>
      <c r="O43" s="2">
        <v>138</v>
      </c>
      <c r="P43" s="1">
        <v>11</v>
      </c>
      <c r="Q43" s="1">
        <v>20230728</v>
      </c>
      <c r="R43" s="1">
        <v>20230830</v>
      </c>
      <c r="S43" s="1">
        <v>20230830</v>
      </c>
      <c r="T43" s="1" t="s">
        <v>38</v>
      </c>
      <c r="U43" s="1" t="b">
        <v>0</v>
      </c>
      <c r="V43" s="1" t="b">
        <v>0</v>
      </c>
      <c r="W43" s="1" t="str" cm="1">
        <f t="array" ref="W43">_xlfn.XLOOKUP(MID(JuchuZan[[#This Row],[Item'#]],2,3),INDEX(_dtRg_Material,,1),INDEX(_dtRg_Material,,2),"-")</f>
        <v>-</v>
      </c>
      <c r="X43" s="1">
        <f>JuchuZan[[#This Row],[Total Length]]/JuchuZan[[#This Row],[OrderQty]]</f>
        <v>0</v>
      </c>
      <c r="Y43" s="87">
        <f>JuchuZan[[#This Row],[TotalPrice]]+Y42</f>
        <v>74581.609999999971</v>
      </c>
      <c r="Z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" s="1" t="e">
        <f>JuchuZan[[#This Row],[Total Length]]/JuchuZan[[#This Row],[Total Block]]</f>
        <v>#DIV/0!</v>
      </c>
      <c r="AB43" s="1">
        <f>JuchuZan[[#This Row],[TotalPrice]]/JuchuZan[[#This Row],[OrderQty]]</f>
        <v>138</v>
      </c>
      <c r="AC43" s="1" t="e">
        <f>_xlfn.XLOOKUP(JuchuZan[[#This Row],[H'#]],#REF!,#REF!,"NA",0)</f>
        <v>#REF!</v>
      </c>
      <c r="AD43" s="1" t="e">
        <f>_xlfn.XLOOKUP(JuchuZan[[#This Row],[H'#]],#REF!,#REF!,"NA",0)</f>
        <v>#REF!</v>
      </c>
      <c r="AE43" s="1" t="str">
        <f>_xlfn.XLOOKUP(JuchuZan[[#This Row],[H'#]],[3]Sheet1!$H$2:$H$1079,[3]Sheet1!$B$2:$B$1079,"NA",0)</f>
        <v>BURTON (BLACK ANODIZE) TYPE 2</v>
      </c>
    </row>
    <row r="44" spans="1:31" hidden="1">
      <c r="A44" s="1" t="s">
        <v>223</v>
      </c>
      <c r="B44" s="1" t="s">
        <v>224</v>
      </c>
      <c r="C44" s="1" t="s">
        <v>225</v>
      </c>
      <c r="D44" s="1">
        <v>18</v>
      </c>
      <c r="E44" s="1">
        <v>3600</v>
      </c>
      <c r="F44" s="1">
        <v>0</v>
      </c>
      <c r="G44" s="1" t="s">
        <v>38</v>
      </c>
      <c r="H44" s="1" t="s">
        <v>93</v>
      </c>
      <c r="I44" s="1" t="s">
        <v>43</v>
      </c>
      <c r="J44" s="1" t="s">
        <v>226</v>
      </c>
      <c r="K44" s="1" t="s">
        <v>227</v>
      </c>
      <c r="L44" s="1" t="s">
        <v>96</v>
      </c>
      <c r="M44" s="1" t="s">
        <v>97</v>
      </c>
      <c r="N44" s="1">
        <v>323.5</v>
      </c>
      <c r="O44" s="2">
        <v>5823</v>
      </c>
      <c r="P44" s="1">
        <v>21</v>
      </c>
      <c r="Q44" s="1">
        <v>20230815</v>
      </c>
      <c r="R44" s="1">
        <v>20230830</v>
      </c>
      <c r="S44" s="1">
        <v>20230830</v>
      </c>
      <c r="T44" s="1" t="s">
        <v>38</v>
      </c>
      <c r="U44" s="1" t="b">
        <v>0</v>
      </c>
      <c r="V44" s="1" t="b">
        <v>0</v>
      </c>
      <c r="W44" s="1" t="str" cm="1">
        <f t="array" ref="W44">_xlfn.XLOOKUP(MID(JuchuZan[[#This Row],[Item'#]],2,3),INDEX(_dtRg_Material,,1),INDEX(_dtRg_Material,,2),"-")</f>
        <v>-</v>
      </c>
      <c r="X44" s="1">
        <f>JuchuZan[[#This Row],[Total Length]]/JuchuZan[[#This Row],[OrderQty]]</f>
        <v>200</v>
      </c>
      <c r="Y44" s="87">
        <f>JuchuZan[[#This Row],[TotalPrice]]+Y43</f>
        <v>80404.609999999971</v>
      </c>
      <c r="Z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" s="1" t="e">
        <f>JuchuZan[[#This Row],[Total Length]]/JuchuZan[[#This Row],[Total Block]]</f>
        <v>#DIV/0!</v>
      </c>
      <c r="AB44" s="1">
        <f>JuchuZan[[#This Row],[TotalPrice]]/JuchuZan[[#This Row],[OrderQty]]</f>
        <v>323.5</v>
      </c>
      <c r="AC44" s="1" t="e">
        <f>_xlfn.XLOOKUP(JuchuZan[[#This Row],[H'#]],#REF!,#REF!,"NA",0)</f>
        <v>#REF!</v>
      </c>
      <c r="AD44" s="1" t="e">
        <f>_xlfn.XLOOKUP(JuchuZan[[#This Row],[H'#]],#REF!,#REF!,"NA",0)</f>
        <v>#REF!</v>
      </c>
      <c r="AE44" s="1" t="str">
        <f>_xlfn.XLOOKUP(JuchuZan[[#This Row],[H'#]],[3]Sheet1!$H$2:$H$1079,[3]Sheet1!$B$2:$B$1079,"NA",0)</f>
        <v>NA</v>
      </c>
    </row>
    <row r="45" spans="1:31" hidden="1">
      <c r="A45" s="1" t="s">
        <v>228</v>
      </c>
      <c r="B45" s="1" t="s">
        <v>229</v>
      </c>
      <c r="C45" s="1" t="s">
        <v>230</v>
      </c>
      <c r="D45" s="1">
        <v>10</v>
      </c>
      <c r="E45" s="1">
        <v>60960</v>
      </c>
      <c r="F45" s="1">
        <v>0</v>
      </c>
      <c r="G45" s="1" t="s">
        <v>231</v>
      </c>
      <c r="H45" s="1" t="s">
        <v>232</v>
      </c>
      <c r="I45" s="1" t="s">
        <v>233</v>
      </c>
      <c r="J45" s="1" t="s">
        <v>114</v>
      </c>
      <c r="K45" s="1" t="s">
        <v>38</v>
      </c>
      <c r="L45" s="1" t="s">
        <v>61</v>
      </c>
      <c r="M45" s="1" t="s">
        <v>38</v>
      </c>
      <c r="N45" s="1">
        <v>434</v>
      </c>
      <c r="O45" s="2">
        <v>4340</v>
      </c>
      <c r="P45" s="1">
        <v>11</v>
      </c>
      <c r="Q45" s="1">
        <v>20230817</v>
      </c>
      <c r="R45" s="1">
        <v>20230830</v>
      </c>
      <c r="S45" s="1">
        <v>20230830</v>
      </c>
      <c r="T45" s="1" t="s">
        <v>234</v>
      </c>
      <c r="U45" s="1" t="b">
        <v>1</v>
      </c>
      <c r="V45" s="1" t="b">
        <v>0</v>
      </c>
      <c r="W45" s="1" t="str" cm="1">
        <f t="array" ref="W45">_xlfn.XLOOKUP(MID(JuchuZan[[#This Row],[Item'#]],2,3),INDEX(_dtRg_Material,,1),INDEX(_dtRg_Material,,2),"-")</f>
        <v>-</v>
      </c>
      <c r="X45" s="1">
        <f>JuchuZan[[#This Row],[Total Length]]/JuchuZan[[#This Row],[OrderQty]]</f>
        <v>6096</v>
      </c>
      <c r="Y45" s="87">
        <f>JuchuZan[[#This Row],[TotalPrice]]+Y44</f>
        <v>84744.609999999971</v>
      </c>
      <c r="Z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" s="1" t="e">
        <f>JuchuZan[[#This Row],[Total Length]]/JuchuZan[[#This Row],[Total Block]]</f>
        <v>#DIV/0!</v>
      </c>
      <c r="AB45" s="1">
        <f>JuchuZan[[#This Row],[TotalPrice]]/JuchuZan[[#This Row],[OrderQty]]</f>
        <v>434</v>
      </c>
      <c r="AC45" s="1" t="e">
        <f>_xlfn.XLOOKUP(JuchuZan[[#This Row],[H'#]],#REF!,#REF!,"NA",0)</f>
        <v>#REF!</v>
      </c>
      <c r="AD45" s="1" t="e">
        <f>_xlfn.XLOOKUP(JuchuZan[[#This Row],[H'#]],#REF!,#REF!,"NA",0)</f>
        <v>#REF!</v>
      </c>
      <c r="AE45" s="1" t="str">
        <f>_xlfn.XLOOKUP(JuchuZan[[#This Row],[H'#]],[3]Sheet1!$H$2:$H$1079,[3]Sheet1!$B$2:$B$1079,"NA",0)</f>
        <v>ACCURACY INSPECTION</v>
      </c>
    </row>
    <row r="46" spans="1:31" hidden="1">
      <c r="A46" s="1" t="s">
        <v>235</v>
      </c>
      <c r="B46" s="1" t="s">
        <v>236</v>
      </c>
      <c r="C46" s="1" t="s">
        <v>237</v>
      </c>
      <c r="D46" s="1">
        <v>2</v>
      </c>
      <c r="E46" s="1">
        <v>300</v>
      </c>
      <c r="F46" s="1">
        <v>2</v>
      </c>
      <c r="G46" s="1" t="s">
        <v>238</v>
      </c>
      <c r="H46" s="1" t="s">
        <v>189</v>
      </c>
      <c r="I46" s="1" t="s">
        <v>190</v>
      </c>
      <c r="J46" s="1" t="s">
        <v>239</v>
      </c>
      <c r="K46" s="1" t="s">
        <v>192</v>
      </c>
      <c r="L46" s="1" t="s">
        <v>38</v>
      </c>
      <c r="M46" s="1" t="s">
        <v>38</v>
      </c>
      <c r="N46" s="1">
        <v>74.28</v>
      </c>
      <c r="O46" s="2">
        <v>148.56</v>
      </c>
      <c r="P46" s="1">
        <v>11</v>
      </c>
      <c r="Q46" s="1">
        <v>20230815</v>
      </c>
      <c r="R46" s="1">
        <v>20230830</v>
      </c>
      <c r="S46" s="1">
        <v>20230830</v>
      </c>
      <c r="T46" s="1" t="s">
        <v>38</v>
      </c>
      <c r="U46" s="1" t="b">
        <v>1</v>
      </c>
      <c r="V46" s="1" t="b">
        <v>0</v>
      </c>
      <c r="W46" s="1" t="str" cm="1">
        <f t="array" ref="W46">_xlfn.XLOOKUP(MID(JuchuZan[[#This Row],[Item'#]],2,3),INDEX(_dtRg_Material,,1),INDEX(_dtRg_Material,,2),"-")</f>
        <v>-</v>
      </c>
      <c r="X46" s="1">
        <f>JuchuZan[[#This Row],[Total Length]]/JuchuZan[[#This Row],[OrderQty]]</f>
        <v>150</v>
      </c>
      <c r="Y46" s="87">
        <f>JuchuZan[[#This Row],[TotalPrice]]+Y45</f>
        <v>84893.169999999969</v>
      </c>
      <c r="Z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" s="1">
        <f>JuchuZan[[#This Row],[Total Length]]/JuchuZan[[#This Row],[Total Block]]</f>
        <v>150</v>
      </c>
      <c r="AB46" s="1">
        <f>JuchuZan[[#This Row],[TotalPrice]]/JuchuZan[[#This Row],[OrderQty]]</f>
        <v>74.28</v>
      </c>
      <c r="AC46" s="1" t="e">
        <f>_xlfn.XLOOKUP(JuchuZan[[#This Row],[H'#]],#REF!,#REF!,"NA",0)</f>
        <v>#REF!</v>
      </c>
      <c r="AD46" s="1" t="e">
        <f>_xlfn.XLOOKUP(JuchuZan[[#This Row],[H'#]],#REF!,#REF!,"NA",0)</f>
        <v>#REF!</v>
      </c>
      <c r="AE46" s="1" t="str">
        <f>_xlfn.XLOOKUP(JuchuZan[[#This Row],[H'#]],[3]Sheet1!$H$2:$H$1079,[3]Sheet1!$B$2:$B$1079,"NA",0)</f>
        <v>FINISH ASSEMBLING</v>
      </c>
    </row>
    <row r="47" spans="1:31" hidden="1">
      <c r="A47" s="1" t="s">
        <v>240</v>
      </c>
      <c r="B47" s="1" t="s">
        <v>241</v>
      </c>
      <c r="C47" s="1" t="s">
        <v>242</v>
      </c>
      <c r="D47" s="1">
        <v>1</v>
      </c>
      <c r="E47" s="1">
        <v>240</v>
      </c>
      <c r="F47" s="1">
        <v>1</v>
      </c>
      <c r="G47" s="1" t="s">
        <v>123</v>
      </c>
      <c r="H47" s="1" t="s">
        <v>183</v>
      </c>
      <c r="I47" s="1" t="s">
        <v>184</v>
      </c>
      <c r="J47" s="1" t="s">
        <v>243</v>
      </c>
      <c r="K47" s="1" t="s">
        <v>38</v>
      </c>
      <c r="L47" s="1" t="s">
        <v>38</v>
      </c>
      <c r="M47" s="1" t="s">
        <v>38</v>
      </c>
      <c r="N47" s="1">
        <v>50.06</v>
      </c>
      <c r="O47" s="2">
        <v>50.06</v>
      </c>
      <c r="P47" s="1">
        <v>11</v>
      </c>
      <c r="Q47" s="1">
        <v>20230817</v>
      </c>
      <c r="R47" s="1">
        <v>20230830</v>
      </c>
      <c r="S47" s="1">
        <v>20230830</v>
      </c>
      <c r="T47" s="1" t="s">
        <v>38</v>
      </c>
      <c r="U47" s="1" t="b">
        <v>1</v>
      </c>
      <c r="V47" s="1" t="b">
        <v>0</v>
      </c>
      <c r="W47" s="1" t="str" cm="1">
        <f t="array" ref="W47">_xlfn.XLOOKUP(MID(JuchuZan[[#This Row],[Item'#]],2,3),INDEX(_dtRg_Material,,1),INDEX(_dtRg_Material,,2),"-")</f>
        <v>M</v>
      </c>
      <c r="X47" s="1">
        <f>JuchuZan[[#This Row],[Total Length]]/JuchuZan[[#This Row],[OrderQty]]</f>
        <v>240</v>
      </c>
      <c r="Y47" s="87">
        <f>JuchuZan[[#This Row],[TotalPrice]]+Y46</f>
        <v>84943.229999999967</v>
      </c>
      <c r="Z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" s="1">
        <f>JuchuZan[[#This Row],[Total Length]]/JuchuZan[[#This Row],[Total Block]]</f>
        <v>240</v>
      </c>
      <c r="AB47" s="1">
        <f>JuchuZan[[#This Row],[TotalPrice]]/JuchuZan[[#This Row],[OrderQty]]</f>
        <v>50.06</v>
      </c>
      <c r="AC47" s="1" t="e">
        <f>_xlfn.XLOOKUP(JuchuZan[[#This Row],[H'#]],#REF!,#REF!,"NA",0)</f>
        <v>#REF!</v>
      </c>
      <c r="AD47" s="1" t="e">
        <f>_xlfn.XLOOKUP(JuchuZan[[#This Row],[H'#]],#REF!,#REF!,"NA",0)</f>
        <v>#REF!</v>
      </c>
      <c r="AE47" s="1" t="str">
        <f>_xlfn.XLOOKUP(JuchuZan[[#This Row],[H'#]],[3]Sheet1!$H$2:$H$1079,[3]Sheet1!$B$2:$B$1079,"NA",0)</f>
        <v>NA</v>
      </c>
    </row>
    <row r="48" spans="1:31" hidden="1">
      <c r="A48" s="1" t="s">
        <v>244</v>
      </c>
      <c r="B48" s="1" t="s">
        <v>245</v>
      </c>
      <c r="C48" s="1" t="s">
        <v>246</v>
      </c>
      <c r="D48" s="1">
        <v>1</v>
      </c>
      <c r="E48" s="1">
        <v>0</v>
      </c>
      <c r="F48" s="1">
        <v>1</v>
      </c>
      <c r="G48" s="1" t="s">
        <v>38</v>
      </c>
      <c r="H48" s="1" t="s">
        <v>58</v>
      </c>
      <c r="I48" s="1" t="s">
        <v>50</v>
      </c>
      <c r="J48" s="1" t="s">
        <v>114</v>
      </c>
      <c r="K48" s="1" t="s">
        <v>207</v>
      </c>
      <c r="L48" s="1" t="s">
        <v>61</v>
      </c>
      <c r="M48" s="1" t="s">
        <v>53</v>
      </c>
      <c r="N48" s="1">
        <v>36.11</v>
      </c>
      <c r="O48" s="2">
        <v>36.11</v>
      </c>
      <c r="P48" s="1">
        <v>21</v>
      </c>
      <c r="Q48" s="1">
        <v>20230908</v>
      </c>
      <c r="R48" s="1">
        <v>20230830</v>
      </c>
      <c r="S48" s="1">
        <v>20230908</v>
      </c>
      <c r="T48" s="1" t="s">
        <v>38</v>
      </c>
      <c r="U48" s="1" t="b">
        <v>1</v>
      </c>
      <c r="V48" s="1" t="b">
        <v>0</v>
      </c>
      <c r="W48" s="1" t="str" cm="1">
        <f t="array" ref="W48">_xlfn.XLOOKUP(MID(JuchuZan[[#This Row],[Item'#]],2,3),INDEX(_dtRg_Material,,1),INDEX(_dtRg_Material,,2),"-")</f>
        <v>-</v>
      </c>
      <c r="X48" s="1">
        <f>JuchuZan[[#This Row],[Total Length]]/JuchuZan[[#This Row],[OrderQty]]</f>
        <v>0</v>
      </c>
      <c r="Y48" s="87">
        <f>JuchuZan[[#This Row],[TotalPrice]]+Y47</f>
        <v>84979.339999999967</v>
      </c>
      <c r="Z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" s="1">
        <f>JuchuZan[[#This Row],[Total Length]]/JuchuZan[[#This Row],[Total Block]]</f>
        <v>0</v>
      </c>
      <c r="AB48" s="1">
        <f>JuchuZan[[#This Row],[TotalPrice]]/JuchuZan[[#This Row],[OrderQty]]</f>
        <v>36.11</v>
      </c>
      <c r="AC48" s="1" t="e">
        <f>_xlfn.XLOOKUP(JuchuZan[[#This Row],[H'#]],#REF!,#REF!,"NA",0)</f>
        <v>#REF!</v>
      </c>
      <c r="AD48" s="1" t="e">
        <f>_xlfn.XLOOKUP(JuchuZan[[#This Row],[H'#]],#REF!,#REF!,"NA",0)</f>
        <v>#REF!</v>
      </c>
      <c r="AE48" s="1" t="str">
        <f>_xlfn.XLOOKUP(JuchuZan[[#This Row],[H'#]],[3]Sheet1!$H$2:$H$1079,[3]Sheet1!$B$2:$B$1079,"NA",0)</f>
        <v>BLOCK ASSEMBLY (GK)</v>
      </c>
    </row>
    <row r="49" spans="1:31">
      <c r="A49" s="1" t="s">
        <v>247</v>
      </c>
      <c r="B49" s="1" t="s">
        <v>248</v>
      </c>
      <c r="C49" s="1" t="s">
        <v>249</v>
      </c>
      <c r="D49" s="1">
        <v>2</v>
      </c>
      <c r="E49" s="1">
        <v>0</v>
      </c>
      <c r="F49" s="1">
        <v>2</v>
      </c>
      <c r="G49" s="1" t="s">
        <v>250</v>
      </c>
      <c r="H49" s="1" t="s">
        <v>128</v>
      </c>
      <c r="I49" s="1" t="s">
        <v>129</v>
      </c>
      <c r="J49" s="1" t="s">
        <v>51</v>
      </c>
      <c r="K49" s="1" t="s">
        <v>192</v>
      </c>
      <c r="L49" s="1" t="s">
        <v>61</v>
      </c>
      <c r="M49" s="1" t="s">
        <v>38</v>
      </c>
      <c r="N49" s="1">
        <v>111.75</v>
      </c>
      <c r="O49" s="2">
        <v>223.5</v>
      </c>
      <c r="P49" s="1">
        <v>11</v>
      </c>
      <c r="Q49" s="1">
        <v>20230831</v>
      </c>
      <c r="R49" s="1">
        <v>20230831</v>
      </c>
      <c r="S49" s="1">
        <v>0</v>
      </c>
      <c r="T49" s="1" t="s">
        <v>38</v>
      </c>
      <c r="U49" s="1" t="b">
        <v>0</v>
      </c>
      <c r="V49" s="1" t="b">
        <v>1</v>
      </c>
      <c r="W49" s="1" t="str" cm="1">
        <f t="array" ref="W49">_xlfn.XLOOKUP(MID(JuchuZan[[#This Row],[Item'#]],2,3),INDEX(_dtRg_Material,,1),INDEX(_dtRg_Material,,2),"-")</f>
        <v>-</v>
      </c>
      <c r="X49" s="1">
        <f>JuchuZan[[#This Row],[Total Length]]/JuchuZan[[#This Row],[OrderQty]]</f>
        <v>0</v>
      </c>
      <c r="Y49" s="87">
        <f>JuchuZan[[#This Row],[TotalPrice]]+Y48</f>
        <v>85202.839999999967</v>
      </c>
      <c r="Z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" s="1">
        <f>JuchuZan[[#This Row],[Total Length]]/JuchuZan[[#This Row],[Total Block]]</f>
        <v>0</v>
      </c>
      <c r="AB49" s="1">
        <f>JuchuZan[[#This Row],[TotalPrice]]/JuchuZan[[#This Row],[OrderQty]]</f>
        <v>111.75</v>
      </c>
      <c r="AC49" s="1" t="e">
        <f>_xlfn.XLOOKUP(JuchuZan[[#This Row],[H'#]],#REF!,#REF!,"NA",0)</f>
        <v>#REF!</v>
      </c>
      <c r="AD49" s="1" t="e">
        <f>_xlfn.XLOOKUP(JuchuZan[[#This Row],[H'#]],#REF!,#REF!,"NA",0)</f>
        <v>#REF!</v>
      </c>
      <c r="AE49" s="1" t="str">
        <f>_xlfn.XLOOKUP(JuchuZan[[#This Row],[H'#]],[3]Sheet1!$H$2:$H$1079,[3]Sheet1!$B$2:$B$1079,"NA",0)</f>
        <v>NA</v>
      </c>
    </row>
    <row r="50" spans="1:31">
      <c r="A50" s="1" t="s">
        <v>251</v>
      </c>
      <c r="B50" s="1" t="s">
        <v>252</v>
      </c>
      <c r="C50" s="1" t="s">
        <v>253</v>
      </c>
      <c r="D50" s="1">
        <v>12</v>
      </c>
      <c r="E50" s="1">
        <v>10608</v>
      </c>
      <c r="F50" s="1">
        <v>24</v>
      </c>
      <c r="G50" s="1" t="s">
        <v>42</v>
      </c>
      <c r="H50" s="1" t="s">
        <v>128</v>
      </c>
      <c r="I50" s="1" t="s">
        <v>129</v>
      </c>
      <c r="J50" s="1" t="s">
        <v>191</v>
      </c>
      <c r="K50" s="1" t="s">
        <v>254</v>
      </c>
      <c r="L50" s="1" t="s">
        <v>38</v>
      </c>
      <c r="M50" s="1" t="s">
        <v>53</v>
      </c>
      <c r="N50" s="1">
        <v>282</v>
      </c>
      <c r="O50" s="2">
        <v>3384</v>
      </c>
      <c r="P50" s="1">
        <v>11</v>
      </c>
      <c r="Q50" s="1">
        <v>20230831</v>
      </c>
      <c r="R50" s="1">
        <v>20230831</v>
      </c>
      <c r="S50" s="1">
        <v>0</v>
      </c>
      <c r="T50" s="1" t="s">
        <v>38</v>
      </c>
      <c r="U50" s="1" t="b">
        <v>0</v>
      </c>
      <c r="V50" s="1" t="b">
        <v>1</v>
      </c>
      <c r="W50" s="1" t="str" cm="1">
        <f t="array" ref="W50">_xlfn.XLOOKUP(MID(JuchuZan[[#This Row],[Item'#]],2,3),INDEX(_dtRg_Material,,1),INDEX(_dtRg_Material,,2),"-")</f>
        <v>-</v>
      </c>
      <c r="X50" s="1">
        <f>JuchuZan[[#This Row],[Total Length]]/JuchuZan[[#This Row],[OrderQty]]</f>
        <v>884</v>
      </c>
      <c r="Y50" s="87">
        <f>JuchuZan[[#This Row],[TotalPrice]]+Y49</f>
        <v>88586.839999999967</v>
      </c>
      <c r="Z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" s="1">
        <f>JuchuZan[[#This Row],[Total Length]]/JuchuZan[[#This Row],[Total Block]]</f>
        <v>442</v>
      </c>
      <c r="AB50" s="1">
        <f>JuchuZan[[#This Row],[TotalPrice]]/JuchuZan[[#This Row],[OrderQty]]</f>
        <v>282</v>
      </c>
      <c r="AC50" s="1" t="e">
        <f>_xlfn.XLOOKUP(JuchuZan[[#This Row],[H'#]],#REF!,#REF!,"NA",0)</f>
        <v>#REF!</v>
      </c>
      <c r="AD50" s="1" t="e">
        <f>_xlfn.XLOOKUP(JuchuZan[[#This Row],[H'#]],#REF!,#REF!,"NA",0)</f>
        <v>#REF!</v>
      </c>
      <c r="AE50" s="1" t="str">
        <f>_xlfn.XLOOKUP(JuchuZan[[#This Row],[H'#]],[3]Sheet1!$H$2:$H$1079,[3]Sheet1!$B$2:$B$1079,"NA",0)</f>
        <v>NA</v>
      </c>
    </row>
    <row r="51" spans="1:31">
      <c r="A51" s="1" t="s">
        <v>255</v>
      </c>
      <c r="B51" s="1" t="s">
        <v>256</v>
      </c>
      <c r="C51" s="1" t="s">
        <v>257</v>
      </c>
      <c r="D51" s="1">
        <v>1</v>
      </c>
      <c r="E51" s="1">
        <v>180</v>
      </c>
      <c r="F51" s="1">
        <v>1</v>
      </c>
      <c r="G51" s="1" t="s">
        <v>42</v>
      </c>
      <c r="H51" s="1" t="s">
        <v>128</v>
      </c>
      <c r="I51" s="1" t="s">
        <v>129</v>
      </c>
      <c r="J51" s="1" t="s">
        <v>51</v>
      </c>
      <c r="K51" s="1" t="s">
        <v>140</v>
      </c>
      <c r="L51" s="1" t="s">
        <v>38</v>
      </c>
      <c r="M51" s="1" t="s">
        <v>53</v>
      </c>
      <c r="N51" s="1">
        <v>137.69999999999999</v>
      </c>
      <c r="O51" s="2">
        <v>137.69999999999999</v>
      </c>
      <c r="P51" s="1">
        <v>11</v>
      </c>
      <c r="Q51" s="1">
        <v>20230831</v>
      </c>
      <c r="R51" s="1">
        <v>20230831</v>
      </c>
      <c r="S51" s="1">
        <v>0</v>
      </c>
      <c r="T51" s="1" t="s">
        <v>38</v>
      </c>
      <c r="U51" s="1" t="b">
        <v>0</v>
      </c>
      <c r="V51" s="1" t="b">
        <v>1</v>
      </c>
      <c r="W51" s="1" t="str" cm="1">
        <f t="array" ref="W51">_xlfn.XLOOKUP(MID(JuchuZan[[#This Row],[Item'#]],2,3),INDEX(_dtRg_Material,,1),INDEX(_dtRg_Material,,2),"-")</f>
        <v>-</v>
      </c>
      <c r="X51" s="1">
        <f>JuchuZan[[#This Row],[Total Length]]/JuchuZan[[#This Row],[OrderQty]]</f>
        <v>180</v>
      </c>
      <c r="Y51" s="87">
        <f>JuchuZan[[#This Row],[TotalPrice]]+Y50</f>
        <v>88724.539999999964</v>
      </c>
      <c r="Z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" s="1">
        <f>JuchuZan[[#This Row],[Total Length]]/JuchuZan[[#This Row],[Total Block]]</f>
        <v>180</v>
      </c>
      <c r="AB51" s="1">
        <f>JuchuZan[[#This Row],[TotalPrice]]/JuchuZan[[#This Row],[OrderQty]]</f>
        <v>137.69999999999999</v>
      </c>
      <c r="AC51" s="1" t="e">
        <f>_xlfn.XLOOKUP(JuchuZan[[#This Row],[H'#]],#REF!,#REF!,"NA",0)</f>
        <v>#REF!</v>
      </c>
      <c r="AD51" s="1" t="e">
        <f>_xlfn.XLOOKUP(JuchuZan[[#This Row],[H'#]],#REF!,#REF!,"NA",0)</f>
        <v>#REF!</v>
      </c>
      <c r="AE51" s="1" t="str">
        <f>_xlfn.XLOOKUP(JuchuZan[[#This Row],[H'#]],[3]Sheet1!$H$2:$H$1079,[3]Sheet1!$B$2:$B$1079,"NA",0)</f>
        <v>NA</v>
      </c>
    </row>
    <row r="52" spans="1:31">
      <c r="A52" s="1" t="s">
        <v>258</v>
      </c>
      <c r="B52" s="1" t="s">
        <v>259</v>
      </c>
      <c r="C52" s="1" t="s">
        <v>260</v>
      </c>
      <c r="D52" s="1">
        <v>1</v>
      </c>
      <c r="E52" s="1">
        <v>300</v>
      </c>
      <c r="F52" s="1">
        <v>1</v>
      </c>
      <c r="G52" s="1" t="s">
        <v>42</v>
      </c>
      <c r="H52" s="1" t="s">
        <v>128</v>
      </c>
      <c r="I52" s="1" t="s">
        <v>129</v>
      </c>
      <c r="J52" s="1" t="s">
        <v>130</v>
      </c>
      <c r="K52" s="1" t="s">
        <v>254</v>
      </c>
      <c r="L52" s="1" t="s">
        <v>38</v>
      </c>
      <c r="M52" s="1" t="s">
        <v>38</v>
      </c>
      <c r="N52" s="1">
        <v>119.83</v>
      </c>
      <c r="O52" s="2">
        <v>119.83</v>
      </c>
      <c r="P52" s="1">
        <v>11</v>
      </c>
      <c r="Q52" s="1">
        <v>20230831</v>
      </c>
      <c r="R52" s="1">
        <v>20230831</v>
      </c>
      <c r="S52" s="1">
        <v>0</v>
      </c>
      <c r="T52" s="1" t="s">
        <v>38</v>
      </c>
      <c r="U52" s="1" t="b">
        <v>0</v>
      </c>
      <c r="V52" s="1" t="b">
        <v>1</v>
      </c>
      <c r="W52" s="1" t="str" cm="1">
        <f t="array" ref="W52">_xlfn.XLOOKUP(MID(JuchuZan[[#This Row],[Item'#]],2,3),INDEX(_dtRg_Material,,1),INDEX(_dtRg_Material,,2),"-")</f>
        <v>-</v>
      </c>
      <c r="X52" s="1">
        <f>JuchuZan[[#This Row],[Total Length]]/JuchuZan[[#This Row],[OrderQty]]</f>
        <v>300</v>
      </c>
      <c r="Y52" s="87">
        <f>JuchuZan[[#This Row],[TotalPrice]]+Y51</f>
        <v>88844.369999999966</v>
      </c>
      <c r="Z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" s="1">
        <f>JuchuZan[[#This Row],[Total Length]]/JuchuZan[[#This Row],[Total Block]]</f>
        <v>300</v>
      </c>
      <c r="AB52" s="1">
        <f>JuchuZan[[#This Row],[TotalPrice]]/JuchuZan[[#This Row],[OrderQty]]</f>
        <v>119.83</v>
      </c>
      <c r="AC52" s="1" t="e">
        <f>_xlfn.XLOOKUP(JuchuZan[[#This Row],[H'#]],#REF!,#REF!,"NA",0)</f>
        <v>#REF!</v>
      </c>
      <c r="AD52" s="1" t="e">
        <f>_xlfn.XLOOKUP(JuchuZan[[#This Row],[H'#]],#REF!,#REF!,"NA",0)</f>
        <v>#REF!</v>
      </c>
      <c r="AE52" s="1" t="str">
        <f>_xlfn.XLOOKUP(JuchuZan[[#This Row],[H'#]],[3]Sheet1!$H$2:$H$1079,[3]Sheet1!$B$2:$B$1079,"NA",0)</f>
        <v>NA</v>
      </c>
    </row>
    <row r="53" spans="1:31" hidden="1">
      <c r="A53" s="1" t="s">
        <v>261</v>
      </c>
      <c r="B53" s="1" t="s">
        <v>262</v>
      </c>
      <c r="C53" s="1" t="s">
        <v>263</v>
      </c>
      <c r="D53" s="1">
        <v>1</v>
      </c>
      <c r="E53" s="1">
        <v>1240</v>
      </c>
      <c r="F53" s="1">
        <v>1</v>
      </c>
      <c r="G53" s="1" t="s">
        <v>123</v>
      </c>
      <c r="H53" s="1" t="s">
        <v>49</v>
      </c>
      <c r="I53" s="1" t="s">
        <v>50</v>
      </c>
      <c r="J53" s="1" t="s">
        <v>59</v>
      </c>
      <c r="K53" s="1" t="s">
        <v>60</v>
      </c>
      <c r="L53" s="1" t="s">
        <v>38</v>
      </c>
      <c r="M53" s="1" t="s">
        <v>38</v>
      </c>
      <c r="N53" s="1">
        <v>146.91</v>
      </c>
      <c r="O53" s="2">
        <v>146.91</v>
      </c>
      <c r="P53" s="1">
        <v>11</v>
      </c>
      <c r="Q53" s="1">
        <v>20230831</v>
      </c>
      <c r="R53" s="1">
        <v>20230831</v>
      </c>
      <c r="S53" s="1">
        <v>0</v>
      </c>
      <c r="T53" s="1" t="s">
        <v>38</v>
      </c>
      <c r="U53" s="1" t="b">
        <v>1</v>
      </c>
      <c r="V53" s="1" t="b">
        <v>0</v>
      </c>
      <c r="W53" s="1" t="str" cm="1">
        <f t="array" ref="W53">_xlfn.XLOOKUP(MID(JuchuZan[[#This Row],[Item'#]],2,3),INDEX(_dtRg_Material,,1),INDEX(_dtRg_Material,,2),"-")</f>
        <v>-</v>
      </c>
      <c r="X53" s="1">
        <f>JuchuZan[[#This Row],[Total Length]]/JuchuZan[[#This Row],[OrderQty]]</f>
        <v>1240</v>
      </c>
      <c r="Y53" s="87">
        <f>JuchuZan[[#This Row],[TotalPrice]]+Y52</f>
        <v>88991.27999999997</v>
      </c>
      <c r="Z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" s="1">
        <f>JuchuZan[[#This Row],[Total Length]]/JuchuZan[[#This Row],[Total Block]]</f>
        <v>1240</v>
      </c>
      <c r="AB53" s="1">
        <f>JuchuZan[[#This Row],[TotalPrice]]/JuchuZan[[#This Row],[OrderQty]]</f>
        <v>146.91</v>
      </c>
      <c r="AC53" s="1" t="e">
        <f>_xlfn.XLOOKUP(JuchuZan[[#This Row],[H'#]],#REF!,#REF!,"NA",0)</f>
        <v>#REF!</v>
      </c>
      <c r="AD53" s="1" t="e">
        <f>_xlfn.XLOOKUP(JuchuZan[[#This Row],[H'#]],#REF!,#REF!,"NA",0)</f>
        <v>#REF!</v>
      </c>
      <c r="AE53" s="1" t="str">
        <f>_xlfn.XLOOKUP(JuchuZan[[#This Row],[H'#]],[3]Sheet1!$H$2:$H$1079,[3]Sheet1!$B$2:$B$1079,"NA",0)</f>
        <v>NA</v>
      </c>
    </row>
    <row r="54" spans="1:31">
      <c r="A54" s="1" t="s">
        <v>4165</v>
      </c>
      <c r="B54" s="1" t="s">
        <v>264</v>
      </c>
      <c r="C54" s="1" t="s">
        <v>265</v>
      </c>
      <c r="D54" s="1">
        <v>5</v>
      </c>
      <c r="E54" s="1">
        <v>0</v>
      </c>
      <c r="F54" s="1">
        <v>5</v>
      </c>
      <c r="G54" s="1" t="s">
        <v>42</v>
      </c>
      <c r="H54" s="1" t="s">
        <v>189</v>
      </c>
      <c r="I54" s="1" t="s">
        <v>190</v>
      </c>
      <c r="J54" s="1" t="s">
        <v>51</v>
      </c>
      <c r="K54" s="1" t="s">
        <v>192</v>
      </c>
      <c r="L54" s="1" t="s">
        <v>38</v>
      </c>
      <c r="M54" s="1" t="s">
        <v>38</v>
      </c>
      <c r="N54" s="1">
        <v>143</v>
      </c>
      <c r="O54" s="2">
        <v>715</v>
      </c>
      <c r="P54" s="1">
        <v>11</v>
      </c>
      <c r="Q54" s="1">
        <v>20230831</v>
      </c>
      <c r="R54" s="1">
        <v>20230831</v>
      </c>
      <c r="S54" s="1">
        <v>0</v>
      </c>
      <c r="T54" s="1" t="s">
        <v>38</v>
      </c>
      <c r="U54" s="1" t="b">
        <v>0</v>
      </c>
      <c r="V54" s="1" t="b">
        <v>1</v>
      </c>
      <c r="W54" s="1" t="str" cm="1">
        <f t="array" ref="W54">_xlfn.XLOOKUP(MID(JuchuZan[[#This Row],[Item'#]],2,3),INDEX(_dtRg_Material,,1),INDEX(_dtRg_Material,,2),"-")</f>
        <v>-</v>
      </c>
      <c r="X54" s="1">
        <f>JuchuZan[[#This Row],[Total Length]]/JuchuZan[[#This Row],[OrderQty]]</f>
        <v>0</v>
      </c>
      <c r="Y54" s="87">
        <f>JuchuZan[[#This Row],[TotalPrice]]+Y53</f>
        <v>89706.27999999997</v>
      </c>
      <c r="Z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" s="1">
        <f>JuchuZan[[#This Row],[Total Length]]/JuchuZan[[#This Row],[Total Block]]</f>
        <v>0</v>
      </c>
      <c r="AB54" s="1">
        <f>JuchuZan[[#This Row],[TotalPrice]]/JuchuZan[[#This Row],[OrderQty]]</f>
        <v>143</v>
      </c>
      <c r="AC54" s="1" t="e">
        <f>_xlfn.XLOOKUP(JuchuZan[[#This Row],[H'#]],#REF!,#REF!,"NA",0)</f>
        <v>#REF!</v>
      </c>
      <c r="AD54" s="1" t="e">
        <f>_xlfn.XLOOKUP(JuchuZan[[#This Row],[H'#]],#REF!,#REF!,"NA",0)</f>
        <v>#REF!</v>
      </c>
      <c r="AE54" s="1" t="str">
        <f>_xlfn.XLOOKUP(JuchuZan[[#This Row],[H'#]],[3]Sheet1!$H$2:$H$1079,[3]Sheet1!$B$2:$B$1079,"NA",0)</f>
        <v>NA</v>
      </c>
    </row>
    <row r="55" spans="1:31" hidden="1">
      <c r="A55" s="1" t="s">
        <v>266</v>
      </c>
      <c r="B55" s="1" t="s">
        <v>267</v>
      </c>
      <c r="C55" s="1" t="s">
        <v>268</v>
      </c>
      <c r="D55" s="1">
        <v>2</v>
      </c>
      <c r="E55" s="1">
        <v>0</v>
      </c>
      <c r="F55" s="1">
        <v>0</v>
      </c>
      <c r="G55" s="1" t="s">
        <v>269</v>
      </c>
      <c r="H55" s="1" t="s">
        <v>270</v>
      </c>
      <c r="I55" s="1" t="s">
        <v>271</v>
      </c>
      <c r="J55" s="1" t="s">
        <v>38</v>
      </c>
      <c r="K55" s="1" t="s">
        <v>38</v>
      </c>
      <c r="L55" s="1" t="s">
        <v>38</v>
      </c>
      <c r="M55" s="1" t="s">
        <v>38</v>
      </c>
      <c r="N55" s="1">
        <v>15000</v>
      </c>
      <c r="O55" s="2">
        <v>30000</v>
      </c>
      <c r="P55" s="1">
        <v>11</v>
      </c>
      <c r="Q55" s="1">
        <v>20230608</v>
      </c>
      <c r="R55" s="1">
        <v>20230831</v>
      </c>
      <c r="S55" s="1">
        <v>20230714</v>
      </c>
      <c r="T55" s="1" t="s">
        <v>38</v>
      </c>
      <c r="U55" s="1" t="b">
        <v>0</v>
      </c>
      <c r="V55" s="1" t="b">
        <v>0</v>
      </c>
      <c r="W55" s="1" t="str" cm="1">
        <f t="array" ref="W55">_xlfn.XLOOKUP(MID(JuchuZan[[#This Row],[Item'#]],2,3),INDEX(_dtRg_Material,,1),INDEX(_dtRg_Material,,2),"-")</f>
        <v>-</v>
      </c>
      <c r="X55" s="1">
        <f>JuchuZan[[#This Row],[Total Length]]/JuchuZan[[#This Row],[OrderQty]]</f>
        <v>0</v>
      </c>
      <c r="Y55" s="87">
        <f>JuchuZan[[#This Row],[TotalPrice]]+Y54</f>
        <v>119706.27999999997</v>
      </c>
      <c r="Z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" s="1" t="e">
        <f>JuchuZan[[#This Row],[Total Length]]/JuchuZan[[#This Row],[Total Block]]</f>
        <v>#DIV/0!</v>
      </c>
      <c r="AB55" s="1">
        <f>JuchuZan[[#This Row],[TotalPrice]]/JuchuZan[[#This Row],[OrderQty]]</f>
        <v>15000</v>
      </c>
      <c r="AC55" s="1" t="e">
        <f>_xlfn.XLOOKUP(JuchuZan[[#This Row],[H'#]],#REF!,#REF!,"NA",0)</f>
        <v>#REF!</v>
      </c>
      <c r="AD55" s="1" t="e">
        <f>_xlfn.XLOOKUP(JuchuZan[[#This Row],[H'#]],#REF!,#REF!,"NA",0)</f>
        <v>#REF!</v>
      </c>
      <c r="AE55" s="1" t="str">
        <f>_xlfn.XLOOKUP(JuchuZan[[#This Row],[H'#]],[3]Sheet1!$H$2:$H$1079,[3]Sheet1!$B$2:$B$1079,"NA",0)</f>
        <v>NA</v>
      </c>
    </row>
    <row r="56" spans="1:31" hidden="1">
      <c r="A56" s="1" t="s">
        <v>272</v>
      </c>
      <c r="B56" s="1" t="s">
        <v>273</v>
      </c>
      <c r="C56" s="1" t="s">
        <v>274</v>
      </c>
      <c r="D56" s="1">
        <v>50</v>
      </c>
      <c r="E56" s="1">
        <v>83500</v>
      </c>
      <c r="F56" s="1">
        <v>0</v>
      </c>
      <c r="G56" s="1" t="s">
        <v>275</v>
      </c>
      <c r="H56" s="1" t="s">
        <v>270</v>
      </c>
      <c r="I56" s="1" t="s">
        <v>271</v>
      </c>
      <c r="J56" s="1" t="s">
        <v>38</v>
      </c>
      <c r="K56" s="1" t="s">
        <v>38</v>
      </c>
      <c r="L56" s="1" t="s">
        <v>38</v>
      </c>
      <c r="M56" s="1" t="s">
        <v>38</v>
      </c>
      <c r="N56" s="1">
        <v>890</v>
      </c>
      <c r="O56" s="2">
        <v>44500</v>
      </c>
      <c r="P56" s="1">
        <v>11</v>
      </c>
      <c r="Q56" s="1">
        <v>20230726</v>
      </c>
      <c r="R56" s="1">
        <v>20230831</v>
      </c>
      <c r="S56" s="1">
        <v>20230831</v>
      </c>
      <c r="T56" s="1" t="s">
        <v>38</v>
      </c>
      <c r="U56" s="1" t="b">
        <v>0</v>
      </c>
      <c r="V56" s="1" t="b">
        <v>0</v>
      </c>
      <c r="W56" s="1" t="str" cm="1">
        <f t="array" ref="W56">_xlfn.XLOOKUP(MID(JuchuZan[[#This Row],[Item'#]],2,3),INDEX(_dtRg_Material,,1),INDEX(_dtRg_Material,,2),"-")</f>
        <v>-</v>
      </c>
      <c r="X56" s="1">
        <f>JuchuZan[[#This Row],[Total Length]]/JuchuZan[[#This Row],[OrderQty]]</f>
        <v>1670</v>
      </c>
      <c r="Y56" s="87">
        <f>JuchuZan[[#This Row],[TotalPrice]]+Y55</f>
        <v>164206.27999999997</v>
      </c>
      <c r="Z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" s="1" t="e">
        <f>JuchuZan[[#This Row],[Total Length]]/JuchuZan[[#This Row],[Total Block]]</f>
        <v>#DIV/0!</v>
      </c>
      <c r="AB56" s="1">
        <f>JuchuZan[[#This Row],[TotalPrice]]/JuchuZan[[#This Row],[OrderQty]]</f>
        <v>890</v>
      </c>
      <c r="AC56" s="1" t="e">
        <f>_xlfn.XLOOKUP(JuchuZan[[#This Row],[H'#]],#REF!,#REF!,"NA",0)</f>
        <v>#REF!</v>
      </c>
      <c r="AD56" s="1" t="e">
        <f>_xlfn.XLOOKUP(JuchuZan[[#This Row],[H'#]],#REF!,#REF!,"NA",0)</f>
        <v>#REF!</v>
      </c>
      <c r="AE56" s="1" t="str">
        <f>_xlfn.XLOOKUP(JuchuZan[[#This Row],[H'#]],[3]Sheet1!$H$2:$H$1079,[3]Sheet1!$B$2:$B$1079,"NA",0)</f>
        <v>NA</v>
      </c>
    </row>
    <row r="57" spans="1:31" hidden="1">
      <c r="A57" s="1" t="s">
        <v>276</v>
      </c>
      <c r="B57" s="1" t="s">
        <v>277</v>
      </c>
      <c r="C57" s="1" t="s">
        <v>278</v>
      </c>
      <c r="D57" s="1">
        <v>22</v>
      </c>
      <c r="E57" s="1">
        <v>29590</v>
      </c>
      <c r="F57" s="1">
        <v>44</v>
      </c>
      <c r="G57" s="1" t="s">
        <v>139</v>
      </c>
      <c r="H57" s="1" t="s">
        <v>49</v>
      </c>
      <c r="I57" s="1" t="s">
        <v>50</v>
      </c>
      <c r="J57" s="1" t="s">
        <v>59</v>
      </c>
      <c r="K57" s="1" t="s">
        <v>82</v>
      </c>
      <c r="L57" s="1" t="s">
        <v>38</v>
      </c>
      <c r="M57" s="1" t="s">
        <v>38</v>
      </c>
      <c r="N57" s="1">
        <v>337</v>
      </c>
      <c r="O57" s="2">
        <v>7414</v>
      </c>
      <c r="P57" s="1">
        <v>11</v>
      </c>
      <c r="Q57" s="1">
        <v>20230619</v>
      </c>
      <c r="R57" s="1">
        <v>20230831</v>
      </c>
      <c r="S57" s="1">
        <v>20230831</v>
      </c>
      <c r="T57" s="1" t="s">
        <v>38</v>
      </c>
      <c r="U57" s="1" t="b">
        <v>1</v>
      </c>
      <c r="V57" s="1" t="b">
        <v>0</v>
      </c>
      <c r="W57" s="1" t="str" cm="1">
        <f t="array" ref="W57">_xlfn.XLOOKUP(MID(JuchuZan[[#This Row],[Item'#]],2,3),INDEX(_dtRg_Material,,1),INDEX(_dtRg_Material,,2),"-")</f>
        <v>-</v>
      </c>
      <c r="X57" s="1">
        <f>JuchuZan[[#This Row],[Total Length]]/JuchuZan[[#This Row],[OrderQty]]</f>
        <v>1345</v>
      </c>
      <c r="Y57" s="87">
        <f>JuchuZan[[#This Row],[TotalPrice]]+Y56</f>
        <v>171620.27999999997</v>
      </c>
      <c r="Z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" s="1">
        <f>JuchuZan[[#This Row],[Total Length]]/JuchuZan[[#This Row],[Total Block]]</f>
        <v>672.5</v>
      </c>
      <c r="AB57" s="1">
        <f>JuchuZan[[#This Row],[TotalPrice]]/JuchuZan[[#This Row],[OrderQty]]</f>
        <v>337</v>
      </c>
      <c r="AC57" s="1" t="e">
        <f>_xlfn.XLOOKUP(JuchuZan[[#This Row],[H'#]],#REF!,#REF!,"NA",0)</f>
        <v>#REF!</v>
      </c>
      <c r="AD57" s="1" t="e">
        <f>_xlfn.XLOOKUP(JuchuZan[[#This Row],[H'#]],#REF!,#REF!,"NA",0)</f>
        <v>#REF!</v>
      </c>
      <c r="AE57" s="1" t="str">
        <f>_xlfn.XLOOKUP(JuchuZan[[#This Row],[H'#]],[3]Sheet1!$H$2:$H$1079,[3]Sheet1!$B$2:$B$1079,"NA",0)</f>
        <v>ARMOLOY (CHROME)IL</v>
      </c>
    </row>
    <row r="58" spans="1:31" hidden="1">
      <c r="A58" s="1" t="s">
        <v>279</v>
      </c>
      <c r="B58" s="1" t="s">
        <v>280</v>
      </c>
      <c r="C58" s="1" t="s">
        <v>281</v>
      </c>
      <c r="D58" s="1">
        <v>30</v>
      </c>
      <c r="E58" s="1">
        <v>0</v>
      </c>
      <c r="F58" s="1">
        <v>30</v>
      </c>
      <c r="G58" s="1" t="s">
        <v>38</v>
      </c>
      <c r="H58" s="1" t="s">
        <v>49</v>
      </c>
      <c r="I58" s="1" t="s">
        <v>50</v>
      </c>
      <c r="J58" s="1" t="s">
        <v>59</v>
      </c>
      <c r="K58" s="1" t="s">
        <v>60</v>
      </c>
      <c r="L58" s="1" t="s">
        <v>61</v>
      </c>
      <c r="M58" s="1" t="s">
        <v>38</v>
      </c>
      <c r="N58" s="1">
        <v>38.58</v>
      </c>
      <c r="O58" s="2">
        <v>1157.4000000000001</v>
      </c>
      <c r="P58" s="1">
        <v>21</v>
      </c>
      <c r="Q58" s="1">
        <v>20230831</v>
      </c>
      <c r="R58" s="1">
        <v>20230831</v>
      </c>
      <c r="S58" s="1">
        <v>20230831</v>
      </c>
      <c r="T58" s="1" t="s">
        <v>38</v>
      </c>
      <c r="U58" s="1" t="b">
        <v>1</v>
      </c>
      <c r="V58" s="1" t="b">
        <v>0</v>
      </c>
      <c r="W58" s="1" t="str" cm="1">
        <f t="array" ref="W58">_xlfn.XLOOKUP(MID(JuchuZan[[#This Row],[Item'#]],2,3),INDEX(_dtRg_Material,,1),INDEX(_dtRg_Material,,2),"-")</f>
        <v>-</v>
      </c>
      <c r="X58" s="1">
        <f>JuchuZan[[#This Row],[Total Length]]/JuchuZan[[#This Row],[OrderQty]]</f>
        <v>0</v>
      </c>
      <c r="Y58" s="87">
        <f>JuchuZan[[#This Row],[TotalPrice]]+Y57</f>
        <v>172777.67999999996</v>
      </c>
      <c r="Z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" s="1">
        <f>JuchuZan[[#This Row],[Total Length]]/JuchuZan[[#This Row],[Total Block]]</f>
        <v>0</v>
      </c>
      <c r="AB58" s="1">
        <f>JuchuZan[[#This Row],[TotalPrice]]/JuchuZan[[#This Row],[OrderQty]]</f>
        <v>38.580000000000005</v>
      </c>
      <c r="AC58" s="1" t="e">
        <f>_xlfn.XLOOKUP(JuchuZan[[#This Row],[H'#]],#REF!,#REF!,"NA",0)</f>
        <v>#REF!</v>
      </c>
      <c r="AD58" s="1" t="e">
        <f>_xlfn.XLOOKUP(JuchuZan[[#This Row],[H'#]],#REF!,#REF!,"NA",0)</f>
        <v>#REF!</v>
      </c>
      <c r="AE58" s="1" t="str">
        <f>_xlfn.XLOOKUP(JuchuZan[[#This Row],[H'#]],[3]Sheet1!$H$2:$H$1079,[3]Sheet1!$B$2:$B$1079,"NA",0)</f>
        <v>NA</v>
      </c>
    </row>
    <row r="59" spans="1:31" hidden="1">
      <c r="A59" s="1" t="s">
        <v>282</v>
      </c>
      <c r="B59" s="1" t="s">
        <v>283</v>
      </c>
      <c r="C59" s="1" t="s">
        <v>284</v>
      </c>
      <c r="D59" s="1">
        <v>30</v>
      </c>
      <c r="E59" s="1">
        <v>0</v>
      </c>
      <c r="F59" s="1">
        <v>30</v>
      </c>
      <c r="G59" s="1" t="s">
        <v>38</v>
      </c>
      <c r="H59" s="1" t="s">
        <v>49</v>
      </c>
      <c r="I59" s="1" t="s">
        <v>50</v>
      </c>
      <c r="J59" s="1" t="s">
        <v>59</v>
      </c>
      <c r="K59" s="1" t="s">
        <v>60</v>
      </c>
      <c r="L59" s="1" t="s">
        <v>38</v>
      </c>
      <c r="M59" s="1" t="s">
        <v>38</v>
      </c>
      <c r="N59" s="1">
        <v>50.36</v>
      </c>
      <c r="O59" s="2">
        <v>1510.8</v>
      </c>
      <c r="P59" s="1">
        <v>21</v>
      </c>
      <c r="Q59" s="1">
        <v>20230831</v>
      </c>
      <c r="R59" s="1">
        <v>20230831</v>
      </c>
      <c r="S59" s="1">
        <v>20230831</v>
      </c>
      <c r="T59" s="1" t="s">
        <v>38</v>
      </c>
      <c r="U59" s="1" t="b">
        <v>1</v>
      </c>
      <c r="V59" s="1" t="b">
        <v>0</v>
      </c>
      <c r="W59" s="1" t="str" cm="1">
        <f t="array" ref="W59">_xlfn.XLOOKUP(MID(JuchuZan[[#This Row],[Item'#]],2,3),INDEX(_dtRg_Material,,1),INDEX(_dtRg_Material,,2),"-")</f>
        <v>-</v>
      </c>
      <c r="X59" s="1">
        <f>JuchuZan[[#This Row],[Total Length]]/JuchuZan[[#This Row],[OrderQty]]</f>
        <v>0</v>
      </c>
      <c r="Y59" s="87">
        <f>JuchuZan[[#This Row],[TotalPrice]]+Y58</f>
        <v>174288.47999999995</v>
      </c>
      <c r="Z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" s="1">
        <f>JuchuZan[[#This Row],[Total Length]]/JuchuZan[[#This Row],[Total Block]]</f>
        <v>0</v>
      </c>
      <c r="AB59" s="1">
        <f>JuchuZan[[#This Row],[TotalPrice]]/JuchuZan[[#This Row],[OrderQty]]</f>
        <v>50.36</v>
      </c>
      <c r="AC59" s="1" t="e">
        <f>_xlfn.XLOOKUP(JuchuZan[[#This Row],[H'#]],#REF!,#REF!,"NA",0)</f>
        <v>#REF!</v>
      </c>
      <c r="AD59" s="1" t="e">
        <f>_xlfn.XLOOKUP(JuchuZan[[#This Row],[H'#]],#REF!,#REF!,"NA",0)</f>
        <v>#REF!</v>
      </c>
      <c r="AE59" s="1" t="str">
        <f>_xlfn.XLOOKUP(JuchuZan[[#This Row],[H'#]],[3]Sheet1!$H$2:$H$1079,[3]Sheet1!$B$2:$B$1079,"NA",0)</f>
        <v>NA</v>
      </c>
    </row>
    <row r="60" spans="1:31" hidden="1">
      <c r="A60" s="1" t="s">
        <v>285</v>
      </c>
      <c r="B60" s="1" t="s">
        <v>286</v>
      </c>
      <c r="C60" s="1" t="s">
        <v>287</v>
      </c>
      <c r="D60" s="1">
        <v>1</v>
      </c>
      <c r="E60" s="1">
        <v>500</v>
      </c>
      <c r="F60" s="1">
        <v>0</v>
      </c>
      <c r="G60" s="1" t="s">
        <v>42</v>
      </c>
      <c r="H60" s="1" t="s">
        <v>93</v>
      </c>
      <c r="I60" s="1" t="s">
        <v>43</v>
      </c>
      <c r="J60" s="1" t="s">
        <v>288</v>
      </c>
      <c r="K60" s="1" t="s">
        <v>95</v>
      </c>
      <c r="L60" s="1" t="s">
        <v>38</v>
      </c>
      <c r="M60" s="1" t="s">
        <v>289</v>
      </c>
      <c r="N60" s="1">
        <v>615.62</v>
      </c>
      <c r="O60" s="2">
        <v>615.62</v>
      </c>
      <c r="P60" s="1">
        <v>11</v>
      </c>
      <c r="Q60" s="1">
        <v>20230726</v>
      </c>
      <c r="R60" s="1">
        <v>20230831</v>
      </c>
      <c r="S60" s="1">
        <v>20230831</v>
      </c>
      <c r="T60" s="1" t="s">
        <v>38</v>
      </c>
      <c r="U60" s="1" t="b">
        <v>0</v>
      </c>
      <c r="V60" s="1" t="b">
        <v>0</v>
      </c>
      <c r="W60" s="1" t="str" cm="1">
        <f t="array" ref="W60">_xlfn.XLOOKUP(MID(JuchuZan[[#This Row],[Item'#]],2,3),INDEX(_dtRg_Material,,1),INDEX(_dtRg_Material,,2),"-")</f>
        <v>-</v>
      </c>
      <c r="X60" s="1">
        <f>JuchuZan[[#This Row],[Total Length]]/JuchuZan[[#This Row],[OrderQty]]</f>
        <v>500</v>
      </c>
      <c r="Y60" s="87">
        <f>JuchuZan[[#This Row],[TotalPrice]]+Y59</f>
        <v>174904.09999999995</v>
      </c>
      <c r="Z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" s="1" t="e">
        <f>JuchuZan[[#This Row],[Total Length]]/JuchuZan[[#This Row],[Total Block]]</f>
        <v>#DIV/0!</v>
      </c>
      <c r="AB60" s="1">
        <f>JuchuZan[[#This Row],[TotalPrice]]/JuchuZan[[#This Row],[OrderQty]]</f>
        <v>615.62</v>
      </c>
      <c r="AC60" s="1" t="e">
        <f>_xlfn.XLOOKUP(JuchuZan[[#This Row],[H'#]],#REF!,#REF!,"NA",0)</f>
        <v>#REF!</v>
      </c>
      <c r="AD60" s="1" t="e">
        <f>_xlfn.XLOOKUP(JuchuZan[[#This Row],[H'#]],#REF!,#REF!,"NA",0)</f>
        <v>#REF!</v>
      </c>
      <c r="AE60" s="1" t="str">
        <f>_xlfn.XLOOKUP(JuchuZan[[#This Row],[H'#]],[3]Sheet1!$H$2:$H$1079,[3]Sheet1!$B$2:$B$1079,"NA",0)</f>
        <v>NA</v>
      </c>
    </row>
    <row r="61" spans="1:31" hidden="1">
      <c r="A61" s="1" t="s">
        <v>290</v>
      </c>
      <c r="B61" s="1" t="s">
        <v>291</v>
      </c>
      <c r="C61" s="1" t="s">
        <v>292</v>
      </c>
      <c r="D61" s="1">
        <v>4</v>
      </c>
      <c r="E61" s="1">
        <v>0</v>
      </c>
      <c r="F61" s="1">
        <v>4</v>
      </c>
      <c r="G61" s="1" t="s">
        <v>42</v>
      </c>
      <c r="H61" s="1" t="s">
        <v>66</v>
      </c>
      <c r="I61" s="1" t="s">
        <v>67</v>
      </c>
      <c r="J61" s="1" t="s">
        <v>81</v>
      </c>
      <c r="K61" s="1" t="s">
        <v>207</v>
      </c>
      <c r="L61" s="1" t="s">
        <v>38</v>
      </c>
      <c r="M61" s="1" t="s">
        <v>38</v>
      </c>
      <c r="N61" s="1">
        <v>63.29</v>
      </c>
      <c r="O61" s="2">
        <v>253.16</v>
      </c>
      <c r="P61" s="1">
        <v>11</v>
      </c>
      <c r="Q61" s="1">
        <v>20230725</v>
      </c>
      <c r="R61" s="1">
        <v>20230831</v>
      </c>
      <c r="S61" s="1">
        <v>20230831</v>
      </c>
      <c r="T61" s="1" t="s">
        <v>38</v>
      </c>
      <c r="U61" s="1" t="b">
        <v>1</v>
      </c>
      <c r="V61" s="1" t="b">
        <v>0</v>
      </c>
      <c r="W61" s="1" t="str" cm="1">
        <f t="array" ref="W61">_xlfn.XLOOKUP(MID(JuchuZan[[#This Row],[Item'#]],2,3),INDEX(_dtRg_Material,,1),INDEX(_dtRg_Material,,2),"-")</f>
        <v>-</v>
      </c>
      <c r="X61" s="1">
        <f>JuchuZan[[#This Row],[Total Length]]/JuchuZan[[#This Row],[OrderQty]]</f>
        <v>0</v>
      </c>
      <c r="Y61" s="87">
        <f>JuchuZan[[#This Row],[TotalPrice]]+Y60</f>
        <v>175157.25999999995</v>
      </c>
      <c r="Z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" s="1">
        <f>JuchuZan[[#This Row],[Total Length]]/JuchuZan[[#This Row],[Total Block]]</f>
        <v>0</v>
      </c>
      <c r="AB61" s="1">
        <f>JuchuZan[[#This Row],[TotalPrice]]/JuchuZan[[#This Row],[OrderQty]]</f>
        <v>63.29</v>
      </c>
      <c r="AC61" s="1" t="e">
        <f>_xlfn.XLOOKUP(JuchuZan[[#This Row],[H'#]],#REF!,#REF!,"NA",0)</f>
        <v>#REF!</v>
      </c>
      <c r="AD61" s="1" t="e">
        <f>_xlfn.XLOOKUP(JuchuZan[[#This Row],[H'#]],#REF!,#REF!,"NA",0)</f>
        <v>#REF!</v>
      </c>
      <c r="AE61" s="1" t="str">
        <f>_xlfn.XLOOKUP(JuchuZan[[#This Row],[H'#]],[3]Sheet1!$H$2:$H$1079,[3]Sheet1!$B$2:$B$1079,"NA",0)</f>
        <v>NA</v>
      </c>
    </row>
    <row r="62" spans="1:31" hidden="1">
      <c r="A62" s="1" t="s">
        <v>293</v>
      </c>
      <c r="B62" s="1" t="s">
        <v>294</v>
      </c>
      <c r="C62" s="1" t="s">
        <v>295</v>
      </c>
      <c r="D62" s="1">
        <v>2</v>
      </c>
      <c r="E62" s="1">
        <v>1980</v>
      </c>
      <c r="F62" s="1">
        <v>4</v>
      </c>
      <c r="G62" s="1" t="s">
        <v>42</v>
      </c>
      <c r="H62" s="1" t="s">
        <v>66</v>
      </c>
      <c r="I62" s="1" t="s">
        <v>67</v>
      </c>
      <c r="J62" s="1" t="s">
        <v>68</v>
      </c>
      <c r="K62" s="1" t="s">
        <v>60</v>
      </c>
      <c r="L62" s="1" t="s">
        <v>163</v>
      </c>
      <c r="M62" s="1" t="s">
        <v>38</v>
      </c>
      <c r="N62" s="1">
        <v>288.82</v>
      </c>
      <c r="O62" s="2">
        <v>577.64</v>
      </c>
      <c r="P62" s="1">
        <v>11</v>
      </c>
      <c r="Q62" s="1">
        <v>20230809</v>
      </c>
      <c r="R62" s="1">
        <v>20230831</v>
      </c>
      <c r="S62" s="1">
        <v>20230831</v>
      </c>
      <c r="T62" s="1" t="s">
        <v>38</v>
      </c>
      <c r="U62" s="1" t="b">
        <v>1</v>
      </c>
      <c r="V62" s="1" t="b">
        <v>0</v>
      </c>
      <c r="W62" s="1" t="str" cm="1">
        <f t="array" ref="W62">_xlfn.XLOOKUP(MID(JuchuZan[[#This Row],[Item'#]],2,3),INDEX(_dtRg_Material,,1),INDEX(_dtRg_Material,,2),"-")</f>
        <v>-</v>
      </c>
      <c r="X62" s="1">
        <f>JuchuZan[[#This Row],[Total Length]]/JuchuZan[[#This Row],[OrderQty]]</f>
        <v>990</v>
      </c>
      <c r="Y62" s="87">
        <f>JuchuZan[[#This Row],[TotalPrice]]+Y61</f>
        <v>175734.89999999997</v>
      </c>
      <c r="Z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" s="1">
        <f>JuchuZan[[#This Row],[Total Length]]/JuchuZan[[#This Row],[Total Block]]</f>
        <v>495</v>
      </c>
      <c r="AB62" s="1">
        <f>JuchuZan[[#This Row],[TotalPrice]]/JuchuZan[[#This Row],[OrderQty]]</f>
        <v>288.82</v>
      </c>
      <c r="AC62" s="1" t="e">
        <f>_xlfn.XLOOKUP(JuchuZan[[#This Row],[H'#]],#REF!,#REF!,"NA",0)</f>
        <v>#REF!</v>
      </c>
      <c r="AD62" s="1" t="e">
        <f>_xlfn.XLOOKUP(JuchuZan[[#This Row],[H'#]],#REF!,#REF!,"NA",0)</f>
        <v>#REF!</v>
      </c>
      <c r="AE62" s="1" t="str">
        <f>_xlfn.XLOOKUP(JuchuZan[[#This Row],[H'#]],[3]Sheet1!$H$2:$H$1079,[3]Sheet1!$B$2:$B$1079,"NA",0)</f>
        <v>WASHING &amp; WIPING RAIL</v>
      </c>
    </row>
    <row r="63" spans="1:31" hidden="1">
      <c r="A63" s="1" t="s">
        <v>296</v>
      </c>
      <c r="B63" s="1" t="s">
        <v>297</v>
      </c>
      <c r="C63" s="1" t="s">
        <v>298</v>
      </c>
      <c r="D63" s="1">
        <v>4</v>
      </c>
      <c r="E63" s="1">
        <v>4376</v>
      </c>
      <c r="F63" s="1">
        <v>8</v>
      </c>
      <c r="G63" s="1" t="s">
        <v>127</v>
      </c>
      <c r="H63" s="1" t="s">
        <v>299</v>
      </c>
      <c r="I63" s="1" t="s">
        <v>190</v>
      </c>
      <c r="J63" s="1" t="s">
        <v>191</v>
      </c>
      <c r="K63" s="1" t="s">
        <v>192</v>
      </c>
      <c r="L63" s="1" t="s">
        <v>38</v>
      </c>
      <c r="M63" s="1" t="s">
        <v>38</v>
      </c>
      <c r="N63" s="1">
        <v>359.72</v>
      </c>
      <c r="O63" s="2">
        <v>1438.88</v>
      </c>
      <c r="P63" s="1">
        <v>11</v>
      </c>
      <c r="Q63" s="1">
        <v>20230831</v>
      </c>
      <c r="R63" s="1">
        <v>20230831</v>
      </c>
      <c r="S63" s="1">
        <v>20230831</v>
      </c>
      <c r="T63" s="1" t="s">
        <v>38</v>
      </c>
      <c r="U63" s="1" t="b">
        <v>1</v>
      </c>
      <c r="V63" s="1" t="b">
        <v>0</v>
      </c>
      <c r="W63" s="1" t="str" cm="1">
        <f t="array" ref="W63">_xlfn.XLOOKUP(MID(JuchuZan[[#This Row],[Item'#]],2,3),INDEX(_dtRg_Material,,1),INDEX(_dtRg_Material,,2),"-")</f>
        <v>M</v>
      </c>
      <c r="X63" s="1">
        <f>JuchuZan[[#This Row],[Total Length]]/JuchuZan[[#This Row],[OrderQty]]</f>
        <v>1094</v>
      </c>
      <c r="Y63" s="87">
        <f>JuchuZan[[#This Row],[TotalPrice]]+Y62</f>
        <v>177173.77999999997</v>
      </c>
      <c r="Z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" s="1">
        <f>JuchuZan[[#This Row],[Total Length]]/JuchuZan[[#This Row],[Total Block]]</f>
        <v>547</v>
      </c>
      <c r="AB63" s="1">
        <f>JuchuZan[[#This Row],[TotalPrice]]/JuchuZan[[#This Row],[OrderQty]]</f>
        <v>359.72</v>
      </c>
      <c r="AC63" s="1" t="e">
        <f>_xlfn.XLOOKUP(JuchuZan[[#This Row],[H'#]],#REF!,#REF!,"NA",0)</f>
        <v>#REF!</v>
      </c>
      <c r="AD63" s="1" t="e">
        <f>_xlfn.XLOOKUP(JuchuZan[[#This Row],[H'#]],#REF!,#REF!,"NA",0)</f>
        <v>#REF!</v>
      </c>
      <c r="AE63" s="1" t="str">
        <f>_xlfn.XLOOKUP(JuchuZan[[#This Row],[H'#]],[3]Sheet1!$H$2:$H$1079,[3]Sheet1!$B$2:$B$1079,"NA",0)</f>
        <v>NA</v>
      </c>
    </row>
    <row r="64" spans="1:31" hidden="1">
      <c r="A64" s="1" t="s">
        <v>300</v>
      </c>
      <c r="B64" s="1" t="s">
        <v>301</v>
      </c>
      <c r="C64" s="1" t="s">
        <v>302</v>
      </c>
      <c r="D64" s="1">
        <v>10</v>
      </c>
      <c r="E64" s="1">
        <v>2100</v>
      </c>
      <c r="F64" s="1">
        <v>0</v>
      </c>
      <c r="G64" s="1" t="s">
        <v>303</v>
      </c>
      <c r="H64" s="1" t="s">
        <v>304</v>
      </c>
      <c r="I64" s="1" t="s">
        <v>190</v>
      </c>
      <c r="J64" s="1" t="s">
        <v>51</v>
      </c>
      <c r="K64" s="1" t="s">
        <v>38</v>
      </c>
      <c r="L64" s="1" t="s">
        <v>61</v>
      </c>
      <c r="M64" s="1" t="s">
        <v>38</v>
      </c>
      <c r="N64" s="1">
        <v>70</v>
      </c>
      <c r="O64" s="2">
        <v>700</v>
      </c>
      <c r="P64" s="1">
        <v>11</v>
      </c>
      <c r="Q64" s="1">
        <v>20230816</v>
      </c>
      <c r="R64" s="1">
        <v>20230831</v>
      </c>
      <c r="S64" s="1">
        <v>20230831</v>
      </c>
      <c r="T64" s="1" t="s">
        <v>38</v>
      </c>
      <c r="U64" s="1" t="b">
        <v>1</v>
      </c>
      <c r="V64" s="1" t="b">
        <v>0</v>
      </c>
      <c r="W64" s="1" t="str" cm="1">
        <f t="array" ref="W64">_xlfn.XLOOKUP(MID(JuchuZan[[#This Row],[Item'#]],2,3),INDEX(_dtRg_Material,,1),INDEX(_dtRg_Material,,2),"-")</f>
        <v>-</v>
      </c>
      <c r="X64" s="1">
        <f>JuchuZan[[#This Row],[Total Length]]/JuchuZan[[#This Row],[OrderQty]]</f>
        <v>210</v>
      </c>
      <c r="Y64" s="87">
        <f>JuchuZan[[#This Row],[TotalPrice]]+Y63</f>
        <v>177873.77999999997</v>
      </c>
      <c r="Z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" s="1" t="e">
        <f>JuchuZan[[#This Row],[Total Length]]/JuchuZan[[#This Row],[Total Block]]</f>
        <v>#DIV/0!</v>
      </c>
      <c r="AB64" s="1">
        <f>JuchuZan[[#This Row],[TotalPrice]]/JuchuZan[[#This Row],[OrderQty]]</f>
        <v>70</v>
      </c>
      <c r="AC64" s="1" t="e">
        <f>_xlfn.XLOOKUP(JuchuZan[[#This Row],[H'#]],#REF!,#REF!,"NA",0)</f>
        <v>#REF!</v>
      </c>
      <c r="AD64" s="1" t="e">
        <f>_xlfn.XLOOKUP(JuchuZan[[#This Row],[H'#]],#REF!,#REF!,"NA",0)</f>
        <v>#REF!</v>
      </c>
      <c r="AE64" s="1" t="str">
        <f>_xlfn.XLOOKUP(JuchuZan[[#This Row],[H'#]],[3]Sheet1!$H$2:$H$1079,[3]Sheet1!$B$2:$B$1079,"NA",0)</f>
        <v>WRAPPING &amp; PACKAGING</v>
      </c>
    </row>
    <row r="65" spans="1:31" hidden="1">
      <c r="A65" s="1" t="s">
        <v>305</v>
      </c>
      <c r="B65" s="1" t="s">
        <v>301</v>
      </c>
      <c r="C65" s="1" t="s">
        <v>302</v>
      </c>
      <c r="D65" s="1">
        <v>10</v>
      </c>
      <c r="E65" s="1">
        <v>2100</v>
      </c>
      <c r="F65" s="1">
        <v>0</v>
      </c>
      <c r="G65" s="1" t="s">
        <v>303</v>
      </c>
      <c r="H65" s="1" t="s">
        <v>304</v>
      </c>
      <c r="I65" s="1" t="s">
        <v>190</v>
      </c>
      <c r="J65" s="1" t="s">
        <v>51</v>
      </c>
      <c r="K65" s="1" t="s">
        <v>38</v>
      </c>
      <c r="L65" s="1" t="s">
        <v>61</v>
      </c>
      <c r="M65" s="1" t="s">
        <v>38</v>
      </c>
      <c r="N65" s="1">
        <v>70</v>
      </c>
      <c r="O65" s="2">
        <v>700</v>
      </c>
      <c r="P65" s="1">
        <v>11</v>
      </c>
      <c r="Q65" s="1">
        <v>20230816</v>
      </c>
      <c r="R65" s="1">
        <v>20230831</v>
      </c>
      <c r="S65" s="1">
        <v>20230831</v>
      </c>
      <c r="T65" s="1" t="s">
        <v>38</v>
      </c>
      <c r="U65" s="1" t="b">
        <v>1</v>
      </c>
      <c r="V65" s="1" t="b">
        <v>0</v>
      </c>
      <c r="W65" s="1" t="str" cm="1">
        <f t="array" ref="W65">_xlfn.XLOOKUP(MID(JuchuZan[[#This Row],[Item'#]],2,3),INDEX(_dtRg_Material,,1),INDEX(_dtRg_Material,,2),"-")</f>
        <v>-</v>
      </c>
      <c r="X65" s="1">
        <f>JuchuZan[[#This Row],[Total Length]]/JuchuZan[[#This Row],[OrderQty]]</f>
        <v>210</v>
      </c>
      <c r="Y65" s="87">
        <f>JuchuZan[[#This Row],[TotalPrice]]+Y64</f>
        <v>178573.77999999997</v>
      </c>
      <c r="Z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" s="1" t="e">
        <f>JuchuZan[[#This Row],[Total Length]]/JuchuZan[[#This Row],[Total Block]]</f>
        <v>#DIV/0!</v>
      </c>
      <c r="AB65" s="1">
        <f>JuchuZan[[#This Row],[TotalPrice]]/JuchuZan[[#This Row],[OrderQty]]</f>
        <v>70</v>
      </c>
      <c r="AC65" s="1" t="e">
        <f>_xlfn.XLOOKUP(JuchuZan[[#This Row],[H'#]],#REF!,#REF!,"NA",0)</f>
        <v>#REF!</v>
      </c>
      <c r="AD65" s="1" t="e">
        <f>_xlfn.XLOOKUP(JuchuZan[[#This Row],[H'#]],#REF!,#REF!,"NA",0)</f>
        <v>#REF!</v>
      </c>
      <c r="AE65" s="1" t="str">
        <f>_xlfn.XLOOKUP(JuchuZan[[#This Row],[H'#]],[3]Sheet1!$H$2:$H$1079,[3]Sheet1!$B$2:$B$1079,"NA",0)</f>
        <v>WRAPPING &amp; PACKAGING</v>
      </c>
    </row>
    <row r="66" spans="1:31" hidden="1">
      <c r="A66" s="1" t="s">
        <v>306</v>
      </c>
      <c r="B66" s="1" t="s">
        <v>307</v>
      </c>
      <c r="C66" s="1" t="s">
        <v>308</v>
      </c>
      <c r="D66" s="1">
        <v>2</v>
      </c>
      <c r="E66" s="1">
        <v>440</v>
      </c>
      <c r="F66" s="1">
        <v>2</v>
      </c>
      <c r="G66" s="1" t="s">
        <v>309</v>
      </c>
      <c r="H66" s="1" t="s">
        <v>66</v>
      </c>
      <c r="I66" s="1" t="s">
        <v>67</v>
      </c>
      <c r="J66" s="1" t="s">
        <v>59</v>
      </c>
      <c r="K66" s="1" t="s">
        <v>60</v>
      </c>
      <c r="L66" s="1" t="s">
        <v>38</v>
      </c>
      <c r="M66" s="1" t="s">
        <v>38</v>
      </c>
      <c r="N66" s="1">
        <v>47.07</v>
      </c>
      <c r="O66" s="2">
        <v>94.14</v>
      </c>
      <c r="P66" s="1">
        <v>11</v>
      </c>
      <c r="Q66" s="1">
        <v>20230828</v>
      </c>
      <c r="R66" s="1">
        <v>20230831</v>
      </c>
      <c r="S66" s="1">
        <v>20230831</v>
      </c>
      <c r="T66" s="1" t="s">
        <v>38</v>
      </c>
      <c r="U66" s="1" t="b">
        <v>1</v>
      </c>
      <c r="V66" s="1" t="b">
        <v>0</v>
      </c>
      <c r="W66" s="1" t="str" cm="1">
        <f t="array" ref="W66">_xlfn.XLOOKUP(MID(JuchuZan[[#This Row],[Item'#]],2,3),INDEX(_dtRg_Material,,1),INDEX(_dtRg_Material,,2),"-")</f>
        <v>-</v>
      </c>
      <c r="X66" s="1">
        <f>JuchuZan[[#This Row],[Total Length]]/JuchuZan[[#This Row],[OrderQty]]</f>
        <v>220</v>
      </c>
      <c r="Y66" s="87">
        <f>JuchuZan[[#This Row],[TotalPrice]]+Y65</f>
        <v>178667.91999999998</v>
      </c>
      <c r="Z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" s="1">
        <f>JuchuZan[[#This Row],[Total Length]]/JuchuZan[[#This Row],[Total Block]]</f>
        <v>220</v>
      </c>
      <c r="AB66" s="1">
        <f>JuchuZan[[#This Row],[TotalPrice]]/JuchuZan[[#This Row],[OrderQty]]</f>
        <v>47.07</v>
      </c>
      <c r="AC66" s="1" t="e">
        <f>_xlfn.XLOOKUP(JuchuZan[[#This Row],[H'#]],#REF!,#REF!,"NA",0)</f>
        <v>#REF!</v>
      </c>
      <c r="AD66" s="1" t="e">
        <f>_xlfn.XLOOKUP(JuchuZan[[#This Row],[H'#]],#REF!,#REF!,"NA",0)</f>
        <v>#REF!</v>
      </c>
      <c r="AE66" s="1" t="str">
        <f>_xlfn.XLOOKUP(JuchuZan[[#This Row],[H'#]],[3]Sheet1!$H$2:$H$1079,[3]Sheet1!$B$2:$B$1079,"NA",0)</f>
        <v>NA</v>
      </c>
    </row>
    <row r="67" spans="1:31" hidden="1">
      <c r="A67" s="1" t="s">
        <v>310</v>
      </c>
      <c r="B67" s="1" t="s">
        <v>311</v>
      </c>
      <c r="C67" s="1" t="s">
        <v>312</v>
      </c>
      <c r="D67" s="1">
        <v>1</v>
      </c>
      <c r="E67" s="1">
        <v>1260</v>
      </c>
      <c r="F67" s="1">
        <v>2</v>
      </c>
      <c r="G67" s="1" t="s">
        <v>313</v>
      </c>
      <c r="H67" s="1" t="s">
        <v>314</v>
      </c>
      <c r="I67" s="1" t="s">
        <v>67</v>
      </c>
      <c r="J67" s="1" t="s">
        <v>81</v>
      </c>
      <c r="K67" s="1" t="s">
        <v>52</v>
      </c>
      <c r="L67" s="1" t="s">
        <v>38</v>
      </c>
      <c r="M67" s="1" t="s">
        <v>38</v>
      </c>
      <c r="N67" s="1">
        <v>296.44</v>
      </c>
      <c r="O67" s="2">
        <v>296.44</v>
      </c>
      <c r="P67" s="1">
        <v>11</v>
      </c>
      <c r="Q67" s="1">
        <v>20230823</v>
      </c>
      <c r="R67" s="1">
        <v>20230831</v>
      </c>
      <c r="S67" s="1">
        <v>20230831</v>
      </c>
      <c r="T67" s="1" t="s">
        <v>38</v>
      </c>
      <c r="U67" s="1" t="b">
        <v>1</v>
      </c>
      <c r="V67" s="1" t="b">
        <v>0</v>
      </c>
      <c r="W67" s="1" t="str" cm="1">
        <f t="array" ref="W67">_xlfn.XLOOKUP(MID(JuchuZan[[#This Row],[Item'#]],2,3),INDEX(_dtRg_Material,,1),INDEX(_dtRg_Material,,2),"-")</f>
        <v>M</v>
      </c>
      <c r="X67" s="1">
        <f>JuchuZan[[#This Row],[Total Length]]/JuchuZan[[#This Row],[OrderQty]]</f>
        <v>1260</v>
      </c>
      <c r="Y67" s="87">
        <f>JuchuZan[[#This Row],[TotalPrice]]+Y66</f>
        <v>178964.36</v>
      </c>
      <c r="Z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" s="1">
        <f>JuchuZan[[#This Row],[Total Length]]/JuchuZan[[#This Row],[Total Block]]</f>
        <v>630</v>
      </c>
      <c r="AB67" s="1">
        <f>JuchuZan[[#This Row],[TotalPrice]]/JuchuZan[[#This Row],[OrderQty]]</f>
        <v>296.44</v>
      </c>
      <c r="AC67" s="1" t="e">
        <f>_xlfn.XLOOKUP(JuchuZan[[#This Row],[H'#]],#REF!,#REF!,"NA",0)</f>
        <v>#REF!</v>
      </c>
      <c r="AD67" s="1" t="e">
        <f>_xlfn.XLOOKUP(JuchuZan[[#This Row],[H'#]],#REF!,#REF!,"NA",0)</f>
        <v>#REF!</v>
      </c>
      <c r="AE67" s="1" t="str">
        <f>_xlfn.XLOOKUP(JuchuZan[[#This Row],[H'#]],[3]Sheet1!$H$2:$H$1079,[3]Sheet1!$B$2:$B$1079,"NA",0)</f>
        <v>FINISH STRAIGHTENING</v>
      </c>
    </row>
    <row r="68" spans="1:31" hidden="1">
      <c r="A68" s="1" t="s">
        <v>315</v>
      </c>
      <c r="B68" s="1" t="s">
        <v>316</v>
      </c>
      <c r="C68" s="1" t="s">
        <v>317</v>
      </c>
      <c r="D68" s="1">
        <v>5</v>
      </c>
      <c r="E68" s="1">
        <v>250</v>
      </c>
      <c r="F68" s="1">
        <v>5</v>
      </c>
      <c r="G68" s="1" t="s">
        <v>318</v>
      </c>
      <c r="H68" s="1" t="s">
        <v>183</v>
      </c>
      <c r="I68" s="1" t="s">
        <v>184</v>
      </c>
      <c r="J68" s="1" t="s">
        <v>319</v>
      </c>
      <c r="K68" s="1" t="s">
        <v>38</v>
      </c>
      <c r="L68" s="1" t="s">
        <v>38</v>
      </c>
      <c r="M68" s="1" t="s">
        <v>53</v>
      </c>
      <c r="N68" s="1">
        <v>26.27</v>
      </c>
      <c r="O68" s="2">
        <v>131.35</v>
      </c>
      <c r="P68" s="1">
        <v>11</v>
      </c>
      <c r="Q68" s="1">
        <v>20230825</v>
      </c>
      <c r="R68" s="1">
        <v>20230831</v>
      </c>
      <c r="S68" s="1">
        <v>20230831</v>
      </c>
      <c r="T68" s="1" t="s">
        <v>38</v>
      </c>
      <c r="U68" s="1" t="b">
        <v>1</v>
      </c>
      <c r="V68" s="1" t="b">
        <v>0</v>
      </c>
      <c r="W68" s="1" t="str" cm="1">
        <f t="array" ref="W68">_xlfn.XLOOKUP(MID(JuchuZan[[#This Row],[Item'#]],2,3),INDEX(_dtRg_Material,,1),INDEX(_dtRg_Material,,2),"-")</f>
        <v>M</v>
      </c>
      <c r="X68" s="1">
        <f>JuchuZan[[#This Row],[Total Length]]/JuchuZan[[#This Row],[OrderQty]]</f>
        <v>50</v>
      </c>
      <c r="Y68" s="87">
        <f>JuchuZan[[#This Row],[TotalPrice]]+Y67</f>
        <v>179095.71</v>
      </c>
      <c r="Z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" s="1">
        <f>JuchuZan[[#This Row],[Total Length]]/JuchuZan[[#This Row],[Total Block]]</f>
        <v>50</v>
      </c>
      <c r="AB68" s="1">
        <f>JuchuZan[[#This Row],[TotalPrice]]/JuchuZan[[#This Row],[OrderQty]]</f>
        <v>26.27</v>
      </c>
      <c r="AC68" s="1" t="e">
        <f>_xlfn.XLOOKUP(JuchuZan[[#This Row],[H'#]],#REF!,#REF!,"NA",0)</f>
        <v>#REF!</v>
      </c>
      <c r="AD68" s="1" t="e">
        <f>_xlfn.XLOOKUP(JuchuZan[[#This Row],[H'#]],#REF!,#REF!,"NA",0)</f>
        <v>#REF!</v>
      </c>
      <c r="AE68" s="1" t="str">
        <f>_xlfn.XLOOKUP(JuchuZan[[#This Row],[H'#]],[3]Sheet1!$H$2:$H$1079,[3]Sheet1!$B$2:$B$1079,"NA",0)</f>
        <v>FINISH ASSEMBLING</v>
      </c>
    </row>
    <row r="69" spans="1:31" hidden="1">
      <c r="A69" s="1" t="s">
        <v>320</v>
      </c>
      <c r="B69" s="1" t="s">
        <v>321</v>
      </c>
      <c r="C69" s="1" t="s">
        <v>322</v>
      </c>
      <c r="D69" s="1">
        <v>16</v>
      </c>
      <c r="E69" s="1">
        <v>50400</v>
      </c>
      <c r="F69" s="1">
        <v>0</v>
      </c>
      <c r="G69" s="1" t="s">
        <v>323</v>
      </c>
      <c r="H69" s="1" t="s">
        <v>324</v>
      </c>
      <c r="I69" s="1" t="s">
        <v>50</v>
      </c>
      <c r="J69" s="1" t="s">
        <v>325</v>
      </c>
      <c r="K69" s="1" t="s">
        <v>38</v>
      </c>
      <c r="L69" s="1" t="s">
        <v>61</v>
      </c>
      <c r="M69" s="1" t="s">
        <v>38</v>
      </c>
      <c r="N69" s="1">
        <v>833.89</v>
      </c>
      <c r="O69" s="2">
        <v>13342.24</v>
      </c>
      <c r="P69" s="1">
        <v>11</v>
      </c>
      <c r="Q69" s="1">
        <v>20230901</v>
      </c>
      <c r="R69" s="1">
        <v>20230901</v>
      </c>
      <c r="S69" s="1">
        <v>20230901</v>
      </c>
      <c r="T69" s="1" t="s">
        <v>38</v>
      </c>
      <c r="U69" s="1" t="b">
        <v>1</v>
      </c>
      <c r="V69" s="1" t="b">
        <v>0</v>
      </c>
      <c r="W69" s="1" t="str" cm="1">
        <f t="array" ref="W69">_xlfn.XLOOKUP(MID(JuchuZan[[#This Row],[Item'#]],2,3),INDEX(_dtRg_Material,,1),INDEX(_dtRg_Material,,2),"-")</f>
        <v>-</v>
      </c>
      <c r="X69" s="1">
        <f>JuchuZan[[#This Row],[Total Length]]/JuchuZan[[#This Row],[OrderQty]]</f>
        <v>3150</v>
      </c>
      <c r="Y69" s="87">
        <f>JuchuZan[[#This Row],[TotalPrice]]+Y68</f>
        <v>192437.94999999998</v>
      </c>
      <c r="Z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" s="1" t="e">
        <f>JuchuZan[[#This Row],[Total Length]]/JuchuZan[[#This Row],[Total Block]]</f>
        <v>#DIV/0!</v>
      </c>
      <c r="AB69" s="1">
        <f>JuchuZan[[#This Row],[TotalPrice]]/JuchuZan[[#This Row],[OrderQty]]</f>
        <v>833.89</v>
      </c>
      <c r="AC69" s="1" t="e">
        <f>_xlfn.XLOOKUP(JuchuZan[[#This Row],[H'#]],#REF!,#REF!,"NA",0)</f>
        <v>#REF!</v>
      </c>
      <c r="AD69" s="1" t="e">
        <f>_xlfn.XLOOKUP(JuchuZan[[#This Row],[H'#]],#REF!,#REF!,"NA",0)</f>
        <v>#REF!</v>
      </c>
      <c r="AE69" s="1" t="str">
        <f>_xlfn.XLOOKUP(JuchuZan[[#This Row],[H'#]],[3]Sheet1!$H$2:$H$1079,[3]Sheet1!$B$2:$B$1079,"NA",0)</f>
        <v>ROTARY GRINDING</v>
      </c>
    </row>
    <row r="70" spans="1:31" hidden="1">
      <c r="A70" s="1" t="s">
        <v>326</v>
      </c>
      <c r="B70" s="1" t="s">
        <v>327</v>
      </c>
      <c r="C70" s="1" t="s">
        <v>328</v>
      </c>
      <c r="D70" s="1">
        <v>20</v>
      </c>
      <c r="E70" s="1">
        <v>0</v>
      </c>
      <c r="F70" s="1">
        <v>20</v>
      </c>
      <c r="G70" s="1" t="s">
        <v>38</v>
      </c>
      <c r="H70" s="1" t="s">
        <v>49</v>
      </c>
      <c r="I70" s="1" t="s">
        <v>50</v>
      </c>
      <c r="J70" s="1" t="s">
        <v>114</v>
      </c>
      <c r="K70" s="1" t="s">
        <v>60</v>
      </c>
      <c r="L70" s="1" t="s">
        <v>61</v>
      </c>
      <c r="M70" s="1" t="s">
        <v>38</v>
      </c>
      <c r="N70" s="1">
        <v>46.95</v>
      </c>
      <c r="O70" s="2">
        <v>939</v>
      </c>
      <c r="P70" s="1">
        <v>21</v>
      </c>
      <c r="Q70" s="1">
        <v>20230908</v>
      </c>
      <c r="R70" s="1">
        <v>20230901</v>
      </c>
      <c r="S70" s="1">
        <v>20230901</v>
      </c>
      <c r="T70" s="1" t="s">
        <v>38</v>
      </c>
      <c r="U70" s="1" t="b">
        <v>1</v>
      </c>
      <c r="V70" s="1" t="b">
        <v>0</v>
      </c>
      <c r="W70" s="1" t="str" cm="1">
        <f t="array" ref="W70">_xlfn.XLOOKUP(MID(JuchuZan[[#This Row],[Item'#]],2,3),INDEX(_dtRg_Material,,1),INDEX(_dtRg_Material,,2),"-")</f>
        <v>-</v>
      </c>
      <c r="X70" s="1">
        <f>JuchuZan[[#This Row],[Total Length]]/JuchuZan[[#This Row],[OrderQty]]</f>
        <v>0</v>
      </c>
      <c r="Y70" s="87">
        <f>JuchuZan[[#This Row],[TotalPrice]]+Y69</f>
        <v>193376.94999999998</v>
      </c>
      <c r="Z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" s="1">
        <f>JuchuZan[[#This Row],[Total Length]]/JuchuZan[[#This Row],[Total Block]]</f>
        <v>0</v>
      </c>
      <c r="AB70" s="1">
        <f>JuchuZan[[#This Row],[TotalPrice]]/JuchuZan[[#This Row],[OrderQty]]</f>
        <v>46.95</v>
      </c>
      <c r="AC70" s="1" t="e">
        <f>_xlfn.XLOOKUP(JuchuZan[[#This Row],[H'#]],#REF!,#REF!,"NA",0)</f>
        <v>#REF!</v>
      </c>
      <c r="AD70" s="1" t="e">
        <f>_xlfn.XLOOKUP(JuchuZan[[#This Row],[H'#]],#REF!,#REF!,"NA",0)</f>
        <v>#REF!</v>
      </c>
      <c r="AE70" s="1" t="str">
        <f>_xlfn.XLOOKUP(JuchuZan[[#This Row],[H'#]],[3]Sheet1!$H$2:$H$1079,[3]Sheet1!$B$2:$B$1079,"NA",0)</f>
        <v>BLOCK ASSEMBLY (GK)</v>
      </c>
    </row>
    <row r="71" spans="1:31" hidden="1">
      <c r="A71" s="1" t="s">
        <v>329</v>
      </c>
      <c r="B71" s="1" t="s">
        <v>56</v>
      </c>
      <c r="C71" s="1" t="s">
        <v>57</v>
      </c>
      <c r="D71" s="1">
        <v>120</v>
      </c>
      <c r="E71" s="1">
        <v>0</v>
      </c>
      <c r="F71" s="1">
        <v>120</v>
      </c>
      <c r="G71" s="1" t="s">
        <v>38</v>
      </c>
      <c r="H71" s="1" t="s">
        <v>58</v>
      </c>
      <c r="I71" s="1" t="s">
        <v>50</v>
      </c>
      <c r="J71" s="1" t="s">
        <v>59</v>
      </c>
      <c r="K71" s="1" t="s">
        <v>60</v>
      </c>
      <c r="L71" s="1" t="s">
        <v>61</v>
      </c>
      <c r="M71" s="1" t="s">
        <v>38</v>
      </c>
      <c r="N71" s="1">
        <v>22.66</v>
      </c>
      <c r="O71" s="2">
        <v>2719.2</v>
      </c>
      <c r="P71" s="1">
        <v>21</v>
      </c>
      <c r="Q71" s="1">
        <v>20230908</v>
      </c>
      <c r="R71" s="1">
        <v>20230901</v>
      </c>
      <c r="S71" s="1">
        <v>20230901</v>
      </c>
      <c r="T71" s="1" t="s">
        <v>38</v>
      </c>
      <c r="U71" s="1" t="b">
        <v>1</v>
      </c>
      <c r="V71" s="1" t="b">
        <v>0</v>
      </c>
      <c r="W71" s="1" t="str" cm="1">
        <f t="array" ref="W71">_xlfn.XLOOKUP(MID(JuchuZan[[#This Row],[Item'#]],2,3),INDEX(_dtRg_Material,,1),INDEX(_dtRg_Material,,2),"-")</f>
        <v>-</v>
      </c>
      <c r="X71" s="1">
        <f>JuchuZan[[#This Row],[Total Length]]/JuchuZan[[#This Row],[OrderQty]]</f>
        <v>0</v>
      </c>
      <c r="Y71" s="87">
        <f>JuchuZan[[#This Row],[TotalPrice]]+Y70</f>
        <v>196096.15</v>
      </c>
      <c r="Z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" s="1">
        <f>JuchuZan[[#This Row],[Total Length]]/JuchuZan[[#This Row],[Total Block]]</f>
        <v>0</v>
      </c>
      <c r="AB71" s="1">
        <f>JuchuZan[[#This Row],[TotalPrice]]/JuchuZan[[#This Row],[OrderQty]]</f>
        <v>22.66</v>
      </c>
      <c r="AC71" s="1" t="e">
        <f>_xlfn.XLOOKUP(JuchuZan[[#This Row],[H'#]],#REF!,#REF!,"NA",0)</f>
        <v>#REF!</v>
      </c>
      <c r="AD71" s="1" t="e">
        <f>_xlfn.XLOOKUP(JuchuZan[[#This Row],[H'#]],#REF!,#REF!,"NA",0)</f>
        <v>#REF!</v>
      </c>
      <c r="AE71" s="1" t="str">
        <f>_xlfn.XLOOKUP(JuchuZan[[#This Row],[H'#]],[3]Sheet1!$H$2:$H$1079,[3]Sheet1!$B$2:$B$1079,"NA",0)</f>
        <v>NA</v>
      </c>
    </row>
    <row r="72" spans="1:31" hidden="1">
      <c r="A72" s="1" t="s">
        <v>330</v>
      </c>
      <c r="B72" s="1" t="s">
        <v>109</v>
      </c>
      <c r="C72" s="1" t="s">
        <v>110</v>
      </c>
      <c r="D72" s="1">
        <v>120</v>
      </c>
      <c r="E72" s="1">
        <v>0</v>
      </c>
      <c r="F72" s="1">
        <v>120</v>
      </c>
      <c r="G72" s="1" t="s">
        <v>38</v>
      </c>
      <c r="H72" s="1" t="s">
        <v>58</v>
      </c>
      <c r="I72" s="1" t="s">
        <v>50</v>
      </c>
      <c r="J72" s="1" t="s">
        <v>59</v>
      </c>
      <c r="K72" s="1" t="s">
        <v>82</v>
      </c>
      <c r="L72" s="1" t="s">
        <v>61</v>
      </c>
      <c r="M72" s="1" t="s">
        <v>38</v>
      </c>
      <c r="N72" s="1">
        <v>22.66</v>
      </c>
      <c r="O72" s="2">
        <v>2719.2</v>
      </c>
      <c r="P72" s="1">
        <v>21</v>
      </c>
      <c r="Q72" s="1">
        <v>20230908</v>
      </c>
      <c r="R72" s="1">
        <v>20230901</v>
      </c>
      <c r="S72" s="1">
        <v>20230901</v>
      </c>
      <c r="T72" s="1" t="s">
        <v>38</v>
      </c>
      <c r="U72" s="1" t="b">
        <v>1</v>
      </c>
      <c r="V72" s="1" t="b">
        <v>0</v>
      </c>
      <c r="W72" s="1" t="str" cm="1">
        <f t="array" ref="W72">_xlfn.XLOOKUP(MID(JuchuZan[[#This Row],[Item'#]],2,3),INDEX(_dtRg_Material,,1),INDEX(_dtRg_Material,,2),"-")</f>
        <v>-</v>
      </c>
      <c r="X72" s="1">
        <f>JuchuZan[[#This Row],[Total Length]]/JuchuZan[[#This Row],[OrderQty]]</f>
        <v>0</v>
      </c>
      <c r="Y72" s="87">
        <f>JuchuZan[[#This Row],[TotalPrice]]+Y71</f>
        <v>198815.35</v>
      </c>
      <c r="Z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" s="1">
        <f>JuchuZan[[#This Row],[Total Length]]/JuchuZan[[#This Row],[Total Block]]</f>
        <v>0</v>
      </c>
      <c r="AB72" s="1">
        <f>JuchuZan[[#This Row],[TotalPrice]]/JuchuZan[[#This Row],[OrderQty]]</f>
        <v>22.66</v>
      </c>
      <c r="AC72" s="1" t="e">
        <f>_xlfn.XLOOKUP(JuchuZan[[#This Row],[H'#]],#REF!,#REF!,"NA",0)</f>
        <v>#REF!</v>
      </c>
      <c r="AD72" s="1" t="e">
        <f>_xlfn.XLOOKUP(JuchuZan[[#This Row],[H'#]],#REF!,#REF!,"NA",0)</f>
        <v>#REF!</v>
      </c>
      <c r="AE72" s="1" t="str">
        <f>_xlfn.XLOOKUP(JuchuZan[[#This Row],[H'#]],[3]Sheet1!$H$2:$H$1079,[3]Sheet1!$B$2:$B$1079,"NA",0)</f>
        <v>NA</v>
      </c>
    </row>
    <row r="73" spans="1:31" hidden="1">
      <c r="A73" s="1" t="s">
        <v>331</v>
      </c>
      <c r="B73" s="1" t="s">
        <v>332</v>
      </c>
      <c r="C73" s="1" t="s">
        <v>333</v>
      </c>
      <c r="D73" s="1">
        <v>30</v>
      </c>
      <c r="E73" s="1">
        <v>0</v>
      </c>
      <c r="F73" s="1">
        <v>30</v>
      </c>
      <c r="G73" s="1" t="s">
        <v>38</v>
      </c>
      <c r="H73" s="1" t="s">
        <v>58</v>
      </c>
      <c r="I73" s="1" t="s">
        <v>50</v>
      </c>
      <c r="J73" s="1" t="s">
        <v>59</v>
      </c>
      <c r="K73" s="1" t="s">
        <v>82</v>
      </c>
      <c r="L73" s="1" t="s">
        <v>61</v>
      </c>
      <c r="M73" s="1" t="s">
        <v>53</v>
      </c>
      <c r="N73" s="1">
        <v>26.17</v>
      </c>
      <c r="O73" s="2">
        <v>785.1</v>
      </c>
      <c r="P73" s="1">
        <v>21</v>
      </c>
      <c r="Q73" s="1">
        <v>20230908</v>
      </c>
      <c r="R73" s="1">
        <v>20230901</v>
      </c>
      <c r="S73" s="1">
        <v>20230901</v>
      </c>
      <c r="T73" s="1" t="s">
        <v>38</v>
      </c>
      <c r="U73" s="1" t="b">
        <v>1</v>
      </c>
      <c r="V73" s="1" t="b">
        <v>0</v>
      </c>
      <c r="W73" s="1" t="str" cm="1">
        <f t="array" ref="W73">_xlfn.XLOOKUP(MID(JuchuZan[[#This Row],[Item'#]],2,3),INDEX(_dtRg_Material,,1),INDEX(_dtRg_Material,,2),"-")</f>
        <v>-</v>
      </c>
      <c r="X73" s="1">
        <f>JuchuZan[[#This Row],[Total Length]]/JuchuZan[[#This Row],[OrderQty]]</f>
        <v>0</v>
      </c>
      <c r="Y73" s="87">
        <f>JuchuZan[[#This Row],[TotalPrice]]+Y72</f>
        <v>199600.45</v>
      </c>
      <c r="Z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" s="1">
        <f>JuchuZan[[#This Row],[Total Length]]/JuchuZan[[#This Row],[Total Block]]</f>
        <v>0</v>
      </c>
      <c r="AB73" s="1">
        <f>JuchuZan[[#This Row],[TotalPrice]]/JuchuZan[[#This Row],[OrderQty]]</f>
        <v>26.17</v>
      </c>
      <c r="AC73" s="1" t="e">
        <f>_xlfn.XLOOKUP(JuchuZan[[#This Row],[H'#]],#REF!,#REF!,"NA",0)</f>
        <v>#REF!</v>
      </c>
      <c r="AD73" s="1" t="e">
        <f>_xlfn.XLOOKUP(JuchuZan[[#This Row],[H'#]],#REF!,#REF!,"NA",0)</f>
        <v>#REF!</v>
      </c>
      <c r="AE73" s="1" t="str">
        <f>_xlfn.XLOOKUP(JuchuZan[[#This Row],[H'#]],[3]Sheet1!$H$2:$H$1079,[3]Sheet1!$B$2:$B$1079,"NA",0)</f>
        <v>NA</v>
      </c>
    </row>
    <row r="74" spans="1:31" hidden="1">
      <c r="A74" s="1" t="s">
        <v>334</v>
      </c>
      <c r="B74" s="1" t="s">
        <v>335</v>
      </c>
      <c r="C74" s="1" t="s">
        <v>336</v>
      </c>
      <c r="D74" s="1">
        <v>20</v>
      </c>
      <c r="E74" s="1">
        <v>0</v>
      </c>
      <c r="F74" s="1">
        <v>20</v>
      </c>
      <c r="G74" s="1" t="s">
        <v>38</v>
      </c>
      <c r="H74" s="1" t="s">
        <v>58</v>
      </c>
      <c r="I74" s="1" t="s">
        <v>50</v>
      </c>
      <c r="J74" s="1" t="s">
        <v>114</v>
      </c>
      <c r="K74" s="1" t="s">
        <v>60</v>
      </c>
      <c r="L74" s="1" t="s">
        <v>61</v>
      </c>
      <c r="M74" s="1" t="s">
        <v>53</v>
      </c>
      <c r="N74" s="1">
        <v>31.11</v>
      </c>
      <c r="O74" s="2">
        <v>622.20000000000005</v>
      </c>
      <c r="P74" s="1">
        <v>21</v>
      </c>
      <c r="Q74" s="1">
        <v>20230908</v>
      </c>
      <c r="R74" s="1">
        <v>20230901</v>
      </c>
      <c r="S74" s="1">
        <v>20230901</v>
      </c>
      <c r="T74" s="1" t="s">
        <v>38</v>
      </c>
      <c r="U74" s="1" t="b">
        <v>1</v>
      </c>
      <c r="V74" s="1" t="b">
        <v>0</v>
      </c>
      <c r="W74" s="1" t="str" cm="1">
        <f t="array" ref="W74">_xlfn.XLOOKUP(MID(JuchuZan[[#This Row],[Item'#]],2,3),INDEX(_dtRg_Material,,1),INDEX(_dtRg_Material,,2),"-")</f>
        <v>-</v>
      </c>
      <c r="X74" s="1">
        <f>JuchuZan[[#This Row],[Total Length]]/JuchuZan[[#This Row],[OrderQty]]</f>
        <v>0</v>
      </c>
      <c r="Y74" s="87">
        <f>JuchuZan[[#This Row],[TotalPrice]]+Y73</f>
        <v>200222.65000000002</v>
      </c>
      <c r="Z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" s="1">
        <f>JuchuZan[[#This Row],[Total Length]]/JuchuZan[[#This Row],[Total Block]]</f>
        <v>0</v>
      </c>
      <c r="AB74" s="1">
        <f>JuchuZan[[#This Row],[TotalPrice]]/JuchuZan[[#This Row],[OrderQty]]</f>
        <v>31.110000000000003</v>
      </c>
      <c r="AC74" s="1" t="e">
        <f>_xlfn.XLOOKUP(JuchuZan[[#This Row],[H'#]],#REF!,#REF!,"NA",0)</f>
        <v>#REF!</v>
      </c>
      <c r="AD74" s="1" t="e">
        <f>_xlfn.XLOOKUP(JuchuZan[[#This Row],[H'#]],#REF!,#REF!,"NA",0)</f>
        <v>#REF!</v>
      </c>
      <c r="AE74" s="1" t="str">
        <f>_xlfn.XLOOKUP(JuchuZan[[#This Row],[H'#]],[3]Sheet1!$H$2:$H$1079,[3]Sheet1!$B$2:$B$1079,"NA",0)</f>
        <v>BLOCK ASSEMBLY (GK)</v>
      </c>
    </row>
    <row r="75" spans="1:31" hidden="1">
      <c r="A75" s="1" t="s">
        <v>337</v>
      </c>
      <c r="B75" s="1" t="s">
        <v>338</v>
      </c>
      <c r="C75" s="1" t="s">
        <v>339</v>
      </c>
      <c r="D75" s="1">
        <v>40</v>
      </c>
      <c r="E75" s="1">
        <v>0</v>
      </c>
      <c r="F75" s="1">
        <v>40</v>
      </c>
      <c r="G75" s="1" t="s">
        <v>38</v>
      </c>
      <c r="H75" s="1" t="s">
        <v>58</v>
      </c>
      <c r="I75" s="1" t="s">
        <v>50</v>
      </c>
      <c r="J75" s="1" t="s">
        <v>114</v>
      </c>
      <c r="K75" s="1" t="s">
        <v>82</v>
      </c>
      <c r="L75" s="1" t="s">
        <v>61</v>
      </c>
      <c r="M75" s="1" t="s">
        <v>38</v>
      </c>
      <c r="N75" s="1">
        <v>29.59</v>
      </c>
      <c r="O75" s="2">
        <v>1183.5999999999999</v>
      </c>
      <c r="P75" s="1">
        <v>21</v>
      </c>
      <c r="Q75" s="1">
        <v>20230908</v>
      </c>
      <c r="R75" s="1">
        <v>20230901</v>
      </c>
      <c r="S75" s="1">
        <v>20230901</v>
      </c>
      <c r="T75" s="1" t="s">
        <v>38</v>
      </c>
      <c r="U75" s="1" t="b">
        <v>1</v>
      </c>
      <c r="V75" s="1" t="b">
        <v>0</v>
      </c>
      <c r="W75" s="1" t="str" cm="1">
        <f t="array" ref="W75">_xlfn.XLOOKUP(MID(JuchuZan[[#This Row],[Item'#]],2,3),INDEX(_dtRg_Material,,1),INDEX(_dtRg_Material,,2),"-")</f>
        <v>-</v>
      </c>
      <c r="X75" s="1">
        <f>JuchuZan[[#This Row],[Total Length]]/JuchuZan[[#This Row],[OrderQty]]</f>
        <v>0</v>
      </c>
      <c r="Y75" s="87">
        <f>JuchuZan[[#This Row],[TotalPrice]]+Y74</f>
        <v>201406.25000000003</v>
      </c>
      <c r="Z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" s="1">
        <f>JuchuZan[[#This Row],[Total Length]]/JuchuZan[[#This Row],[Total Block]]</f>
        <v>0</v>
      </c>
      <c r="AB75" s="1">
        <f>JuchuZan[[#This Row],[TotalPrice]]/JuchuZan[[#This Row],[OrderQty]]</f>
        <v>29.589999999999996</v>
      </c>
      <c r="AC75" s="1" t="e">
        <f>_xlfn.XLOOKUP(JuchuZan[[#This Row],[H'#]],#REF!,#REF!,"NA",0)</f>
        <v>#REF!</v>
      </c>
      <c r="AD75" s="1" t="e">
        <f>_xlfn.XLOOKUP(JuchuZan[[#This Row],[H'#]],#REF!,#REF!,"NA",0)</f>
        <v>#REF!</v>
      </c>
      <c r="AE75" s="1" t="str">
        <f>_xlfn.XLOOKUP(JuchuZan[[#This Row],[H'#]],[3]Sheet1!$H$2:$H$1079,[3]Sheet1!$B$2:$B$1079,"NA",0)</f>
        <v>NA</v>
      </c>
    </row>
    <row r="76" spans="1:31" hidden="1">
      <c r="A76" s="1" t="s">
        <v>340</v>
      </c>
      <c r="B76" s="1" t="s">
        <v>112</v>
      </c>
      <c r="C76" s="1" t="s">
        <v>113</v>
      </c>
      <c r="D76" s="1">
        <v>20</v>
      </c>
      <c r="E76" s="1">
        <v>0</v>
      </c>
      <c r="F76" s="1">
        <v>20</v>
      </c>
      <c r="G76" s="1" t="s">
        <v>38</v>
      </c>
      <c r="H76" s="1" t="s">
        <v>58</v>
      </c>
      <c r="I76" s="1" t="s">
        <v>50</v>
      </c>
      <c r="J76" s="1" t="s">
        <v>114</v>
      </c>
      <c r="K76" s="1" t="s">
        <v>115</v>
      </c>
      <c r="L76" s="1" t="s">
        <v>61</v>
      </c>
      <c r="M76" s="1" t="s">
        <v>38</v>
      </c>
      <c r="N76" s="1">
        <v>31.8</v>
      </c>
      <c r="O76" s="2">
        <v>636</v>
      </c>
      <c r="P76" s="1">
        <v>21</v>
      </c>
      <c r="Q76" s="1">
        <v>20230908</v>
      </c>
      <c r="R76" s="1">
        <v>20230901</v>
      </c>
      <c r="S76" s="1">
        <v>20230901</v>
      </c>
      <c r="T76" s="1" t="s">
        <v>38</v>
      </c>
      <c r="U76" s="1" t="b">
        <v>1</v>
      </c>
      <c r="V76" s="1" t="b">
        <v>0</v>
      </c>
      <c r="W76" s="1" t="str" cm="1">
        <f t="array" ref="W76">_xlfn.XLOOKUP(MID(JuchuZan[[#This Row],[Item'#]],2,3),INDEX(_dtRg_Material,,1),INDEX(_dtRg_Material,,2),"-")</f>
        <v>-</v>
      </c>
      <c r="X76" s="1">
        <f>JuchuZan[[#This Row],[Total Length]]/JuchuZan[[#This Row],[OrderQty]]</f>
        <v>0</v>
      </c>
      <c r="Y76" s="87">
        <f>JuchuZan[[#This Row],[TotalPrice]]+Y75</f>
        <v>202042.25000000003</v>
      </c>
      <c r="Z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" s="1">
        <f>JuchuZan[[#This Row],[Total Length]]/JuchuZan[[#This Row],[Total Block]]</f>
        <v>0</v>
      </c>
      <c r="AB76" s="1">
        <f>JuchuZan[[#This Row],[TotalPrice]]/JuchuZan[[#This Row],[OrderQty]]</f>
        <v>31.8</v>
      </c>
      <c r="AC76" s="1" t="e">
        <f>_xlfn.XLOOKUP(JuchuZan[[#This Row],[H'#]],#REF!,#REF!,"NA",0)</f>
        <v>#REF!</v>
      </c>
      <c r="AD76" s="1" t="e">
        <f>_xlfn.XLOOKUP(JuchuZan[[#This Row],[H'#]],#REF!,#REF!,"NA",0)</f>
        <v>#REF!</v>
      </c>
      <c r="AE76" s="1" t="str">
        <f>_xlfn.XLOOKUP(JuchuZan[[#This Row],[H'#]],[3]Sheet1!$H$2:$H$1079,[3]Sheet1!$B$2:$B$1079,"NA",0)</f>
        <v>NA</v>
      </c>
    </row>
    <row r="77" spans="1:31" hidden="1">
      <c r="A77" s="1" t="s">
        <v>341</v>
      </c>
      <c r="B77" s="1" t="s">
        <v>342</v>
      </c>
      <c r="C77" s="1" t="s">
        <v>343</v>
      </c>
      <c r="D77" s="1">
        <v>20</v>
      </c>
      <c r="E77" s="1">
        <v>0</v>
      </c>
      <c r="F77" s="1">
        <v>20</v>
      </c>
      <c r="G77" s="1" t="s">
        <v>38</v>
      </c>
      <c r="H77" s="1" t="s">
        <v>58</v>
      </c>
      <c r="I77" s="1" t="s">
        <v>50</v>
      </c>
      <c r="J77" s="1" t="s">
        <v>114</v>
      </c>
      <c r="K77" s="1" t="s">
        <v>52</v>
      </c>
      <c r="L77" s="1" t="s">
        <v>61</v>
      </c>
      <c r="M77" s="1" t="s">
        <v>38</v>
      </c>
      <c r="N77" s="1">
        <v>27.3</v>
      </c>
      <c r="O77" s="2">
        <v>546</v>
      </c>
      <c r="P77" s="1">
        <v>21</v>
      </c>
      <c r="Q77" s="1">
        <v>20230908</v>
      </c>
      <c r="R77" s="1">
        <v>20230901</v>
      </c>
      <c r="S77" s="1">
        <v>20230901</v>
      </c>
      <c r="T77" s="1" t="s">
        <v>38</v>
      </c>
      <c r="U77" s="1" t="b">
        <v>1</v>
      </c>
      <c r="V77" s="1" t="b">
        <v>0</v>
      </c>
      <c r="W77" s="1" t="str" cm="1">
        <f t="array" ref="W77">_xlfn.XLOOKUP(MID(JuchuZan[[#This Row],[Item'#]],2,3),INDEX(_dtRg_Material,,1),INDEX(_dtRg_Material,,2),"-")</f>
        <v>-</v>
      </c>
      <c r="X77" s="1">
        <f>JuchuZan[[#This Row],[Total Length]]/JuchuZan[[#This Row],[OrderQty]]</f>
        <v>0</v>
      </c>
      <c r="Y77" s="87">
        <f>JuchuZan[[#This Row],[TotalPrice]]+Y76</f>
        <v>202588.25000000003</v>
      </c>
      <c r="Z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" s="1">
        <f>JuchuZan[[#This Row],[Total Length]]/JuchuZan[[#This Row],[Total Block]]</f>
        <v>0</v>
      </c>
      <c r="AB77" s="1">
        <f>JuchuZan[[#This Row],[TotalPrice]]/JuchuZan[[#This Row],[OrderQty]]</f>
        <v>27.3</v>
      </c>
      <c r="AC77" s="1" t="e">
        <f>_xlfn.XLOOKUP(JuchuZan[[#This Row],[H'#]],#REF!,#REF!,"NA",0)</f>
        <v>#REF!</v>
      </c>
      <c r="AD77" s="1" t="e">
        <f>_xlfn.XLOOKUP(JuchuZan[[#This Row],[H'#]],#REF!,#REF!,"NA",0)</f>
        <v>#REF!</v>
      </c>
      <c r="AE77" s="1" t="str">
        <f>_xlfn.XLOOKUP(JuchuZan[[#This Row],[H'#]],[3]Sheet1!$H$2:$H$1079,[3]Sheet1!$B$2:$B$1079,"NA",0)</f>
        <v>NA</v>
      </c>
    </row>
    <row r="78" spans="1:31" hidden="1">
      <c r="A78" s="1" t="s">
        <v>344</v>
      </c>
      <c r="B78" s="1" t="s">
        <v>345</v>
      </c>
      <c r="C78" s="1" t="s">
        <v>346</v>
      </c>
      <c r="D78" s="1">
        <v>40</v>
      </c>
      <c r="E78" s="1">
        <v>0</v>
      </c>
      <c r="F78" s="1">
        <v>40</v>
      </c>
      <c r="G78" s="1" t="s">
        <v>38</v>
      </c>
      <c r="H78" s="1" t="s">
        <v>49</v>
      </c>
      <c r="I78" s="1" t="s">
        <v>50</v>
      </c>
      <c r="J78" s="1" t="s">
        <v>114</v>
      </c>
      <c r="K78" s="1" t="s">
        <v>60</v>
      </c>
      <c r="L78" s="1" t="s">
        <v>38</v>
      </c>
      <c r="M78" s="1" t="s">
        <v>38</v>
      </c>
      <c r="N78" s="1">
        <v>57.4</v>
      </c>
      <c r="O78" s="2">
        <v>2296</v>
      </c>
      <c r="P78" s="1">
        <v>21</v>
      </c>
      <c r="Q78" s="1">
        <v>20230908</v>
      </c>
      <c r="R78" s="1">
        <v>20230901</v>
      </c>
      <c r="S78" s="1">
        <v>20230901</v>
      </c>
      <c r="T78" s="1" t="s">
        <v>38</v>
      </c>
      <c r="U78" s="1" t="b">
        <v>1</v>
      </c>
      <c r="V78" s="1" t="b">
        <v>0</v>
      </c>
      <c r="W78" s="1" t="str" cm="1">
        <f t="array" ref="W78">_xlfn.XLOOKUP(MID(JuchuZan[[#This Row],[Item'#]],2,3),INDEX(_dtRg_Material,,1),INDEX(_dtRg_Material,,2),"-")</f>
        <v>-</v>
      </c>
      <c r="X78" s="1">
        <f>JuchuZan[[#This Row],[Total Length]]/JuchuZan[[#This Row],[OrderQty]]</f>
        <v>0</v>
      </c>
      <c r="Y78" s="87">
        <f>JuchuZan[[#This Row],[TotalPrice]]+Y77</f>
        <v>204884.25000000003</v>
      </c>
      <c r="Z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" s="1">
        <f>JuchuZan[[#This Row],[Total Length]]/JuchuZan[[#This Row],[Total Block]]</f>
        <v>0</v>
      </c>
      <c r="AB78" s="1">
        <f>JuchuZan[[#This Row],[TotalPrice]]/JuchuZan[[#This Row],[OrderQty]]</f>
        <v>57.4</v>
      </c>
      <c r="AC78" s="1" t="e">
        <f>_xlfn.XLOOKUP(JuchuZan[[#This Row],[H'#]],#REF!,#REF!,"NA",0)</f>
        <v>#REF!</v>
      </c>
      <c r="AD78" s="1" t="e">
        <f>_xlfn.XLOOKUP(JuchuZan[[#This Row],[H'#]],#REF!,#REF!,"NA",0)</f>
        <v>#REF!</v>
      </c>
      <c r="AE78" s="1" t="str">
        <f>_xlfn.XLOOKUP(JuchuZan[[#This Row],[H'#]],[3]Sheet1!$H$2:$H$1079,[3]Sheet1!$B$2:$B$1079,"NA",0)</f>
        <v>BLOCK ASSEMBLY (GK)</v>
      </c>
    </row>
    <row r="79" spans="1:31" hidden="1">
      <c r="A79" s="1" t="s">
        <v>347</v>
      </c>
      <c r="B79" s="1" t="s">
        <v>348</v>
      </c>
      <c r="C79" s="1" t="s">
        <v>349</v>
      </c>
      <c r="D79" s="1">
        <v>2</v>
      </c>
      <c r="E79" s="1">
        <v>6000</v>
      </c>
      <c r="F79" s="1">
        <v>0</v>
      </c>
      <c r="G79" s="1" t="s">
        <v>350</v>
      </c>
      <c r="H79" s="1" t="s">
        <v>324</v>
      </c>
      <c r="I79" s="1" t="s">
        <v>50</v>
      </c>
      <c r="J79" s="1" t="s">
        <v>325</v>
      </c>
      <c r="K79" s="1" t="s">
        <v>38</v>
      </c>
      <c r="L79" s="1" t="s">
        <v>61</v>
      </c>
      <c r="M79" s="1" t="s">
        <v>38</v>
      </c>
      <c r="N79" s="1">
        <v>570</v>
      </c>
      <c r="O79" s="2">
        <v>1140</v>
      </c>
      <c r="P79" s="1">
        <v>11</v>
      </c>
      <c r="Q79" s="1">
        <v>20230901</v>
      </c>
      <c r="R79" s="1">
        <v>20230901</v>
      </c>
      <c r="S79" s="1">
        <v>20230901</v>
      </c>
      <c r="T79" s="1" t="s">
        <v>38</v>
      </c>
      <c r="U79" s="1" t="b">
        <v>1</v>
      </c>
      <c r="V79" s="1" t="b">
        <v>0</v>
      </c>
      <c r="W79" s="1" t="str" cm="1">
        <f t="array" ref="W79">_xlfn.XLOOKUP(MID(JuchuZan[[#This Row],[Item'#]],2,3),INDEX(_dtRg_Material,,1),INDEX(_dtRg_Material,,2),"-")</f>
        <v>-</v>
      </c>
      <c r="X79" s="1">
        <f>JuchuZan[[#This Row],[Total Length]]/JuchuZan[[#This Row],[OrderQty]]</f>
        <v>3000</v>
      </c>
      <c r="Y79" s="87">
        <f>JuchuZan[[#This Row],[TotalPrice]]+Y78</f>
        <v>206024.25000000003</v>
      </c>
      <c r="Z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" s="1" t="e">
        <f>JuchuZan[[#This Row],[Total Length]]/JuchuZan[[#This Row],[Total Block]]</f>
        <v>#DIV/0!</v>
      </c>
      <c r="AB79" s="1">
        <f>JuchuZan[[#This Row],[TotalPrice]]/JuchuZan[[#This Row],[OrderQty]]</f>
        <v>570</v>
      </c>
      <c r="AC79" s="1" t="e">
        <f>_xlfn.XLOOKUP(JuchuZan[[#This Row],[H'#]],#REF!,#REF!,"NA",0)</f>
        <v>#REF!</v>
      </c>
      <c r="AD79" s="1" t="e">
        <f>_xlfn.XLOOKUP(JuchuZan[[#This Row],[H'#]],#REF!,#REF!,"NA",0)</f>
        <v>#REF!</v>
      </c>
      <c r="AE79" s="1" t="str">
        <f>_xlfn.XLOOKUP(JuchuZan[[#This Row],[H'#]],[3]Sheet1!$H$2:$H$1079,[3]Sheet1!$B$2:$B$1079,"NA",0)</f>
        <v>ROTARY GRINDING</v>
      </c>
    </row>
    <row r="80" spans="1:31" hidden="1">
      <c r="A80" s="1" t="s">
        <v>351</v>
      </c>
      <c r="B80" s="1" t="s">
        <v>352</v>
      </c>
      <c r="C80" s="1" t="s">
        <v>353</v>
      </c>
      <c r="D80" s="1">
        <v>4</v>
      </c>
      <c r="E80" s="1">
        <v>2720</v>
      </c>
      <c r="F80" s="1">
        <v>8</v>
      </c>
      <c r="G80" s="1" t="s">
        <v>354</v>
      </c>
      <c r="H80" s="1" t="s">
        <v>102</v>
      </c>
      <c r="I80" s="1" t="s">
        <v>103</v>
      </c>
      <c r="J80" s="1" t="s">
        <v>355</v>
      </c>
      <c r="K80" s="1" t="s">
        <v>105</v>
      </c>
      <c r="L80" s="1" t="s">
        <v>356</v>
      </c>
      <c r="M80" s="1" t="s">
        <v>53</v>
      </c>
      <c r="N80" s="1">
        <v>250</v>
      </c>
      <c r="O80" s="2">
        <v>1000</v>
      </c>
      <c r="P80" s="1">
        <v>11</v>
      </c>
      <c r="Q80" s="1">
        <v>20230901</v>
      </c>
      <c r="R80" s="1">
        <v>20230901</v>
      </c>
      <c r="S80" s="1">
        <v>20230901</v>
      </c>
      <c r="T80" s="1" t="s">
        <v>38</v>
      </c>
      <c r="U80" s="1" t="b">
        <v>1</v>
      </c>
      <c r="V80" s="1" t="b">
        <v>0</v>
      </c>
      <c r="W80" s="1" t="str" cm="1">
        <f t="array" ref="W80">_xlfn.XLOOKUP(MID(JuchuZan[[#This Row],[Item'#]],2,3),INDEX(_dtRg_Material,,1),INDEX(_dtRg_Material,,2),"-")</f>
        <v>-</v>
      </c>
      <c r="X80" s="1">
        <f>JuchuZan[[#This Row],[Total Length]]/JuchuZan[[#This Row],[OrderQty]]</f>
        <v>680</v>
      </c>
      <c r="Y80" s="87">
        <f>JuchuZan[[#This Row],[TotalPrice]]+Y79</f>
        <v>207024.25000000003</v>
      </c>
      <c r="Z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" s="1">
        <f>JuchuZan[[#This Row],[Total Length]]/JuchuZan[[#This Row],[Total Block]]</f>
        <v>340</v>
      </c>
      <c r="AB80" s="1">
        <f>JuchuZan[[#This Row],[TotalPrice]]/JuchuZan[[#This Row],[OrderQty]]</f>
        <v>250</v>
      </c>
      <c r="AC80" s="1" t="e">
        <f>_xlfn.XLOOKUP(JuchuZan[[#This Row],[H'#]],#REF!,#REF!,"NA",0)</f>
        <v>#REF!</v>
      </c>
      <c r="AD80" s="1" t="e">
        <f>_xlfn.XLOOKUP(JuchuZan[[#This Row],[H'#]],#REF!,#REF!,"NA",0)</f>
        <v>#REF!</v>
      </c>
      <c r="AE80" s="1" t="str">
        <f>_xlfn.XLOOKUP(JuchuZan[[#This Row],[H'#]],[3]Sheet1!$H$2:$H$1079,[3]Sheet1!$B$2:$B$1079,"NA",0)</f>
        <v>WASHING &amp; WIPING RAIL</v>
      </c>
    </row>
    <row r="81" spans="1:31" hidden="1">
      <c r="A81" s="1" t="s">
        <v>357</v>
      </c>
      <c r="B81" s="1" t="s">
        <v>358</v>
      </c>
      <c r="C81" s="1" t="s">
        <v>359</v>
      </c>
      <c r="D81" s="1">
        <v>10</v>
      </c>
      <c r="E81" s="1">
        <v>4000</v>
      </c>
      <c r="F81" s="1">
        <v>10</v>
      </c>
      <c r="G81" s="1" t="s">
        <v>38</v>
      </c>
      <c r="H81" s="1" t="s">
        <v>93</v>
      </c>
      <c r="I81" s="1" t="s">
        <v>43</v>
      </c>
      <c r="J81" s="1" t="s">
        <v>360</v>
      </c>
      <c r="K81" s="1" t="s">
        <v>227</v>
      </c>
      <c r="L81" s="1" t="s">
        <v>38</v>
      </c>
      <c r="M81" s="1" t="s">
        <v>289</v>
      </c>
      <c r="N81" s="1">
        <v>468.8</v>
      </c>
      <c r="O81" s="2">
        <v>4688</v>
      </c>
      <c r="P81" s="1">
        <v>21</v>
      </c>
      <c r="Q81" s="1">
        <v>20230814</v>
      </c>
      <c r="R81" s="1">
        <v>20230901</v>
      </c>
      <c r="S81" s="1">
        <v>20230901</v>
      </c>
      <c r="T81" s="1" t="s">
        <v>38</v>
      </c>
      <c r="U81" s="1" t="b">
        <v>0</v>
      </c>
      <c r="V81" s="1" t="b">
        <v>0</v>
      </c>
      <c r="W81" s="1" t="str" cm="1">
        <f t="array" ref="W81">_xlfn.XLOOKUP(MID(JuchuZan[[#This Row],[Item'#]],2,3),INDEX(_dtRg_Material,,1),INDEX(_dtRg_Material,,2),"-")</f>
        <v>-</v>
      </c>
      <c r="X81" s="1">
        <f>JuchuZan[[#This Row],[Total Length]]/JuchuZan[[#This Row],[OrderQty]]</f>
        <v>400</v>
      </c>
      <c r="Y81" s="87">
        <f>JuchuZan[[#This Row],[TotalPrice]]+Y80</f>
        <v>211712.25000000003</v>
      </c>
      <c r="Z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" s="1">
        <f>JuchuZan[[#This Row],[Total Length]]/JuchuZan[[#This Row],[Total Block]]</f>
        <v>400</v>
      </c>
      <c r="AB81" s="1">
        <f>JuchuZan[[#This Row],[TotalPrice]]/JuchuZan[[#This Row],[OrderQty]]</f>
        <v>468.8</v>
      </c>
      <c r="AC81" s="1" t="e">
        <f>_xlfn.XLOOKUP(JuchuZan[[#This Row],[H'#]],#REF!,#REF!,"NA",0)</f>
        <v>#REF!</v>
      </c>
      <c r="AD81" s="1" t="e">
        <f>_xlfn.XLOOKUP(JuchuZan[[#This Row],[H'#]],#REF!,#REF!,"NA",0)</f>
        <v>#REF!</v>
      </c>
      <c r="AE81" s="1" t="str">
        <f>_xlfn.XLOOKUP(JuchuZan[[#This Row],[H'#]],[3]Sheet1!$H$2:$H$1079,[3]Sheet1!$B$2:$B$1079,"NA",0)</f>
        <v>NA</v>
      </c>
    </row>
    <row r="82" spans="1:31" hidden="1">
      <c r="A82" s="1" t="s">
        <v>361</v>
      </c>
      <c r="B82" s="1" t="s">
        <v>78</v>
      </c>
      <c r="C82" s="1" t="s">
        <v>79</v>
      </c>
      <c r="D82" s="1">
        <v>2</v>
      </c>
      <c r="E82" s="1">
        <v>0</v>
      </c>
      <c r="F82" s="1">
        <v>2</v>
      </c>
      <c r="G82" s="1" t="s">
        <v>42</v>
      </c>
      <c r="H82" s="1" t="s">
        <v>49</v>
      </c>
      <c r="I82" s="1" t="s">
        <v>50</v>
      </c>
      <c r="J82" s="1" t="s">
        <v>81</v>
      </c>
      <c r="K82" s="1" t="s">
        <v>82</v>
      </c>
      <c r="L82" s="1" t="s">
        <v>38</v>
      </c>
      <c r="M82" s="1" t="s">
        <v>38</v>
      </c>
      <c r="N82" s="1">
        <v>70.930000000000007</v>
      </c>
      <c r="O82" s="2">
        <v>141.86000000000001</v>
      </c>
      <c r="P82" s="1">
        <v>11</v>
      </c>
      <c r="Q82" s="1">
        <v>20230804</v>
      </c>
      <c r="R82" s="1">
        <v>20230901</v>
      </c>
      <c r="S82" s="1">
        <v>20230901</v>
      </c>
      <c r="T82" s="1" t="s">
        <v>38</v>
      </c>
      <c r="U82" s="1" t="b">
        <v>1</v>
      </c>
      <c r="V82" s="1" t="b">
        <v>0</v>
      </c>
      <c r="W82" s="1" t="str" cm="1">
        <f t="array" ref="W82">_xlfn.XLOOKUP(MID(JuchuZan[[#This Row],[Item'#]],2,3),INDEX(_dtRg_Material,,1),INDEX(_dtRg_Material,,2),"-")</f>
        <v>-</v>
      </c>
      <c r="X82" s="1">
        <f>JuchuZan[[#This Row],[Total Length]]/JuchuZan[[#This Row],[OrderQty]]</f>
        <v>0</v>
      </c>
      <c r="Y82" s="87">
        <f>JuchuZan[[#This Row],[TotalPrice]]+Y81</f>
        <v>211854.11000000002</v>
      </c>
      <c r="Z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" s="1">
        <f>JuchuZan[[#This Row],[Total Length]]/JuchuZan[[#This Row],[Total Block]]</f>
        <v>0</v>
      </c>
      <c r="AB82" s="1">
        <f>JuchuZan[[#This Row],[TotalPrice]]/JuchuZan[[#This Row],[OrderQty]]</f>
        <v>70.930000000000007</v>
      </c>
      <c r="AC82" s="1" t="e">
        <f>_xlfn.XLOOKUP(JuchuZan[[#This Row],[H'#]],#REF!,#REF!,"NA",0)</f>
        <v>#REF!</v>
      </c>
      <c r="AD82" s="1" t="e">
        <f>_xlfn.XLOOKUP(JuchuZan[[#This Row],[H'#]],#REF!,#REF!,"NA",0)</f>
        <v>#REF!</v>
      </c>
      <c r="AE82" s="1" t="str">
        <f>_xlfn.XLOOKUP(JuchuZan[[#This Row],[H'#]],[3]Sheet1!$H$2:$H$1079,[3]Sheet1!$B$2:$B$1079,"NA",0)</f>
        <v>INJECTION MOLDING</v>
      </c>
    </row>
    <row r="83" spans="1:31" hidden="1">
      <c r="A83" s="1" t="s">
        <v>362</v>
      </c>
      <c r="B83" s="1" t="s">
        <v>363</v>
      </c>
      <c r="C83" s="1" t="s">
        <v>364</v>
      </c>
      <c r="D83" s="1">
        <v>25</v>
      </c>
      <c r="E83" s="1">
        <v>0</v>
      </c>
      <c r="F83" s="1">
        <v>25</v>
      </c>
      <c r="G83" s="1" t="s">
        <v>38</v>
      </c>
      <c r="H83" s="1" t="s">
        <v>365</v>
      </c>
      <c r="I83" s="1" t="s">
        <v>43</v>
      </c>
      <c r="J83" s="1" t="s">
        <v>366</v>
      </c>
      <c r="K83" s="1" t="s">
        <v>38</v>
      </c>
      <c r="L83" s="1" t="s">
        <v>38</v>
      </c>
      <c r="M83" s="1" t="s">
        <v>38</v>
      </c>
      <c r="N83" s="1">
        <v>4.75</v>
      </c>
      <c r="O83" s="2">
        <v>118.75</v>
      </c>
      <c r="P83" s="1">
        <v>21</v>
      </c>
      <c r="Q83" s="1">
        <v>20230906</v>
      </c>
      <c r="R83" s="1">
        <v>20230901</v>
      </c>
      <c r="S83" s="1">
        <v>20230901</v>
      </c>
      <c r="T83" s="1" t="s">
        <v>38</v>
      </c>
      <c r="U83" s="1" t="b">
        <v>0</v>
      </c>
      <c r="V83" s="1" t="b">
        <v>0</v>
      </c>
      <c r="W83" s="1" t="str" cm="1">
        <f t="array" ref="W83">_xlfn.XLOOKUP(MID(JuchuZan[[#This Row],[Item'#]],2,3),INDEX(_dtRg_Material,,1),INDEX(_dtRg_Material,,2),"-")</f>
        <v>-</v>
      </c>
      <c r="X83" s="1">
        <f>JuchuZan[[#This Row],[Total Length]]/JuchuZan[[#This Row],[OrderQty]]</f>
        <v>0</v>
      </c>
      <c r="Y83" s="87">
        <f>JuchuZan[[#This Row],[TotalPrice]]+Y82</f>
        <v>211972.86000000002</v>
      </c>
      <c r="Z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" s="1">
        <f>JuchuZan[[#This Row],[Total Length]]/JuchuZan[[#This Row],[Total Block]]</f>
        <v>0</v>
      </c>
      <c r="AB83" s="1">
        <f>JuchuZan[[#This Row],[TotalPrice]]/JuchuZan[[#This Row],[OrderQty]]</f>
        <v>4.75</v>
      </c>
      <c r="AC83" s="1" t="e">
        <f>_xlfn.XLOOKUP(JuchuZan[[#This Row],[H'#]],#REF!,#REF!,"NA",0)</f>
        <v>#REF!</v>
      </c>
      <c r="AD83" s="1" t="e">
        <f>_xlfn.XLOOKUP(JuchuZan[[#This Row],[H'#]],#REF!,#REF!,"NA",0)</f>
        <v>#REF!</v>
      </c>
      <c r="AE83" s="1" t="str">
        <f>_xlfn.XLOOKUP(JuchuZan[[#This Row],[H'#]],[3]Sheet1!$H$2:$H$1079,[3]Sheet1!$B$2:$B$1079,"NA",0)</f>
        <v>NA</v>
      </c>
    </row>
    <row r="84" spans="1:31" hidden="1">
      <c r="A84" s="1" t="s">
        <v>4166</v>
      </c>
      <c r="B84" s="1" t="s">
        <v>301</v>
      </c>
      <c r="C84" s="1" t="s">
        <v>302</v>
      </c>
      <c r="D84" s="1">
        <v>10</v>
      </c>
      <c r="E84" s="1">
        <v>2100</v>
      </c>
      <c r="F84" s="1">
        <v>0</v>
      </c>
      <c r="G84" s="1" t="s">
        <v>303</v>
      </c>
      <c r="H84" s="1" t="s">
        <v>304</v>
      </c>
      <c r="I84" s="1" t="s">
        <v>190</v>
      </c>
      <c r="J84" s="1" t="s">
        <v>51</v>
      </c>
      <c r="K84" s="1" t="s">
        <v>38</v>
      </c>
      <c r="L84" s="1" t="s">
        <v>61</v>
      </c>
      <c r="M84" s="1" t="s">
        <v>38</v>
      </c>
      <c r="N84" s="1">
        <v>70</v>
      </c>
      <c r="O84" s="2">
        <v>700</v>
      </c>
      <c r="P84" s="1">
        <v>11</v>
      </c>
      <c r="Q84" s="1">
        <v>20230816</v>
      </c>
      <c r="R84" s="1">
        <v>20230901</v>
      </c>
      <c r="S84" s="1">
        <v>20230901</v>
      </c>
      <c r="T84" s="1" t="s">
        <v>38</v>
      </c>
      <c r="U84" s="1" t="b">
        <v>0</v>
      </c>
      <c r="V84" s="1" t="b">
        <v>0</v>
      </c>
      <c r="W84" s="1" t="str" cm="1">
        <f t="array" ref="W84">_xlfn.XLOOKUP(MID(JuchuZan[[#This Row],[Item'#]],2,3),INDEX(_dtRg_Material,,1),INDEX(_dtRg_Material,,2),"-")</f>
        <v>-</v>
      </c>
      <c r="X84" s="1">
        <f>JuchuZan[[#This Row],[Total Length]]/JuchuZan[[#This Row],[OrderQty]]</f>
        <v>210</v>
      </c>
      <c r="Y84" s="87">
        <f>JuchuZan[[#This Row],[TotalPrice]]+Y83</f>
        <v>212672.86000000002</v>
      </c>
      <c r="Z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" s="1" t="e">
        <f>JuchuZan[[#This Row],[Total Length]]/JuchuZan[[#This Row],[Total Block]]</f>
        <v>#DIV/0!</v>
      </c>
      <c r="AB84" s="1">
        <f>JuchuZan[[#This Row],[TotalPrice]]/JuchuZan[[#This Row],[OrderQty]]</f>
        <v>70</v>
      </c>
      <c r="AC84" s="1" t="e">
        <f>_xlfn.XLOOKUP(JuchuZan[[#This Row],[H'#]],#REF!,#REF!,"NA",0)</f>
        <v>#REF!</v>
      </c>
      <c r="AD84" s="1" t="e">
        <f>_xlfn.XLOOKUP(JuchuZan[[#This Row],[H'#]],#REF!,#REF!,"NA",0)</f>
        <v>#REF!</v>
      </c>
      <c r="AE84" s="1" t="str">
        <f>_xlfn.XLOOKUP(JuchuZan[[#This Row],[H'#]],[3]Sheet1!$H$2:$H$1079,[3]Sheet1!$B$2:$B$1079,"NA",0)</f>
        <v>NA</v>
      </c>
    </row>
    <row r="85" spans="1:31" hidden="1">
      <c r="A85" s="1" t="s">
        <v>367</v>
      </c>
      <c r="B85" s="1" t="s">
        <v>301</v>
      </c>
      <c r="C85" s="1" t="s">
        <v>302</v>
      </c>
      <c r="D85" s="1">
        <v>10</v>
      </c>
      <c r="E85" s="1">
        <v>2100</v>
      </c>
      <c r="F85" s="1">
        <v>0</v>
      </c>
      <c r="G85" s="1" t="s">
        <v>303</v>
      </c>
      <c r="H85" s="1" t="s">
        <v>304</v>
      </c>
      <c r="I85" s="1" t="s">
        <v>190</v>
      </c>
      <c r="J85" s="1" t="s">
        <v>51</v>
      </c>
      <c r="K85" s="1" t="s">
        <v>38</v>
      </c>
      <c r="L85" s="1" t="s">
        <v>61</v>
      </c>
      <c r="M85" s="1" t="s">
        <v>38</v>
      </c>
      <c r="N85" s="1">
        <v>70</v>
      </c>
      <c r="O85" s="2">
        <v>700</v>
      </c>
      <c r="P85" s="1">
        <v>11</v>
      </c>
      <c r="Q85" s="1">
        <v>20230816</v>
      </c>
      <c r="R85" s="1">
        <v>20230901</v>
      </c>
      <c r="S85" s="1">
        <v>20230901</v>
      </c>
      <c r="T85" s="1" t="s">
        <v>38</v>
      </c>
      <c r="U85" s="1" t="b">
        <v>0</v>
      </c>
      <c r="V85" s="1" t="b">
        <v>0</v>
      </c>
      <c r="W85" s="1" t="str" cm="1">
        <f t="array" ref="W85">_xlfn.XLOOKUP(MID(JuchuZan[[#This Row],[Item'#]],2,3),INDEX(_dtRg_Material,,1),INDEX(_dtRg_Material,,2),"-")</f>
        <v>-</v>
      </c>
      <c r="X85" s="1">
        <f>JuchuZan[[#This Row],[Total Length]]/JuchuZan[[#This Row],[OrderQty]]</f>
        <v>210</v>
      </c>
      <c r="Y85" s="87">
        <f>JuchuZan[[#This Row],[TotalPrice]]+Y84</f>
        <v>213372.86000000002</v>
      </c>
      <c r="Z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" s="1" t="e">
        <f>JuchuZan[[#This Row],[Total Length]]/JuchuZan[[#This Row],[Total Block]]</f>
        <v>#DIV/0!</v>
      </c>
      <c r="AB85" s="1">
        <f>JuchuZan[[#This Row],[TotalPrice]]/JuchuZan[[#This Row],[OrderQty]]</f>
        <v>70</v>
      </c>
      <c r="AC85" s="1" t="e">
        <f>_xlfn.XLOOKUP(JuchuZan[[#This Row],[H'#]],#REF!,#REF!,"NA",0)</f>
        <v>#REF!</v>
      </c>
      <c r="AD85" s="1" t="e">
        <f>_xlfn.XLOOKUP(JuchuZan[[#This Row],[H'#]],#REF!,#REF!,"NA",0)</f>
        <v>#REF!</v>
      </c>
      <c r="AE85" s="1" t="str">
        <f>_xlfn.XLOOKUP(JuchuZan[[#This Row],[H'#]],[3]Sheet1!$H$2:$H$1079,[3]Sheet1!$B$2:$B$1079,"NA",0)</f>
        <v>NA</v>
      </c>
    </row>
    <row r="86" spans="1:31" hidden="1">
      <c r="A86" s="1" t="s">
        <v>4167</v>
      </c>
      <c r="B86" s="1" t="s">
        <v>301</v>
      </c>
      <c r="C86" s="1" t="s">
        <v>302</v>
      </c>
      <c r="D86" s="1">
        <v>10</v>
      </c>
      <c r="E86" s="1">
        <v>2100</v>
      </c>
      <c r="F86" s="1">
        <v>0</v>
      </c>
      <c r="G86" s="1" t="s">
        <v>303</v>
      </c>
      <c r="H86" s="1" t="s">
        <v>304</v>
      </c>
      <c r="I86" s="1" t="s">
        <v>190</v>
      </c>
      <c r="J86" s="1" t="s">
        <v>51</v>
      </c>
      <c r="K86" s="1" t="s">
        <v>38</v>
      </c>
      <c r="L86" s="1" t="s">
        <v>61</v>
      </c>
      <c r="M86" s="1" t="s">
        <v>38</v>
      </c>
      <c r="N86" s="1">
        <v>70</v>
      </c>
      <c r="O86" s="2">
        <v>700</v>
      </c>
      <c r="P86" s="1">
        <v>11</v>
      </c>
      <c r="Q86" s="1">
        <v>20230816</v>
      </c>
      <c r="R86" s="1">
        <v>20230901</v>
      </c>
      <c r="S86" s="1">
        <v>20230901</v>
      </c>
      <c r="T86" s="1" t="s">
        <v>38</v>
      </c>
      <c r="U86" s="1" t="b">
        <v>0</v>
      </c>
      <c r="V86" s="1" t="b">
        <v>0</v>
      </c>
      <c r="W86" s="1" t="str" cm="1">
        <f t="array" ref="W86">_xlfn.XLOOKUP(MID(JuchuZan[[#This Row],[Item'#]],2,3),INDEX(_dtRg_Material,,1),INDEX(_dtRg_Material,,2),"-")</f>
        <v>-</v>
      </c>
      <c r="X86" s="1">
        <f>JuchuZan[[#This Row],[Total Length]]/JuchuZan[[#This Row],[OrderQty]]</f>
        <v>210</v>
      </c>
      <c r="Y86" s="87">
        <f>JuchuZan[[#This Row],[TotalPrice]]+Y85</f>
        <v>214072.86000000002</v>
      </c>
      <c r="Z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" s="1" t="e">
        <f>JuchuZan[[#This Row],[Total Length]]/JuchuZan[[#This Row],[Total Block]]</f>
        <v>#DIV/0!</v>
      </c>
      <c r="AB86" s="1">
        <f>JuchuZan[[#This Row],[TotalPrice]]/JuchuZan[[#This Row],[OrderQty]]</f>
        <v>70</v>
      </c>
      <c r="AC86" s="1" t="e">
        <f>_xlfn.XLOOKUP(JuchuZan[[#This Row],[H'#]],#REF!,#REF!,"NA",0)</f>
        <v>#REF!</v>
      </c>
      <c r="AD86" s="1" t="e">
        <f>_xlfn.XLOOKUP(JuchuZan[[#This Row],[H'#]],#REF!,#REF!,"NA",0)</f>
        <v>#REF!</v>
      </c>
      <c r="AE86" s="1" t="str">
        <f>_xlfn.XLOOKUP(JuchuZan[[#This Row],[H'#]],[3]Sheet1!$H$2:$H$1079,[3]Sheet1!$B$2:$B$1079,"NA",0)</f>
        <v>WRAPPING &amp; PACKAGING</v>
      </c>
    </row>
    <row r="87" spans="1:31" hidden="1">
      <c r="A87" s="1" t="s">
        <v>368</v>
      </c>
      <c r="B87" s="1" t="s">
        <v>369</v>
      </c>
      <c r="C87" s="1" t="s">
        <v>370</v>
      </c>
      <c r="D87" s="1">
        <v>2</v>
      </c>
      <c r="E87" s="1">
        <v>460</v>
      </c>
      <c r="F87" s="1">
        <v>4</v>
      </c>
      <c r="G87" s="1" t="s">
        <v>371</v>
      </c>
      <c r="H87" s="1" t="s">
        <v>372</v>
      </c>
      <c r="I87" s="1" t="s">
        <v>129</v>
      </c>
      <c r="J87" s="1" t="s">
        <v>239</v>
      </c>
      <c r="K87" s="1" t="s">
        <v>140</v>
      </c>
      <c r="L87" s="1" t="s">
        <v>38</v>
      </c>
      <c r="M87" s="1" t="s">
        <v>38</v>
      </c>
      <c r="N87" s="1">
        <v>141.32</v>
      </c>
      <c r="O87" s="2">
        <v>282.64</v>
      </c>
      <c r="P87" s="1">
        <v>11</v>
      </c>
      <c r="Q87" s="1">
        <v>20230822</v>
      </c>
      <c r="R87" s="1">
        <v>20230901</v>
      </c>
      <c r="S87" s="1">
        <v>20230901</v>
      </c>
      <c r="T87" s="1" t="s">
        <v>38</v>
      </c>
      <c r="U87" s="1" t="b">
        <v>1</v>
      </c>
      <c r="V87" s="1" t="b">
        <v>0</v>
      </c>
      <c r="W87" s="1" t="str" cm="1">
        <f t="array" ref="W87">_xlfn.XLOOKUP(MID(JuchuZan[[#This Row],[Item'#]],2,3),INDEX(_dtRg_Material,,1),INDEX(_dtRg_Material,,2),"-")</f>
        <v>M</v>
      </c>
      <c r="X87" s="1">
        <f>JuchuZan[[#This Row],[Total Length]]/JuchuZan[[#This Row],[OrderQty]]</f>
        <v>230</v>
      </c>
      <c r="Y87" s="87">
        <f>JuchuZan[[#This Row],[TotalPrice]]+Y86</f>
        <v>214355.50000000003</v>
      </c>
      <c r="Z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" s="1">
        <f>JuchuZan[[#This Row],[Total Length]]/JuchuZan[[#This Row],[Total Block]]</f>
        <v>115</v>
      </c>
      <c r="AB87" s="1">
        <f>JuchuZan[[#This Row],[TotalPrice]]/JuchuZan[[#This Row],[OrderQty]]</f>
        <v>141.32</v>
      </c>
      <c r="AC87" s="1" t="e">
        <f>_xlfn.XLOOKUP(JuchuZan[[#This Row],[H'#]],#REF!,#REF!,"NA",0)</f>
        <v>#REF!</v>
      </c>
      <c r="AD87" s="1" t="e">
        <f>_xlfn.XLOOKUP(JuchuZan[[#This Row],[H'#]],#REF!,#REF!,"NA",0)</f>
        <v>#REF!</v>
      </c>
      <c r="AE87" s="1" t="str">
        <f>_xlfn.XLOOKUP(JuchuZan[[#This Row],[H'#]],[3]Sheet1!$H$2:$H$1079,[3]Sheet1!$B$2:$B$1079,"NA",0)</f>
        <v>WASHING &amp; WIPING RAIL</v>
      </c>
    </row>
    <row r="88" spans="1:31">
      <c r="A88" s="1" t="s">
        <v>373</v>
      </c>
      <c r="B88" s="1" t="s">
        <v>187</v>
      </c>
      <c r="C88" s="1" t="s">
        <v>188</v>
      </c>
      <c r="D88" s="1">
        <v>1</v>
      </c>
      <c r="E88" s="1">
        <v>820</v>
      </c>
      <c r="F88" s="1">
        <v>2</v>
      </c>
      <c r="G88" s="1" t="s">
        <v>156</v>
      </c>
      <c r="H88" s="1" t="s">
        <v>189</v>
      </c>
      <c r="I88" s="1" t="s">
        <v>190</v>
      </c>
      <c r="J88" s="1" t="s">
        <v>191</v>
      </c>
      <c r="K88" s="1" t="s">
        <v>192</v>
      </c>
      <c r="L88" s="1" t="s">
        <v>38</v>
      </c>
      <c r="M88" s="1" t="s">
        <v>38</v>
      </c>
      <c r="N88" s="1">
        <v>208.24</v>
      </c>
      <c r="O88" s="2">
        <v>208.24</v>
      </c>
      <c r="P88" s="1">
        <v>11</v>
      </c>
      <c r="Q88" s="1">
        <v>20230824</v>
      </c>
      <c r="R88" s="1">
        <v>20230901</v>
      </c>
      <c r="S88" s="1">
        <v>20230901</v>
      </c>
      <c r="T88" s="1" t="s">
        <v>38</v>
      </c>
      <c r="U88" s="1" t="b">
        <v>0</v>
      </c>
      <c r="V88" s="1" t="b">
        <v>1</v>
      </c>
      <c r="W88" s="1" t="str" cm="1">
        <f t="array" ref="W88">_xlfn.XLOOKUP(MID(JuchuZan[[#This Row],[Item'#]],2,3),INDEX(_dtRg_Material,,1),INDEX(_dtRg_Material,,2),"-")</f>
        <v>-</v>
      </c>
      <c r="X88" s="1">
        <f>JuchuZan[[#This Row],[Total Length]]/JuchuZan[[#This Row],[OrderQty]]</f>
        <v>820</v>
      </c>
      <c r="Y88" s="87">
        <f>JuchuZan[[#This Row],[TotalPrice]]+Y87</f>
        <v>214563.74000000002</v>
      </c>
      <c r="Z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" s="1">
        <f>JuchuZan[[#This Row],[Total Length]]/JuchuZan[[#This Row],[Total Block]]</f>
        <v>410</v>
      </c>
      <c r="AB88" s="1">
        <f>JuchuZan[[#This Row],[TotalPrice]]/JuchuZan[[#This Row],[OrderQty]]</f>
        <v>208.24</v>
      </c>
      <c r="AC88" s="1" t="e">
        <f>_xlfn.XLOOKUP(JuchuZan[[#This Row],[H'#]],#REF!,#REF!,"NA",0)</f>
        <v>#REF!</v>
      </c>
      <c r="AD88" s="1" t="e">
        <f>_xlfn.XLOOKUP(JuchuZan[[#This Row],[H'#]],#REF!,#REF!,"NA",0)</f>
        <v>#REF!</v>
      </c>
      <c r="AE88" s="1" t="str">
        <f>_xlfn.XLOOKUP(JuchuZan[[#This Row],[H'#]],[3]Sheet1!$H$2:$H$1079,[3]Sheet1!$B$2:$B$1079,"NA",0)</f>
        <v>NA</v>
      </c>
    </row>
    <row r="89" spans="1:31">
      <c r="A89" s="1" t="s">
        <v>374</v>
      </c>
      <c r="B89" s="1" t="s">
        <v>375</v>
      </c>
      <c r="C89" s="1" t="s">
        <v>376</v>
      </c>
      <c r="D89" s="1">
        <v>1</v>
      </c>
      <c r="E89" s="1">
        <v>0</v>
      </c>
      <c r="F89" s="1">
        <v>1</v>
      </c>
      <c r="G89" s="1" t="s">
        <v>139</v>
      </c>
      <c r="H89" s="1" t="s">
        <v>299</v>
      </c>
      <c r="I89" s="1" t="s">
        <v>190</v>
      </c>
      <c r="J89" s="1" t="s">
        <v>191</v>
      </c>
      <c r="K89" s="1" t="s">
        <v>140</v>
      </c>
      <c r="L89" s="1" t="s">
        <v>61</v>
      </c>
      <c r="M89" s="1" t="s">
        <v>38</v>
      </c>
      <c r="N89" s="1">
        <v>122.23</v>
      </c>
      <c r="O89" s="2">
        <v>122.23</v>
      </c>
      <c r="P89" s="1">
        <v>11</v>
      </c>
      <c r="Q89" s="1">
        <v>20230821</v>
      </c>
      <c r="R89" s="1">
        <v>20230901</v>
      </c>
      <c r="S89" s="1">
        <v>20230901</v>
      </c>
      <c r="T89" s="1" t="s">
        <v>38</v>
      </c>
      <c r="U89" s="1" t="b">
        <v>0</v>
      </c>
      <c r="V89" s="1" t="b">
        <v>1</v>
      </c>
      <c r="W89" s="1" t="str" cm="1">
        <f t="array" ref="W89">_xlfn.XLOOKUP(MID(JuchuZan[[#This Row],[Item'#]],2,3),INDEX(_dtRg_Material,,1),INDEX(_dtRg_Material,,2),"-")</f>
        <v>M</v>
      </c>
      <c r="X89" s="1">
        <f>JuchuZan[[#This Row],[Total Length]]/JuchuZan[[#This Row],[OrderQty]]</f>
        <v>0</v>
      </c>
      <c r="Y89" s="87">
        <f>JuchuZan[[#This Row],[TotalPrice]]+Y88</f>
        <v>214685.97000000003</v>
      </c>
      <c r="Z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" s="1">
        <f>JuchuZan[[#This Row],[Total Length]]/JuchuZan[[#This Row],[Total Block]]</f>
        <v>0</v>
      </c>
      <c r="AB89" s="1">
        <f>JuchuZan[[#This Row],[TotalPrice]]/JuchuZan[[#This Row],[OrderQty]]</f>
        <v>122.23</v>
      </c>
      <c r="AC89" s="1" t="e">
        <f>_xlfn.XLOOKUP(JuchuZan[[#This Row],[H'#]],#REF!,#REF!,"NA",0)</f>
        <v>#REF!</v>
      </c>
      <c r="AD89" s="1" t="e">
        <f>_xlfn.XLOOKUP(JuchuZan[[#This Row],[H'#]],#REF!,#REF!,"NA",0)</f>
        <v>#REF!</v>
      </c>
      <c r="AE89" s="1" t="str">
        <f>_xlfn.XLOOKUP(JuchuZan[[#This Row],[H'#]],[3]Sheet1!$H$2:$H$1079,[3]Sheet1!$B$2:$B$1079,"NA",0)</f>
        <v>FINAL INSPECTION</v>
      </c>
    </row>
    <row r="90" spans="1:31" hidden="1">
      <c r="A90" s="1" t="s">
        <v>377</v>
      </c>
      <c r="B90" s="1" t="s">
        <v>378</v>
      </c>
      <c r="C90" s="1" t="s">
        <v>379</v>
      </c>
      <c r="D90" s="1">
        <v>2</v>
      </c>
      <c r="E90" s="1">
        <v>0</v>
      </c>
      <c r="F90" s="1">
        <v>2</v>
      </c>
      <c r="G90" s="1" t="s">
        <v>42</v>
      </c>
      <c r="H90" s="1" t="s">
        <v>66</v>
      </c>
      <c r="I90" s="1" t="s">
        <v>67</v>
      </c>
      <c r="J90" s="1" t="s">
        <v>59</v>
      </c>
      <c r="K90" s="1" t="s">
        <v>60</v>
      </c>
      <c r="L90" s="1" t="s">
        <v>61</v>
      </c>
      <c r="M90" s="1" t="s">
        <v>38</v>
      </c>
      <c r="N90" s="1">
        <v>39.869999999999997</v>
      </c>
      <c r="O90" s="2">
        <v>79.739999999999995</v>
      </c>
      <c r="P90" s="1">
        <v>11</v>
      </c>
      <c r="Q90" s="1">
        <v>20230825</v>
      </c>
      <c r="R90" s="1">
        <v>20230901</v>
      </c>
      <c r="S90" s="1">
        <v>20230901</v>
      </c>
      <c r="T90" s="1" t="s">
        <v>38</v>
      </c>
      <c r="U90" s="1" t="b">
        <v>1</v>
      </c>
      <c r="V90" s="1" t="b">
        <v>0</v>
      </c>
      <c r="W90" s="1" t="str" cm="1">
        <f t="array" ref="W90">_xlfn.XLOOKUP(MID(JuchuZan[[#This Row],[Item'#]],2,3),INDEX(_dtRg_Material,,1),INDEX(_dtRg_Material,,2),"-")</f>
        <v>-</v>
      </c>
      <c r="X90" s="1">
        <f>JuchuZan[[#This Row],[Total Length]]/JuchuZan[[#This Row],[OrderQty]]</f>
        <v>0</v>
      </c>
      <c r="Y90" s="87">
        <f>JuchuZan[[#This Row],[TotalPrice]]+Y89</f>
        <v>214765.71000000002</v>
      </c>
      <c r="Z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" s="1">
        <f>JuchuZan[[#This Row],[Total Length]]/JuchuZan[[#This Row],[Total Block]]</f>
        <v>0</v>
      </c>
      <c r="AB90" s="1">
        <f>JuchuZan[[#This Row],[TotalPrice]]/JuchuZan[[#This Row],[OrderQty]]</f>
        <v>39.869999999999997</v>
      </c>
      <c r="AC90" s="1" t="e">
        <f>_xlfn.XLOOKUP(JuchuZan[[#This Row],[H'#]],#REF!,#REF!,"NA",0)</f>
        <v>#REF!</v>
      </c>
      <c r="AD90" s="1" t="e">
        <f>_xlfn.XLOOKUP(JuchuZan[[#This Row],[H'#]],#REF!,#REF!,"NA",0)</f>
        <v>#REF!</v>
      </c>
      <c r="AE90" s="1" t="str">
        <f>_xlfn.XLOOKUP(JuchuZan[[#This Row],[H'#]],[3]Sheet1!$H$2:$H$1079,[3]Sheet1!$B$2:$B$1079,"NA",0)</f>
        <v>BLOCK ASSEMBLY (GK)</v>
      </c>
    </row>
    <row r="91" spans="1:31">
      <c r="A91" s="1" t="s">
        <v>380</v>
      </c>
      <c r="B91" s="1" t="s">
        <v>381</v>
      </c>
      <c r="C91" s="1" t="s">
        <v>382</v>
      </c>
      <c r="D91" s="1">
        <v>1</v>
      </c>
      <c r="E91" s="1">
        <v>140</v>
      </c>
      <c r="F91" s="1">
        <v>1</v>
      </c>
      <c r="G91" s="1" t="s">
        <v>215</v>
      </c>
      <c r="H91" s="1" t="s">
        <v>183</v>
      </c>
      <c r="I91" s="1" t="s">
        <v>184</v>
      </c>
      <c r="J91" s="1" t="s">
        <v>319</v>
      </c>
      <c r="K91" s="1" t="s">
        <v>38</v>
      </c>
      <c r="L91" s="1" t="s">
        <v>38</v>
      </c>
      <c r="M91" s="1" t="s">
        <v>38</v>
      </c>
      <c r="N91" s="1">
        <v>34.11</v>
      </c>
      <c r="O91" s="2">
        <v>34.11</v>
      </c>
      <c r="P91" s="1">
        <v>11</v>
      </c>
      <c r="Q91" s="1">
        <v>20230828</v>
      </c>
      <c r="R91" s="1">
        <v>20230901</v>
      </c>
      <c r="S91" s="1">
        <v>20230901</v>
      </c>
      <c r="T91" s="1" t="s">
        <v>38</v>
      </c>
      <c r="U91" s="1" t="b">
        <v>0</v>
      </c>
      <c r="V91" s="1" t="b">
        <v>1</v>
      </c>
      <c r="W91" s="1" t="str" cm="1">
        <f t="array" ref="W91">_xlfn.XLOOKUP(MID(JuchuZan[[#This Row],[Item'#]],2,3),INDEX(_dtRg_Material,,1),INDEX(_dtRg_Material,,2),"-")</f>
        <v>M</v>
      </c>
      <c r="X91" s="1">
        <f>JuchuZan[[#This Row],[Total Length]]/JuchuZan[[#This Row],[OrderQty]]</f>
        <v>140</v>
      </c>
      <c r="Y91" s="87">
        <f>JuchuZan[[#This Row],[TotalPrice]]+Y90</f>
        <v>214799.82</v>
      </c>
      <c r="Z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" s="1">
        <f>JuchuZan[[#This Row],[Total Length]]/JuchuZan[[#This Row],[Total Block]]</f>
        <v>140</v>
      </c>
      <c r="AB91" s="1">
        <f>JuchuZan[[#This Row],[TotalPrice]]/JuchuZan[[#This Row],[OrderQty]]</f>
        <v>34.11</v>
      </c>
      <c r="AC91" s="1" t="e">
        <f>_xlfn.XLOOKUP(JuchuZan[[#This Row],[H'#]],#REF!,#REF!,"NA",0)</f>
        <v>#REF!</v>
      </c>
      <c r="AD91" s="1" t="e">
        <f>_xlfn.XLOOKUP(JuchuZan[[#This Row],[H'#]],#REF!,#REF!,"NA",0)</f>
        <v>#REF!</v>
      </c>
      <c r="AE91" s="1" t="str">
        <f>_xlfn.XLOOKUP(JuchuZan[[#This Row],[H'#]],[3]Sheet1!$H$2:$H$1079,[3]Sheet1!$B$2:$B$1079,"NA",0)</f>
        <v>NA</v>
      </c>
    </row>
    <row r="92" spans="1:31" hidden="1">
      <c r="A92" s="1" t="s">
        <v>383</v>
      </c>
      <c r="B92" s="1" t="s">
        <v>384</v>
      </c>
      <c r="C92" s="1" t="s">
        <v>385</v>
      </c>
      <c r="D92" s="1">
        <v>8</v>
      </c>
      <c r="E92" s="1">
        <v>4000</v>
      </c>
      <c r="F92" s="1">
        <v>16</v>
      </c>
      <c r="G92" s="1" t="s">
        <v>386</v>
      </c>
      <c r="H92" s="1" t="s">
        <v>49</v>
      </c>
      <c r="I92" s="1" t="s">
        <v>50</v>
      </c>
      <c r="J92" s="1" t="s">
        <v>59</v>
      </c>
      <c r="K92" s="1" t="s">
        <v>82</v>
      </c>
      <c r="L92" s="1" t="s">
        <v>96</v>
      </c>
      <c r="M92" s="1" t="s">
        <v>53</v>
      </c>
      <c r="N92" s="1">
        <v>155.76</v>
      </c>
      <c r="O92" s="2">
        <v>1246.08</v>
      </c>
      <c r="P92" s="1">
        <v>11</v>
      </c>
      <c r="Q92" s="1">
        <v>20230825</v>
      </c>
      <c r="R92" s="1">
        <v>20230901</v>
      </c>
      <c r="S92" s="1">
        <v>20230914</v>
      </c>
      <c r="T92" s="1" t="s">
        <v>38</v>
      </c>
      <c r="U92" s="1" t="b">
        <v>1</v>
      </c>
      <c r="V92" s="1" t="b">
        <v>0</v>
      </c>
      <c r="W92" s="1" t="str" cm="1">
        <f t="array" ref="W92">_xlfn.XLOOKUP(MID(JuchuZan[[#This Row],[Item'#]],2,3),INDEX(_dtRg_Material,,1),INDEX(_dtRg_Material,,2),"-")</f>
        <v>-</v>
      </c>
      <c r="X92" s="1">
        <f>JuchuZan[[#This Row],[Total Length]]/JuchuZan[[#This Row],[OrderQty]]</f>
        <v>500</v>
      </c>
      <c r="Y92" s="87">
        <f>JuchuZan[[#This Row],[TotalPrice]]+Y91</f>
        <v>216045.9</v>
      </c>
      <c r="Z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" s="1">
        <f>JuchuZan[[#This Row],[Total Length]]/JuchuZan[[#This Row],[Total Block]]</f>
        <v>250</v>
      </c>
      <c r="AB92" s="1">
        <f>JuchuZan[[#This Row],[TotalPrice]]/JuchuZan[[#This Row],[OrderQty]]</f>
        <v>155.76</v>
      </c>
      <c r="AC92" s="1" t="e">
        <f>_xlfn.XLOOKUP(JuchuZan[[#This Row],[H'#]],#REF!,#REF!,"NA",0)</f>
        <v>#REF!</v>
      </c>
      <c r="AD92" s="1" t="e">
        <f>_xlfn.XLOOKUP(JuchuZan[[#This Row],[H'#]],#REF!,#REF!,"NA",0)</f>
        <v>#REF!</v>
      </c>
      <c r="AE92" s="1" t="str">
        <f>_xlfn.XLOOKUP(JuchuZan[[#This Row],[H'#]],[3]Sheet1!$H$2:$H$1079,[3]Sheet1!$B$2:$B$1079,"NA",0)</f>
        <v>FINISH ASSEMBLING</v>
      </c>
    </row>
    <row r="93" spans="1:31" hidden="1">
      <c r="A93" s="1" t="s">
        <v>387</v>
      </c>
      <c r="B93" s="1" t="s">
        <v>388</v>
      </c>
      <c r="C93" s="1" t="s">
        <v>389</v>
      </c>
      <c r="D93" s="1">
        <v>10</v>
      </c>
      <c r="E93" s="1">
        <v>4000</v>
      </c>
      <c r="F93" s="1">
        <v>20</v>
      </c>
      <c r="G93" s="1" t="s">
        <v>135</v>
      </c>
      <c r="H93" s="1" t="s">
        <v>49</v>
      </c>
      <c r="I93" s="1" t="s">
        <v>50</v>
      </c>
      <c r="J93" s="1" t="s">
        <v>59</v>
      </c>
      <c r="K93" s="1" t="s">
        <v>60</v>
      </c>
      <c r="L93" s="1" t="s">
        <v>38</v>
      </c>
      <c r="M93" s="1" t="s">
        <v>53</v>
      </c>
      <c r="N93" s="1">
        <v>131</v>
      </c>
      <c r="O93" s="2">
        <v>1310</v>
      </c>
      <c r="P93" s="1">
        <v>11</v>
      </c>
      <c r="Q93" s="1">
        <v>20231026</v>
      </c>
      <c r="R93" s="1">
        <v>20230901</v>
      </c>
      <c r="S93" s="1">
        <v>20231016</v>
      </c>
      <c r="T93" s="1" t="s">
        <v>38</v>
      </c>
      <c r="U93" s="1" t="b">
        <v>1</v>
      </c>
      <c r="V93" s="1" t="b">
        <v>0</v>
      </c>
      <c r="W93" s="1" t="str" cm="1">
        <f t="array" ref="W93">_xlfn.XLOOKUP(MID(JuchuZan[[#This Row],[Item'#]],2,3),INDEX(_dtRg_Material,,1),INDEX(_dtRg_Material,,2),"-")</f>
        <v>-</v>
      </c>
      <c r="X93" s="1">
        <f>JuchuZan[[#This Row],[Total Length]]/JuchuZan[[#This Row],[OrderQty]]</f>
        <v>400</v>
      </c>
      <c r="Y93" s="87">
        <f>JuchuZan[[#This Row],[TotalPrice]]+Y92</f>
        <v>217355.9</v>
      </c>
      <c r="Z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" s="1">
        <f>JuchuZan[[#This Row],[Total Length]]/JuchuZan[[#This Row],[Total Block]]</f>
        <v>200</v>
      </c>
      <c r="AB93" s="1">
        <f>JuchuZan[[#This Row],[TotalPrice]]/JuchuZan[[#This Row],[OrderQty]]</f>
        <v>131</v>
      </c>
      <c r="AC93" s="1" t="e">
        <f>_xlfn.XLOOKUP(JuchuZan[[#This Row],[H'#]],#REF!,#REF!,"NA",0)</f>
        <v>#REF!</v>
      </c>
      <c r="AD93" s="1" t="e">
        <f>_xlfn.XLOOKUP(JuchuZan[[#This Row],[H'#]],#REF!,#REF!,"NA",0)</f>
        <v>#REF!</v>
      </c>
      <c r="AE93" s="1" t="str">
        <f>_xlfn.XLOOKUP(JuchuZan[[#This Row],[H'#]],[3]Sheet1!$H$2:$H$1079,[3]Sheet1!$B$2:$B$1079,"NA",0)</f>
        <v>NA</v>
      </c>
    </row>
    <row r="94" spans="1:31" hidden="1">
      <c r="A94" s="1" t="s">
        <v>390</v>
      </c>
      <c r="B94" s="1" t="s">
        <v>391</v>
      </c>
      <c r="C94" s="1" t="s">
        <v>392</v>
      </c>
      <c r="D94" s="1">
        <v>3</v>
      </c>
      <c r="E94" s="1">
        <v>450</v>
      </c>
      <c r="F94" s="1">
        <v>0</v>
      </c>
      <c r="G94" s="1" t="s">
        <v>393</v>
      </c>
      <c r="H94" s="1" t="s">
        <v>93</v>
      </c>
      <c r="I94" s="1" t="s">
        <v>43</v>
      </c>
      <c r="J94" s="1" t="s">
        <v>288</v>
      </c>
      <c r="K94" s="1" t="s">
        <v>227</v>
      </c>
      <c r="L94" s="1" t="s">
        <v>38</v>
      </c>
      <c r="M94" s="1" t="s">
        <v>289</v>
      </c>
      <c r="N94" s="1">
        <v>403.05</v>
      </c>
      <c r="O94" s="2">
        <v>1209.1500000000001</v>
      </c>
      <c r="P94" s="1">
        <v>11</v>
      </c>
      <c r="Q94" s="1">
        <v>20230905</v>
      </c>
      <c r="R94" s="1">
        <v>20230905</v>
      </c>
      <c r="S94" s="1">
        <v>0</v>
      </c>
      <c r="T94" s="1" t="s">
        <v>38</v>
      </c>
      <c r="U94" s="1" t="b">
        <v>0</v>
      </c>
      <c r="V94" s="1" t="b">
        <v>0</v>
      </c>
      <c r="W94" s="1" t="str" cm="1">
        <f t="array" ref="W94">_xlfn.XLOOKUP(MID(JuchuZan[[#This Row],[Item'#]],2,3),INDEX(_dtRg_Material,,1),INDEX(_dtRg_Material,,2),"-")</f>
        <v>-</v>
      </c>
      <c r="X94" s="1">
        <f>JuchuZan[[#This Row],[Total Length]]/JuchuZan[[#This Row],[OrderQty]]</f>
        <v>150</v>
      </c>
      <c r="Y94" s="87">
        <f>JuchuZan[[#This Row],[TotalPrice]]+Y93</f>
        <v>218565.05</v>
      </c>
      <c r="Z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" s="1" t="e">
        <f>JuchuZan[[#This Row],[Total Length]]/JuchuZan[[#This Row],[Total Block]]</f>
        <v>#DIV/0!</v>
      </c>
      <c r="AB94" s="1">
        <f>JuchuZan[[#This Row],[TotalPrice]]/JuchuZan[[#This Row],[OrderQty]]</f>
        <v>403.05</v>
      </c>
      <c r="AC94" s="1" t="e">
        <f>_xlfn.XLOOKUP(JuchuZan[[#This Row],[H'#]],#REF!,#REF!,"NA",0)</f>
        <v>#REF!</v>
      </c>
      <c r="AD94" s="1" t="e">
        <f>_xlfn.XLOOKUP(JuchuZan[[#This Row],[H'#]],#REF!,#REF!,"NA",0)</f>
        <v>#REF!</v>
      </c>
      <c r="AE94" s="1" t="str">
        <f>_xlfn.XLOOKUP(JuchuZan[[#This Row],[H'#]],[3]Sheet1!$H$2:$H$1079,[3]Sheet1!$B$2:$B$1079,"NA",0)</f>
        <v>NA</v>
      </c>
    </row>
    <row r="95" spans="1:31" hidden="1">
      <c r="A95" s="1" t="s">
        <v>394</v>
      </c>
      <c r="B95" s="1" t="s">
        <v>395</v>
      </c>
      <c r="C95" s="1" t="s">
        <v>396</v>
      </c>
      <c r="D95" s="1">
        <v>80</v>
      </c>
      <c r="E95" s="1">
        <v>47200</v>
      </c>
      <c r="F95" s="1">
        <v>160</v>
      </c>
      <c r="G95" s="1" t="s">
        <v>161</v>
      </c>
      <c r="H95" s="1" t="s">
        <v>49</v>
      </c>
      <c r="I95" s="1" t="s">
        <v>50</v>
      </c>
      <c r="J95" s="1" t="s">
        <v>397</v>
      </c>
      <c r="K95" s="1" t="s">
        <v>82</v>
      </c>
      <c r="L95" s="1" t="s">
        <v>38</v>
      </c>
      <c r="M95" s="1" t="s">
        <v>398</v>
      </c>
      <c r="N95" s="1">
        <v>127</v>
      </c>
      <c r="O95" s="2">
        <v>10160</v>
      </c>
      <c r="P95" s="1">
        <v>11</v>
      </c>
      <c r="Q95" s="1">
        <v>20230905</v>
      </c>
      <c r="R95" s="1">
        <v>20230905</v>
      </c>
      <c r="S95" s="1">
        <v>20230905</v>
      </c>
      <c r="T95" s="1" t="s">
        <v>38</v>
      </c>
      <c r="U95" s="1" t="b">
        <v>1</v>
      </c>
      <c r="V95" s="1" t="b">
        <v>0</v>
      </c>
      <c r="W95" s="1" t="str" cm="1">
        <f t="array" ref="W95">_xlfn.XLOOKUP(MID(JuchuZan[[#This Row],[Item'#]],2,3),INDEX(_dtRg_Material,,1),INDEX(_dtRg_Material,,2),"-")</f>
        <v>-</v>
      </c>
      <c r="X95" s="1">
        <f>JuchuZan[[#This Row],[Total Length]]/JuchuZan[[#This Row],[OrderQty]]</f>
        <v>590</v>
      </c>
      <c r="Y95" s="87">
        <f>JuchuZan[[#This Row],[TotalPrice]]+Y94</f>
        <v>228725.05</v>
      </c>
      <c r="Z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" s="1">
        <f>JuchuZan[[#This Row],[Total Length]]/JuchuZan[[#This Row],[Total Block]]</f>
        <v>295</v>
      </c>
      <c r="AB95" s="1">
        <f>JuchuZan[[#This Row],[TotalPrice]]/JuchuZan[[#This Row],[OrderQty]]</f>
        <v>127</v>
      </c>
      <c r="AC95" s="1" t="e">
        <f>_xlfn.XLOOKUP(JuchuZan[[#This Row],[H'#]],#REF!,#REF!,"NA",0)</f>
        <v>#REF!</v>
      </c>
      <c r="AD95" s="1" t="e">
        <f>_xlfn.XLOOKUP(JuchuZan[[#This Row],[H'#]],#REF!,#REF!,"NA",0)</f>
        <v>#REF!</v>
      </c>
      <c r="AE95" s="1" t="str">
        <f>_xlfn.XLOOKUP(JuchuZan[[#This Row],[H'#]],[3]Sheet1!$H$2:$H$1079,[3]Sheet1!$B$2:$B$1079,"NA",0)</f>
        <v>FINAL INSPECTION</v>
      </c>
    </row>
    <row r="96" spans="1:31" hidden="1">
      <c r="A96" s="1" t="s">
        <v>399</v>
      </c>
      <c r="B96" s="1" t="s">
        <v>400</v>
      </c>
      <c r="C96" s="1" t="s">
        <v>401</v>
      </c>
      <c r="D96" s="1">
        <v>2</v>
      </c>
      <c r="E96" s="1">
        <v>940</v>
      </c>
      <c r="F96" s="1">
        <v>0</v>
      </c>
      <c r="G96" s="1" t="s">
        <v>402</v>
      </c>
      <c r="H96" s="1" t="s">
        <v>74</v>
      </c>
      <c r="I96" s="1" t="s">
        <v>36</v>
      </c>
      <c r="J96" s="1" t="s">
        <v>403</v>
      </c>
      <c r="K96" s="1" t="s">
        <v>404</v>
      </c>
      <c r="L96" s="1" t="s">
        <v>38</v>
      </c>
      <c r="M96" s="1" t="s">
        <v>38</v>
      </c>
      <c r="N96" s="1">
        <v>1716</v>
      </c>
      <c r="O96" s="2">
        <v>3432</v>
      </c>
      <c r="P96" s="1">
        <v>11</v>
      </c>
      <c r="Q96" s="1">
        <v>20230905</v>
      </c>
      <c r="R96" s="1">
        <v>20230905</v>
      </c>
      <c r="S96" s="1">
        <v>20230905</v>
      </c>
      <c r="T96" s="1" t="s">
        <v>38</v>
      </c>
      <c r="U96" s="1" t="b">
        <v>0</v>
      </c>
      <c r="V96" s="1" t="b">
        <v>0</v>
      </c>
      <c r="W96" s="1" t="str" cm="1">
        <f t="array" ref="W96">_xlfn.XLOOKUP(MID(JuchuZan[[#This Row],[Item'#]],2,3),INDEX(_dtRg_Material,,1),INDEX(_dtRg_Material,,2),"-")</f>
        <v>-</v>
      </c>
      <c r="X96" s="1">
        <f>JuchuZan[[#This Row],[Total Length]]/JuchuZan[[#This Row],[OrderQty]]</f>
        <v>470</v>
      </c>
      <c r="Y96" s="87">
        <f>JuchuZan[[#This Row],[TotalPrice]]+Y95</f>
        <v>232157.05</v>
      </c>
      <c r="Z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" s="1" t="e">
        <f>JuchuZan[[#This Row],[Total Length]]/JuchuZan[[#This Row],[Total Block]]</f>
        <v>#DIV/0!</v>
      </c>
      <c r="AB96" s="1">
        <f>JuchuZan[[#This Row],[TotalPrice]]/JuchuZan[[#This Row],[OrderQty]]</f>
        <v>1716</v>
      </c>
      <c r="AC96" s="1" t="e">
        <f>_xlfn.XLOOKUP(JuchuZan[[#This Row],[H'#]],#REF!,#REF!,"NA",0)</f>
        <v>#REF!</v>
      </c>
      <c r="AD96" s="1" t="e">
        <f>_xlfn.XLOOKUP(JuchuZan[[#This Row],[H'#]],#REF!,#REF!,"NA",0)</f>
        <v>#REF!</v>
      </c>
      <c r="AE96" s="1" t="str">
        <f>_xlfn.XLOOKUP(JuchuZan[[#This Row],[H'#]],[3]Sheet1!$H$2:$H$1079,[3]Sheet1!$B$2:$B$1079,"NA",0)</f>
        <v>WASHING (GL)</v>
      </c>
    </row>
    <row r="97" spans="1:31" hidden="1">
      <c r="A97" s="1" t="s">
        <v>405</v>
      </c>
      <c r="B97" s="1" t="s">
        <v>406</v>
      </c>
      <c r="C97" s="1" t="s">
        <v>407</v>
      </c>
      <c r="D97" s="1">
        <v>1</v>
      </c>
      <c r="E97" s="1">
        <v>680</v>
      </c>
      <c r="F97" s="1">
        <v>0</v>
      </c>
      <c r="G97" s="1" t="s">
        <v>408</v>
      </c>
      <c r="H97" s="1" t="s">
        <v>324</v>
      </c>
      <c r="I97" s="1" t="s">
        <v>50</v>
      </c>
      <c r="J97" s="1" t="s">
        <v>51</v>
      </c>
      <c r="K97" s="1" t="s">
        <v>38</v>
      </c>
      <c r="L97" s="1" t="s">
        <v>61</v>
      </c>
      <c r="M97" s="1" t="s">
        <v>38</v>
      </c>
      <c r="N97" s="1">
        <v>95.79</v>
      </c>
      <c r="O97" s="2">
        <v>95.79</v>
      </c>
      <c r="P97" s="1">
        <v>11</v>
      </c>
      <c r="Q97" s="1">
        <v>20230905</v>
      </c>
      <c r="R97" s="1">
        <v>20230905</v>
      </c>
      <c r="S97" s="1">
        <v>20230905</v>
      </c>
      <c r="T97" s="1" t="s">
        <v>38</v>
      </c>
      <c r="U97" s="1" t="b">
        <v>1</v>
      </c>
      <c r="V97" s="1" t="b">
        <v>0</v>
      </c>
      <c r="W97" s="1" t="str" cm="1">
        <f t="array" ref="W97">_xlfn.XLOOKUP(MID(JuchuZan[[#This Row],[Item'#]],2,3),INDEX(_dtRg_Material,,1),INDEX(_dtRg_Material,,2),"-")</f>
        <v>-</v>
      </c>
      <c r="X97" s="1">
        <f>JuchuZan[[#This Row],[Total Length]]/JuchuZan[[#This Row],[OrderQty]]</f>
        <v>680</v>
      </c>
      <c r="Y97" s="87">
        <f>JuchuZan[[#This Row],[TotalPrice]]+Y96</f>
        <v>232252.84</v>
      </c>
      <c r="Z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" s="1" t="e">
        <f>JuchuZan[[#This Row],[Total Length]]/JuchuZan[[#This Row],[Total Block]]</f>
        <v>#DIV/0!</v>
      </c>
      <c r="AB97" s="1">
        <f>JuchuZan[[#This Row],[TotalPrice]]/JuchuZan[[#This Row],[OrderQty]]</f>
        <v>95.79</v>
      </c>
      <c r="AC97" s="1" t="e">
        <f>_xlfn.XLOOKUP(JuchuZan[[#This Row],[H'#]],#REF!,#REF!,"NA",0)</f>
        <v>#REF!</v>
      </c>
      <c r="AD97" s="1" t="e">
        <f>_xlfn.XLOOKUP(JuchuZan[[#This Row],[H'#]],#REF!,#REF!,"NA",0)</f>
        <v>#REF!</v>
      </c>
      <c r="AE97" s="1" t="str">
        <f>_xlfn.XLOOKUP(JuchuZan[[#This Row],[H'#]],[3]Sheet1!$H$2:$H$1079,[3]Sheet1!$B$2:$B$1079,"NA",0)</f>
        <v>WRAPPING &amp; PACKAGING</v>
      </c>
    </row>
    <row r="98" spans="1:31" hidden="1">
      <c r="A98" s="1" t="s">
        <v>409</v>
      </c>
      <c r="B98" s="1" t="s">
        <v>410</v>
      </c>
      <c r="C98" s="1" t="s">
        <v>411</v>
      </c>
      <c r="D98" s="1">
        <v>1</v>
      </c>
      <c r="E98" s="1">
        <v>600</v>
      </c>
      <c r="F98" s="1">
        <v>0</v>
      </c>
      <c r="G98" s="1" t="s">
        <v>408</v>
      </c>
      <c r="H98" s="1" t="s">
        <v>324</v>
      </c>
      <c r="I98" s="1" t="s">
        <v>50</v>
      </c>
      <c r="J98" s="1" t="s">
        <v>51</v>
      </c>
      <c r="K98" s="1" t="s">
        <v>38</v>
      </c>
      <c r="L98" s="1" t="s">
        <v>61</v>
      </c>
      <c r="M98" s="1" t="s">
        <v>38</v>
      </c>
      <c r="N98" s="1">
        <v>87.55</v>
      </c>
      <c r="O98" s="2">
        <v>87.55</v>
      </c>
      <c r="P98" s="1">
        <v>11</v>
      </c>
      <c r="Q98" s="1">
        <v>20230905</v>
      </c>
      <c r="R98" s="1">
        <v>20230905</v>
      </c>
      <c r="S98" s="1">
        <v>20230905</v>
      </c>
      <c r="T98" s="1" t="s">
        <v>38</v>
      </c>
      <c r="U98" s="1" t="b">
        <v>1</v>
      </c>
      <c r="V98" s="1" t="b">
        <v>0</v>
      </c>
      <c r="W98" s="1" t="str" cm="1">
        <f t="array" ref="W98">_xlfn.XLOOKUP(MID(JuchuZan[[#This Row],[Item'#]],2,3),INDEX(_dtRg_Material,,1),INDEX(_dtRg_Material,,2),"-")</f>
        <v>-</v>
      </c>
      <c r="X98" s="1">
        <f>JuchuZan[[#This Row],[Total Length]]/JuchuZan[[#This Row],[OrderQty]]</f>
        <v>600</v>
      </c>
      <c r="Y98" s="87">
        <f>JuchuZan[[#This Row],[TotalPrice]]+Y97</f>
        <v>232340.38999999998</v>
      </c>
      <c r="Z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" s="1" t="e">
        <f>JuchuZan[[#This Row],[Total Length]]/JuchuZan[[#This Row],[Total Block]]</f>
        <v>#DIV/0!</v>
      </c>
      <c r="AB98" s="1">
        <f>JuchuZan[[#This Row],[TotalPrice]]/JuchuZan[[#This Row],[OrderQty]]</f>
        <v>87.55</v>
      </c>
      <c r="AC98" s="1" t="e">
        <f>_xlfn.XLOOKUP(JuchuZan[[#This Row],[H'#]],#REF!,#REF!,"NA",0)</f>
        <v>#REF!</v>
      </c>
      <c r="AD98" s="1" t="e">
        <f>_xlfn.XLOOKUP(JuchuZan[[#This Row],[H'#]],#REF!,#REF!,"NA",0)</f>
        <v>#REF!</v>
      </c>
      <c r="AE98" s="1" t="str">
        <f>_xlfn.XLOOKUP(JuchuZan[[#This Row],[H'#]],[3]Sheet1!$H$2:$H$1079,[3]Sheet1!$B$2:$B$1079,"NA",0)</f>
        <v>WRAPPING &amp; PACKAGING</v>
      </c>
    </row>
    <row r="99" spans="1:31" hidden="1">
      <c r="A99" s="1" t="s">
        <v>412</v>
      </c>
      <c r="B99" s="1" t="s">
        <v>413</v>
      </c>
      <c r="C99" s="1" t="s">
        <v>414</v>
      </c>
      <c r="D99" s="1">
        <v>1</v>
      </c>
      <c r="E99" s="1">
        <v>440</v>
      </c>
      <c r="F99" s="1">
        <v>0</v>
      </c>
      <c r="G99" s="1" t="s">
        <v>408</v>
      </c>
      <c r="H99" s="1" t="s">
        <v>324</v>
      </c>
      <c r="I99" s="1" t="s">
        <v>50</v>
      </c>
      <c r="J99" s="1" t="s">
        <v>51</v>
      </c>
      <c r="K99" s="1" t="s">
        <v>38</v>
      </c>
      <c r="L99" s="1" t="s">
        <v>61</v>
      </c>
      <c r="M99" s="1" t="s">
        <v>38</v>
      </c>
      <c r="N99" s="1">
        <v>71.069999999999993</v>
      </c>
      <c r="O99" s="2">
        <v>71.069999999999993</v>
      </c>
      <c r="P99" s="1">
        <v>11</v>
      </c>
      <c r="Q99" s="1">
        <v>20230905</v>
      </c>
      <c r="R99" s="1">
        <v>20230905</v>
      </c>
      <c r="S99" s="1">
        <v>20230905</v>
      </c>
      <c r="T99" s="1" t="s">
        <v>38</v>
      </c>
      <c r="U99" s="1" t="b">
        <v>1</v>
      </c>
      <c r="V99" s="1" t="b">
        <v>0</v>
      </c>
      <c r="W99" s="1" t="str" cm="1">
        <f t="array" ref="W99">_xlfn.XLOOKUP(MID(JuchuZan[[#This Row],[Item'#]],2,3),INDEX(_dtRg_Material,,1),INDEX(_dtRg_Material,,2),"-")</f>
        <v>-</v>
      </c>
      <c r="X99" s="1">
        <f>JuchuZan[[#This Row],[Total Length]]/JuchuZan[[#This Row],[OrderQty]]</f>
        <v>440</v>
      </c>
      <c r="Y99" s="87">
        <f>JuchuZan[[#This Row],[TotalPrice]]+Y98</f>
        <v>232411.46</v>
      </c>
      <c r="Z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" s="1" t="e">
        <f>JuchuZan[[#This Row],[Total Length]]/JuchuZan[[#This Row],[Total Block]]</f>
        <v>#DIV/0!</v>
      </c>
      <c r="AB99" s="1">
        <f>JuchuZan[[#This Row],[TotalPrice]]/JuchuZan[[#This Row],[OrderQty]]</f>
        <v>71.069999999999993</v>
      </c>
      <c r="AC99" s="1" t="e">
        <f>_xlfn.XLOOKUP(JuchuZan[[#This Row],[H'#]],#REF!,#REF!,"NA",0)</f>
        <v>#REF!</v>
      </c>
      <c r="AD99" s="1" t="e">
        <f>_xlfn.XLOOKUP(JuchuZan[[#This Row],[H'#]],#REF!,#REF!,"NA",0)</f>
        <v>#REF!</v>
      </c>
      <c r="AE99" s="1" t="str">
        <f>_xlfn.XLOOKUP(JuchuZan[[#This Row],[H'#]],[3]Sheet1!$H$2:$H$1079,[3]Sheet1!$B$2:$B$1079,"NA",0)</f>
        <v>FINAL INSPECTION</v>
      </c>
    </row>
    <row r="100" spans="1:31" hidden="1">
      <c r="A100" s="1" t="s">
        <v>415</v>
      </c>
      <c r="B100" s="1" t="s">
        <v>416</v>
      </c>
      <c r="C100" s="1" t="s">
        <v>417</v>
      </c>
      <c r="D100" s="1">
        <v>1</v>
      </c>
      <c r="E100" s="1">
        <v>440</v>
      </c>
      <c r="F100" s="1">
        <v>0</v>
      </c>
      <c r="G100" s="1" t="s">
        <v>408</v>
      </c>
      <c r="H100" s="1" t="s">
        <v>324</v>
      </c>
      <c r="I100" s="1" t="s">
        <v>50</v>
      </c>
      <c r="J100" s="1" t="s">
        <v>51</v>
      </c>
      <c r="K100" s="1" t="s">
        <v>38</v>
      </c>
      <c r="L100" s="1" t="s">
        <v>61</v>
      </c>
      <c r="M100" s="1" t="s">
        <v>38</v>
      </c>
      <c r="N100" s="1">
        <v>71.069999999999993</v>
      </c>
      <c r="O100" s="2">
        <v>71.069999999999993</v>
      </c>
      <c r="P100" s="1">
        <v>11</v>
      </c>
      <c r="Q100" s="1">
        <v>20230905</v>
      </c>
      <c r="R100" s="1">
        <v>20230905</v>
      </c>
      <c r="S100" s="1">
        <v>20230905</v>
      </c>
      <c r="T100" s="1" t="s">
        <v>38</v>
      </c>
      <c r="U100" s="1" t="b">
        <v>1</v>
      </c>
      <c r="V100" s="1" t="b">
        <v>0</v>
      </c>
      <c r="W100" s="1" t="str" cm="1">
        <f t="array" ref="W100">_xlfn.XLOOKUP(MID(JuchuZan[[#This Row],[Item'#]],2,3),INDEX(_dtRg_Material,,1),INDEX(_dtRg_Material,,2),"-")</f>
        <v>-</v>
      </c>
      <c r="X100" s="1">
        <f>JuchuZan[[#This Row],[Total Length]]/JuchuZan[[#This Row],[OrderQty]]</f>
        <v>440</v>
      </c>
      <c r="Y100" s="87">
        <f>JuchuZan[[#This Row],[TotalPrice]]+Y99</f>
        <v>232482.53</v>
      </c>
      <c r="Z1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" s="1" t="e">
        <f>JuchuZan[[#This Row],[Total Length]]/JuchuZan[[#This Row],[Total Block]]</f>
        <v>#DIV/0!</v>
      </c>
      <c r="AB100" s="1">
        <f>JuchuZan[[#This Row],[TotalPrice]]/JuchuZan[[#This Row],[OrderQty]]</f>
        <v>71.069999999999993</v>
      </c>
      <c r="AC100" s="1" t="e">
        <f>_xlfn.XLOOKUP(JuchuZan[[#This Row],[H'#]],#REF!,#REF!,"NA",0)</f>
        <v>#REF!</v>
      </c>
      <c r="AD100" s="1" t="e">
        <f>_xlfn.XLOOKUP(JuchuZan[[#This Row],[H'#]],#REF!,#REF!,"NA",0)</f>
        <v>#REF!</v>
      </c>
      <c r="AE100" s="1" t="str">
        <f>_xlfn.XLOOKUP(JuchuZan[[#This Row],[H'#]],[3]Sheet1!$H$2:$H$1079,[3]Sheet1!$B$2:$B$1079,"NA",0)</f>
        <v>WRAPPING &amp; PACKAGING</v>
      </c>
    </row>
    <row r="101" spans="1:31" hidden="1">
      <c r="A101" s="1" t="s">
        <v>418</v>
      </c>
      <c r="B101" s="1" t="s">
        <v>419</v>
      </c>
      <c r="C101" s="1" t="s">
        <v>420</v>
      </c>
      <c r="D101" s="1">
        <v>2</v>
      </c>
      <c r="E101" s="1">
        <v>300</v>
      </c>
      <c r="F101" s="1">
        <v>2</v>
      </c>
      <c r="G101" s="1" t="s">
        <v>38</v>
      </c>
      <c r="H101" s="1" t="s">
        <v>93</v>
      </c>
      <c r="I101" s="1" t="s">
        <v>43</v>
      </c>
      <c r="J101" s="1" t="s">
        <v>421</v>
      </c>
      <c r="K101" s="1" t="s">
        <v>227</v>
      </c>
      <c r="L101" s="1" t="s">
        <v>96</v>
      </c>
      <c r="M101" s="1" t="s">
        <v>97</v>
      </c>
      <c r="N101" s="1">
        <v>277.95</v>
      </c>
      <c r="O101" s="2">
        <v>555.9</v>
      </c>
      <c r="P101" s="1">
        <v>21</v>
      </c>
      <c r="Q101" s="1">
        <v>20230731</v>
      </c>
      <c r="R101" s="1">
        <v>20230905</v>
      </c>
      <c r="S101" s="1">
        <v>20230905</v>
      </c>
      <c r="T101" s="1" t="s">
        <v>38</v>
      </c>
      <c r="U101" s="1" t="b">
        <v>0</v>
      </c>
      <c r="V101" s="1" t="b">
        <v>0</v>
      </c>
      <c r="W101" s="1" t="str" cm="1">
        <f t="array" ref="W101">_xlfn.XLOOKUP(MID(JuchuZan[[#This Row],[Item'#]],2,3),INDEX(_dtRg_Material,,1),INDEX(_dtRg_Material,,2),"-")</f>
        <v>-</v>
      </c>
      <c r="X101" s="1">
        <f>JuchuZan[[#This Row],[Total Length]]/JuchuZan[[#This Row],[OrderQty]]</f>
        <v>150</v>
      </c>
      <c r="Y101" s="87">
        <f>JuchuZan[[#This Row],[TotalPrice]]+Y100</f>
        <v>233038.43</v>
      </c>
      <c r="Z1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" s="1">
        <f>JuchuZan[[#This Row],[Total Length]]/JuchuZan[[#This Row],[Total Block]]</f>
        <v>150</v>
      </c>
      <c r="AB101" s="1">
        <f>JuchuZan[[#This Row],[TotalPrice]]/JuchuZan[[#This Row],[OrderQty]]</f>
        <v>277.95</v>
      </c>
      <c r="AC101" s="1" t="e">
        <f>_xlfn.XLOOKUP(JuchuZan[[#This Row],[H'#]],#REF!,#REF!,"NA",0)</f>
        <v>#REF!</v>
      </c>
      <c r="AD101" s="1" t="e">
        <f>_xlfn.XLOOKUP(JuchuZan[[#This Row],[H'#]],#REF!,#REF!,"NA",0)</f>
        <v>#REF!</v>
      </c>
      <c r="AE101" s="1" t="str">
        <f>_xlfn.XLOOKUP(JuchuZan[[#This Row],[H'#]],[3]Sheet1!$H$2:$H$1079,[3]Sheet1!$B$2:$B$1079,"NA",0)</f>
        <v>NA</v>
      </c>
    </row>
    <row r="102" spans="1:31" hidden="1">
      <c r="A102" s="1" t="s">
        <v>422</v>
      </c>
      <c r="B102" s="1" t="s">
        <v>423</v>
      </c>
      <c r="C102" s="1" t="s">
        <v>424</v>
      </c>
      <c r="D102" s="1">
        <v>4</v>
      </c>
      <c r="E102" s="1">
        <v>6912</v>
      </c>
      <c r="F102" s="1">
        <v>8</v>
      </c>
      <c r="G102" s="1" t="s">
        <v>425</v>
      </c>
      <c r="H102" s="1" t="s">
        <v>314</v>
      </c>
      <c r="I102" s="1" t="s">
        <v>67</v>
      </c>
      <c r="J102" s="1" t="s">
        <v>114</v>
      </c>
      <c r="K102" s="1" t="s">
        <v>52</v>
      </c>
      <c r="L102" s="1" t="s">
        <v>38</v>
      </c>
      <c r="M102" s="1" t="s">
        <v>53</v>
      </c>
      <c r="N102" s="1">
        <v>424.59</v>
      </c>
      <c r="O102" s="2">
        <v>1698.36</v>
      </c>
      <c r="P102" s="1">
        <v>11</v>
      </c>
      <c r="Q102" s="1">
        <v>20230905</v>
      </c>
      <c r="R102" s="1">
        <v>20230905</v>
      </c>
      <c r="S102" s="1">
        <v>20230905</v>
      </c>
      <c r="T102" s="1" t="s">
        <v>426</v>
      </c>
      <c r="U102" s="1" t="b">
        <v>1</v>
      </c>
      <c r="V102" s="1" t="b">
        <v>0</v>
      </c>
      <c r="W102" s="1" t="str" cm="1">
        <f t="array" ref="W102">_xlfn.XLOOKUP(MID(JuchuZan[[#This Row],[Item'#]],2,3),INDEX(_dtRg_Material,,1),INDEX(_dtRg_Material,,2),"-")</f>
        <v>M</v>
      </c>
      <c r="X102" s="1">
        <f>JuchuZan[[#This Row],[Total Length]]/JuchuZan[[#This Row],[OrderQty]]</f>
        <v>1728</v>
      </c>
      <c r="Y102" s="87">
        <f>JuchuZan[[#This Row],[TotalPrice]]+Y101</f>
        <v>234736.78999999998</v>
      </c>
      <c r="Z1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" s="1">
        <f>JuchuZan[[#This Row],[Total Length]]/JuchuZan[[#This Row],[Total Block]]</f>
        <v>864</v>
      </c>
      <c r="AB102" s="1">
        <f>JuchuZan[[#This Row],[TotalPrice]]/JuchuZan[[#This Row],[OrderQty]]</f>
        <v>424.59</v>
      </c>
      <c r="AC102" s="1" t="e">
        <f>_xlfn.XLOOKUP(JuchuZan[[#This Row],[H'#]],#REF!,#REF!,"NA",0)</f>
        <v>#REF!</v>
      </c>
      <c r="AD102" s="1" t="e">
        <f>_xlfn.XLOOKUP(JuchuZan[[#This Row],[H'#]],#REF!,#REF!,"NA",0)</f>
        <v>#REF!</v>
      </c>
      <c r="AE102" s="1" t="str">
        <f>_xlfn.XLOOKUP(JuchuZan[[#This Row],[H'#]],[3]Sheet1!$H$2:$H$1079,[3]Sheet1!$B$2:$B$1079,"NA",0)</f>
        <v>NA</v>
      </c>
    </row>
    <row r="103" spans="1:31" hidden="1">
      <c r="A103" s="1" t="s">
        <v>427</v>
      </c>
      <c r="B103" s="1" t="s">
        <v>428</v>
      </c>
      <c r="C103" s="1" t="s">
        <v>429</v>
      </c>
      <c r="D103" s="1">
        <v>2</v>
      </c>
      <c r="E103" s="1">
        <v>3030</v>
      </c>
      <c r="F103" s="1">
        <v>4</v>
      </c>
      <c r="G103" s="1" t="s">
        <v>156</v>
      </c>
      <c r="H103" s="1" t="s">
        <v>66</v>
      </c>
      <c r="I103" s="1" t="s">
        <v>67</v>
      </c>
      <c r="J103" s="1" t="s">
        <v>68</v>
      </c>
      <c r="K103" s="1" t="s">
        <v>60</v>
      </c>
      <c r="L103" s="1" t="s">
        <v>96</v>
      </c>
      <c r="M103" s="1" t="s">
        <v>208</v>
      </c>
      <c r="N103" s="1">
        <v>435.29</v>
      </c>
      <c r="O103" s="2">
        <v>870.58</v>
      </c>
      <c r="P103" s="1">
        <v>11</v>
      </c>
      <c r="Q103" s="1">
        <v>20230905</v>
      </c>
      <c r="R103" s="1">
        <v>20230905</v>
      </c>
      <c r="S103" s="1">
        <v>20230905</v>
      </c>
      <c r="T103" s="1" t="s">
        <v>38</v>
      </c>
      <c r="U103" s="1" t="b">
        <v>1</v>
      </c>
      <c r="V103" s="1" t="b">
        <v>0</v>
      </c>
      <c r="W103" s="1" t="str" cm="1">
        <f t="array" ref="W103">_xlfn.XLOOKUP(MID(JuchuZan[[#This Row],[Item'#]],2,3),INDEX(_dtRg_Material,,1),INDEX(_dtRg_Material,,2),"-")</f>
        <v>-</v>
      </c>
      <c r="X103" s="1">
        <f>JuchuZan[[#This Row],[Total Length]]/JuchuZan[[#This Row],[OrderQty]]</f>
        <v>1515</v>
      </c>
      <c r="Y103" s="87">
        <f>JuchuZan[[#This Row],[TotalPrice]]+Y102</f>
        <v>235607.36999999997</v>
      </c>
      <c r="Z1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" s="1">
        <f>JuchuZan[[#This Row],[Total Length]]/JuchuZan[[#This Row],[Total Block]]</f>
        <v>757.5</v>
      </c>
      <c r="AB103" s="1">
        <f>JuchuZan[[#This Row],[TotalPrice]]/JuchuZan[[#This Row],[OrderQty]]</f>
        <v>435.29</v>
      </c>
      <c r="AC103" s="1" t="e">
        <f>_xlfn.XLOOKUP(JuchuZan[[#This Row],[H'#]],#REF!,#REF!,"NA",0)</f>
        <v>#REF!</v>
      </c>
      <c r="AD103" s="1" t="e">
        <f>_xlfn.XLOOKUP(JuchuZan[[#This Row],[H'#]],#REF!,#REF!,"NA",0)</f>
        <v>#REF!</v>
      </c>
      <c r="AE103" s="1" t="str">
        <f>_xlfn.XLOOKUP(JuchuZan[[#This Row],[H'#]],[3]Sheet1!$H$2:$H$1079,[3]Sheet1!$B$2:$B$1079,"NA",0)</f>
        <v>BC GRINDING</v>
      </c>
    </row>
    <row r="104" spans="1:31" hidden="1">
      <c r="A104" s="1" t="s">
        <v>4168</v>
      </c>
      <c r="B104" s="1" t="s">
        <v>430</v>
      </c>
      <c r="C104" s="1" t="s">
        <v>431</v>
      </c>
      <c r="D104" s="1">
        <v>2</v>
      </c>
      <c r="E104" s="1">
        <v>360</v>
      </c>
      <c r="F104" s="1">
        <v>2</v>
      </c>
      <c r="G104" s="1" t="s">
        <v>156</v>
      </c>
      <c r="H104" s="1" t="s">
        <v>189</v>
      </c>
      <c r="I104" s="1" t="s">
        <v>190</v>
      </c>
      <c r="J104" s="1" t="s">
        <v>51</v>
      </c>
      <c r="K104" s="1" t="s">
        <v>192</v>
      </c>
      <c r="L104" s="1" t="s">
        <v>38</v>
      </c>
      <c r="M104" s="1" t="s">
        <v>38</v>
      </c>
      <c r="N104" s="1">
        <v>111.92</v>
      </c>
      <c r="O104" s="2">
        <v>223.84</v>
      </c>
      <c r="P104" s="1">
        <v>11</v>
      </c>
      <c r="Q104" s="1">
        <v>20230905</v>
      </c>
      <c r="R104" s="1">
        <v>20230905</v>
      </c>
      <c r="S104" s="1">
        <v>20230905</v>
      </c>
      <c r="T104" s="1" t="s">
        <v>38</v>
      </c>
      <c r="U104" s="1" t="b">
        <v>0</v>
      </c>
      <c r="V104" s="1" t="b">
        <v>0</v>
      </c>
      <c r="W104" s="1" t="str" cm="1">
        <f t="array" ref="W104">_xlfn.XLOOKUP(MID(JuchuZan[[#This Row],[Item'#]],2,3),INDEX(_dtRg_Material,,1),INDEX(_dtRg_Material,,2),"-")</f>
        <v>-</v>
      </c>
      <c r="X104" s="1">
        <f>JuchuZan[[#This Row],[Total Length]]/JuchuZan[[#This Row],[OrderQty]]</f>
        <v>180</v>
      </c>
      <c r="Y104" s="87">
        <f>JuchuZan[[#This Row],[TotalPrice]]+Y103</f>
        <v>235831.20999999996</v>
      </c>
      <c r="Z1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" s="1">
        <f>JuchuZan[[#This Row],[Total Length]]/JuchuZan[[#This Row],[Total Block]]</f>
        <v>180</v>
      </c>
      <c r="AB104" s="1">
        <f>JuchuZan[[#This Row],[TotalPrice]]/JuchuZan[[#This Row],[OrderQty]]</f>
        <v>111.92</v>
      </c>
      <c r="AC104" s="1" t="e">
        <f>_xlfn.XLOOKUP(JuchuZan[[#This Row],[H'#]],#REF!,#REF!,"NA",0)</f>
        <v>#REF!</v>
      </c>
      <c r="AD104" s="1" t="e">
        <f>_xlfn.XLOOKUP(JuchuZan[[#This Row],[H'#]],#REF!,#REF!,"NA",0)</f>
        <v>#REF!</v>
      </c>
      <c r="AE104" s="1" t="str">
        <f>_xlfn.XLOOKUP(JuchuZan[[#This Row],[H'#]],[3]Sheet1!$H$2:$H$1079,[3]Sheet1!$B$2:$B$1079,"NA",0)</f>
        <v>WHEEL CUTTING HALF 4</v>
      </c>
    </row>
    <row r="105" spans="1:31">
      <c r="A105" s="1" t="s">
        <v>432</v>
      </c>
      <c r="B105" s="1" t="s">
        <v>433</v>
      </c>
      <c r="C105" s="1" t="s">
        <v>434</v>
      </c>
      <c r="D105" s="1">
        <v>2</v>
      </c>
      <c r="E105" s="1">
        <v>260</v>
      </c>
      <c r="F105" s="1">
        <v>2</v>
      </c>
      <c r="G105" s="1" t="s">
        <v>435</v>
      </c>
      <c r="H105" s="1" t="s">
        <v>49</v>
      </c>
      <c r="I105" s="1" t="s">
        <v>50</v>
      </c>
      <c r="J105" s="1" t="s">
        <v>59</v>
      </c>
      <c r="K105" s="1" t="s">
        <v>82</v>
      </c>
      <c r="L105" s="1" t="s">
        <v>96</v>
      </c>
      <c r="M105" s="1" t="s">
        <v>53</v>
      </c>
      <c r="N105" s="1">
        <v>60.42</v>
      </c>
      <c r="O105" s="2">
        <v>120.84</v>
      </c>
      <c r="P105" s="1">
        <v>11</v>
      </c>
      <c r="Q105" s="1">
        <v>20230823</v>
      </c>
      <c r="R105" s="1">
        <v>20230905</v>
      </c>
      <c r="S105" s="1">
        <v>20230905</v>
      </c>
      <c r="T105" s="1" t="s">
        <v>38</v>
      </c>
      <c r="U105" s="1" t="b">
        <v>0</v>
      </c>
      <c r="V105" s="1" t="b">
        <v>1</v>
      </c>
      <c r="W105" s="1" t="str" cm="1">
        <f t="array" ref="W105">_xlfn.XLOOKUP(MID(JuchuZan[[#This Row],[Item'#]],2,3),INDEX(_dtRg_Material,,1),INDEX(_dtRg_Material,,2),"-")</f>
        <v>-</v>
      </c>
      <c r="X105" s="1">
        <f>JuchuZan[[#This Row],[Total Length]]/JuchuZan[[#This Row],[OrderQty]]</f>
        <v>130</v>
      </c>
      <c r="Y105" s="87">
        <f>JuchuZan[[#This Row],[TotalPrice]]+Y104</f>
        <v>235952.04999999996</v>
      </c>
      <c r="Z1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" s="1">
        <f>JuchuZan[[#This Row],[Total Length]]/JuchuZan[[#This Row],[Total Block]]</f>
        <v>130</v>
      </c>
      <c r="AB105" s="1">
        <f>JuchuZan[[#This Row],[TotalPrice]]/JuchuZan[[#This Row],[OrderQty]]</f>
        <v>60.42</v>
      </c>
      <c r="AC105" s="1" t="e">
        <f>_xlfn.XLOOKUP(JuchuZan[[#This Row],[H'#]],#REF!,#REF!,"NA",0)</f>
        <v>#REF!</v>
      </c>
      <c r="AD105" s="1" t="e">
        <f>_xlfn.XLOOKUP(JuchuZan[[#This Row],[H'#]],#REF!,#REF!,"NA",0)</f>
        <v>#REF!</v>
      </c>
      <c r="AE105" s="1" t="str">
        <f>_xlfn.XLOOKUP(JuchuZan[[#This Row],[H'#]],[3]Sheet1!$H$2:$H$1079,[3]Sheet1!$B$2:$B$1079,"NA",0)</f>
        <v>NA</v>
      </c>
    </row>
    <row r="106" spans="1:31" hidden="1">
      <c r="A106" s="1" t="s">
        <v>436</v>
      </c>
      <c r="B106" s="1" t="s">
        <v>437</v>
      </c>
      <c r="C106" s="1" t="s">
        <v>438</v>
      </c>
      <c r="D106" s="1">
        <v>2</v>
      </c>
      <c r="E106" s="1">
        <v>280</v>
      </c>
      <c r="F106" s="1">
        <v>2</v>
      </c>
      <c r="G106" s="1" t="s">
        <v>439</v>
      </c>
      <c r="H106" s="1" t="s">
        <v>49</v>
      </c>
      <c r="I106" s="1" t="s">
        <v>50</v>
      </c>
      <c r="J106" s="1" t="s">
        <v>81</v>
      </c>
      <c r="K106" s="1" t="s">
        <v>82</v>
      </c>
      <c r="L106" s="1" t="s">
        <v>38</v>
      </c>
      <c r="M106" s="1" t="s">
        <v>38</v>
      </c>
      <c r="N106" s="1">
        <v>76.760000000000005</v>
      </c>
      <c r="O106" s="2">
        <v>153.52000000000001</v>
      </c>
      <c r="P106" s="1">
        <v>11</v>
      </c>
      <c r="Q106" s="1">
        <v>20230829</v>
      </c>
      <c r="R106" s="1">
        <v>20230905</v>
      </c>
      <c r="S106" s="1">
        <v>20230905</v>
      </c>
      <c r="T106" s="1" t="s">
        <v>38</v>
      </c>
      <c r="U106" s="1" t="b">
        <v>1</v>
      </c>
      <c r="V106" s="1" t="b">
        <v>0</v>
      </c>
      <c r="W106" s="1" t="str" cm="1">
        <f t="array" ref="W106">_xlfn.XLOOKUP(MID(JuchuZan[[#This Row],[Item'#]],2,3),INDEX(_dtRg_Material,,1),INDEX(_dtRg_Material,,2),"-")</f>
        <v>-</v>
      </c>
      <c r="X106" s="1">
        <f>JuchuZan[[#This Row],[Total Length]]/JuchuZan[[#This Row],[OrderQty]]</f>
        <v>140</v>
      </c>
      <c r="Y106" s="87">
        <f>JuchuZan[[#This Row],[TotalPrice]]+Y105</f>
        <v>236105.56999999995</v>
      </c>
      <c r="Z1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" s="1">
        <f>JuchuZan[[#This Row],[Total Length]]/JuchuZan[[#This Row],[Total Block]]</f>
        <v>140</v>
      </c>
      <c r="AB106" s="1">
        <f>JuchuZan[[#This Row],[TotalPrice]]/JuchuZan[[#This Row],[OrderQty]]</f>
        <v>76.760000000000005</v>
      </c>
      <c r="AC106" s="1" t="e">
        <f>_xlfn.XLOOKUP(JuchuZan[[#This Row],[H'#]],#REF!,#REF!,"NA",0)</f>
        <v>#REF!</v>
      </c>
      <c r="AD106" s="1" t="e">
        <f>_xlfn.XLOOKUP(JuchuZan[[#This Row],[H'#]],#REF!,#REF!,"NA",0)</f>
        <v>#REF!</v>
      </c>
      <c r="AE106" s="1" t="str">
        <f>_xlfn.XLOOKUP(JuchuZan[[#This Row],[H'#]],[3]Sheet1!$H$2:$H$1079,[3]Sheet1!$B$2:$B$1079,"NA",0)</f>
        <v>WHEEL CUTTING HALF 4</v>
      </c>
    </row>
    <row r="107" spans="1:31" hidden="1">
      <c r="A107" s="1" t="s">
        <v>440</v>
      </c>
      <c r="B107" s="1" t="s">
        <v>441</v>
      </c>
      <c r="C107" s="1" t="s">
        <v>442</v>
      </c>
      <c r="D107" s="1">
        <v>2</v>
      </c>
      <c r="E107" s="1">
        <v>320</v>
      </c>
      <c r="F107" s="1">
        <v>2</v>
      </c>
      <c r="G107" s="1" t="s">
        <v>439</v>
      </c>
      <c r="H107" s="1" t="s">
        <v>49</v>
      </c>
      <c r="I107" s="1" t="s">
        <v>50</v>
      </c>
      <c r="J107" s="1" t="s">
        <v>81</v>
      </c>
      <c r="K107" s="1" t="s">
        <v>82</v>
      </c>
      <c r="L107" s="1" t="s">
        <v>38</v>
      </c>
      <c r="M107" s="1" t="s">
        <v>38</v>
      </c>
      <c r="N107" s="1">
        <v>65.290000000000006</v>
      </c>
      <c r="O107" s="2">
        <v>130.58000000000001</v>
      </c>
      <c r="P107" s="1">
        <v>11</v>
      </c>
      <c r="Q107" s="1">
        <v>20230829</v>
      </c>
      <c r="R107" s="1">
        <v>20230905</v>
      </c>
      <c r="S107" s="1">
        <v>20230905</v>
      </c>
      <c r="T107" s="1" t="s">
        <v>38</v>
      </c>
      <c r="U107" s="1" t="b">
        <v>1</v>
      </c>
      <c r="V107" s="1" t="b">
        <v>0</v>
      </c>
      <c r="W107" s="1" t="str" cm="1">
        <f t="array" ref="W107">_xlfn.XLOOKUP(MID(JuchuZan[[#This Row],[Item'#]],2,3),INDEX(_dtRg_Material,,1),INDEX(_dtRg_Material,,2),"-")</f>
        <v>-</v>
      </c>
      <c r="X107" s="1">
        <f>JuchuZan[[#This Row],[Total Length]]/JuchuZan[[#This Row],[OrderQty]]</f>
        <v>160</v>
      </c>
      <c r="Y107" s="87">
        <f>JuchuZan[[#This Row],[TotalPrice]]+Y106</f>
        <v>236236.14999999994</v>
      </c>
      <c r="Z1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" s="1">
        <f>JuchuZan[[#This Row],[Total Length]]/JuchuZan[[#This Row],[Total Block]]</f>
        <v>160</v>
      </c>
      <c r="AB107" s="1">
        <f>JuchuZan[[#This Row],[TotalPrice]]/JuchuZan[[#This Row],[OrderQty]]</f>
        <v>65.290000000000006</v>
      </c>
      <c r="AC107" s="1" t="e">
        <f>_xlfn.XLOOKUP(JuchuZan[[#This Row],[H'#]],#REF!,#REF!,"NA",0)</f>
        <v>#REF!</v>
      </c>
      <c r="AD107" s="1" t="e">
        <f>_xlfn.XLOOKUP(JuchuZan[[#This Row],[H'#]],#REF!,#REF!,"NA",0)</f>
        <v>#REF!</v>
      </c>
      <c r="AE107" s="1" t="str">
        <f>_xlfn.XLOOKUP(JuchuZan[[#This Row],[H'#]],[3]Sheet1!$H$2:$H$1079,[3]Sheet1!$B$2:$B$1079,"NA",0)</f>
        <v>WHEEL CUTTING HALF 4</v>
      </c>
    </row>
    <row r="108" spans="1:31">
      <c r="A108" s="1" t="s">
        <v>443</v>
      </c>
      <c r="B108" s="1" t="s">
        <v>444</v>
      </c>
      <c r="C108" s="1" t="s">
        <v>445</v>
      </c>
      <c r="D108" s="1">
        <v>4</v>
      </c>
      <c r="E108" s="1">
        <v>1128</v>
      </c>
      <c r="F108" s="1">
        <v>8</v>
      </c>
      <c r="G108" s="1" t="s">
        <v>42</v>
      </c>
      <c r="H108" s="1" t="s">
        <v>49</v>
      </c>
      <c r="I108" s="1" t="s">
        <v>50</v>
      </c>
      <c r="J108" s="1" t="s">
        <v>59</v>
      </c>
      <c r="K108" s="1" t="s">
        <v>115</v>
      </c>
      <c r="L108" s="1" t="s">
        <v>38</v>
      </c>
      <c r="M108" s="1" t="s">
        <v>53</v>
      </c>
      <c r="N108" s="1">
        <v>113.5</v>
      </c>
      <c r="O108" s="2">
        <v>454</v>
      </c>
      <c r="P108" s="1">
        <v>11</v>
      </c>
      <c r="Q108" s="1">
        <v>20230816</v>
      </c>
      <c r="R108" s="1">
        <v>20230905</v>
      </c>
      <c r="S108" s="1">
        <v>20230905</v>
      </c>
      <c r="T108" s="1" t="s">
        <v>38</v>
      </c>
      <c r="U108" s="1" t="b">
        <v>0</v>
      </c>
      <c r="V108" s="1" t="b">
        <v>1</v>
      </c>
      <c r="W108" s="1" t="str" cm="1">
        <f t="array" ref="W108">_xlfn.XLOOKUP(MID(JuchuZan[[#This Row],[Item'#]],2,3),INDEX(_dtRg_Material,,1),INDEX(_dtRg_Material,,2),"-")</f>
        <v>-</v>
      </c>
      <c r="X108" s="1">
        <f>JuchuZan[[#This Row],[Total Length]]/JuchuZan[[#This Row],[OrderQty]]</f>
        <v>282</v>
      </c>
      <c r="Y108" s="87">
        <f>JuchuZan[[#This Row],[TotalPrice]]+Y107</f>
        <v>236690.14999999994</v>
      </c>
      <c r="Z1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" s="1">
        <f>JuchuZan[[#This Row],[Total Length]]/JuchuZan[[#This Row],[Total Block]]</f>
        <v>141</v>
      </c>
      <c r="AB108" s="1">
        <f>JuchuZan[[#This Row],[TotalPrice]]/JuchuZan[[#This Row],[OrderQty]]</f>
        <v>113.5</v>
      </c>
      <c r="AC108" s="1" t="e">
        <f>_xlfn.XLOOKUP(JuchuZan[[#This Row],[H'#]],#REF!,#REF!,"NA",0)</f>
        <v>#REF!</v>
      </c>
      <c r="AD108" s="1" t="e">
        <f>_xlfn.XLOOKUP(JuchuZan[[#This Row],[H'#]],#REF!,#REF!,"NA",0)</f>
        <v>#REF!</v>
      </c>
      <c r="AE108" s="1" t="str">
        <f>_xlfn.XLOOKUP(JuchuZan[[#This Row],[H'#]],[3]Sheet1!$H$2:$H$1079,[3]Sheet1!$B$2:$B$1079,"NA",0)</f>
        <v>WASHING &amp; WIPING RAIL</v>
      </c>
    </row>
    <row r="109" spans="1:31" hidden="1">
      <c r="A109" s="1" t="s">
        <v>446</v>
      </c>
      <c r="B109" s="1" t="s">
        <v>447</v>
      </c>
      <c r="C109" s="1" t="s">
        <v>448</v>
      </c>
      <c r="D109" s="1">
        <v>1</v>
      </c>
      <c r="E109" s="1">
        <v>345</v>
      </c>
      <c r="F109" s="1">
        <v>1</v>
      </c>
      <c r="G109" s="1" t="s">
        <v>123</v>
      </c>
      <c r="H109" s="1" t="s">
        <v>172</v>
      </c>
      <c r="I109" s="1" t="s">
        <v>173</v>
      </c>
      <c r="J109" s="1" t="s">
        <v>243</v>
      </c>
      <c r="K109" s="1" t="s">
        <v>38</v>
      </c>
      <c r="L109" s="1" t="s">
        <v>38</v>
      </c>
      <c r="M109" s="1" t="s">
        <v>38</v>
      </c>
      <c r="N109" s="1">
        <v>43.72</v>
      </c>
      <c r="O109" s="2">
        <v>43.72</v>
      </c>
      <c r="P109" s="1">
        <v>11</v>
      </c>
      <c r="Q109" s="1">
        <v>20230825</v>
      </c>
      <c r="R109" s="1">
        <v>20230905</v>
      </c>
      <c r="S109" s="1">
        <v>20230905</v>
      </c>
      <c r="T109" s="1" t="s">
        <v>38</v>
      </c>
      <c r="U109" s="1" t="b">
        <v>1</v>
      </c>
      <c r="V109" s="1" t="b">
        <v>0</v>
      </c>
      <c r="W109" s="1" t="str" cm="1">
        <f t="array" ref="W109">_xlfn.XLOOKUP(MID(JuchuZan[[#This Row],[Item'#]],2,3),INDEX(_dtRg_Material,,1),INDEX(_dtRg_Material,,2),"-")</f>
        <v>M</v>
      </c>
      <c r="X109" s="1">
        <f>JuchuZan[[#This Row],[Total Length]]/JuchuZan[[#This Row],[OrderQty]]</f>
        <v>345</v>
      </c>
      <c r="Y109" s="87">
        <f>JuchuZan[[#This Row],[TotalPrice]]+Y108</f>
        <v>236733.86999999994</v>
      </c>
      <c r="Z1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" s="1">
        <f>JuchuZan[[#This Row],[Total Length]]/JuchuZan[[#This Row],[Total Block]]</f>
        <v>345</v>
      </c>
      <c r="AB109" s="1">
        <f>JuchuZan[[#This Row],[TotalPrice]]/JuchuZan[[#This Row],[OrderQty]]</f>
        <v>43.72</v>
      </c>
      <c r="AC109" s="1" t="e">
        <f>_xlfn.XLOOKUP(JuchuZan[[#This Row],[H'#]],#REF!,#REF!,"NA",0)</f>
        <v>#REF!</v>
      </c>
      <c r="AD109" s="1" t="e">
        <f>_xlfn.XLOOKUP(JuchuZan[[#This Row],[H'#]],#REF!,#REF!,"NA",0)</f>
        <v>#REF!</v>
      </c>
      <c r="AE109" s="1" t="str">
        <f>_xlfn.XLOOKUP(JuchuZan[[#This Row],[H'#]],[3]Sheet1!$H$2:$H$1079,[3]Sheet1!$B$2:$B$1079,"NA",0)</f>
        <v>FINAL INSPECTION</v>
      </c>
    </row>
    <row r="110" spans="1:31" hidden="1">
      <c r="A110" s="1" t="s">
        <v>449</v>
      </c>
      <c r="B110" s="1" t="s">
        <v>450</v>
      </c>
      <c r="C110" s="1" t="s">
        <v>451</v>
      </c>
      <c r="D110" s="1">
        <v>1</v>
      </c>
      <c r="E110" s="1">
        <v>375</v>
      </c>
      <c r="F110" s="1">
        <v>1</v>
      </c>
      <c r="G110" s="1" t="s">
        <v>123</v>
      </c>
      <c r="H110" s="1" t="s">
        <v>172</v>
      </c>
      <c r="I110" s="1" t="s">
        <v>173</v>
      </c>
      <c r="J110" s="1" t="s">
        <v>243</v>
      </c>
      <c r="K110" s="1" t="s">
        <v>38</v>
      </c>
      <c r="L110" s="1" t="s">
        <v>38</v>
      </c>
      <c r="M110" s="1" t="s">
        <v>38</v>
      </c>
      <c r="N110" s="1">
        <v>54.65</v>
      </c>
      <c r="O110" s="2">
        <v>54.65</v>
      </c>
      <c r="P110" s="1">
        <v>11</v>
      </c>
      <c r="Q110" s="1">
        <v>20230825</v>
      </c>
      <c r="R110" s="1">
        <v>20230905</v>
      </c>
      <c r="S110" s="1">
        <v>20230905</v>
      </c>
      <c r="T110" s="1" t="s">
        <v>38</v>
      </c>
      <c r="U110" s="1" t="b">
        <v>1</v>
      </c>
      <c r="V110" s="1" t="b">
        <v>0</v>
      </c>
      <c r="W110" s="1" t="str" cm="1">
        <f t="array" ref="W110">_xlfn.XLOOKUP(MID(JuchuZan[[#This Row],[Item'#]],2,3),INDEX(_dtRg_Material,,1),INDEX(_dtRg_Material,,2),"-")</f>
        <v>M</v>
      </c>
      <c r="X110" s="1">
        <f>JuchuZan[[#This Row],[Total Length]]/JuchuZan[[#This Row],[OrderQty]]</f>
        <v>375</v>
      </c>
      <c r="Y110" s="87">
        <f>JuchuZan[[#This Row],[TotalPrice]]+Y109</f>
        <v>236788.51999999993</v>
      </c>
      <c r="Z1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" s="1">
        <f>JuchuZan[[#This Row],[Total Length]]/JuchuZan[[#This Row],[Total Block]]</f>
        <v>375</v>
      </c>
      <c r="AB110" s="1">
        <f>JuchuZan[[#This Row],[TotalPrice]]/JuchuZan[[#This Row],[OrderQty]]</f>
        <v>54.65</v>
      </c>
      <c r="AC110" s="1" t="e">
        <f>_xlfn.XLOOKUP(JuchuZan[[#This Row],[H'#]],#REF!,#REF!,"NA",0)</f>
        <v>#REF!</v>
      </c>
      <c r="AD110" s="1" t="e">
        <f>_xlfn.XLOOKUP(JuchuZan[[#This Row],[H'#]],#REF!,#REF!,"NA",0)</f>
        <v>#REF!</v>
      </c>
      <c r="AE110" s="1" t="str">
        <f>_xlfn.XLOOKUP(JuchuZan[[#This Row],[H'#]],[3]Sheet1!$H$2:$H$1079,[3]Sheet1!$B$2:$B$1079,"NA",0)</f>
        <v>FINAL INSPECTION</v>
      </c>
    </row>
    <row r="111" spans="1:31" hidden="1">
      <c r="A111" s="1" t="s">
        <v>452</v>
      </c>
      <c r="B111" s="1" t="s">
        <v>453</v>
      </c>
      <c r="C111" s="1" t="s">
        <v>454</v>
      </c>
      <c r="D111" s="1">
        <v>1</v>
      </c>
      <c r="E111" s="1">
        <v>100</v>
      </c>
      <c r="F111" s="1">
        <v>1</v>
      </c>
      <c r="G111" s="1" t="s">
        <v>309</v>
      </c>
      <c r="H111" s="1" t="s">
        <v>66</v>
      </c>
      <c r="I111" s="1" t="s">
        <v>67</v>
      </c>
      <c r="J111" s="1" t="s">
        <v>59</v>
      </c>
      <c r="K111" s="1" t="s">
        <v>60</v>
      </c>
      <c r="L111" s="1" t="s">
        <v>38</v>
      </c>
      <c r="M111" s="1" t="s">
        <v>38</v>
      </c>
      <c r="N111" s="1">
        <v>50.14</v>
      </c>
      <c r="O111" s="2">
        <v>50.14</v>
      </c>
      <c r="P111" s="1">
        <v>11</v>
      </c>
      <c r="Q111" s="1">
        <v>20230830</v>
      </c>
      <c r="R111" s="1">
        <v>20230905</v>
      </c>
      <c r="S111" s="1">
        <v>20230905</v>
      </c>
      <c r="T111" s="1" t="s">
        <v>38</v>
      </c>
      <c r="U111" s="1" t="b">
        <v>1</v>
      </c>
      <c r="V111" s="1" t="b">
        <v>0</v>
      </c>
      <c r="W111" s="1" t="str" cm="1">
        <f t="array" ref="W111">_xlfn.XLOOKUP(MID(JuchuZan[[#This Row],[Item'#]],2,3),INDEX(_dtRg_Material,,1),INDEX(_dtRg_Material,,2),"-")</f>
        <v>-</v>
      </c>
      <c r="X111" s="1">
        <f>JuchuZan[[#This Row],[Total Length]]/JuchuZan[[#This Row],[OrderQty]]</f>
        <v>100</v>
      </c>
      <c r="Y111" s="87">
        <f>JuchuZan[[#This Row],[TotalPrice]]+Y110</f>
        <v>236838.65999999995</v>
      </c>
      <c r="Z1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" s="1">
        <f>JuchuZan[[#This Row],[Total Length]]/JuchuZan[[#This Row],[Total Block]]</f>
        <v>100</v>
      </c>
      <c r="AB111" s="1">
        <f>JuchuZan[[#This Row],[TotalPrice]]/JuchuZan[[#This Row],[OrderQty]]</f>
        <v>50.14</v>
      </c>
      <c r="AC111" s="1" t="e">
        <f>_xlfn.XLOOKUP(JuchuZan[[#This Row],[H'#]],#REF!,#REF!,"NA",0)</f>
        <v>#REF!</v>
      </c>
      <c r="AD111" s="1" t="e">
        <f>_xlfn.XLOOKUP(JuchuZan[[#This Row],[H'#]],#REF!,#REF!,"NA",0)</f>
        <v>#REF!</v>
      </c>
      <c r="AE111" s="1" t="str">
        <f>_xlfn.XLOOKUP(JuchuZan[[#This Row],[H'#]],[3]Sheet1!$H$2:$H$1079,[3]Sheet1!$B$2:$B$1079,"NA",0)</f>
        <v>WHEEL CUTTING HALF 4</v>
      </c>
    </row>
    <row r="112" spans="1:31" hidden="1">
      <c r="A112" s="1" t="s">
        <v>455</v>
      </c>
      <c r="B112" s="1" t="s">
        <v>456</v>
      </c>
      <c r="C112" s="1" t="s">
        <v>457</v>
      </c>
      <c r="D112" s="1">
        <v>2</v>
      </c>
      <c r="E112" s="1">
        <v>440</v>
      </c>
      <c r="F112" s="1">
        <v>4</v>
      </c>
      <c r="G112" s="1" t="s">
        <v>309</v>
      </c>
      <c r="H112" s="1" t="s">
        <v>66</v>
      </c>
      <c r="I112" s="1" t="s">
        <v>67</v>
      </c>
      <c r="J112" s="1" t="s">
        <v>59</v>
      </c>
      <c r="K112" s="1" t="s">
        <v>60</v>
      </c>
      <c r="L112" s="1" t="s">
        <v>38</v>
      </c>
      <c r="M112" s="1" t="s">
        <v>38</v>
      </c>
      <c r="N112" s="1">
        <v>82.96</v>
      </c>
      <c r="O112" s="2">
        <v>165.92</v>
      </c>
      <c r="P112" s="1">
        <v>11</v>
      </c>
      <c r="Q112" s="1">
        <v>20230830</v>
      </c>
      <c r="R112" s="1">
        <v>20230905</v>
      </c>
      <c r="S112" s="1">
        <v>20230905</v>
      </c>
      <c r="T112" s="1" t="s">
        <v>38</v>
      </c>
      <c r="U112" s="1" t="b">
        <v>1</v>
      </c>
      <c r="V112" s="1" t="b">
        <v>0</v>
      </c>
      <c r="W112" s="1" t="str" cm="1">
        <f t="array" ref="W112">_xlfn.XLOOKUP(MID(JuchuZan[[#This Row],[Item'#]],2,3),INDEX(_dtRg_Material,,1),INDEX(_dtRg_Material,,2),"-")</f>
        <v>-</v>
      </c>
      <c r="X112" s="1">
        <f>JuchuZan[[#This Row],[Total Length]]/JuchuZan[[#This Row],[OrderQty]]</f>
        <v>220</v>
      </c>
      <c r="Y112" s="87">
        <f>JuchuZan[[#This Row],[TotalPrice]]+Y111</f>
        <v>237004.57999999996</v>
      </c>
      <c r="Z1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" s="1">
        <f>JuchuZan[[#This Row],[Total Length]]/JuchuZan[[#This Row],[Total Block]]</f>
        <v>110</v>
      </c>
      <c r="AB112" s="1">
        <f>JuchuZan[[#This Row],[TotalPrice]]/JuchuZan[[#This Row],[OrderQty]]</f>
        <v>82.96</v>
      </c>
      <c r="AC112" s="1" t="e">
        <f>_xlfn.XLOOKUP(JuchuZan[[#This Row],[H'#]],#REF!,#REF!,"NA",0)</f>
        <v>#REF!</v>
      </c>
      <c r="AD112" s="1" t="e">
        <f>_xlfn.XLOOKUP(JuchuZan[[#This Row],[H'#]],#REF!,#REF!,"NA",0)</f>
        <v>#REF!</v>
      </c>
      <c r="AE112" s="1" t="str">
        <f>_xlfn.XLOOKUP(JuchuZan[[#This Row],[H'#]],[3]Sheet1!$H$2:$H$1079,[3]Sheet1!$B$2:$B$1079,"NA",0)</f>
        <v>WHEEL CUTTING HALF 4</v>
      </c>
    </row>
    <row r="113" spans="1:31">
      <c r="A113" s="1" t="s">
        <v>458</v>
      </c>
      <c r="B113" s="1" t="s">
        <v>381</v>
      </c>
      <c r="C113" s="1" t="s">
        <v>382</v>
      </c>
      <c r="D113" s="1">
        <v>12</v>
      </c>
      <c r="E113" s="1">
        <v>1680</v>
      </c>
      <c r="F113" s="1">
        <v>12</v>
      </c>
      <c r="G113" s="1" t="s">
        <v>38</v>
      </c>
      <c r="H113" s="1" t="s">
        <v>183</v>
      </c>
      <c r="I113" s="1" t="s">
        <v>184</v>
      </c>
      <c r="J113" s="1" t="s">
        <v>319</v>
      </c>
      <c r="K113" s="1" t="s">
        <v>38</v>
      </c>
      <c r="L113" s="1" t="s">
        <v>38</v>
      </c>
      <c r="M113" s="1" t="s">
        <v>38</v>
      </c>
      <c r="N113" s="1">
        <v>40</v>
      </c>
      <c r="O113" s="2">
        <v>480</v>
      </c>
      <c r="P113" s="1">
        <v>21</v>
      </c>
      <c r="Q113" s="1">
        <v>20230905</v>
      </c>
      <c r="R113" s="1">
        <v>20230905</v>
      </c>
      <c r="S113" s="1">
        <v>20230905</v>
      </c>
      <c r="T113" s="1" t="s">
        <v>38</v>
      </c>
      <c r="U113" s="1" t="b">
        <v>0</v>
      </c>
      <c r="V113" s="1" t="b">
        <v>1</v>
      </c>
      <c r="W113" s="1" t="str" cm="1">
        <f t="array" ref="W113">_xlfn.XLOOKUP(MID(JuchuZan[[#This Row],[Item'#]],2,3),INDEX(_dtRg_Material,,1),INDEX(_dtRg_Material,,2),"-")</f>
        <v>M</v>
      </c>
      <c r="X113" s="1">
        <f>JuchuZan[[#This Row],[Total Length]]/JuchuZan[[#This Row],[OrderQty]]</f>
        <v>140</v>
      </c>
      <c r="Y113" s="87">
        <f>JuchuZan[[#This Row],[TotalPrice]]+Y112</f>
        <v>237484.57999999996</v>
      </c>
      <c r="Z1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" s="1">
        <f>JuchuZan[[#This Row],[Total Length]]/JuchuZan[[#This Row],[Total Block]]</f>
        <v>140</v>
      </c>
      <c r="AB113" s="1">
        <f>JuchuZan[[#This Row],[TotalPrice]]/JuchuZan[[#This Row],[OrderQty]]</f>
        <v>40</v>
      </c>
      <c r="AC113" s="1" t="e">
        <f>_xlfn.XLOOKUP(JuchuZan[[#This Row],[H'#]],#REF!,#REF!,"NA",0)</f>
        <v>#REF!</v>
      </c>
      <c r="AD113" s="1" t="e">
        <f>_xlfn.XLOOKUP(JuchuZan[[#This Row],[H'#]],#REF!,#REF!,"NA",0)</f>
        <v>#REF!</v>
      </c>
      <c r="AE113" s="1" t="str">
        <f>_xlfn.XLOOKUP(JuchuZan[[#This Row],[H'#]],[3]Sheet1!$H$2:$H$1079,[3]Sheet1!$B$2:$B$1079,"NA",0)</f>
        <v>NA</v>
      </c>
    </row>
    <row r="114" spans="1:31">
      <c r="A114" s="1" t="s">
        <v>459</v>
      </c>
      <c r="B114" s="1" t="s">
        <v>460</v>
      </c>
      <c r="C114" s="1" t="s">
        <v>461</v>
      </c>
      <c r="D114" s="1">
        <v>2</v>
      </c>
      <c r="E114" s="1">
        <v>140</v>
      </c>
      <c r="F114" s="1">
        <v>2</v>
      </c>
      <c r="G114" s="1" t="s">
        <v>462</v>
      </c>
      <c r="H114" s="1" t="s">
        <v>172</v>
      </c>
      <c r="I114" s="1" t="s">
        <v>173</v>
      </c>
      <c r="J114" s="1" t="s">
        <v>59</v>
      </c>
      <c r="K114" s="1" t="s">
        <v>38</v>
      </c>
      <c r="L114" s="1" t="s">
        <v>38</v>
      </c>
      <c r="M114" s="1" t="s">
        <v>38</v>
      </c>
      <c r="N114" s="1">
        <v>28.78</v>
      </c>
      <c r="O114" s="2">
        <v>57.56</v>
      </c>
      <c r="P114" s="1">
        <v>11</v>
      </c>
      <c r="Q114" s="1">
        <v>20230831</v>
      </c>
      <c r="R114" s="1">
        <v>20230905</v>
      </c>
      <c r="S114" s="1">
        <v>20230905</v>
      </c>
      <c r="T114" s="1" t="s">
        <v>38</v>
      </c>
      <c r="U114" s="1" t="b">
        <v>0</v>
      </c>
      <c r="V114" s="1" t="b">
        <v>1</v>
      </c>
      <c r="W114" s="1" t="str" cm="1">
        <f t="array" ref="W114">_xlfn.XLOOKUP(MID(JuchuZan[[#This Row],[Item'#]],2,3),INDEX(_dtRg_Material,,1),INDEX(_dtRg_Material,,2),"-")</f>
        <v>M</v>
      </c>
      <c r="X114" s="1">
        <f>JuchuZan[[#This Row],[Total Length]]/JuchuZan[[#This Row],[OrderQty]]</f>
        <v>70</v>
      </c>
      <c r="Y114" s="87">
        <f>JuchuZan[[#This Row],[TotalPrice]]+Y113</f>
        <v>237542.13999999996</v>
      </c>
      <c r="Z1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" s="1">
        <f>JuchuZan[[#This Row],[Total Length]]/JuchuZan[[#This Row],[Total Block]]</f>
        <v>70</v>
      </c>
      <c r="AB114" s="1">
        <f>JuchuZan[[#This Row],[TotalPrice]]/JuchuZan[[#This Row],[OrderQty]]</f>
        <v>28.78</v>
      </c>
      <c r="AC114" s="1" t="e">
        <f>_xlfn.XLOOKUP(JuchuZan[[#This Row],[H'#]],#REF!,#REF!,"NA",0)</f>
        <v>#REF!</v>
      </c>
      <c r="AD114" s="1" t="e">
        <f>_xlfn.XLOOKUP(JuchuZan[[#This Row],[H'#]],#REF!,#REF!,"NA",0)</f>
        <v>#REF!</v>
      </c>
      <c r="AE114" s="1" t="str">
        <f>_xlfn.XLOOKUP(JuchuZan[[#This Row],[H'#]],[3]Sheet1!$H$2:$H$1079,[3]Sheet1!$B$2:$B$1079,"NA",0)</f>
        <v>NA</v>
      </c>
    </row>
    <row r="115" spans="1:31">
      <c r="A115" s="1" t="s">
        <v>463</v>
      </c>
      <c r="B115" s="1" t="s">
        <v>464</v>
      </c>
      <c r="C115" s="1" t="s">
        <v>465</v>
      </c>
      <c r="D115" s="1">
        <v>4</v>
      </c>
      <c r="E115" s="1">
        <v>2784</v>
      </c>
      <c r="F115" s="1">
        <v>8</v>
      </c>
      <c r="G115" s="1" t="s">
        <v>466</v>
      </c>
      <c r="H115" s="1" t="s">
        <v>172</v>
      </c>
      <c r="I115" s="1" t="s">
        <v>173</v>
      </c>
      <c r="J115" s="1" t="s">
        <v>59</v>
      </c>
      <c r="K115" s="1" t="s">
        <v>38</v>
      </c>
      <c r="L115" s="1" t="s">
        <v>163</v>
      </c>
      <c r="M115" s="1" t="s">
        <v>53</v>
      </c>
      <c r="N115" s="1">
        <v>132.72999999999999</v>
      </c>
      <c r="O115" s="2">
        <v>530.91999999999996</v>
      </c>
      <c r="P115" s="1">
        <v>11</v>
      </c>
      <c r="Q115" s="1">
        <v>20230831</v>
      </c>
      <c r="R115" s="1">
        <v>20230905</v>
      </c>
      <c r="S115" s="1">
        <v>20230905</v>
      </c>
      <c r="T115" s="1" t="s">
        <v>38</v>
      </c>
      <c r="U115" s="1" t="b">
        <v>0</v>
      </c>
      <c r="V115" s="1" t="b">
        <v>1</v>
      </c>
      <c r="W115" s="1" t="str" cm="1">
        <f t="array" ref="W115">_xlfn.XLOOKUP(MID(JuchuZan[[#This Row],[Item'#]],2,3),INDEX(_dtRg_Material,,1),INDEX(_dtRg_Material,,2),"-")</f>
        <v>M</v>
      </c>
      <c r="X115" s="1">
        <f>JuchuZan[[#This Row],[Total Length]]/JuchuZan[[#This Row],[OrderQty]]</f>
        <v>696</v>
      </c>
      <c r="Y115" s="87">
        <f>JuchuZan[[#This Row],[TotalPrice]]+Y114</f>
        <v>238073.05999999997</v>
      </c>
      <c r="Z1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" s="1">
        <f>JuchuZan[[#This Row],[Total Length]]/JuchuZan[[#This Row],[Total Block]]</f>
        <v>348</v>
      </c>
      <c r="AB115" s="1">
        <f>JuchuZan[[#This Row],[TotalPrice]]/JuchuZan[[#This Row],[OrderQty]]</f>
        <v>132.72999999999999</v>
      </c>
      <c r="AC115" s="1" t="e">
        <f>_xlfn.XLOOKUP(JuchuZan[[#This Row],[H'#]],#REF!,#REF!,"NA",0)</f>
        <v>#REF!</v>
      </c>
      <c r="AD115" s="1" t="e">
        <f>_xlfn.XLOOKUP(JuchuZan[[#This Row],[H'#]],#REF!,#REF!,"NA",0)</f>
        <v>#REF!</v>
      </c>
      <c r="AE115" s="1" t="str">
        <f>_xlfn.XLOOKUP(JuchuZan[[#This Row],[H'#]],[3]Sheet1!$H$2:$H$1079,[3]Sheet1!$B$2:$B$1079,"NA",0)</f>
        <v>NA</v>
      </c>
    </row>
    <row r="116" spans="1:31">
      <c r="A116" s="1" t="s">
        <v>467</v>
      </c>
      <c r="B116" s="1" t="s">
        <v>142</v>
      </c>
      <c r="C116" s="1" t="s">
        <v>143</v>
      </c>
      <c r="D116" s="1">
        <v>100</v>
      </c>
      <c r="E116" s="1">
        <v>0</v>
      </c>
      <c r="F116" s="1">
        <v>100</v>
      </c>
      <c r="G116" s="1" t="s">
        <v>144</v>
      </c>
      <c r="H116" s="1" t="s">
        <v>49</v>
      </c>
      <c r="I116" s="1" t="s">
        <v>50</v>
      </c>
      <c r="J116" s="1" t="s">
        <v>59</v>
      </c>
      <c r="K116" s="1" t="s">
        <v>82</v>
      </c>
      <c r="L116" s="1" t="s">
        <v>61</v>
      </c>
      <c r="M116" s="1" t="s">
        <v>38</v>
      </c>
      <c r="N116" s="1">
        <v>27.77</v>
      </c>
      <c r="O116" s="2">
        <v>2777</v>
      </c>
      <c r="P116" s="1">
        <v>11</v>
      </c>
      <c r="Q116" s="1">
        <v>20231018</v>
      </c>
      <c r="R116" s="1">
        <v>20230905</v>
      </c>
      <c r="S116" s="1">
        <v>20231018</v>
      </c>
      <c r="T116" s="1" t="s">
        <v>38</v>
      </c>
      <c r="U116" s="1" t="b">
        <v>0</v>
      </c>
      <c r="V116" s="1" t="b">
        <v>1</v>
      </c>
      <c r="W116" s="1" t="str" cm="1">
        <f t="array" ref="W116">_xlfn.XLOOKUP(MID(JuchuZan[[#This Row],[Item'#]],2,3),INDEX(_dtRg_Material,,1),INDEX(_dtRg_Material,,2),"-")</f>
        <v>-</v>
      </c>
      <c r="X116" s="1">
        <f>JuchuZan[[#This Row],[Total Length]]/JuchuZan[[#This Row],[OrderQty]]</f>
        <v>0</v>
      </c>
      <c r="Y116" s="87">
        <f>JuchuZan[[#This Row],[TotalPrice]]+Y115</f>
        <v>240850.05999999997</v>
      </c>
      <c r="Z1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" s="1">
        <f>JuchuZan[[#This Row],[Total Length]]/JuchuZan[[#This Row],[Total Block]]</f>
        <v>0</v>
      </c>
      <c r="AB116" s="1">
        <f>JuchuZan[[#This Row],[TotalPrice]]/JuchuZan[[#This Row],[OrderQty]]</f>
        <v>27.77</v>
      </c>
      <c r="AC116" s="1" t="e">
        <f>_xlfn.XLOOKUP(JuchuZan[[#This Row],[H'#]],#REF!,#REF!,"NA",0)</f>
        <v>#REF!</v>
      </c>
      <c r="AD116" s="1" t="e">
        <f>_xlfn.XLOOKUP(JuchuZan[[#This Row],[H'#]],#REF!,#REF!,"NA",0)</f>
        <v>#REF!</v>
      </c>
      <c r="AE116" s="1" t="str">
        <f>_xlfn.XLOOKUP(JuchuZan[[#This Row],[H'#]],[3]Sheet1!$H$2:$H$1079,[3]Sheet1!$B$2:$B$1079,"NA",0)</f>
        <v>NA</v>
      </c>
    </row>
    <row r="117" spans="1:31">
      <c r="A117" s="88" t="s">
        <v>468</v>
      </c>
      <c r="B117" s="1" t="s">
        <v>469</v>
      </c>
      <c r="C117" s="1" t="s">
        <v>470</v>
      </c>
      <c r="D117" s="1">
        <v>12</v>
      </c>
      <c r="E117" s="1">
        <v>7680</v>
      </c>
      <c r="F117" s="1">
        <v>0</v>
      </c>
      <c r="G117" s="1" t="s">
        <v>38</v>
      </c>
      <c r="H117" s="1" t="s">
        <v>471</v>
      </c>
      <c r="I117" s="1" t="s">
        <v>129</v>
      </c>
      <c r="J117" s="1" t="s">
        <v>191</v>
      </c>
      <c r="K117" s="1" t="s">
        <v>38</v>
      </c>
      <c r="L117" s="1" t="s">
        <v>61</v>
      </c>
      <c r="M117" s="1" t="s">
        <v>38</v>
      </c>
      <c r="N117" s="1">
        <v>89</v>
      </c>
      <c r="O117" s="2">
        <v>1068</v>
      </c>
      <c r="P117" s="1">
        <v>21</v>
      </c>
      <c r="Q117" s="1">
        <v>20230906</v>
      </c>
      <c r="R117" s="1">
        <v>20230906</v>
      </c>
      <c r="S117" s="1">
        <v>0</v>
      </c>
      <c r="T117" s="1" t="s">
        <v>38</v>
      </c>
      <c r="U117" s="1" t="b">
        <v>0</v>
      </c>
      <c r="V117" s="1" t="b">
        <v>1</v>
      </c>
      <c r="W117" s="1" t="str" cm="1">
        <f t="array" ref="W117">_xlfn.XLOOKUP(MID(JuchuZan[[#This Row],[Item'#]],2,3),INDEX(_dtRg_Material,,1),INDEX(_dtRg_Material,,2),"-")</f>
        <v>-</v>
      </c>
      <c r="X117" s="1">
        <f>JuchuZan[[#This Row],[Total Length]]/JuchuZan[[#This Row],[OrderQty]]</f>
        <v>640</v>
      </c>
      <c r="Y117" s="87">
        <f>JuchuZan[[#This Row],[TotalPrice]]+Y116</f>
        <v>241918.05999999997</v>
      </c>
      <c r="Z1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" s="1" t="e">
        <f>JuchuZan[[#This Row],[Total Length]]/JuchuZan[[#This Row],[Total Block]]</f>
        <v>#DIV/0!</v>
      </c>
      <c r="AB117" s="1">
        <f>JuchuZan[[#This Row],[TotalPrice]]/JuchuZan[[#This Row],[OrderQty]]</f>
        <v>89</v>
      </c>
      <c r="AC117" s="1" t="e">
        <f>_xlfn.XLOOKUP(JuchuZan[[#This Row],[H'#]],#REF!,#REF!,"NA",0)</f>
        <v>#REF!</v>
      </c>
      <c r="AD117" s="1" t="e">
        <f>_xlfn.XLOOKUP(JuchuZan[[#This Row],[H'#]],#REF!,#REF!,"NA",0)</f>
        <v>#REF!</v>
      </c>
      <c r="AE117" s="1" t="str">
        <f>_xlfn.XLOOKUP(JuchuZan[[#This Row],[H'#]],[3]Sheet1!$H$2:$H$1079,[3]Sheet1!$B$2:$B$1079,"NA",0)</f>
        <v>NA</v>
      </c>
    </row>
    <row r="118" spans="1:31" hidden="1">
      <c r="A118" s="1" t="s">
        <v>472</v>
      </c>
      <c r="B118" s="1" t="s">
        <v>473</v>
      </c>
      <c r="C118" s="1" t="s">
        <v>474</v>
      </c>
      <c r="D118" s="1">
        <v>1</v>
      </c>
      <c r="E118" s="1">
        <v>720</v>
      </c>
      <c r="F118" s="1">
        <v>3</v>
      </c>
      <c r="G118" s="1" t="s">
        <v>475</v>
      </c>
      <c r="H118" s="1" t="s">
        <v>49</v>
      </c>
      <c r="I118" s="1" t="s">
        <v>50</v>
      </c>
      <c r="J118" s="1" t="s">
        <v>397</v>
      </c>
      <c r="K118" s="1" t="s">
        <v>207</v>
      </c>
      <c r="L118" s="1" t="s">
        <v>38</v>
      </c>
      <c r="M118" s="1" t="s">
        <v>38</v>
      </c>
      <c r="N118" s="1">
        <v>305.33999999999997</v>
      </c>
      <c r="O118" s="2">
        <v>305.33999999999997</v>
      </c>
      <c r="P118" s="1">
        <v>11</v>
      </c>
      <c r="Q118" s="1">
        <v>20230206</v>
      </c>
      <c r="R118" s="1">
        <v>20230906</v>
      </c>
      <c r="S118" s="1">
        <v>20230906</v>
      </c>
      <c r="T118" s="1" t="s">
        <v>38</v>
      </c>
      <c r="U118" s="1" t="b">
        <v>1</v>
      </c>
      <c r="V118" s="1" t="b">
        <v>0</v>
      </c>
      <c r="W118" s="1" t="str" cm="1">
        <f t="array" ref="W118">_xlfn.XLOOKUP(MID(JuchuZan[[#This Row],[Item'#]],2,3),INDEX(_dtRg_Material,,1),INDEX(_dtRg_Material,,2),"-")</f>
        <v>-</v>
      </c>
      <c r="X118" s="1">
        <f>JuchuZan[[#This Row],[Total Length]]/JuchuZan[[#This Row],[OrderQty]]</f>
        <v>720</v>
      </c>
      <c r="Y118" s="87">
        <f>JuchuZan[[#This Row],[TotalPrice]]+Y117</f>
        <v>242223.39999999997</v>
      </c>
      <c r="Z1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" s="1">
        <f>JuchuZan[[#This Row],[Total Length]]/JuchuZan[[#This Row],[Total Block]]</f>
        <v>240</v>
      </c>
      <c r="AB118" s="1">
        <f>JuchuZan[[#This Row],[TotalPrice]]/JuchuZan[[#This Row],[OrderQty]]</f>
        <v>305.33999999999997</v>
      </c>
      <c r="AC118" s="1" t="e">
        <f>_xlfn.XLOOKUP(JuchuZan[[#This Row],[H'#]],#REF!,#REF!,"NA",0)</f>
        <v>#REF!</v>
      </c>
      <c r="AD118" s="1" t="e">
        <f>_xlfn.XLOOKUP(JuchuZan[[#This Row],[H'#]],#REF!,#REF!,"NA",0)</f>
        <v>#REF!</v>
      </c>
      <c r="AE118" s="1" t="str">
        <f>_xlfn.XLOOKUP(JuchuZan[[#This Row],[H'#]],[3]Sheet1!$H$2:$H$1079,[3]Sheet1!$B$2:$B$1079,"NA",0)</f>
        <v>NA</v>
      </c>
    </row>
    <row r="119" spans="1:31" hidden="1">
      <c r="A119" s="1" t="s">
        <v>476</v>
      </c>
      <c r="B119" s="1" t="s">
        <v>477</v>
      </c>
      <c r="C119" s="1" t="s">
        <v>478</v>
      </c>
      <c r="D119" s="1">
        <v>2</v>
      </c>
      <c r="E119" s="1">
        <v>3600</v>
      </c>
      <c r="F119" s="1">
        <v>4</v>
      </c>
      <c r="G119" s="1" t="s">
        <v>479</v>
      </c>
      <c r="H119" s="1" t="s">
        <v>49</v>
      </c>
      <c r="I119" s="1" t="s">
        <v>50</v>
      </c>
      <c r="J119" s="1" t="s">
        <v>397</v>
      </c>
      <c r="K119" s="1" t="s">
        <v>82</v>
      </c>
      <c r="L119" s="1" t="s">
        <v>38</v>
      </c>
      <c r="M119" s="1" t="s">
        <v>38</v>
      </c>
      <c r="N119" s="1">
        <v>196</v>
      </c>
      <c r="O119" s="2">
        <v>392</v>
      </c>
      <c r="P119" s="1">
        <v>11</v>
      </c>
      <c r="Q119" s="1">
        <v>20230727</v>
      </c>
      <c r="R119" s="1">
        <v>20230906</v>
      </c>
      <c r="S119" s="1">
        <v>20230906</v>
      </c>
      <c r="T119" s="1" t="s">
        <v>38</v>
      </c>
      <c r="U119" s="1" t="b">
        <v>1</v>
      </c>
      <c r="V119" s="1" t="b">
        <v>0</v>
      </c>
      <c r="W119" s="1" t="str" cm="1">
        <f t="array" ref="W119">_xlfn.XLOOKUP(MID(JuchuZan[[#This Row],[Item'#]],2,3),INDEX(_dtRg_Material,,1),INDEX(_dtRg_Material,,2),"-")</f>
        <v>-</v>
      </c>
      <c r="X119" s="1">
        <f>JuchuZan[[#This Row],[Total Length]]/JuchuZan[[#This Row],[OrderQty]]</f>
        <v>1800</v>
      </c>
      <c r="Y119" s="87">
        <f>JuchuZan[[#This Row],[TotalPrice]]+Y118</f>
        <v>242615.39999999997</v>
      </c>
      <c r="Z1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" s="1">
        <f>JuchuZan[[#This Row],[Total Length]]/JuchuZan[[#This Row],[Total Block]]</f>
        <v>900</v>
      </c>
      <c r="AB119" s="1">
        <f>JuchuZan[[#This Row],[TotalPrice]]/JuchuZan[[#This Row],[OrderQty]]</f>
        <v>196</v>
      </c>
      <c r="AC119" s="1" t="e">
        <f>_xlfn.XLOOKUP(JuchuZan[[#This Row],[H'#]],#REF!,#REF!,"NA",0)</f>
        <v>#REF!</v>
      </c>
      <c r="AD119" s="1" t="e">
        <f>_xlfn.XLOOKUP(JuchuZan[[#This Row],[H'#]],#REF!,#REF!,"NA",0)</f>
        <v>#REF!</v>
      </c>
      <c r="AE119" s="1" t="str">
        <f>_xlfn.XLOOKUP(JuchuZan[[#This Row],[H'#]],[3]Sheet1!$H$2:$H$1079,[3]Sheet1!$B$2:$B$1079,"NA",0)</f>
        <v>FINISH ASSEMBLING</v>
      </c>
    </row>
    <row r="120" spans="1:31">
      <c r="A120" s="1" t="s">
        <v>480</v>
      </c>
      <c r="B120" s="1" t="s">
        <v>327</v>
      </c>
      <c r="C120" s="1" t="s">
        <v>328</v>
      </c>
      <c r="D120" s="1">
        <v>20</v>
      </c>
      <c r="E120" s="1">
        <v>0</v>
      </c>
      <c r="F120" s="1">
        <v>20</v>
      </c>
      <c r="G120" s="1" t="s">
        <v>38</v>
      </c>
      <c r="H120" s="1" t="s">
        <v>49</v>
      </c>
      <c r="I120" s="1" t="s">
        <v>50</v>
      </c>
      <c r="J120" s="1" t="s">
        <v>114</v>
      </c>
      <c r="K120" s="1" t="s">
        <v>60</v>
      </c>
      <c r="L120" s="1" t="s">
        <v>61</v>
      </c>
      <c r="M120" s="1" t="s">
        <v>38</v>
      </c>
      <c r="N120" s="1">
        <v>46.95</v>
      </c>
      <c r="O120" s="2">
        <v>939</v>
      </c>
      <c r="P120" s="1">
        <v>21</v>
      </c>
      <c r="Q120" s="1">
        <v>20230908</v>
      </c>
      <c r="R120" s="1">
        <v>20230906</v>
      </c>
      <c r="S120" s="1">
        <v>20230906</v>
      </c>
      <c r="T120" s="1" t="s">
        <v>38</v>
      </c>
      <c r="U120" s="1" t="b">
        <v>0</v>
      </c>
      <c r="V120" s="1" t="b">
        <v>1</v>
      </c>
      <c r="W120" s="1" t="str" cm="1">
        <f t="array" ref="W120">_xlfn.XLOOKUP(MID(JuchuZan[[#This Row],[Item'#]],2,3),INDEX(_dtRg_Material,,1),INDEX(_dtRg_Material,,2),"-")</f>
        <v>-</v>
      </c>
      <c r="X120" s="1">
        <f>JuchuZan[[#This Row],[Total Length]]/JuchuZan[[#This Row],[OrderQty]]</f>
        <v>0</v>
      </c>
      <c r="Y120" s="87">
        <f>JuchuZan[[#This Row],[TotalPrice]]+Y119</f>
        <v>243554.39999999997</v>
      </c>
      <c r="Z1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" s="1">
        <f>JuchuZan[[#This Row],[Total Length]]/JuchuZan[[#This Row],[Total Block]]</f>
        <v>0</v>
      </c>
      <c r="AB120" s="1">
        <f>JuchuZan[[#This Row],[TotalPrice]]/JuchuZan[[#This Row],[OrderQty]]</f>
        <v>46.95</v>
      </c>
      <c r="AC120" s="1" t="e">
        <f>_xlfn.XLOOKUP(JuchuZan[[#This Row],[H'#]],#REF!,#REF!,"NA",0)</f>
        <v>#REF!</v>
      </c>
      <c r="AD120" s="1" t="e">
        <f>_xlfn.XLOOKUP(JuchuZan[[#This Row],[H'#]],#REF!,#REF!,"NA",0)</f>
        <v>#REF!</v>
      </c>
      <c r="AE120" s="1" t="str">
        <f>_xlfn.XLOOKUP(JuchuZan[[#This Row],[H'#]],[3]Sheet1!$H$2:$H$1079,[3]Sheet1!$B$2:$B$1079,"NA",0)</f>
        <v>NA</v>
      </c>
    </row>
    <row r="121" spans="1:31">
      <c r="A121" s="1" t="s">
        <v>481</v>
      </c>
      <c r="B121" s="1" t="s">
        <v>56</v>
      </c>
      <c r="C121" s="1" t="s">
        <v>57</v>
      </c>
      <c r="D121" s="1">
        <v>120</v>
      </c>
      <c r="E121" s="1">
        <v>0</v>
      </c>
      <c r="F121" s="1">
        <v>120</v>
      </c>
      <c r="G121" s="1" t="s">
        <v>38</v>
      </c>
      <c r="H121" s="1" t="s">
        <v>58</v>
      </c>
      <c r="I121" s="1" t="s">
        <v>50</v>
      </c>
      <c r="J121" s="1" t="s">
        <v>59</v>
      </c>
      <c r="K121" s="1" t="s">
        <v>60</v>
      </c>
      <c r="L121" s="1" t="s">
        <v>61</v>
      </c>
      <c r="M121" s="1" t="s">
        <v>38</v>
      </c>
      <c r="N121" s="1">
        <v>22.66</v>
      </c>
      <c r="O121" s="2">
        <v>2719.2</v>
      </c>
      <c r="P121" s="1">
        <v>21</v>
      </c>
      <c r="Q121" s="1">
        <v>20230908</v>
      </c>
      <c r="R121" s="1">
        <v>20230906</v>
      </c>
      <c r="S121" s="1">
        <v>20230906</v>
      </c>
      <c r="T121" s="1" t="s">
        <v>38</v>
      </c>
      <c r="U121" s="1" t="b">
        <v>0</v>
      </c>
      <c r="V121" s="1" t="b">
        <v>1</v>
      </c>
      <c r="W121" s="1" t="str" cm="1">
        <f t="array" ref="W121">_xlfn.XLOOKUP(MID(JuchuZan[[#This Row],[Item'#]],2,3),INDEX(_dtRg_Material,,1),INDEX(_dtRg_Material,,2),"-")</f>
        <v>-</v>
      </c>
      <c r="X121" s="1">
        <f>JuchuZan[[#This Row],[Total Length]]/JuchuZan[[#This Row],[OrderQty]]</f>
        <v>0</v>
      </c>
      <c r="Y121" s="87">
        <f>JuchuZan[[#This Row],[TotalPrice]]+Y120</f>
        <v>246273.59999999998</v>
      </c>
      <c r="Z1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" s="1">
        <f>JuchuZan[[#This Row],[Total Length]]/JuchuZan[[#This Row],[Total Block]]</f>
        <v>0</v>
      </c>
      <c r="AB121" s="1">
        <f>JuchuZan[[#This Row],[TotalPrice]]/JuchuZan[[#This Row],[OrderQty]]</f>
        <v>22.66</v>
      </c>
      <c r="AC121" s="1" t="e">
        <f>_xlfn.XLOOKUP(JuchuZan[[#This Row],[H'#]],#REF!,#REF!,"NA",0)</f>
        <v>#REF!</v>
      </c>
      <c r="AD121" s="1" t="e">
        <f>_xlfn.XLOOKUP(JuchuZan[[#This Row],[H'#]],#REF!,#REF!,"NA",0)</f>
        <v>#REF!</v>
      </c>
      <c r="AE121" s="1" t="str">
        <f>_xlfn.XLOOKUP(JuchuZan[[#This Row],[H'#]],[3]Sheet1!$H$2:$H$1079,[3]Sheet1!$B$2:$B$1079,"NA",0)</f>
        <v>NA</v>
      </c>
    </row>
    <row r="122" spans="1:31">
      <c r="A122" s="1" t="s">
        <v>482</v>
      </c>
      <c r="B122" s="1" t="s">
        <v>109</v>
      </c>
      <c r="C122" s="1" t="s">
        <v>110</v>
      </c>
      <c r="D122" s="1">
        <v>120</v>
      </c>
      <c r="E122" s="1">
        <v>0</v>
      </c>
      <c r="F122" s="1">
        <v>120</v>
      </c>
      <c r="G122" s="1" t="s">
        <v>38</v>
      </c>
      <c r="H122" s="1" t="s">
        <v>58</v>
      </c>
      <c r="I122" s="1" t="s">
        <v>50</v>
      </c>
      <c r="J122" s="1" t="s">
        <v>59</v>
      </c>
      <c r="K122" s="1" t="s">
        <v>82</v>
      </c>
      <c r="L122" s="1" t="s">
        <v>61</v>
      </c>
      <c r="M122" s="1" t="s">
        <v>38</v>
      </c>
      <c r="N122" s="1">
        <v>22.66</v>
      </c>
      <c r="O122" s="2">
        <v>2719.2</v>
      </c>
      <c r="P122" s="1">
        <v>21</v>
      </c>
      <c r="Q122" s="1">
        <v>20230908</v>
      </c>
      <c r="R122" s="1">
        <v>20230906</v>
      </c>
      <c r="S122" s="1">
        <v>20230906</v>
      </c>
      <c r="T122" s="1" t="s">
        <v>38</v>
      </c>
      <c r="U122" s="1" t="b">
        <v>0</v>
      </c>
      <c r="V122" s="1" t="b">
        <v>1</v>
      </c>
      <c r="W122" s="1" t="str" cm="1">
        <f t="array" ref="W122">_xlfn.XLOOKUP(MID(JuchuZan[[#This Row],[Item'#]],2,3),INDEX(_dtRg_Material,,1),INDEX(_dtRg_Material,,2),"-")</f>
        <v>-</v>
      </c>
      <c r="X122" s="1">
        <f>JuchuZan[[#This Row],[Total Length]]/JuchuZan[[#This Row],[OrderQty]]</f>
        <v>0</v>
      </c>
      <c r="Y122" s="87">
        <f>JuchuZan[[#This Row],[TotalPrice]]+Y121</f>
        <v>248992.8</v>
      </c>
      <c r="Z1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" s="1">
        <f>JuchuZan[[#This Row],[Total Length]]/JuchuZan[[#This Row],[Total Block]]</f>
        <v>0</v>
      </c>
      <c r="AB122" s="1">
        <f>JuchuZan[[#This Row],[TotalPrice]]/JuchuZan[[#This Row],[OrderQty]]</f>
        <v>22.66</v>
      </c>
      <c r="AC122" s="1" t="e">
        <f>_xlfn.XLOOKUP(JuchuZan[[#This Row],[H'#]],#REF!,#REF!,"NA",0)</f>
        <v>#REF!</v>
      </c>
      <c r="AD122" s="1" t="e">
        <f>_xlfn.XLOOKUP(JuchuZan[[#This Row],[H'#]],#REF!,#REF!,"NA",0)</f>
        <v>#REF!</v>
      </c>
      <c r="AE122" s="1" t="str">
        <f>_xlfn.XLOOKUP(JuchuZan[[#This Row],[H'#]],[3]Sheet1!$H$2:$H$1079,[3]Sheet1!$B$2:$B$1079,"NA",0)</f>
        <v>NA</v>
      </c>
    </row>
    <row r="123" spans="1:31">
      <c r="A123" s="1" t="s">
        <v>483</v>
      </c>
      <c r="B123" s="1" t="s">
        <v>332</v>
      </c>
      <c r="C123" s="1" t="s">
        <v>333</v>
      </c>
      <c r="D123" s="1">
        <v>30</v>
      </c>
      <c r="E123" s="1">
        <v>0</v>
      </c>
      <c r="F123" s="1">
        <v>30</v>
      </c>
      <c r="G123" s="1" t="s">
        <v>38</v>
      </c>
      <c r="H123" s="1" t="s">
        <v>58</v>
      </c>
      <c r="I123" s="1" t="s">
        <v>50</v>
      </c>
      <c r="J123" s="1" t="s">
        <v>59</v>
      </c>
      <c r="K123" s="1" t="s">
        <v>82</v>
      </c>
      <c r="L123" s="1" t="s">
        <v>61</v>
      </c>
      <c r="M123" s="1" t="s">
        <v>53</v>
      </c>
      <c r="N123" s="1">
        <v>26.17</v>
      </c>
      <c r="O123" s="2">
        <v>785.1</v>
      </c>
      <c r="P123" s="1">
        <v>21</v>
      </c>
      <c r="Q123" s="1">
        <v>20230908</v>
      </c>
      <c r="R123" s="1">
        <v>20230906</v>
      </c>
      <c r="S123" s="1">
        <v>20230906</v>
      </c>
      <c r="T123" s="1" t="s">
        <v>38</v>
      </c>
      <c r="U123" s="1" t="b">
        <v>0</v>
      </c>
      <c r="V123" s="1" t="b">
        <v>1</v>
      </c>
      <c r="W123" s="1" t="str" cm="1">
        <f t="array" ref="W123">_xlfn.XLOOKUP(MID(JuchuZan[[#This Row],[Item'#]],2,3),INDEX(_dtRg_Material,,1),INDEX(_dtRg_Material,,2),"-")</f>
        <v>-</v>
      </c>
      <c r="X123" s="1">
        <f>JuchuZan[[#This Row],[Total Length]]/JuchuZan[[#This Row],[OrderQty]]</f>
        <v>0</v>
      </c>
      <c r="Y123" s="87">
        <f>JuchuZan[[#This Row],[TotalPrice]]+Y122</f>
        <v>249777.9</v>
      </c>
      <c r="Z1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" s="1">
        <f>JuchuZan[[#This Row],[Total Length]]/JuchuZan[[#This Row],[Total Block]]</f>
        <v>0</v>
      </c>
      <c r="AB123" s="1">
        <f>JuchuZan[[#This Row],[TotalPrice]]/JuchuZan[[#This Row],[OrderQty]]</f>
        <v>26.17</v>
      </c>
      <c r="AC123" s="1" t="e">
        <f>_xlfn.XLOOKUP(JuchuZan[[#This Row],[H'#]],#REF!,#REF!,"NA",0)</f>
        <v>#REF!</v>
      </c>
      <c r="AD123" s="1" t="e">
        <f>_xlfn.XLOOKUP(JuchuZan[[#This Row],[H'#]],#REF!,#REF!,"NA",0)</f>
        <v>#REF!</v>
      </c>
      <c r="AE123" s="1" t="str">
        <f>_xlfn.XLOOKUP(JuchuZan[[#This Row],[H'#]],[3]Sheet1!$H$2:$H$1079,[3]Sheet1!$B$2:$B$1079,"NA",0)</f>
        <v>NA</v>
      </c>
    </row>
    <row r="124" spans="1:31">
      <c r="A124" s="1" t="s">
        <v>484</v>
      </c>
      <c r="B124" s="1" t="s">
        <v>485</v>
      </c>
      <c r="C124" s="1" t="s">
        <v>486</v>
      </c>
      <c r="D124" s="1">
        <v>100</v>
      </c>
      <c r="E124" s="1">
        <v>0</v>
      </c>
      <c r="F124" s="1">
        <v>100</v>
      </c>
      <c r="G124" s="1" t="s">
        <v>38</v>
      </c>
      <c r="H124" s="1" t="s">
        <v>58</v>
      </c>
      <c r="I124" s="1" t="s">
        <v>50</v>
      </c>
      <c r="J124" s="1" t="s">
        <v>114</v>
      </c>
      <c r="K124" s="1" t="s">
        <v>60</v>
      </c>
      <c r="L124" s="1" t="s">
        <v>61</v>
      </c>
      <c r="M124" s="1" t="s">
        <v>38</v>
      </c>
      <c r="N124" s="1">
        <v>31.11</v>
      </c>
      <c r="O124" s="2">
        <v>3111</v>
      </c>
      <c r="P124" s="1">
        <v>21</v>
      </c>
      <c r="Q124" s="1">
        <v>20230908</v>
      </c>
      <c r="R124" s="1">
        <v>20230906</v>
      </c>
      <c r="S124" s="1">
        <v>20230906</v>
      </c>
      <c r="T124" s="1" t="s">
        <v>38</v>
      </c>
      <c r="U124" s="1" t="b">
        <v>0</v>
      </c>
      <c r="V124" s="1" t="b">
        <v>1</v>
      </c>
      <c r="W124" s="1" t="str" cm="1">
        <f t="array" ref="W124">_xlfn.XLOOKUP(MID(JuchuZan[[#This Row],[Item'#]],2,3),INDEX(_dtRg_Material,,1),INDEX(_dtRg_Material,,2),"-")</f>
        <v>-</v>
      </c>
      <c r="X124" s="1">
        <f>JuchuZan[[#This Row],[Total Length]]/JuchuZan[[#This Row],[OrderQty]]</f>
        <v>0</v>
      </c>
      <c r="Y124" s="87">
        <f>JuchuZan[[#This Row],[TotalPrice]]+Y123</f>
        <v>252888.9</v>
      </c>
      <c r="Z1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" s="1">
        <f>JuchuZan[[#This Row],[Total Length]]/JuchuZan[[#This Row],[Total Block]]</f>
        <v>0</v>
      </c>
      <c r="AB124" s="1">
        <f>JuchuZan[[#This Row],[TotalPrice]]/JuchuZan[[#This Row],[OrderQty]]</f>
        <v>31.11</v>
      </c>
      <c r="AC124" s="1" t="e">
        <f>_xlfn.XLOOKUP(JuchuZan[[#This Row],[H'#]],#REF!,#REF!,"NA",0)</f>
        <v>#REF!</v>
      </c>
      <c r="AD124" s="1" t="e">
        <f>_xlfn.XLOOKUP(JuchuZan[[#This Row],[H'#]],#REF!,#REF!,"NA",0)</f>
        <v>#REF!</v>
      </c>
      <c r="AE124" s="1" t="str">
        <f>_xlfn.XLOOKUP(JuchuZan[[#This Row],[H'#]],[3]Sheet1!$H$2:$H$1079,[3]Sheet1!$B$2:$B$1079,"NA",0)</f>
        <v>NA</v>
      </c>
    </row>
    <row r="125" spans="1:31">
      <c r="A125" s="1" t="s">
        <v>487</v>
      </c>
      <c r="B125" s="1" t="s">
        <v>335</v>
      </c>
      <c r="C125" s="1" t="s">
        <v>336</v>
      </c>
      <c r="D125" s="1">
        <v>20</v>
      </c>
      <c r="E125" s="1">
        <v>0</v>
      </c>
      <c r="F125" s="1">
        <v>20</v>
      </c>
      <c r="G125" s="1" t="s">
        <v>38</v>
      </c>
      <c r="H125" s="1" t="s">
        <v>58</v>
      </c>
      <c r="I125" s="1" t="s">
        <v>50</v>
      </c>
      <c r="J125" s="1" t="s">
        <v>114</v>
      </c>
      <c r="K125" s="1" t="s">
        <v>60</v>
      </c>
      <c r="L125" s="1" t="s">
        <v>61</v>
      </c>
      <c r="M125" s="1" t="s">
        <v>53</v>
      </c>
      <c r="N125" s="1">
        <v>31.11</v>
      </c>
      <c r="O125" s="2">
        <v>622.20000000000005</v>
      </c>
      <c r="P125" s="1">
        <v>21</v>
      </c>
      <c r="Q125" s="1">
        <v>20230908</v>
      </c>
      <c r="R125" s="1">
        <v>20230906</v>
      </c>
      <c r="S125" s="1">
        <v>20230906</v>
      </c>
      <c r="T125" s="1" t="s">
        <v>38</v>
      </c>
      <c r="U125" s="1" t="b">
        <v>0</v>
      </c>
      <c r="V125" s="1" t="b">
        <v>1</v>
      </c>
      <c r="W125" s="1" t="str" cm="1">
        <f t="array" ref="W125">_xlfn.XLOOKUP(MID(JuchuZan[[#This Row],[Item'#]],2,3),INDEX(_dtRg_Material,,1),INDEX(_dtRg_Material,,2),"-")</f>
        <v>-</v>
      </c>
      <c r="X125" s="1">
        <f>JuchuZan[[#This Row],[Total Length]]/JuchuZan[[#This Row],[OrderQty]]</f>
        <v>0</v>
      </c>
      <c r="Y125" s="87">
        <f>JuchuZan[[#This Row],[TotalPrice]]+Y124</f>
        <v>253511.1</v>
      </c>
      <c r="Z1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" s="1">
        <f>JuchuZan[[#This Row],[Total Length]]/JuchuZan[[#This Row],[Total Block]]</f>
        <v>0</v>
      </c>
      <c r="AB125" s="1">
        <f>JuchuZan[[#This Row],[TotalPrice]]/JuchuZan[[#This Row],[OrderQty]]</f>
        <v>31.110000000000003</v>
      </c>
      <c r="AC125" s="1" t="e">
        <f>_xlfn.XLOOKUP(JuchuZan[[#This Row],[H'#]],#REF!,#REF!,"NA",0)</f>
        <v>#REF!</v>
      </c>
      <c r="AD125" s="1" t="e">
        <f>_xlfn.XLOOKUP(JuchuZan[[#This Row],[H'#]],#REF!,#REF!,"NA",0)</f>
        <v>#REF!</v>
      </c>
      <c r="AE125" s="1" t="str">
        <f>_xlfn.XLOOKUP(JuchuZan[[#This Row],[H'#]],[3]Sheet1!$H$2:$H$1079,[3]Sheet1!$B$2:$B$1079,"NA",0)</f>
        <v>NA</v>
      </c>
    </row>
    <row r="126" spans="1:31">
      <c r="A126" s="1" t="s">
        <v>488</v>
      </c>
      <c r="B126" s="1" t="s">
        <v>338</v>
      </c>
      <c r="C126" s="1" t="s">
        <v>339</v>
      </c>
      <c r="D126" s="1">
        <v>40</v>
      </c>
      <c r="E126" s="1">
        <v>0</v>
      </c>
      <c r="F126" s="1">
        <v>40</v>
      </c>
      <c r="G126" s="1" t="s">
        <v>38</v>
      </c>
      <c r="H126" s="1" t="s">
        <v>58</v>
      </c>
      <c r="I126" s="1" t="s">
        <v>50</v>
      </c>
      <c r="J126" s="1" t="s">
        <v>114</v>
      </c>
      <c r="K126" s="1" t="s">
        <v>82</v>
      </c>
      <c r="L126" s="1" t="s">
        <v>61</v>
      </c>
      <c r="M126" s="1" t="s">
        <v>38</v>
      </c>
      <c r="N126" s="1">
        <v>29.59</v>
      </c>
      <c r="O126" s="2">
        <v>1183.5999999999999</v>
      </c>
      <c r="P126" s="1">
        <v>21</v>
      </c>
      <c r="Q126" s="1">
        <v>20230908</v>
      </c>
      <c r="R126" s="1">
        <v>20230906</v>
      </c>
      <c r="S126" s="1">
        <v>20230906</v>
      </c>
      <c r="T126" s="1" t="s">
        <v>38</v>
      </c>
      <c r="U126" s="1" t="b">
        <v>0</v>
      </c>
      <c r="V126" s="1" t="b">
        <v>1</v>
      </c>
      <c r="W126" s="1" t="str" cm="1">
        <f t="array" ref="W126">_xlfn.XLOOKUP(MID(JuchuZan[[#This Row],[Item'#]],2,3),INDEX(_dtRg_Material,,1),INDEX(_dtRg_Material,,2),"-")</f>
        <v>-</v>
      </c>
      <c r="X126" s="1">
        <f>JuchuZan[[#This Row],[Total Length]]/JuchuZan[[#This Row],[OrderQty]]</f>
        <v>0</v>
      </c>
      <c r="Y126" s="87">
        <f>JuchuZan[[#This Row],[TotalPrice]]+Y125</f>
        <v>254694.7</v>
      </c>
      <c r="Z1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" s="1">
        <f>JuchuZan[[#This Row],[Total Length]]/JuchuZan[[#This Row],[Total Block]]</f>
        <v>0</v>
      </c>
      <c r="AB126" s="1">
        <f>JuchuZan[[#This Row],[TotalPrice]]/JuchuZan[[#This Row],[OrderQty]]</f>
        <v>29.589999999999996</v>
      </c>
      <c r="AC126" s="1" t="e">
        <f>_xlfn.XLOOKUP(JuchuZan[[#This Row],[H'#]],#REF!,#REF!,"NA",0)</f>
        <v>#REF!</v>
      </c>
      <c r="AD126" s="1" t="e">
        <f>_xlfn.XLOOKUP(JuchuZan[[#This Row],[H'#]],#REF!,#REF!,"NA",0)</f>
        <v>#REF!</v>
      </c>
      <c r="AE126" s="1" t="str">
        <f>_xlfn.XLOOKUP(JuchuZan[[#This Row],[H'#]],[3]Sheet1!$H$2:$H$1079,[3]Sheet1!$B$2:$B$1079,"NA",0)</f>
        <v>NA</v>
      </c>
    </row>
    <row r="127" spans="1:31">
      <c r="A127" s="1" t="s">
        <v>489</v>
      </c>
      <c r="B127" s="1" t="s">
        <v>490</v>
      </c>
      <c r="C127" s="1" t="s">
        <v>491</v>
      </c>
      <c r="D127" s="1">
        <v>1</v>
      </c>
      <c r="E127" s="1">
        <v>0</v>
      </c>
      <c r="F127" s="1">
        <v>1</v>
      </c>
      <c r="G127" s="1" t="s">
        <v>38</v>
      </c>
      <c r="H127" s="1" t="s">
        <v>58</v>
      </c>
      <c r="I127" s="1" t="s">
        <v>50</v>
      </c>
      <c r="J127" s="1" t="s">
        <v>114</v>
      </c>
      <c r="K127" s="1" t="s">
        <v>207</v>
      </c>
      <c r="L127" s="1" t="s">
        <v>61</v>
      </c>
      <c r="M127" s="1" t="s">
        <v>38</v>
      </c>
      <c r="N127" s="1">
        <v>34.39</v>
      </c>
      <c r="O127" s="2">
        <v>34.39</v>
      </c>
      <c r="P127" s="1">
        <v>21</v>
      </c>
      <c r="Q127" s="1">
        <v>20230908</v>
      </c>
      <c r="R127" s="1">
        <v>20230906</v>
      </c>
      <c r="S127" s="1">
        <v>20230906</v>
      </c>
      <c r="T127" s="1" t="s">
        <v>38</v>
      </c>
      <c r="U127" s="1" t="b">
        <v>0</v>
      </c>
      <c r="V127" s="1" t="b">
        <v>1</v>
      </c>
      <c r="W127" s="1" t="str" cm="1">
        <f t="array" ref="W127">_xlfn.XLOOKUP(MID(JuchuZan[[#This Row],[Item'#]],2,3),INDEX(_dtRg_Material,,1),INDEX(_dtRg_Material,,2),"-")</f>
        <v>-</v>
      </c>
      <c r="X127" s="1">
        <f>JuchuZan[[#This Row],[Total Length]]/JuchuZan[[#This Row],[OrderQty]]</f>
        <v>0</v>
      </c>
      <c r="Y127" s="87">
        <f>JuchuZan[[#This Row],[TotalPrice]]+Y126</f>
        <v>254729.09000000003</v>
      </c>
      <c r="Z1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" s="1">
        <f>JuchuZan[[#This Row],[Total Length]]/JuchuZan[[#This Row],[Total Block]]</f>
        <v>0</v>
      </c>
      <c r="AB127" s="1">
        <f>JuchuZan[[#This Row],[TotalPrice]]/JuchuZan[[#This Row],[OrderQty]]</f>
        <v>34.39</v>
      </c>
      <c r="AC127" s="1" t="e">
        <f>_xlfn.XLOOKUP(JuchuZan[[#This Row],[H'#]],#REF!,#REF!,"NA",0)</f>
        <v>#REF!</v>
      </c>
      <c r="AD127" s="1" t="e">
        <f>_xlfn.XLOOKUP(JuchuZan[[#This Row],[H'#]],#REF!,#REF!,"NA",0)</f>
        <v>#REF!</v>
      </c>
      <c r="AE127" s="1" t="str">
        <f>_xlfn.XLOOKUP(JuchuZan[[#This Row],[H'#]],[3]Sheet1!$H$2:$H$1079,[3]Sheet1!$B$2:$B$1079,"NA",0)</f>
        <v>NA</v>
      </c>
    </row>
    <row r="128" spans="1:31">
      <c r="A128" s="1" t="s">
        <v>492</v>
      </c>
      <c r="B128" s="1" t="s">
        <v>245</v>
      </c>
      <c r="C128" s="1" t="s">
        <v>246</v>
      </c>
      <c r="D128" s="1">
        <v>20</v>
      </c>
      <c r="E128" s="1">
        <v>0</v>
      </c>
      <c r="F128" s="1">
        <v>20</v>
      </c>
      <c r="G128" s="1" t="s">
        <v>38</v>
      </c>
      <c r="H128" s="1" t="s">
        <v>58</v>
      </c>
      <c r="I128" s="1" t="s">
        <v>50</v>
      </c>
      <c r="J128" s="1" t="s">
        <v>114</v>
      </c>
      <c r="K128" s="1" t="s">
        <v>207</v>
      </c>
      <c r="L128" s="1" t="s">
        <v>61</v>
      </c>
      <c r="M128" s="1" t="s">
        <v>53</v>
      </c>
      <c r="N128" s="1">
        <v>36.11</v>
      </c>
      <c r="O128" s="2">
        <v>722.2</v>
      </c>
      <c r="P128" s="1">
        <v>21</v>
      </c>
      <c r="Q128" s="1">
        <v>20230908</v>
      </c>
      <c r="R128" s="1">
        <v>20230906</v>
      </c>
      <c r="S128" s="1">
        <v>20230906</v>
      </c>
      <c r="T128" s="1" t="s">
        <v>38</v>
      </c>
      <c r="U128" s="1" t="b">
        <v>0</v>
      </c>
      <c r="V128" s="1" t="b">
        <v>1</v>
      </c>
      <c r="W128" s="1" t="str" cm="1">
        <f t="array" ref="W128">_xlfn.XLOOKUP(MID(JuchuZan[[#This Row],[Item'#]],2,3),INDEX(_dtRg_Material,,1),INDEX(_dtRg_Material,,2),"-")</f>
        <v>-</v>
      </c>
      <c r="X128" s="1">
        <f>JuchuZan[[#This Row],[Total Length]]/JuchuZan[[#This Row],[OrderQty]]</f>
        <v>0</v>
      </c>
      <c r="Y128" s="87">
        <f>JuchuZan[[#This Row],[TotalPrice]]+Y127</f>
        <v>255451.29000000004</v>
      </c>
      <c r="Z1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" s="1">
        <f>JuchuZan[[#This Row],[Total Length]]/JuchuZan[[#This Row],[Total Block]]</f>
        <v>0</v>
      </c>
      <c r="AB128" s="1">
        <f>JuchuZan[[#This Row],[TotalPrice]]/JuchuZan[[#This Row],[OrderQty]]</f>
        <v>36.11</v>
      </c>
      <c r="AC128" s="1" t="e">
        <f>_xlfn.XLOOKUP(JuchuZan[[#This Row],[H'#]],#REF!,#REF!,"NA",0)</f>
        <v>#REF!</v>
      </c>
      <c r="AD128" s="1" t="e">
        <f>_xlfn.XLOOKUP(JuchuZan[[#This Row],[H'#]],#REF!,#REF!,"NA",0)</f>
        <v>#REF!</v>
      </c>
      <c r="AE128" s="1" t="str">
        <f>_xlfn.XLOOKUP(JuchuZan[[#This Row],[H'#]],[3]Sheet1!$H$2:$H$1079,[3]Sheet1!$B$2:$B$1079,"NA",0)</f>
        <v>BLOCK ASSEMBLY (GK)</v>
      </c>
    </row>
    <row r="129" spans="1:31">
      <c r="A129" s="1" t="s">
        <v>493</v>
      </c>
      <c r="B129" s="1" t="s">
        <v>112</v>
      </c>
      <c r="C129" s="1" t="s">
        <v>113</v>
      </c>
      <c r="D129" s="1">
        <v>20</v>
      </c>
      <c r="E129" s="1">
        <v>0</v>
      </c>
      <c r="F129" s="1">
        <v>20</v>
      </c>
      <c r="G129" s="1" t="s">
        <v>38</v>
      </c>
      <c r="H129" s="1" t="s">
        <v>58</v>
      </c>
      <c r="I129" s="1" t="s">
        <v>50</v>
      </c>
      <c r="J129" s="1" t="s">
        <v>114</v>
      </c>
      <c r="K129" s="1" t="s">
        <v>115</v>
      </c>
      <c r="L129" s="1" t="s">
        <v>61</v>
      </c>
      <c r="M129" s="1" t="s">
        <v>38</v>
      </c>
      <c r="N129" s="1">
        <v>31.8</v>
      </c>
      <c r="O129" s="2">
        <v>636</v>
      </c>
      <c r="P129" s="1">
        <v>21</v>
      </c>
      <c r="Q129" s="1">
        <v>20230908</v>
      </c>
      <c r="R129" s="1">
        <v>20230906</v>
      </c>
      <c r="S129" s="1">
        <v>20230906</v>
      </c>
      <c r="T129" s="1" t="s">
        <v>38</v>
      </c>
      <c r="U129" s="1" t="b">
        <v>0</v>
      </c>
      <c r="V129" s="1" t="b">
        <v>1</v>
      </c>
      <c r="W129" s="1" t="str" cm="1">
        <f t="array" ref="W129">_xlfn.XLOOKUP(MID(JuchuZan[[#This Row],[Item'#]],2,3),INDEX(_dtRg_Material,,1),INDEX(_dtRg_Material,,2),"-")</f>
        <v>-</v>
      </c>
      <c r="X129" s="1">
        <f>JuchuZan[[#This Row],[Total Length]]/JuchuZan[[#This Row],[OrderQty]]</f>
        <v>0</v>
      </c>
      <c r="Y129" s="87">
        <f>JuchuZan[[#This Row],[TotalPrice]]+Y128</f>
        <v>256087.29000000004</v>
      </c>
      <c r="Z1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" s="1">
        <f>JuchuZan[[#This Row],[Total Length]]/JuchuZan[[#This Row],[Total Block]]</f>
        <v>0</v>
      </c>
      <c r="AB129" s="1">
        <f>JuchuZan[[#This Row],[TotalPrice]]/JuchuZan[[#This Row],[OrderQty]]</f>
        <v>31.8</v>
      </c>
      <c r="AC129" s="1" t="e">
        <f>_xlfn.XLOOKUP(JuchuZan[[#This Row],[H'#]],#REF!,#REF!,"NA",0)</f>
        <v>#REF!</v>
      </c>
      <c r="AD129" s="1" t="e">
        <f>_xlfn.XLOOKUP(JuchuZan[[#This Row],[H'#]],#REF!,#REF!,"NA",0)</f>
        <v>#REF!</v>
      </c>
      <c r="AE129" s="1" t="str">
        <f>_xlfn.XLOOKUP(JuchuZan[[#This Row],[H'#]],[3]Sheet1!$H$2:$H$1079,[3]Sheet1!$B$2:$B$1079,"NA",0)</f>
        <v>NA</v>
      </c>
    </row>
    <row r="130" spans="1:31">
      <c r="A130" s="1" t="s">
        <v>494</v>
      </c>
      <c r="B130" s="1" t="s">
        <v>342</v>
      </c>
      <c r="C130" s="1" t="s">
        <v>343</v>
      </c>
      <c r="D130" s="1">
        <v>20</v>
      </c>
      <c r="E130" s="1">
        <v>0</v>
      </c>
      <c r="F130" s="1">
        <v>20</v>
      </c>
      <c r="G130" s="1" t="s">
        <v>38</v>
      </c>
      <c r="H130" s="1" t="s">
        <v>58</v>
      </c>
      <c r="I130" s="1" t="s">
        <v>50</v>
      </c>
      <c r="J130" s="1" t="s">
        <v>114</v>
      </c>
      <c r="K130" s="1" t="s">
        <v>52</v>
      </c>
      <c r="L130" s="1" t="s">
        <v>61</v>
      </c>
      <c r="M130" s="1" t="s">
        <v>38</v>
      </c>
      <c r="N130" s="1">
        <v>27.3</v>
      </c>
      <c r="O130" s="2">
        <v>546</v>
      </c>
      <c r="P130" s="1">
        <v>21</v>
      </c>
      <c r="Q130" s="1">
        <v>20230908</v>
      </c>
      <c r="R130" s="1">
        <v>20230906</v>
      </c>
      <c r="S130" s="1">
        <v>20230906</v>
      </c>
      <c r="T130" s="1" t="s">
        <v>38</v>
      </c>
      <c r="U130" s="1" t="b">
        <v>0</v>
      </c>
      <c r="V130" s="1" t="b">
        <v>1</v>
      </c>
      <c r="W130" s="1" t="str" cm="1">
        <f t="array" ref="W130">_xlfn.XLOOKUP(MID(JuchuZan[[#This Row],[Item'#]],2,3),INDEX(_dtRg_Material,,1),INDEX(_dtRg_Material,,2),"-")</f>
        <v>-</v>
      </c>
      <c r="X130" s="1">
        <f>JuchuZan[[#This Row],[Total Length]]/JuchuZan[[#This Row],[OrderQty]]</f>
        <v>0</v>
      </c>
      <c r="Y130" s="87">
        <f>JuchuZan[[#This Row],[TotalPrice]]+Y129</f>
        <v>256633.29000000004</v>
      </c>
      <c r="Z1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" s="1">
        <f>JuchuZan[[#This Row],[Total Length]]/JuchuZan[[#This Row],[Total Block]]</f>
        <v>0</v>
      </c>
      <c r="AB130" s="1">
        <f>JuchuZan[[#This Row],[TotalPrice]]/JuchuZan[[#This Row],[OrderQty]]</f>
        <v>27.3</v>
      </c>
      <c r="AC130" s="1" t="e">
        <f>_xlfn.XLOOKUP(JuchuZan[[#This Row],[H'#]],#REF!,#REF!,"NA",0)</f>
        <v>#REF!</v>
      </c>
      <c r="AD130" s="1" t="e">
        <f>_xlfn.XLOOKUP(JuchuZan[[#This Row],[H'#]],#REF!,#REF!,"NA",0)</f>
        <v>#REF!</v>
      </c>
      <c r="AE130" s="1" t="str">
        <f>_xlfn.XLOOKUP(JuchuZan[[#This Row],[H'#]],[3]Sheet1!$H$2:$H$1079,[3]Sheet1!$B$2:$B$1079,"NA",0)</f>
        <v>NA</v>
      </c>
    </row>
    <row r="131" spans="1:31">
      <c r="A131" s="1" t="s">
        <v>495</v>
      </c>
      <c r="B131" s="1" t="s">
        <v>345</v>
      </c>
      <c r="C131" s="1" t="s">
        <v>346</v>
      </c>
      <c r="D131" s="1">
        <v>40</v>
      </c>
      <c r="E131" s="1">
        <v>0</v>
      </c>
      <c r="F131" s="1">
        <v>40</v>
      </c>
      <c r="G131" s="1" t="s">
        <v>38</v>
      </c>
      <c r="H131" s="1" t="s">
        <v>49</v>
      </c>
      <c r="I131" s="1" t="s">
        <v>50</v>
      </c>
      <c r="J131" s="1" t="s">
        <v>114</v>
      </c>
      <c r="K131" s="1" t="s">
        <v>60</v>
      </c>
      <c r="L131" s="1" t="s">
        <v>38</v>
      </c>
      <c r="M131" s="1" t="s">
        <v>38</v>
      </c>
      <c r="N131" s="1">
        <v>57.4</v>
      </c>
      <c r="O131" s="2">
        <v>2296</v>
      </c>
      <c r="P131" s="1">
        <v>21</v>
      </c>
      <c r="Q131" s="1">
        <v>20230908</v>
      </c>
      <c r="R131" s="1">
        <v>20230906</v>
      </c>
      <c r="S131" s="1">
        <v>20230906</v>
      </c>
      <c r="T131" s="1" t="s">
        <v>38</v>
      </c>
      <c r="U131" s="1" t="b">
        <v>0</v>
      </c>
      <c r="V131" s="1" t="b">
        <v>1</v>
      </c>
      <c r="W131" s="1" t="str" cm="1">
        <f t="array" ref="W131">_xlfn.XLOOKUP(MID(JuchuZan[[#This Row],[Item'#]],2,3),INDEX(_dtRg_Material,,1),INDEX(_dtRg_Material,,2),"-")</f>
        <v>-</v>
      </c>
      <c r="X131" s="1">
        <f>JuchuZan[[#This Row],[Total Length]]/JuchuZan[[#This Row],[OrderQty]]</f>
        <v>0</v>
      </c>
      <c r="Y131" s="87">
        <f>JuchuZan[[#This Row],[TotalPrice]]+Y130</f>
        <v>258929.29000000004</v>
      </c>
      <c r="Z1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" s="1">
        <f>JuchuZan[[#This Row],[Total Length]]/JuchuZan[[#This Row],[Total Block]]</f>
        <v>0</v>
      </c>
      <c r="AB131" s="1">
        <f>JuchuZan[[#This Row],[TotalPrice]]/JuchuZan[[#This Row],[OrderQty]]</f>
        <v>57.4</v>
      </c>
      <c r="AC131" s="1" t="e">
        <f>_xlfn.XLOOKUP(JuchuZan[[#This Row],[H'#]],#REF!,#REF!,"NA",0)</f>
        <v>#REF!</v>
      </c>
      <c r="AD131" s="1" t="e">
        <f>_xlfn.XLOOKUP(JuchuZan[[#This Row],[H'#]],#REF!,#REF!,"NA",0)</f>
        <v>#REF!</v>
      </c>
      <c r="AE131" s="1" t="str">
        <f>_xlfn.XLOOKUP(JuchuZan[[#This Row],[H'#]],[3]Sheet1!$H$2:$H$1079,[3]Sheet1!$B$2:$B$1079,"NA",0)</f>
        <v>NA</v>
      </c>
    </row>
    <row r="132" spans="1:31">
      <c r="A132" s="1" t="s">
        <v>496</v>
      </c>
      <c r="B132" s="1" t="s">
        <v>497</v>
      </c>
      <c r="C132" s="1" t="s">
        <v>498</v>
      </c>
      <c r="D132" s="1">
        <v>20</v>
      </c>
      <c r="E132" s="1">
        <v>0</v>
      </c>
      <c r="F132" s="1">
        <v>20</v>
      </c>
      <c r="G132" s="1" t="s">
        <v>38</v>
      </c>
      <c r="H132" s="1" t="s">
        <v>49</v>
      </c>
      <c r="I132" s="1" t="s">
        <v>50</v>
      </c>
      <c r="J132" s="1" t="s">
        <v>114</v>
      </c>
      <c r="K132" s="1" t="s">
        <v>60</v>
      </c>
      <c r="L132" s="1" t="s">
        <v>38</v>
      </c>
      <c r="M132" s="1" t="s">
        <v>38</v>
      </c>
      <c r="N132" s="1">
        <v>61.37</v>
      </c>
      <c r="O132" s="2">
        <v>1227.4000000000001</v>
      </c>
      <c r="P132" s="1">
        <v>21</v>
      </c>
      <c r="Q132" s="1">
        <v>20230908</v>
      </c>
      <c r="R132" s="1">
        <v>20230906</v>
      </c>
      <c r="S132" s="1">
        <v>20230906</v>
      </c>
      <c r="T132" s="1" t="s">
        <v>38</v>
      </c>
      <c r="U132" s="1" t="b">
        <v>0</v>
      </c>
      <c r="V132" s="1" t="b">
        <v>1</v>
      </c>
      <c r="W132" s="1" t="str" cm="1">
        <f t="array" ref="W132">_xlfn.XLOOKUP(MID(JuchuZan[[#This Row],[Item'#]],2,3),INDEX(_dtRg_Material,,1),INDEX(_dtRg_Material,,2),"-")</f>
        <v>-</v>
      </c>
      <c r="X132" s="1">
        <f>JuchuZan[[#This Row],[Total Length]]/JuchuZan[[#This Row],[OrderQty]]</f>
        <v>0</v>
      </c>
      <c r="Y132" s="87">
        <f>JuchuZan[[#This Row],[TotalPrice]]+Y131</f>
        <v>260156.69000000003</v>
      </c>
      <c r="Z1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" s="1">
        <f>JuchuZan[[#This Row],[Total Length]]/JuchuZan[[#This Row],[Total Block]]</f>
        <v>0</v>
      </c>
      <c r="AB132" s="1">
        <f>JuchuZan[[#This Row],[TotalPrice]]/JuchuZan[[#This Row],[OrderQty]]</f>
        <v>61.370000000000005</v>
      </c>
      <c r="AC132" s="1" t="e">
        <f>_xlfn.XLOOKUP(JuchuZan[[#This Row],[H'#]],#REF!,#REF!,"NA",0)</f>
        <v>#REF!</v>
      </c>
      <c r="AD132" s="1" t="e">
        <f>_xlfn.XLOOKUP(JuchuZan[[#This Row],[H'#]],#REF!,#REF!,"NA",0)</f>
        <v>#REF!</v>
      </c>
      <c r="AE132" s="1" t="str">
        <f>_xlfn.XLOOKUP(JuchuZan[[#This Row],[H'#]],[3]Sheet1!$H$2:$H$1079,[3]Sheet1!$B$2:$B$1079,"NA",0)</f>
        <v>NA</v>
      </c>
    </row>
    <row r="133" spans="1:31">
      <c r="A133" s="1" t="s">
        <v>499</v>
      </c>
      <c r="B133" s="1" t="s">
        <v>283</v>
      </c>
      <c r="C133" s="1" t="s">
        <v>284</v>
      </c>
      <c r="D133" s="1">
        <v>30</v>
      </c>
      <c r="E133" s="1">
        <v>0</v>
      </c>
      <c r="F133" s="1">
        <v>30</v>
      </c>
      <c r="G133" s="1" t="s">
        <v>38</v>
      </c>
      <c r="H133" s="1" t="s">
        <v>49</v>
      </c>
      <c r="I133" s="1" t="s">
        <v>50</v>
      </c>
      <c r="J133" s="1" t="s">
        <v>59</v>
      </c>
      <c r="K133" s="1" t="s">
        <v>60</v>
      </c>
      <c r="L133" s="1" t="s">
        <v>38</v>
      </c>
      <c r="M133" s="1" t="s">
        <v>38</v>
      </c>
      <c r="N133" s="1">
        <v>50.37</v>
      </c>
      <c r="O133" s="2">
        <v>1511.1</v>
      </c>
      <c r="P133" s="1">
        <v>21</v>
      </c>
      <c r="Q133" s="1">
        <v>20230908</v>
      </c>
      <c r="R133" s="1">
        <v>20230906</v>
      </c>
      <c r="S133" s="1">
        <v>20230906</v>
      </c>
      <c r="T133" s="1" t="s">
        <v>38</v>
      </c>
      <c r="U133" s="1" t="b">
        <v>0</v>
      </c>
      <c r="V133" s="1" t="b">
        <v>1</v>
      </c>
      <c r="W133" s="1" t="str" cm="1">
        <f t="array" ref="W133">_xlfn.XLOOKUP(MID(JuchuZan[[#This Row],[Item'#]],2,3),INDEX(_dtRg_Material,,1),INDEX(_dtRg_Material,,2),"-")</f>
        <v>-</v>
      </c>
      <c r="X133" s="1">
        <f>JuchuZan[[#This Row],[Total Length]]/JuchuZan[[#This Row],[OrderQty]]</f>
        <v>0</v>
      </c>
      <c r="Y133" s="87">
        <f>JuchuZan[[#This Row],[TotalPrice]]+Y132</f>
        <v>261667.79000000004</v>
      </c>
      <c r="Z1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" s="1">
        <f>JuchuZan[[#This Row],[Total Length]]/JuchuZan[[#This Row],[Total Block]]</f>
        <v>0</v>
      </c>
      <c r="AB133" s="1">
        <f>JuchuZan[[#This Row],[TotalPrice]]/JuchuZan[[#This Row],[OrderQty]]</f>
        <v>50.37</v>
      </c>
      <c r="AC133" s="1" t="e">
        <f>_xlfn.XLOOKUP(JuchuZan[[#This Row],[H'#]],#REF!,#REF!,"NA",0)</f>
        <v>#REF!</v>
      </c>
      <c r="AD133" s="1" t="e">
        <f>_xlfn.XLOOKUP(JuchuZan[[#This Row],[H'#]],#REF!,#REF!,"NA",0)</f>
        <v>#REF!</v>
      </c>
      <c r="AE133" s="1" t="str">
        <f>_xlfn.XLOOKUP(JuchuZan[[#This Row],[H'#]],[3]Sheet1!$H$2:$H$1079,[3]Sheet1!$B$2:$B$1079,"NA",0)</f>
        <v>NA</v>
      </c>
    </row>
    <row r="134" spans="1:31" hidden="1">
      <c r="A134" s="1" t="s">
        <v>500</v>
      </c>
      <c r="B134" s="1" t="s">
        <v>501</v>
      </c>
      <c r="C134" s="1" t="s">
        <v>502</v>
      </c>
      <c r="D134" s="1">
        <v>2</v>
      </c>
      <c r="E134" s="1">
        <v>940</v>
      </c>
      <c r="F134" s="1">
        <v>0</v>
      </c>
      <c r="G134" s="1" t="s">
        <v>402</v>
      </c>
      <c r="H134" s="1" t="s">
        <v>74</v>
      </c>
      <c r="I134" s="1" t="s">
        <v>36</v>
      </c>
      <c r="J134" s="1" t="s">
        <v>403</v>
      </c>
      <c r="K134" s="1" t="s">
        <v>404</v>
      </c>
      <c r="L134" s="1" t="s">
        <v>38</v>
      </c>
      <c r="M134" s="1" t="s">
        <v>38</v>
      </c>
      <c r="N134" s="1">
        <v>1716</v>
      </c>
      <c r="O134" s="2">
        <v>3432</v>
      </c>
      <c r="P134" s="1">
        <v>11</v>
      </c>
      <c r="Q134" s="1">
        <v>20230905</v>
      </c>
      <c r="R134" s="1">
        <v>20230906</v>
      </c>
      <c r="S134" s="1">
        <v>20230906</v>
      </c>
      <c r="T134" s="1" t="s">
        <v>38</v>
      </c>
      <c r="U134" s="1" t="b">
        <v>0</v>
      </c>
      <c r="V134" s="1" t="b">
        <v>0</v>
      </c>
      <c r="W134" s="1" t="str" cm="1">
        <f t="array" ref="W134">_xlfn.XLOOKUP(MID(JuchuZan[[#This Row],[Item'#]],2,3),INDEX(_dtRg_Material,,1),INDEX(_dtRg_Material,,2),"-")</f>
        <v>-</v>
      </c>
      <c r="X134" s="1">
        <f>JuchuZan[[#This Row],[Total Length]]/JuchuZan[[#This Row],[OrderQty]]</f>
        <v>470</v>
      </c>
      <c r="Y134" s="87">
        <f>JuchuZan[[#This Row],[TotalPrice]]+Y133</f>
        <v>265099.79000000004</v>
      </c>
      <c r="Z1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" s="1" t="e">
        <f>JuchuZan[[#This Row],[Total Length]]/JuchuZan[[#This Row],[Total Block]]</f>
        <v>#DIV/0!</v>
      </c>
      <c r="AB134" s="1">
        <f>JuchuZan[[#This Row],[TotalPrice]]/JuchuZan[[#This Row],[OrderQty]]</f>
        <v>1716</v>
      </c>
      <c r="AC134" s="1" t="e">
        <f>_xlfn.XLOOKUP(JuchuZan[[#This Row],[H'#]],#REF!,#REF!,"NA",0)</f>
        <v>#REF!</v>
      </c>
      <c r="AD134" s="1" t="e">
        <f>_xlfn.XLOOKUP(JuchuZan[[#This Row],[H'#]],#REF!,#REF!,"NA",0)</f>
        <v>#REF!</v>
      </c>
      <c r="AE134" s="1" t="str">
        <f>_xlfn.XLOOKUP(JuchuZan[[#This Row],[H'#]],[3]Sheet1!$H$2:$H$1079,[3]Sheet1!$B$2:$B$1079,"NA",0)</f>
        <v>WASHING (GL)</v>
      </c>
    </row>
    <row r="135" spans="1:31">
      <c r="A135" s="1" t="s">
        <v>503</v>
      </c>
      <c r="B135" s="1" t="s">
        <v>504</v>
      </c>
      <c r="C135" s="1" t="s">
        <v>336</v>
      </c>
      <c r="D135" s="1">
        <v>20</v>
      </c>
      <c r="E135" s="1">
        <v>0</v>
      </c>
      <c r="F135" s="1">
        <v>20</v>
      </c>
      <c r="G135" s="1" t="s">
        <v>505</v>
      </c>
      <c r="H135" s="1" t="s">
        <v>49</v>
      </c>
      <c r="I135" s="1" t="s">
        <v>50</v>
      </c>
      <c r="J135" s="1" t="s">
        <v>114</v>
      </c>
      <c r="K135" s="1" t="s">
        <v>60</v>
      </c>
      <c r="L135" s="1" t="s">
        <v>61</v>
      </c>
      <c r="M135" s="1" t="s">
        <v>53</v>
      </c>
      <c r="N135" s="1">
        <v>32</v>
      </c>
      <c r="O135" s="2">
        <v>640</v>
      </c>
      <c r="P135" s="1">
        <v>11</v>
      </c>
      <c r="Q135" s="1">
        <v>20230828</v>
      </c>
      <c r="R135" s="1">
        <v>20230906</v>
      </c>
      <c r="S135" s="1">
        <v>20230906</v>
      </c>
      <c r="T135" s="1" t="s">
        <v>38</v>
      </c>
      <c r="U135" s="1" t="b">
        <v>0</v>
      </c>
      <c r="V135" s="1" t="b">
        <v>1</v>
      </c>
      <c r="W135" s="1" t="str" cm="1">
        <f t="array" ref="W135">_xlfn.XLOOKUP(MID(JuchuZan[[#This Row],[Item'#]],2,3),INDEX(_dtRg_Material,,1),INDEX(_dtRg_Material,,2),"-")</f>
        <v>-</v>
      </c>
      <c r="X135" s="1">
        <f>JuchuZan[[#This Row],[Total Length]]/JuchuZan[[#This Row],[OrderQty]]</f>
        <v>0</v>
      </c>
      <c r="Y135" s="87">
        <f>JuchuZan[[#This Row],[TotalPrice]]+Y134</f>
        <v>265739.79000000004</v>
      </c>
      <c r="Z1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" s="1">
        <f>JuchuZan[[#This Row],[Total Length]]/JuchuZan[[#This Row],[Total Block]]</f>
        <v>0</v>
      </c>
      <c r="AB135" s="1">
        <f>JuchuZan[[#This Row],[TotalPrice]]/JuchuZan[[#This Row],[OrderQty]]</f>
        <v>32</v>
      </c>
      <c r="AC135" s="1" t="e">
        <f>_xlfn.XLOOKUP(JuchuZan[[#This Row],[H'#]],#REF!,#REF!,"NA",0)</f>
        <v>#REF!</v>
      </c>
      <c r="AD135" s="1" t="e">
        <f>_xlfn.XLOOKUP(JuchuZan[[#This Row],[H'#]],#REF!,#REF!,"NA",0)</f>
        <v>#REF!</v>
      </c>
      <c r="AE135" s="1" t="str">
        <f>_xlfn.XLOOKUP(JuchuZan[[#This Row],[H'#]],[3]Sheet1!$H$2:$H$1079,[3]Sheet1!$B$2:$B$1079,"NA",0)</f>
        <v>NA</v>
      </c>
    </row>
    <row r="136" spans="1:31">
      <c r="A136" s="1" t="s">
        <v>506</v>
      </c>
      <c r="B136" s="1" t="s">
        <v>507</v>
      </c>
      <c r="C136" s="1" t="s">
        <v>508</v>
      </c>
      <c r="D136" s="1">
        <v>4</v>
      </c>
      <c r="E136" s="1">
        <v>0</v>
      </c>
      <c r="F136" s="1">
        <v>4</v>
      </c>
      <c r="G136" s="1" t="s">
        <v>123</v>
      </c>
      <c r="H136" s="1" t="s">
        <v>49</v>
      </c>
      <c r="I136" s="1" t="s">
        <v>50</v>
      </c>
      <c r="J136" s="1" t="s">
        <v>114</v>
      </c>
      <c r="K136" s="1" t="s">
        <v>167</v>
      </c>
      <c r="L136" s="1" t="s">
        <v>38</v>
      </c>
      <c r="M136" s="1" t="s">
        <v>38</v>
      </c>
      <c r="N136" s="1">
        <v>72.540000000000006</v>
      </c>
      <c r="O136" s="2">
        <v>290.16000000000003</v>
      </c>
      <c r="P136" s="1">
        <v>11</v>
      </c>
      <c r="Q136" s="1">
        <v>20230706</v>
      </c>
      <c r="R136" s="1">
        <v>20230906</v>
      </c>
      <c r="S136" s="1">
        <v>20230906</v>
      </c>
      <c r="T136" s="1" t="s">
        <v>38</v>
      </c>
      <c r="U136" s="1" t="b">
        <v>0</v>
      </c>
      <c r="V136" s="1" t="b">
        <v>1</v>
      </c>
      <c r="W136" s="1" t="str" cm="1">
        <f t="array" ref="W136">_xlfn.XLOOKUP(MID(JuchuZan[[#This Row],[Item'#]],2,3),INDEX(_dtRg_Material,,1),INDEX(_dtRg_Material,,2),"-")</f>
        <v>-</v>
      </c>
      <c r="X136" s="1">
        <f>JuchuZan[[#This Row],[Total Length]]/JuchuZan[[#This Row],[OrderQty]]</f>
        <v>0</v>
      </c>
      <c r="Y136" s="87">
        <f>JuchuZan[[#This Row],[TotalPrice]]+Y135</f>
        <v>266029.95</v>
      </c>
      <c r="Z1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" s="1">
        <f>JuchuZan[[#This Row],[Total Length]]/JuchuZan[[#This Row],[Total Block]]</f>
        <v>0</v>
      </c>
      <c r="AB136" s="1">
        <f>JuchuZan[[#This Row],[TotalPrice]]/JuchuZan[[#This Row],[OrderQty]]</f>
        <v>72.540000000000006</v>
      </c>
      <c r="AC136" s="1" t="e">
        <f>_xlfn.XLOOKUP(JuchuZan[[#This Row],[H'#]],#REF!,#REF!,"NA",0)</f>
        <v>#REF!</v>
      </c>
      <c r="AD136" s="1" t="e">
        <f>_xlfn.XLOOKUP(JuchuZan[[#This Row],[H'#]],#REF!,#REF!,"NA",0)</f>
        <v>#REF!</v>
      </c>
      <c r="AE136" s="1" t="str">
        <f>_xlfn.XLOOKUP(JuchuZan[[#This Row],[H'#]],[3]Sheet1!$H$2:$H$1079,[3]Sheet1!$B$2:$B$1079,"NA",0)</f>
        <v>NA</v>
      </c>
    </row>
    <row r="137" spans="1:31" hidden="1">
      <c r="A137" s="1" t="s">
        <v>509</v>
      </c>
      <c r="B137" s="1" t="s">
        <v>510</v>
      </c>
      <c r="C137" s="1" t="s">
        <v>511</v>
      </c>
      <c r="D137" s="1">
        <v>2</v>
      </c>
      <c r="E137" s="1">
        <v>1680</v>
      </c>
      <c r="F137" s="1">
        <v>2</v>
      </c>
      <c r="G137" s="1" t="s">
        <v>38</v>
      </c>
      <c r="H137" s="1" t="s">
        <v>93</v>
      </c>
      <c r="I137" s="1" t="s">
        <v>43</v>
      </c>
      <c r="J137" s="1" t="s">
        <v>512</v>
      </c>
      <c r="K137" s="1" t="s">
        <v>95</v>
      </c>
      <c r="L137" s="1" t="s">
        <v>38</v>
      </c>
      <c r="M137" s="1" t="s">
        <v>289</v>
      </c>
      <c r="N137" s="1">
        <v>991.87</v>
      </c>
      <c r="O137" s="2">
        <v>1983.74</v>
      </c>
      <c r="P137" s="1">
        <v>21</v>
      </c>
      <c r="Q137" s="1">
        <v>20230731</v>
      </c>
      <c r="R137" s="1">
        <v>20230906</v>
      </c>
      <c r="S137" s="1">
        <v>20230906</v>
      </c>
      <c r="T137" s="1" t="s">
        <v>38</v>
      </c>
      <c r="U137" s="1" t="b">
        <v>0</v>
      </c>
      <c r="V137" s="1" t="b">
        <v>0</v>
      </c>
      <c r="W137" s="1" t="str" cm="1">
        <f t="array" ref="W137">_xlfn.XLOOKUP(MID(JuchuZan[[#This Row],[Item'#]],2,3),INDEX(_dtRg_Material,,1),INDEX(_dtRg_Material,,2),"-")</f>
        <v>-</v>
      </c>
      <c r="X137" s="1">
        <f>JuchuZan[[#This Row],[Total Length]]/JuchuZan[[#This Row],[OrderQty]]</f>
        <v>840</v>
      </c>
      <c r="Y137" s="87">
        <f>JuchuZan[[#This Row],[TotalPrice]]+Y136</f>
        <v>268013.69</v>
      </c>
      <c r="Z1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" s="1">
        <f>JuchuZan[[#This Row],[Total Length]]/JuchuZan[[#This Row],[Total Block]]</f>
        <v>840</v>
      </c>
      <c r="AB137" s="1">
        <f>JuchuZan[[#This Row],[TotalPrice]]/JuchuZan[[#This Row],[OrderQty]]</f>
        <v>991.87</v>
      </c>
      <c r="AC137" s="1" t="e">
        <f>_xlfn.XLOOKUP(JuchuZan[[#This Row],[H'#]],#REF!,#REF!,"NA",0)</f>
        <v>#REF!</v>
      </c>
      <c r="AD137" s="1" t="e">
        <f>_xlfn.XLOOKUP(JuchuZan[[#This Row],[H'#]],#REF!,#REF!,"NA",0)</f>
        <v>#REF!</v>
      </c>
      <c r="AE137" s="1" t="str">
        <f>_xlfn.XLOOKUP(JuchuZan[[#This Row],[H'#]],[3]Sheet1!$H$2:$H$1079,[3]Sheet1!$B$2:$B$1079,"NA",0)</f>
        <v>NA</v>
      </c>
    </row>
    <row r="138" spans="1:31">
      <c r="A138" s="1" t="s">
        <v>513</v>
      </c>
      <c r="B138" s="1" t="s">
        <v>514</v>
      </c>
      <c r="C138" s="1" t="s">
        <v>515</v>
      </c>
      <c r="D138" s="1">
        <v>20</v>
      </c>
      <c r="E138" s="1">
        <v>14200</v>
      </c>
      <c r="F138" s="1">
        <v>20</v>
      </c>
      <c r="G138" s="1" t="s">
        <v>516</v>
      </c>
      <c r="H138" s="1" t="s">
        <v>128</v>
      </c>
      <c r="I138" s="1" t="s">
        <v>129</v>
      </c>
      <c r="J138" s="1" t="s">
        <v>130</v>
      </c>
      <c r="K138" s="1" t="s">
        <v>254</v>
      </c>
      <c r="L138" s="1" t="s">
        <v>38</v>
      </c>
      <c r="M138" s="1" t="s">
        <v>53</v>
      </c>
      <c r="N138" s="1">
        <v>192.54</v>
      </c>
      <c r="O138" s="2">
        <v>3850.8</v>
      </c>
      <c r="P138" s="1">
        <v>11</v>
      </c>
      <c r="Q138" s="1">
        <v>20230816</v>
      </c>
      <c r="R138" s="1">
        <v>20230906</v>
      </c>
      <c r="S138" s="1">
        <v>20230906</v>
      </c>
      <c r="T138" s="1" t="s">
        <v>38</v>
      </c>
      <c r="U138" s="1" t="b">
        <v>0</v>
      </c>
      <c r="V138" s="1" t="b">
        <v>1</v>
      </c>
      <c r="W138" s="1" t="str" cm="1">
        <f t="array" ref="W138">_xlfn.XLOOKUP(MID(JuchuZan[[#This Row],[Item'#]],2,3),INDEX(_dtRg_Material,,1),INDEX(_dtRg_Material,,2),"-")</f>
        <v>-</v>
      </c>
      <c r="X138" s="1">
        <f>JuchuZan[[#This Row],[Total Length]]/JuchuZan[[#This Row],[OrderQty]]</f>
        <v>710</v>
      </c>
      <c r="Y138" s="87">
        <f>JuchuZan[[#This Row],[TotalPrice]]+Y137</f>
        <v>271864.49</v>
      </c>
      <c r="Z1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" s="1">
        <f>JuchuZan[[#This Row],[Total Length]]/JuchuZan[[#This Row],[Total Block]]</f>
        <v>710</v>
      </c>
      <c r="AB138" s="1">
        <f>JuchuZan[[#This Row],[TotalPrice]]/JuchuZan[[#This Row],[OrderQty]]</f>
        <v>192.54000000000002</v>
      </c>
      <c r="AC138" s="1" t="e">
        <f>_xlfn.XLOOKUP(JuchuZan[[#This Row],[H'#]],#REF!,#REF!,"NA",0)</f>
        <v>#REF!</v>
      </c>
      <c r="AD138" s="1" t="e">
        <f>_xlfn.XLOOKUP(JuchuZan[[#This Row],[H'#]],#REF!,#REF!,"NA",0)</f>
        <v>#REF!</v>
      </c>
      <c r="AE138" s="1" t="str">
        <f>_xlfn.XLOOKUP(JuchuZan[[#This Row],[H'#]],[3]Sheet1!$H$2:$H$1079,[3]Sheet1!$B$2:$B$1079,"NA",0)</f>
        <v>NA</v>
      </c>
    </row>
    <row r="139" spans="1:31">
      <c r="A139" s="1" t="s">
        <v>517</v>
      </c>
      <c r="B139" s="1" t="s">
        <v>518</v>
      </c>
      <c r="C139" s="1" t="s">
        <v>519</v>
      </c>
      <c r="D139" s="1">
        <v>4</v>
      </c>
      <c r="E139" s="1">
        <v>3544</v>
      </c>
      <c r="F139" s="1">
        <v>4</v>
      </c>
      <c r="G139" s="1" t="s">
        <v>309</v>
      </c>
      <c r="H139" s="1" t="s">
        <v>128</v>
      </c>
      <c r="I139" s="1" t="s">
        <v>129</v>
      </c>
      <c r="J139" s="1" t="s">
        <v>51</v>
      </c>
      <c r="K139" s="1" t="s">
        <v>192</v>
      </c>
      <c r="L139" s="1" t="s">
        <v>38</v>
      </c>
      <c r="M139" s="1" t="s">
        <v>38</v>
      </c>
      <c r="N139" s="1">
        <v>232.9</v>
      </c>
      <c r="O139" s="2">
        <v>931.6</v>
      </c>
      <c r="P139" s="1">
        <v>11</v>
      </c>
      <c r="Q139" s="1">
        <v>20230830</v>
      </c>
      <c r="R139" s="1">
        <v>20230906</v>
      </c>
      <c r="S139" s="1">
        <v>20230906</v>
      </c>
      <c r="T139" s="1" t="s">
        <v>38</v>
      </c>
      <c r="U139" s="1" t="b">
        <v>0</v>
      </c>
      <c r="V139" s="1" t="b">
        <v>1</v>
      </c>
      <c r="W139" s="1" t="str" cm="1">
        <f t="array" ref="W139">_xlfn.XLOOKUP(MID(JuchuZan[[#This Row],[Item'#]],2,3),INDEX(_dtRg_Material,,1),INDEX(_dtRg_Material,,2),"-")</f>
        <v>-</v>
      </c>
      <c r="X139" s="1">
        <f>JuchuZan[[#This Row],[Total Length]]/JuchuZan[[#This Row],[OrderQty]]</f>
        <v>886</v>
      </c>
      <c r="Y139" s="87">
        <f>JuchuZan[[#This Row],[TotalPrice]]+Y138</f>
        <v>272796.08999999997</v>
      </c>
      <c r="Z1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" s="1">
        <f>JuchuZan[[#This Row],[Total Length]]/JuchuZan[[#This Row],[Total Block]]</f>
        <v>886</v>
      </c>
      <c r="AB139" s="1">
        <f>JuchuZan[[#This Row],[TotalPrice]]/JuchuZan[[#This Row],[OrderQty]]</f>
        <v>232.9</v>
      </c>
      <c r="AC139" s="1" t="e">
        <f>_xlfn.XLOOKUP(JuchuZan[[#This Row],[H'#]],#REF!,#REF!,"NA",0)</f>
        <v>#REF!</v>
      </c>
      <c r="AD139" s="1" t="e">
        <f>_xlfn.XLOOKUP(JuchuZan[[#This Row],[H'#]],#REF!,#REF!,"NA",0)</f>
        <v>#REF!</v>
      </c>
      <c r="AE139" s="1" t="str">
        <f>_xlfn.XLOOKUP(JuchuZan[[#This Row],[H'#]],[3]Sheet1!$H$2:$H$1079,[3]Sheet1!$B$2:$B$1079,"NA",0)</f>
        <v>WHEEL CUTTING HALF 4</v>
      </c>
    </row>
    <row r="140" spans="1:31" hidden="1">
      <c r="A140" s="1" t="s">
        <v>520</v>
      </c>
      <c r="B140" s="1" t="s">
        <v>521</v>
      </c>
      <c r="C140" s="1" t="s">
        <v>522</v>
      </c>
      <c r="D140" s="1">
        <v>25</v>
      </c>
      <c r="E140" s="1">
        <v>0</v>
      </c>
      <c r="F140" s="1">
        <v>25</v>
      </c>
      <c r="G140" s="1" t="s">
        <v>38</v>
      </c>
      <c r="H140" s="1" t="s">
        <v>365</v>
      </c>
      <c r="I140" s="1" t="s">
        <v>43</v>
      </c>
      <c r="J140" s="1" t="s">
        <v>366</v>
      </c>
      <c r="K140" s="1" t="s">
        <v>38</v>
      </c>
      <c r="L140" s="1" t="s">
        <v>38</v>
      </c>
      <c r="M140" s="1" t="s">
        <v>38</v>
      </c>
      <c r="N140" s="1">
        <v>4.62</v>
      </c>
      <c r="O140" s="2">
        <v>115.5</v>
      </c>
      <c r="P140" s="1">
        <v>21</v>
      </c>
      <c r="Q140" s="1">
        <v>20230906</v>
      </c>
      <c r="R140" s="1">
        <v>20230906</v>
      </c>
      <c r="S140" s="1">
        <v>20230906</v>
      </c>
      <c r="T140" s="1" t="s">
        <v>38</v>
      </c>
      <c r="U140" s="1" t="b">
        <v>0</v>
      </c>
      <c r="V140" s="1" t="b">
        <v>0</v>
      </c>
      <c r="W140" s="1" t="str" cm="1">
        <f t="array" ref="W140">_xlfn.XLOOKUP(MID(JuchuZan[[#This Row],[Item'#]],2,3),INDEX(_dtRg_Material,,1),INDEX(_dtRg_Material,,2),"-")</f>
        <v>-</v>
      </c>
      <c r="X140" s="1">
        <f>JuchuZan[[#This Row],[Total Length]]/JuchuZan[[#This Row],[OrderQty]]</f>
        <v>0</v>
      </c>
      <c r="Y140" s="87">
        <f>JuchuZan[[#This Row],[TotalPrice]]+Y139</f>
        <v>272911.58999999997</v>
      </c>
      <c r="Z1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" s="1">
        <f>JuchuZan[[#This Row],[Total Length]]/JuchuZan[[#This Row],[Total Block]]</f>
        <v>0</v>
      </c>
      <c r="AB140" s="1">
        <f>JuchuZan[[#This Row],[TotalPrice]]/JuchuZan[[#This Row],[OrderQty]]</f>
        <v>4.62</v>
      </c>
      <c r="AC140" s="1" t="e">
        <f>_xlfn.XLOOKUP(JuchuZan[[#This Row],[H'#]],#REF!,#REF!,"NA",0)</f>
        <v>#REF!</v>
      </c>
      <c r="AD140" s="1" t="e">
        <f>_xlfn.XLOOKUP(JuchuZan[[#This Row],[H'#]],#REF!,#REF!,"NA",0)</f>
        <v>#REF!</v>
      </c>
      <c r="AE140" s="1" t="str">
        <f>_xlfn.XLOOKUP(JuchuZan[[#This Row],[H'#]],[3]Sheet1!$H$2:$H$1079,[3]Sheet1!$B$2:$B$1079,"NA",0)</f>
        <v>NA</v>
      </c>
    </row>
    <row r="141" spans="1:31" hidden="1">
      <c r="A141" s="1" t="s">
        <v>523</v>
      </c>
      <c r="B141" s="1" t="s">
        <v>524</v>
      </c>
      <c r="C141" s="1" t="s">
        <v>525</v>
      </c>
      <c r="D141" s="1">
        <v>25</v>
      </c>
      <c r="E141" s="1">
        <v>0</v>
      </c>
      <c r="F141" s="1">
        <v>25</v>
      </c>
      <c r="G141" s="1" t="s">
        <v>38</v>
      </c>
      <c r="H141" s="1" t="s">
        <v>526</v>
      </c>
      <c r="I141" s="1" t="s">
        <v>43</v>
      </c>
      <c r="J141" s="1" t="s">
        <v>366</v>
      </c>
      <c r="K141" s="1" t="s">
        <v>38</v>
      </c>
      <c r="L141" s="1" t="s">
        <v>38</v>
      </c>
      <c r="M141" s="1" t="s">
        <v>38</v>
      </c>
      <c r="N141" s="1">
        <v>5.26</v>
      </c>
      <c r="O141" s="2">
        <v>131.5</v>
      </c>
      <c r="P141" s="1">
        <v>21</v>
      </c>
      <c r="Q141" s="1">
        <v>20230906</v>
      </c>
      <c r="R141" s="1">
        <v>20230906</v>
      </c>
      <c r="S141" s="1">
        <v>20230906</v>
      </c>
      <c r="T141" s="1" t="s">
        <v>38</v>
      </c>
      <c r="U141" s="1" t="b">
        <v>0</v>
      </c>
      <c r="V141" s="1" t="b">
        <v>0</v>
      </c>
      <c r="W141" s="1" t="str" cm="1">
        <f t="array" ref="W141">_xlfn.XLOOKUP(MID(JuchuZan[[#This Row],[Item'#]],2,3),INDEX(_dtRg_Material,,1),INDEX(_dtRg_Material,,2),"-")</f>
        <v>-</v>
      </c>
      <c r="X141" s="1">
        <f>JuchuZan[[#This Row],[Total Length]]/JuchuZan[[#This Row],[OrderQty]]</f>
        <v>0</v>
      </c>
      <c r="Y141" s="87">
        <f>JuchuZan[[#This Row],[TotalPrice]]+Y140</f>
        <v>273043.08999999997</v>
      </c>
      <c r="Z1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" s="1">
        <f>JuchuZan[[#This Row],[Total Length]]/JuchuZan[[#This Row],[Total Block]]</f>
        <v>0</v>
      </c>
      <c r="AB141" s="1">
        <f>JuchuZan[[#This Row],[TotalPrice]]/JuchuZan[[#This Row],[OrderQty]]</f>
        <v>5.26</v>
      </c>
      <c r="AC141" s="1" t="e">
        <f>_xlfn.XLOOKUP(JuchuZan[[#This Row],[H'#]],#REF!,#REF!,"NA",0)</f>
        <v>#REF!</v>
      </c>
      <c r="AD141" s="1" t="e">
        <f>_xlfn.XLOOKUP(JuchuZan[[#This Row],[H'#]],#REF!,#REF!,"NA",0)</f>
        <v>#REF!</v>
      </c>
      <c r="AE141" s="1" t="str">
        <f>_xlfn.XLOOKUP(JuchuZan[[#This Row],[H'#]],[3]Sheet1!$H$2:$H$1079,[3]Sheet1!$B$2:$B$1079,"NA",0)</f>
        <v>FINAL INSPECTION (GL)</v>
      </c>
    </row>
    <row r="142" spans="1:31" hidden="1">
      <c r="A142" s="1" t="s">
        <v>527</v>
      </c>
      <c r="B142" s="1" t="s">
        <v>528</v>
      </c>
      <c r="C142" s="1" t="s">
        <v>529</v>
      </c>
      <c r="D142" s="1">
        <v>10</v>
      </c>
      <c r="E142" s="1">
        <v>0</v>
      </c>
      <c r="F142" s="1">
        <v>10</v>
      </c>
      <c r="G142" s="1" t="s">
        <v>38</v>
      </c>
      <c r="H142" s="1" t="s">
        <v>157</v>
      </c>
      <c r="I142" s="1" t="s">
        <v>67</v>
      </c>
      <c r="J142" s="1" t="s">
        <v>44</v>
      </c>
      <c r="K142" s="1" t="s">
        <v>167</v>
      </c>
      <c r="L142" s="1" t="s">
        <v>61</v>
      </c>
      <c r="M142" s="1" t="s">
        <v>38</v>
      </c>
      <c r="N142" s="1">
        <v>137.55000000000001</v>
      </c>
      <c r="O142" s="2">
        <v>1375.5</v>
      </c>
      <c r="P142" s="1">
        <v>21</v>
      </c>
      <c r="Q142" s="1">
        <v>20230830</v>
      </c>
      <c r="R142" s="1">
        <v>20230906</v>
      </c>
      <c r="S142" s="1">
        <v>20230906</v>
      </c>
      <c r="T142" s="1" t="s">
        <v>38</v>
      </c>
      <c r="U142" s="1" t="b">
        <v>1</v>
      </c>
      <c r="V142" s="1" t="b">
        <v>0</v>
      </c>
      <c r="W142" s="1" t="str" cm="1">
        <f t="array" ref="W142">_xlfn.XLOOKUP(MID(JuchuZan[[#This Row],[Item'#]],2,3),INDEX(_dtRg_Material,,1),INDEX(_dtRg_Material,,2),"-")</f>
        <v>-</v>
      </c>
      <c r="X142" s="1">
        <f>JuchuZan[[#This Row],[Total Length]]/JuchuZan[[#This Row],[OrderQty]]</f>
        <v>0</v>
      </c>
      <c r="Y142" s="87">
        <f>JuchuZan[[#This Row],[TotalPrice]]+Y141</f>
        <v>274418.58999999997</v>
      </c>
      <c r="Z1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" s="1">
        <f>JuchuZan[[#This Row],[Total Length]]/JuchuZan[[#This Row],[Total Block]]</f>
        <v>0</v>
      </c>
      <c r="AB142" s="1">
        <f>JuchuZan[[#This Row],[TotalPrice]]/JuchuZan[[#This Row],[OrderQty]]</f>
        <v>137.55000000000001</v>
      </c>
      <c r="AC142" s="1" t="e">
        <f>_xlfn.XLOOKUP(JuchuZan[[#This Row],[H'#]],#REF!,#REF!,"NA",0)</f>
        <v>#REF!</v>
      </c>
      <c r="AD142" s="1" t="e">
        <f>_xlfn.XLOOKUP(JuchuZan[[#This Row],[H'#]],#REF!,#REF!,"NA",0)</f>
        <v>#REF!</v>
      </c>
      <c r="AE142" s="1" t="str">
        <f>_xlfn.XLOOKUP(JuchuZan[[#This Row],[H'#]],[3]Sheet1!$H$2:$H$1079,[3]Sheet1!$B$2:$B$1079,"NA",0)</f>
        <v>WASHING BLOCK</v>
      </c>
    </row>
    <row r="143" spans="1:31">
      <c r="A143" s="1" t="s">
        <v>530</v>
      </c>
      <c r="B143" s="1" t="s">
        <v>531</v>
      </c>
      <c r="C143" s="1" t="s">
        <v>532</v>
      </c>
      <c r="D143" s="1">
        <v>1</v>
      </c>
      <c r="E143" s="1">
        <v>710</v>
      </c>
      <c r="F143" s="1">
        <v>2</v>
      </c>
      <c r="G143" s="1" t="s">
        <v>139</v>
      </c>
      <c r="H143" s="1" t="s">
        <v>183</v>
      </c>
      <c r="I143" s="1" t="s">
        <v>184</v>
      </c>
      <c r="J143" s="1" t="s">
        <v>243</v>
      </c>
      <c r="K143" s="1" t="s">
        <v>38</v>
      </c>
      <c r="L143" s="1" t="s">
        <v>38</v>
      </c>
      <c r="M143" s="1" t="s">
        <v>38</v>
      </c>
      <c r="N143" s="1">
        <v>142.38999999999999</v>
      </c>
      <c r="O143" s="2">
        <v>142.38999999999999</v>
      </c>
      <c r="P143" s="1">
        <v>11</v>
      </c>
      <c r="Q143" s="1">
        <v>20230825</v>
      </c>
      <c r="R143" s="1">
        <v>20230906</v>
      </c>
      <c r="S143" s="1">
        <v>20230906</v>
      </c>
      <c r="T143" s="1" t="s">
        <v>38</v>
      </c>
      <c r="U143" s="1" t="b">
        <v>0</v>
      </c>
      <c r="V143" s="1" t="b">
        <v>1</v>
      </c>
      <c r="W143" s="1" t="str" cm="1">
        <f t="array" ref="W143">_xlfn.XLOOKUP(MID(JuchuZan[[#This Row],[Item'#]],2,3),INDEX(_dtRg_Material,,1),INDEX(_dtRg_Material,,2),"-")</f>
        <v>M</v>
      </c>
      <c r="X143" s="1">
        <f>JuchuZan[[#This Row],[Total Length]]/JuchuZan[[#This Row],[OrderQty]]</f>
        <v>710</v>
      </c>
      <c r="Y143" s="87">
        <f>JuchuZan[[#This Row],[TotalPrice]]+Y142</f>
        <v>274560.98</v>
      </c>
      <c r="Z1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" s="1">
        <f>JuchuZan[[#This Row],[Total Length]]/JuchuZan[[#This Row],[Total Block]]</f>
        <v>355</v>
      </c>
      <c r="AB143" s="1">
        <f>JuchuZan[[#This Row],[TotalPrice]]/JuchuZan[[#This Row],[OrderQty]]</f>
        <v>142.38999999999999</v>
      </c>
      <c r="AC143" s="1" t="e">
        <f>_xlfn.XLOOKUP(JuchuZan[[#This Row],[H'#]],#REF!,#REF!,"NA",0)</f>
        <v>#REF!</v>
      </c>
      <c r="AD143" s="1" t="e">
        <f>_xlfn.XLOOKUP(JuchuZan[[#This Row],[H'#]],#REF!,#REF!,"NA",0)</f>
        <v>#REF!</v>
      </c>
      <c r="AE143" s="1" t="str">
        <f>_xlfn.XLOOKUP(JuchuZan[[#This Row],[H'#]],[3]Sheet1!$H$2:$H$1079,[3]Sheet1!$B$2:$B$1079,"NA",0)</f>
        <v>NA</v>
      </c>
    </row>
    <row r="144" spans="1:31" hidden="1">
      <c r="A144" s="1" t="s">
        <v>533</v>
      </c>
      <c r="B144" s="1" t="s">
        <v>534</v>
      </c>
      <c r="C144" s="1" t="s">
        <v>535</v>
      </c>
      <c r="D144" s="1">
        <v>20</v>
      </c>
      <c r="E144" s="1">
        <v>60000</v>
      </c>
      <c r="F144" s="1">
        <v>0</v>
      </c>
      <c r="G144" s="1" t="s">
        <v>536</v>
      </c>
      <c r="H144" s="1" t="s">
        <v>324</v>
      </c>
      <c r="I144" s="1" t="s">
        <v>50</v>
      </c>
      <c r="J144" s="1" t="s">
        <v>325</v>
      </c>
      <c r="K144" s="1" t="s">
        <v>38</v>
      </c>
      <c r="L144" s="1" t="s">
        <v>61</v>
      </c>
      <c r="M144" s="1" t="s">
        <v>38</v>
      </c>
      <c r="N144" s="1">
        <v>736.81</v>
      </c>
      <c r="O144" s="2">
        <v>14736.2</v>
      </c>
      <c r="P144" s="1">
        <v>11</v>
      </c>
      <c r="Q144" s="1">
        <v>20230714</v>
      </c>
      <c r="R144" s="1">
        <v>20230906</v>
      </c>
      <c r="S144" s="1">
        <v>20231027</v>
      </c>
      <c r="T144" s="1" t="s">
        <v>38</v>
      </c>
      <c r="U144" s="1" t="b">
        <v>1</v>
      </c>
      <c r="V144" s="1" t="b">
        <v>0</v>
      </c>
      <c r="W144" s="1" t="str" cm="1">
        <f t="array" ref="W144">_xlfn.XLOOKUP(MID(JuchuZan[[#This Row],[Item'#]],2,3),INDEX(_dtRg_Material,,1),INDEX(_dtRg_Material,,2),"-")</f>
        <v>-</v>
      </c>
      <c r="X144" s="1">
        <f>JuchuZan[[#This Row],[Total Length]]/JuchuZan[[#This Row],[OrderQty]]</f>
        <v>3000</v>
      </c>
      <c r="Y144" s="87">
        <f>JuchuZan[[#This Row],[TotalPrice]]+Y143</f>
        <v>289297.18</v>
      </c>
      <c r="Z1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" s="1" t="e">
        <f>JuchuZan[[#This Row],[Total Length]]/JuchuZan[[#This Row],[Total Block]]</f>
        <v>#DIV/0!</v>
      </c>
      <c r="AB144" s="1">
        <f>JuchuZan[[#This Row],[TotalPrice]]/JuchuZan[[#This Row],[OrderQty]]</f>
        <v>736.81000000000006</v>
      </c>
      <c r="AC144" s="1" t="e">
        <f>_xlfn.XLOOKUP(JuchuZan[[#This Row],[H'#]],#REF!,#REF!,"NA",0)</f>
        <v>#REF!</v>
      </c>
      <c r="AD144" s="1" t="e">
        <f>_xlfn.XLOOKUP(JuchuZan[[#This Row],[H'#]],#REF!,#REF!,"NA",0)</f>
        <v>#REF!</v>
      </c>
      <c r="AE144" s="1" t="str">
        <f>_xlfn.XLOOKUP(JuchuZan[[#This Row],[H'#]],[3]Sheet1!$H$2:$H$1079,[3]Sheet1!$B$2:$B$1079,"NA",0)</f>
        <v>RAIL GROOVE GRINDING</v>
      </c>
    </row>
    <row r="145" spans="1:31" hidden="1">
      <c r="A145" s="1" t="s">
        <v>537</v>
      </c>
      <c r="B145" s="1" t="s">
        <v>538</v>
      </c>
      <c r="C145" s="1" t="s">
        <v>539</v>
      </c>
      <c r="D145" s="1">
        <v>5</v>
      </c>
      <c r="E145" s="1">
        <v>15100</v>
      </c>
      <c r="F145" s="1">
        <v>0</v>
      </c>
      <c r="G145" s="1" t="s">
        <v>38</v>
      </c>
      <c r="H145" s="1" t="s">
        <v>324</v>
      </c>
      <c r="I145" s="1" t="s">
        <v>50</v>
      </c>
      <c r="J145" s="1" t="s">
        <v>325</v>
      </c>
      <c r="K145" s="1" t="s">
        <v>38</v>
      </c>
      <c r="L145" s="1" t="s">
        <v>61</v>
      </c>
      <c r="M145" s="1" t="s">
        <v>38</v>
      </c>
      <c r="N145" s="1">
        <v>679</v>
      </c>
      <c r="O145" s="2">
        <v>3395</v>
      </c>
      <c r="P145" s="1">
        <v>21</v>
      </c>
      <c r="Q145" s="1">
        <v>20230116</v>
      </c>
      <c r="R145" s="1">
        <v>20230907</v>
      </c>
      <c r="S145" s="1">
        <v>20230907</v>
      </c>
      <c r="T145" s="1" t="s">
        <v>38</v>
      </c>
      <c r="U145" s="1" t="b">
        <v>1</v>
      </c>
      <c r="V145" s="1" t="b">
        <v>0</v>
      </c>
      <c r="W145" s="1" t="str" cm="1">
        <f t="array" ref="W145">_xlfn.XLOOKUP(MID(JuchuZan[[#This Row],[Item'#]],2,3),INDEX(_dtRg_Material,,1),INDEX(_dtRg_Material,,2),"-")</f>
        <v>-</v>
      </c>
      <c r="X145" s="1">
        <f>JuchuZan[[#This Row],[Total Length]]/JuchuZan[[#This Row],[OrderQty]]</f>
        <v>3020</v>
      </c>
      <c r="Y145" s="87">
        <f>JuchuZan[[#This Row],[TotalPrice]]+Y144</f>
        <v>292692.18</v>
      </c>
      <c r="Z1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" s="1" t="e">
        <f>JuchuZan[[#This Row],[Total Length]]/JuchuZan[[#This Row],[Total Block]]</f>
        <v>#DIV/0!</v>
      </c>
      <c r="AB145" s="1">
        <f>JuchuZan[[#This Row],[TotalPrice]]/JuchuZan[[#This Row],[OrderQty]]</f>
        <v>679</v>
      </c>
      <c r="AC145" s="1" t="e">
        <f>_xlfn.XLOOKUP(JuchuZan[[#This Row],[H'#]],#REF!,#REF!,"NA",0)</f>
        <v>#REF!</v>
      </c>
      <c r="AD145" s="1" t="e">
        <f>_xlfn.XLOOKUP(JuchuZan[[#This Row],[H'#]],#REF!,#REF!,"NA",0)</f>
        <v>#REF!</v>
      </c>
      <c r="AE145" s="1" t="str">
        <f>_xlfn.XLOOKUP(JuchuZan[[#This Row],[H'#]],[3]Sheet1!$H$2:$H$1079,[3]Sheet1!$B$2:$B$1079,"NA",0)</f>
        <v>ROTARY GRINDING</v>
      </c>
    </row>
    <row r="146" spans="1:31">
      <c r="A146" s="1" t="s">
        <v>540</v>
      </c>
      <c r="B146" s="1" t="s">
        <v>541</v>
      </c>
      <c r="C146" s="1" t="s">
        <v>542</v>
      </c>
      <c r="D146" s="1">
        <v>2</v>
      </c>
      <c r="E146" s="1">
        <v>720</v>
      </c>
      <c r="F146" s="1">
        <v>4</v>
      </c>
      <c r="G146" s="1" t="s">
        <v>139</v>
      </c>
      <c r="H146" s="1" t="s">
        <v>49</v>
      </c>
      <c r="I146" s="1" t="s">
        <v>50</v>
      </c>
      <c r="J146" s="1" t="s">
        <v>397</v>
      </c>
      <c r="K146" s="1" t="s">
        <v>207</v>
      </c>
      <c r="L146" s="1" t="s">
        <v>38</v>
      </c>
      <c r="M146" s="1" t="s">
        <v>38</v>
      </c>
      <c r="N146" s="1">
        <v>189.79</v>
      </c>
      <c r="O146" s="2">
        <v>379.58</v>
      </c>
      <c r="P146" s="1">
        <v>11</v>
      </c>
      <c r="Q146" s="1">
        <v>20230210</v>
      </c>
      <c r="R146" s="1">
        <v>20230907</v>
      </c>
      <c r="S146" s="1">
        <v>20230907</v>
      </c>
      <c r="T146" s="1" t="s">
        <v>38</v>
      </c>
      <c r="U146" s="1" t="b">
        <v>0</v>
      </c>
      <c r="V146" s="1" t="b">
        <v>1</v>
      </c>
      <c r="W146" s="1" t="str" cm="1">
        <f t="array" ref="W146">_xlfn.XLOOKUP(MID(JuchuZan[[#This Row],[Item'#]],2,3),INDEX(_dtRg_Material,,1),INDEX(_dtRg_Material,,2),"-")</f>
        <v>-</v>
      </c>
      <c r="X146" s="1">
        <f>JuchuZan[[#This Row],[Total Length]]/JuchuZan[[#This Row],[OrderQty]]</f>
        <v>360</v>
      </c>
      <c r="Y146" s="87">
        <f>JuchuZan[[#This Row],[TotalPrice]]+Y145</f>
        <v>293071.76</v>
      </c>
      <c r="Z1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" s="1">
        <f>JuchuZan[[#This Row],[Total Length]]/JuchuZan[[#This Row],[Total Block]]</f>
        <v>180</v>
      </c>
      <c r="AB146" s="1">
        <f>JuchuZan[[#This Row],[TotalPrice]]/JuchuZan[[#This Row],[OrderQty]]</f>
        <v>189.79</v>
      </c>
      <c r="AC146" s="1" t="e">
        <f>_xlfn.XLOOKUP(JuchuZan[[#This Row],[H'#]],#REF!,#REF!,"NA",0)</f>
        <v>#REF!</v>
      </c>
      <c r="AD146" s="1" t="e">
        <f>_xlfn.XLOOKUP(JuchuZan[[#This Row],[H'#]],#REF!,#REF!,"NA",0)</f>
        <v>#REF!</v>
      </c>
      <c r="AE146" s="1" t="str">
        <f>_xlfn.XLOOKUP(JuchuZan[[#This Row],[H'#]],[3]Sheet1!$H$2:$H$1079,[3]Sheet1!$B$2:$B$1079,"NA",0)</f>
        <v>WHEEL CUTTING HALF 4</v>
      </c>
    </row>
    <row r="147" spans="1:31">
      <c r="A147" s="1" t="s">
        <v>543</v>
      </c>
      <c r="B147" s="1" t="s">
        <v>544</v>
      </c>
      <c r="C147" s="1" t="s">
        <v>545</v>
      </c>
      <c r="D147" s="1">
        <v>1</v>
      </c>
      <c r="E147" s="1">
        <v>2760</v>
      </c>
      <c r="F147" s="1">
        <v>2</v>
      </c>
      <c r="G147" s="1" t="s">
        <v>546</v>
      </c>
      <c r="H147" s="1" t="s">
        <v>49</v>
      </c>
      <c r="I147" s="1" t="s">
        <v>50</v>
      </c>
      <c r="J147" s="1" t="s">
        <v>397</v>
      </c>
      <c r="K147" s="1" t="s">
        <v>82</v>
      </c>
      <c r="L147" s="1" t="s">
        <v>38</v>
      </c>
      <c r="M147" s="1" t="s">
        <v>53</v>
      </c>
      <c r="N147" s="1">
        <v>241</v>
      </c>
      <c r="O147" s="2">
        <v>241</v>
      </c>
      <c r="P147" s="1">
        <v>11</v>
      </c>
      <c r="Q147" s="1">
        <v>20230822</v>
      </c>
      <c r="R147" s="1">
        <v>20230907</v>
      </c>
      <c r="S147" s="1">
        <v>20230907</v>
      </c>
      <c r="T147" s="1" t="s">
        <v>38</v>
      </c>
      <c r="U147" s="1" t="b">
        <v>0</v>
      </c>
      <c r="V147" s="1" t="b">
        <v>1</v>
      </c>
      <c r="W147" s="1" t="str" cm="1">
        <f t="array" ref="W147">_xlfn.XLOOKUP(MID(JuchuZan[[#This Row],[Item'#]],2,3),INDEX(_dtRg_Material,,1),INDEX(_dtRg_Material,,2),"-")</f>
        <v>-</v>
      </c>
      <c r="X147" s="1">
        <f>JuchuZan[[#This Row],[Total Length]]/JuchuZan[[#This Row],[OrderQty]]</f>
        <v>2760</v>
      </c>
      <c r="Y147" s="87">
        <f>JuchuZan[[#This Row],[TotalPrice]]+Y146</f>
        <v>293312.76</v>
      </c>
      <c r="Z1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" s="1">
        <f>JuchuZan[[#This Row],[Total Length]]/JuchuZan[[#This Row],[Total Block]]</f>
        <v>1380</v>
      </c>
      <c r="AB147" s="1">
        <f>JuchuZan[[#This Row],[TotalPrice]]/JuchuZan[[#This Row],[OrderQty]]</f>
        <v>241</v>
      </c>
      <c r="AC147" s="1" t="e">
        <f>_xlfn.XLOOKUP(JuchuZan[[#This Row],[H'#]],#REF!,#REF!,"NA",0)</f>
        <v>#REF!</v>
      </c>
      <c r="AD147" s="1" t="e">
        <f>_xlfn.XLOOKUP(JuchuZan[[#This Row],[H'#]],#REF!,#REF!,"NA",0)</f>
        <v>#REF!</v>
      </c>
      <c r="AE147" s="1" t="str">
        <f>_xlfn.XLOOKUP(JuchuZan[[#This Row],[H'#]],[3]Sheet1!$H$2:$H$1079,[3]Sheet1!$B$2:$B$1079,"NA",0)</f>
        <v>NA</v>
      </c>
    </row>
    <row r="148" spans="1:31">
      <c r="A148" s="1" t="s">
        <v>547</v>
      </c>
      <c r="B148" s="1" t="s">
        <v>548</v>
      </c>
      <c r="C148" s="1" t="s">
        <v>549</v>
      </c>
      <c r="D148" s="1">
        <v>1</v>
      </c>
      <c r="E148" s="1">
        <v>2760</v>
      </c>
      <c r="F148" s="1">
        <v>2</v>
      </c>
      <c r="G148" s="1" t="s">
        <v>546</v>
      </c>
      <c r="H148" s="1" t="s">
        <v>49</v>
      </c>
      <c r="I148" s="1" t="s">
        <v>50</v>
      </c>
      <c r="J148" s="1" t="s">
        <v>397</v>
      </c>
      <c r="K148" s="1" t="s">
        <v>82</v>
      </c>
      <c r="L148" s="1" t="s">
        <v>38</v>
      </c>
      <c r="M148" s="1" t="s">
        <v>53</v>
      </c>
      <c r="N148" s="1">
        <v>241</v>
      </c>
      <c r="O148" s="2">
        <v>241</v>
      </c>
      <c r="P148" s="1">
        <v>11</v>
      </c>
      <c r="Q148" s="1">
        <v>20230822</v>
      </c>
      <c r="R148" s="1">
        <v>20230907</v>
      </c>
      <c r="S148" s="1">
        <v>20230907</v>
      </c>
      <c r="T148" s="1" t="s">
        <v>38</v>
      </c>
      <c r="U148" s="1" t="b">
        <v>0</v>
      </c>
      <c r="V148" s="1" t="b">
        <v>1</v>
      </c>
      <c r="W148" s="1" t="str" cm="1">
        <f t="array" ref="W148">_xlfn.XLOOKUP(MID(JuchuZan[[#This Row],[Item'#]],2,3),INDEX(_dtRg_Material,,1),INDEX(_dtRg_Material,,2),"-")</f>
        <v>-</v>
      </c>
      <c r="X148" s="1">
        <f>JuchuZan[[#This Row],[Total Length]]/JuchuZan[[#This Row],[OrderQty]]</f>
        <v>2760</v>
      </c>
      <c r="Y148" s="87">
        <f>JuchuZan[[#This Row],[TotalPrice]]+Y147</f>
        <v>293553.76</v>
      </c>
      <c r="Z1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" s="1">
        <f>JuchuZan[[#This Row],[Total Length]]/JuchuZan[[#This Row],[Total Block]]</f>
        <v>1380</v>
      </c>
      <c r="AB148" s="1">
        <f>JuchuZan[[#This Row],[TotalPrice]]/JuchuZan[[#This Row],[OrderQty]]</f>
        <v>241</v>
      </c>
      <c r="AC148" s="1" t="e">
        <f>_xlfn.XLOOKUP(JuchuZan[[#This Row],[H'#]],#REF!,#REF!,"NA",0)</f>
        <v>#REF!</v>
      </c>
      <c r="AD148" s="1" t="e">
        <f>_xlfn.XLOOKUP(JuchuZan[[#This Row],[H'#]],#REF!,#REF!,"NA",0)</f>
        <v>#REF!</v>
      </c>
      <c r="AE148" s="1" t="str">
        <f>_xlfn.XLOOKUP(JuchuZan[[#This Row],[H'#]],[3]Sheet1!$H$2:$H$1079,[3]Sheet1!$B$2:$B$1079,"NA",0)</f>
        <v>NA</v>
      </c>
    </row>
    <row r="149" spans="1:31">
      <c r="A149" s="1" t="s">
        <v>550</v>
      </c>
      <c r="B149" s="1" t="s">
        <v>551</v>
      </c>
      <c r="C149" s="1" t="s">
        <v>552</v>
      </c>
      <c r="D149" s="1">
        <v>8</v>
      </c>
      <c r="E149" s="1">
        <v>2160</v>
      </c>
      <c r="F149" s="1">
        <v>16</v>
      </c>
      <c r="G149" s="1" t="s">
        <v>553</v>
      </c>
      <c r="H149" s="1" t="s">
        <v>183</v>
      </c>
      <c r="I149" s="1" t="s">
        <v>184</v>
      </c>
      <c r="J149" s="1" t="s">
        <v>243</v>
      </c>
      <c r="K149" s="1" t="s">
        <v>38</v>
      </c>
      <c r="L149" s="1" t="s">
        <v>38</v>
      </c>
      <c r="M149" s="1" t="s">
        <v>38</v>
      </c>
      <c r="N149" s="1">
        <v>100</v>
      </c>
      <c r="O149" s="2">
        <v>800</v>
      </c>
      <c r="P149" s="1">
        <v>11</v>
      </c>
      <c r="Q149" s="1">
        <v>20230907</v>
      </c>
      <c r="R149" s="1">
        <v>20230907</v>
      </c>
      <c r="S149" s="1">
        <v>20230907</v>
      </c>
      <c r="T149" s="1" t="s">
        <v>38</v>
      </c>
      <c r="U149" s="1" t="b">
        <v>0</v>
      </c>
      <c r="V149" s="1" t="b">
        <v>1</v>
      </c>
      <c r="W149" s="1" t="str" cm="1">
        <f t="array" ref="W149">_xlfn.XLOOKUP(MID(JuchuZan[[#This Row],[Item'#]],2,3),INDEX(_dtRg_Material,,1),INDEX(_dtRg_Material,,2),"-")</f>
        <v>M</v>
      </c>
      <c r="X149" s="1">
        <f>JuchuZan[[#This Row],[Total Length]]/JuchuZan[[#This Row],[OrderQty]]</f>
        <v>270</v>
      </c>
      <c r="Y149" s="87">
        <f>JuchuZan[[#This Row],[TotalPrice]]+Y148</f>
        <v>294353.76</v>
      </c>
      <c r="Z1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" s="1">
        <f>JuchuZan[[#This Row],[Total Length]]/JuchuZan[[#This Row],[Total Block]]</f>
        <v>135</v>
      </c>
      <c r="AB149" s="1">
        <f>JuchuZan[[#This Row],[TotalPrice]]/JuchuZan[[#This Row],[OrderQty]]</f>
        <v>100</v>
      </c>
      <c r="AC149" s="1" t="e">
        <f>_xlfn.XLOOKUP(JuchuZan[[#This Row],[H'#]],#REF!,#REF!,"NA",0)</f>
        <v>#REF!</v>
      </c>
      <c r="AD149" s="1" t="e">
        <f>_xlfn.XLOOKUP(JuchuZan[[#This Row],[H'#]],#REF!,#REF!,"NA",0)</f>
        <v>#REF!</v>
      </c>
      <c r="AE149" s="1" t="str">
        <f>_xlfn.XLOOKUP(JuchuZan[[#This Row],[H'#]],[3]Sheet1!$H$2:$H$1079,[3]Sheet1!$B$2:$B$1079,"NA",0)</f>
        <v>VACUUM QUENCHING</v>
      </c>
    </row>
    <row r="150" spans="1:31" hidden="1">
      <c r="A150" s="1" t="s">
        <v>554</v>
      </c>
      <c r="B150" s="1" t="s">
        <v>46</v>
      </c>
      <c r="C150" s="1" t="s">
        <v>47</v>
      </c>
      <c r="D150" s="1">
        <v>30</v>
      </c>
      <c r="E150" s="1">
        <v>120000</v>
      </c>
      <c r="F150" s="1">
        <v>60</v>
      </c>
      <c r="G150" s="1" t="s">
        <v>48</v>
      </c>
      <c r="H150" s="1" t="s">
        <v>49</v>
      </c>
      <c r="I150" s="1" t="s">
        <v>50</v>
      </c>
      <c r="J150" s="1" t="s">
        <v>51</v>
      </c>
      <c r="K150" s="1" t="s">
        <v>52</v>
      </c>
      <c r="L150" s="1" t="s">
        <v>38</v>
      </c>
      <c r="M150" s="1" t="s">
        <v>53</v>
      </c>
      <c r="N150" s="1">
        <v>446</v>
      </c>
      <c r="O150" s="2">
        <v>13380</v>
      </c>
      <c r="P150" s="1">
        <v>11</v>
      </c>
      <c r="Q150" s="1">
        <v>20230907</v>
      </c>
      <c r="R150" s="1">
        <v>20230907</v>
      </c>
      <c r="S150" s="1">
        <v>20230907</v>
      </c>
      <c r="T150" s="1" t="s">
        <v>54</v>
      </c>
      <c r="U150" s="1" t="b">
        <v>1</v>
      </c>
      <c r="V150" s="1" t="b">
        <v>0</v>
      </c>
      <c r="W150" s="1" t="str" cm="1">
        <f t="array" ref="W150">_xlfn.XLOOKUP(MID(JuchuZan[[#This Row],[Item'#]],2,3),INDEX(_dtRg_Material,,1),INDEX(_dtRg_Material,,2),"-")</f>
        <v>-</v>
      </c>
      <c r="X150" s="1">
        <f>JuchuZan[[#This Row],[Total Length]]/JuchuZan[[#This Row],[OrderQty]]</f>
        <v>4000</v>
      </c>
      <c r="Y150" s="87">
        <f>JuchuZan[[#This Row],[TotalPrice]]+Y149</f>
        <v>307733.76000000001</v>
      </c>
      <c r="Z1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" s="1">
        <f>JuchuZan[[#This Row],[Total Length]]/JuchuZan[[#This Row],[Total Block]]</f>
        <v>2000</v>
      </c>
      <c r="AB150" s="1">
        <f>JuchuZan[[#This Row],[TotalPrice]]/JuchuZan[[#This Row],[OrderQty]]</f>
        <v>446</v>
      </c>
      <c r="AC150" s="1" t="e">
        <f>_xlfn.XLOOKUP(JuchuZan[[#This Row],[H'#]],#REF!,#REF!,"NA",0)</f>
        <v>#REF!</v>
      </c>
      <c r="AD150" s="1" t="e">
        <f>_xlfn.XLOOKUP(JuchuZan[[#This Row],[H'#]],#REF!,#REF!,"NA",0)</f>
        <v>#REF!</v>
      </c>
      <c r="AE150" s="1" t="str">
        <f>_xlfn.XLOOKUP(JuchuZan[[#This Row],[H'#]],[3]Sheet1!$H$2:$H$1079,[3]Sheet1!$B$2:$B$1079,"NA",0)</f>
        <v>SPECIAL BLOCK MACHINING 1</v>
      </c>
    </row>
    <row r="151" spans="1:31">
      <c r="A151" s="1" t="s">
        <v>555</v>
      </c>
      <c r="B151" s="1" t="s">
        <v>551</v>
      </c>
      <c r="C151" s="1" t="s">
        <v>552</v>
      </c>
      <c r="D151" s="1">
        <v>24</v>
      </c>
      <c r="E151" s="1">
        <v>6480</v>
      </c>
      <c r="F151" s="1">
        <v>48</v>
      </c>
      <c r="G151" s="1" t="s">
        <v>553</v>
      </c>
      <c r="H151" s="1" t="s">
        <v>183</v>
      </c>
      <c r="I151" s="1" t="s">
        <v>184</v>
      </c>
      <c r="J151" s="1" t="s">
        <v>243</v>
      </c>
      <c r="K151" s="1" t="s">
        <v>38</v>
      </c>
      <c r="L151" s="1" t="s">
        <v>38</v>
      </c>
      <c r="M151" s="1" t="s">
        <v>38</v>
      </c>
      <c r="N151" s="1">
        <v>100</v>
      </c>
      <c r="O151" s="2">
        <v>2400</v>
      </c>
      <c r="P151" s="1">
        <v>11</v>
      </c>
      <c r="Q151" s="1">
        <v>20230907</v>
      </c>
      <c r="R151" s="1">
        <v>20230907</v>
      </c>
      <c r="S151" s="1">
        <v>20230907</v>
      </c>
      <c r="T151" s="1" t="s">
        <v>38</v>
      </c>
      <c r="U151" s="1" t="b">
        <v>0</v>
      </c>
      <c r="V151" s="1" t="b">
        <v>1</v>
      </c>
      <c r="W151" s="1" t="str" cm="1">
        <f t="array" ref="W151">_xlfn.XLOOKUP(MID(JuchuZan[[#This Row],[Item'#]],2,3),INDEX(_dtRg_Material,,1),INDEX(_dtRg_Material,,2),"-")</f>
        <v>M</v>
      </c>
      <c r="X151" s="1">
        <f>JuchuZan[[#This Row],[Total Length]]/JuchuZan[[#This Row],[OrderQty]]</f>
        <v>270</v>
      </c>
      <c r="Y151" s="87">
        <f>JuchuZan[[#This Row],[TotalPrice]]+Y150</f>
        <v>310133.76000000001</v>
      </c>
      <c r="Z1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" s="1">
        <f>JuchuZan[[#This Row],[Total Length]]/JuchuZan[[#This Row],[Total Block]]</f>
        <v>135</v>
      </c>
      <c r="AB151" s="1">
        <f>JuchuZan[[#This Row],[TotalPrice]]/JuchuZan[[#This Row],[OrderQty]]</f>
        <v>100</v>
      </c>
      <c r="AC151" s="1" t="e">
        <f>_xlfn.XLOOKUP(JuchuZan[[#This Row],[H'#]],#REF!,#REF!,"NA",0)</f>
        <v>#REF!</v>
      </c>
      <c r="AD151" s="1" t="e">
        <f>_xlfn.XLOOKUP(JuchuZan[[#This Row],[H'#]],#REF!,#REF!,"NA",0)</f>
        <v>#REF!</v>
      </c>
      <c r="AE151" s="1" t="str">
        <f>_xlfn.XLOOKUP(JuchuZan[[#This Row],[H'#]],[3]Sheet1!$H$2:$H$1079,[3]Sheet1!$B$2:$B$1079,"NA",0)</f>
        <v>VACUUM QUENCHING</v>
      </c>
    </row>
    <row r="152" spans="1:31" hidden="1">
      <c r="A152" s="1" t="s">
        <v>556</v>
      </c>
      <c r="B152" s="1" t="s">
        <v>557</v>
      </c>
      <c r="C152" s="1" t="s">
        <v>558</v>
      </c>
      <c r="D152" s="1">
        <v>4</v>
      </c>
      <c r="E152" s="1">
        <v>27920</v>
      </c>
      <c r="F152" s="1">
        <v>16</v>
      </c>
      <c r="G152" s="1" t="s">
        <v>559</v>
      </c>
      <c r="H152" s="1" t="s">
        <v>66</v>
      </c>
      <c r="I152" s="1" t="s">
        <v>67</v>
      </c>
      <c r="J152" s="1" t="s">
        <v>68</v>
      </c>
      <c r="K152" s="1" t="s">
        <v>60</v>
      </c>
      <c r="L152" s="1" t="s">
        <v>96</v>
      </c>
      <c r="M152" s="1" t="s">
        <v>208</v>
      </c>
      <c r="N152" s="1">
        <v>887</v>
      </c>
      <c r="O152" s="2">
        <v>3548</v>
      </c>
      <c r="P152" s="1">
        <v>11</v>
      </c>
      <c r="Q152" s="1">
        <v>20230907</v>
      </c>
      <c r="R152" s="1">
        <v>20230907</v>
      </c>
      <c r="S152" s="1">
        <v>20230907</v>
      </c>
      <c r="T152" s="1" t="s">
        <v>560</v>
      </c>
      <c r="U152" s="1" t="b">
        <v>1</v>
      </c>
      <c r="V152" s="1" t="b">
        <v>0</v>
      </c>
      <c r="W152" s="1" t="str" cm="1">
        <f t="array" ref="W152">_xlfn.XLOOKUP(MID(JuchuZan[[#This Row],[Item'#]],2,3),INDEX(_dtRg_Material,,1),INDEX(_dtRg_Material,,2),"-")</f>
        <v>-</v>
      </c>
      <c r="X152" s="1">
        <f>JuchuZan[[#This Row],[Total Length]]/JuchuZan[[#This Row],[OrderQty]]</f>
        <v>6980</v>
      </c>
      <c r="Y152" s="87">
        <f>JuchuZan[[#This Row],[TotalPrice]]+Y151</f>
        <v>313681.76</v>
      </c>
      <c r="Z1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52" s="1">
        <f>JuchuZan[[#This Row],[Total Length]]/JuchuZan[[#This Row],[Total Block]]</f>
        <v>1745</v>
      </c>
      <c r="AB152" s="1">
        <f>JuchuZan[[#This Row],[TotalPrice]]/JuchuZan[[#This Row],[OrderQty]]</f>
        <v>887</v>
      </c>
      <c r="AC152" s="1" t="e">
        <f>_xlfn.XLOOKUP(JuchuZan[[#This Row],[H'#]],#REF!,#REF!,"NA",0)</f>
        <v>#REF!</v>
      </c>
      <c r="AD152" s="1" t="e">
        <f>_xlfn.XLOOKUP(JuchuZan[[#This Row],[H'#]],#REF!,#REF!,"NA",0)</f>
        <v>#REF!</v>
      </c>
      <c r="AE152" s="1" t="str">
        <f>_xlfn.XLOOKUP(JuchuZan[[#This Row],[H'#]],[3]Sheet1!$H$2:$H$1079,[3]Sheet1!$B$2:$B$1079,"NA",0)</f>
        <v>WRAPPING &amp; PACKAGING</v>
      </c>
    </row>
    <row r="153" spans="1:31" hidden="1">
      <c r="A153" s="1" t="s">
        <v>561</v>
      </c>
      <c r="B153" s="1" t="s">
        <v>562</v>
      </c>
      <c r="C153" s="1" t="s">
        <v>563</v>
      </c>
      <c r="D153" s="1">
        <v>1</v>
      </c>
      <c r="E153" s="1">
        <v>150</v>
      </c>
      <c r="F153" s="1">
        <v>1</v>
      </c>
      <c r="G153" s="1" t="s">
        <v>564</v>
      </c>
      <c r="H153" s="1" t="s">
        <v>49</v>
      </c>
      <c r="I153" s="1" t="s">
        <v>50</v>
      </c>
      <c r="J153" s="1" t="s">
        <v>51</v>
      </c>
      <c r="K153" s="1" t="s">
        <v>82</v>
      </c>
      <c r="L153" s="1" t="s">
        <v>96</v>
      </c>
      <c r="M153" s="1" t="s">
        <v>208</v>
      </c>
      <c r="N153" s="1">
        <v>106.69</v>
      </c>
      <c r="O153" s="2">
        <v>106.69</v>
      </c>
      <c r="P153" s="1">
        <v>11</v>
      </c>
      <c r="Q153" s="1">
        <v>20230824</v>
      </c>
      <c r="R153" s="1">
        <v>20230907</v>
      </c>
      <c r="S153" s="1">
        <v>20230907</v>
      </c>
      <c r="T153" s="1" t="s">
        <v>38</v>
      </c>
      <c r="U153" s="1" t="b">
        <v>1</v>
      </c>
      <c r="V153" s="1" t="b">
        <v>0</v>
      </c>
      <c r="W153" s="1" t="str" cm="1">
        <f t="array" ref="W153">_xlfn.XLOOKUP(MID(JuchuZan[[#This Row],[Item'#]],2,3),INDEX(_dtRg_Material,,1),INDEX(_dtRg_Material,,2),"-")</f>
        <v>-</v>
      </c>
      <c r="X153" s="1">
        <f>JuchuZan[[#This Row],[Total Length]]/JuchuZan[[#This Row],[OrderQty]]</f>
        <v>150</v>
      </c>
      <c r="Y153" s="87">
        <f>JuchuZan[[#This Row],[TotalPrice]]+Y152</f>
        <v>313788.45</v>
      </c>
      <c r="Z1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" s="1">
        <f>JuchuZan[[#This Row],[Total Length]]/JuchuZan[[#This Row],[Total Block]]</f>
        <v>150</v>
      </c>
      <c r="AB153" s="1">
        <f>JuchuZan[[#This Row],[TotalPrice]]/JuchuZan[[#This Row],[OrderQty]]</f>
        <v>106.69</v>
      </c>
      <c r="AC153" s="1" t="e">
        <f>_xlfn.XLOOKUP(JuchuZan[[#This Row],[H'#]],#REF!,#REF!,"NA",0)</f>
        <v>#REF!</v>
      </c>
      <c r="AD153" s="1" t="e">
        <f>_xlfn.XLOOKUP(JuchuZan[[#This Row],[H'#]],#REF!,#REF!,"NA",0)</f>
        <v>#REF!</v>
      </c>
      <c r="AE153" s="1" t="str">
        <f>_xlfn.XLOOKUP(JuchuZan[[#This Row],[H'#]],[3]Sheet1!$H$2:$H$1079,[3]Sheet1!$B$2:$B$1079,"NA",0)</f>
        <v>FINISH ASSEMBLING</v>
      </c>
    </row>
    <row r="154" spans="1:31" hidden="1">
      <c r="A154" s="1" t="s">
        <v>565</v>
      </c>
      <c r="B154" s="1" t="s">
        <v>566</v>
      </c>
      <c r="C154" s="1" t="s">
        <v>567</v>
      </c>
      <c r="D154" s="1">
        <v>1</v>
      </c>
      <c r="E154" s="1">
        <v>1240</v>
      </c>
      <c r="F154" s="1">
        <v>0</v>
      </c>
      <c r="G154" s="1" t="s">
        <v>34</v>
      </c>
      <c r="H154" s="1" t="s">
        <v>74</v>
      </c>
      <c r="I154" s="1" t="s">
        <v>36</v>
      </c>
      <c r="J154" s="1" t="s">
        <v>75</v>
      </c>
      <c r="K154" s="1" t="s">
        <v>568</v>
      </c>
      <c r="L154" s="1" t="s">
        <v>38</v>
      </c>
      <c r="M154" s="1" t="s">
        <v>38</v>
      </c>
      <c r="N154" s="1">
        <v>1599</v>
      </c>
      <c r="O154" s="2">
        <v>1599</v>
      </c>
      <c r="P154" s="1">
        <v>11</v>
      </c>
      <c r="Q154" s="1">
        <v>20230821</v>
      </c>
      <c r="R154" s="1">
        <v>20230907</v>
      </c>
      <c r="S154" s="1">
        <v>20230907</v>
      </c>
      <c r="T154" s="1" t="s">
        <v>38</v>
      </c>
      <c r="U154" s="1" t="b">
        <v>0</v>
      </c>
      <c r="V154" s="1" t="b">
        <v>0</v>
      </c>
      <c r="W154" s="1" t="str" cm="1">
        <f t="array" ref="W154">_xlfn.XLOOKUP(MID(JuchuZan[[#This Row],[Item'#]],2,3),INDEX(_dtRg_Material,,1),INDEX(_dtRg_Material,,2),"-")</f>
        <v>-</v>
      </c>
      <c r="X154" s="1">
        <f>JuchuZan[[#This Row],[Total Length]]/JuchuZan[[#This Row],[OrderQty]]</f>
        <v>1240</v>
      </c>
      <c r="Y154" s="87">
        <f>JuchuZan[[#This Row],[TotalPrice]]+Y153</f>
        <v>315387.45</v>
      </c>
      <c r="Z1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" s="1" t="e">
        <f>JuchuZan[[#This Row],[Total Length]]/JuchuZan[[#This Row],[Total Block]]</f>
        <v>#DIV/0!</v>
      </c>
      <c r="AB154" s="1">
        <f>JuchuZan[[#This Row],[TotalPrice]]/JuchuZan[[#This Row],[OrderQty]]</f>
        <v>1599</v>
      </c>
      <c r="AC154" s="1" t="e">
        <f>_xlfn.XLOOKUP(JuchuZan[[#This Row],[H'#]],#REF!,#REF!,"NA",0)</f>
        <v>#REF!</v>
      </c>
      <c r="AD154" s="1" t="e">
        <f>_xlfn.XLOOKUP(JuchuZan[[#This Row],[H'#]],#REF!,#REF!,"NA",0)</f>
        <v>#REF!</v>
      </c>
      <c r="AE154" s="1" t="str">
        <f>_xlfn.XLOOKUP(JuchuZan[[#This Row],[H'#]],[3]Sheet1!$H$2:$H$1079,[3]Sheet1!$B$2:$B$1079,"NA",0)</f>
        <v>NA</v>
      </c>
    </row>
    <row r="155" spans="1:31" hidden="1">
      <c r="A155" s="1" t="s">
        <v>569</v>
      </c>
      <c r="B155" s="1" t="s">
        <v>570</v>
      </c>
      <c r="C155" s="1" t="s">
        <v>571</v>
      </c>
      <c r="D155" s="1">
        <v>6</v>
      </c>
      <c r="E155" s="1">
        <v>1800</v>
      </c>
      <c r="F155" s="1">
        <v>0</v>
      </c>
      <c r="G155" s="1" t="s">
        <v>38</v>
      </c>
      <c r="H155" s="1" t="s">
        <v>93</v>
      </c>
      <c r="I155" s="1" t="s">
        <v>43</v>
      </c>
      <c r="J155" s="1" t="s">
        <v>572</v>
      </c>
      <c r="K155" s="1" t="s">
        <v>227</v>
      </c>
      <c r="L155" s="1" t="s">
        <v>96</v>
      </c>
      <c r="M155" s="1" t="s">
        <v>97</v>
      </c>
      <c r="N155" s="1">
        <v>412.64</v>
      </c>
      <c r="O155" s="2">
        <v>2475.84</v>
      </c>
      <c r="P155" s="1">
        <v>21</v>
      </c>
      <c r="Q155" s="1">
        <v>20230815</v>
      </c>
      <c r="R155" s="1">
        <v>20230907</v>
      </c>
      <c r="S155" s="1">
        <v>20230907</v>
      </c>
      <c r="T155" s="1" t="s">
        <v>38</v>
      </c>
      <c r="U155" s="1" t="b">
        <v>0</v>
      </c>
      <c r="V155" s="1" t="b">
        <v>0</v>
      </c>
      <c r="W155" s="1" t="str" cm="1">
        <f t="array" ref="W155">_xlfn.XLOOKUP(MID(JuchuZan[[#This Row],[Item'#]],2,3),INDEX(_dtRg_Material,,1),INDEX(_dtRg_Material,,2),"-")</f>
        <v>-</v>
      </c>
      <c r="X155" s="1">
        <f>JuchuZan[[#This Row],[Total Length]]/JuchuZan[[#This Row],[OrderQty]]</f>
        <v>300</v>
      </c>
      <c r="Y155" s="87">
        <f>JuchuZan[[#This Row],[TotalPrice]]+Y154</f>
        <v>317863.29000000004</v>
      </c>
      <c r="Z1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" s="1" t="e">
        <f>JuchuZan[[#This Row],[Total Length]]/JuchuZan[[#This Row],[Total Block]]</f>
        <v>#DIV/0!</v>
      </c>
      <c r="AB155" s="1">
        <f>JuchuZan[[#This Row],[TotalPrice]]/JuchuZan[[#This Row],[OrderQty]]</f>
        <v>412.64000000000004</v>
      </c>
      <c r="AC155" s="1" t="e">
        <f>_xlfn.XLOOKUP(JuchuZan[[#This Row],[H'#]],#REF!,#REF!,"NA",0)</f>
        <v>#REF!</v>
      </c>
      <c r="AD155" s="1" t="e">
        <f>_xlfn.XLOOKUP(JuchuZan[[#This Row],[H'#]],#REF!,#REF!,"NA",0)</f>
        <v>#REF!</v>
      </c>
      <c r="AE155" s="1" t="str">
        <f>_xlfn.XLOOKUP(JuchuZan[[#This Row],[H'#]],[3]Sheet1!$H$2:$H$1079,[3]Sheet1!$B$2:$B$1079,"NA",0)</f>
        <v>NA</v>
      </c>
    </row>
    <row r="156" spans="1:31">
      <c r="A156" s="1" t="s">
        <v>573</v>
      </c>
      <c r="B156" s="1" t="s">
        <v>574</v>
      </c>
      <c r="C156" s="1" t="s">
        <v>575</v>
      </c>
      <c r="D156" s="1">
        <v>5</v>
      </c>
      <c r="E156" s="1">
        <v>950</v>
      </c>
      <c r="F156" s="1">
        <v>10</v>
      </c>
      <c r="G156" s="1" t="s">
        <v>161</v>
      </c>
      <c r="H156" s="1" t="s">
        <v>189</v>
      </c>
      <c r="I156" s="1" t="s">
        <v>190</v>
      </c>
      <c r="J156" s="1" t="s">
        <v>239</v>
      </c>
      <c r="K156" s="1" t="s">
        <v>140</v>
      </c>
      <c r="L156" s="1" t="s">
        <v>96</v>
      </c>
      <c r="M156" s="1" t="s">
        <v>53</v>
      </c>
      <c r="N156" s="1">
        <v>178</v>
      </c>
      <c r="O156" s="2">
        <v>890</v>
      </c>
      <c r="P156" s="1">
        <v>11</v>
      </c>
      <c r="Q156" s="1">
        <v>20230828</v>
      </c>
      <c r="R156" s="1">
        <v>20230907</v>
      </c>
      <c r="S156" s="1">
        <v>20230907</v>
      </c>
      <c r="T156" s="1" t="s">
        <v>38</v>
      </c>
      <c r="U156" s="1" t="b">
        <v>0</v>
      </c>
      <c r="V156" s="1" t="b">
        <v>1</v>
      </c>
      <c r="W156" s="1" t="str" cm="1">
        <f t="array" ref="W156">_xlfn.XLOOKUP(MID(JuchuZan[[#This Row],[Item'#]],2,3),INDEX(_dtRg_Material,,1),INDEX(_dtRg_Material,,2),"-")</f>
        <v>-</v>
      </c>
      <c r="X156" s="1">
        <f>JuchuZan[[#This Row],[Total Length]]/JuchuZan[[#This Row],[OrderQty]]</f>
        <v>190</v>
      </c>
      <c r="Y156" s="87">
        <f>JuchuZan[[#This Row],[TotalPrice]]+Y155</f>
        <v>318753.29000000004</v>
      </c>
      <c r="Z1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" s="1">
        <f>JuchuZan[[#This Row],[Total Length]]/JuchuZan[[#This Row],[Total Block]]</f>
        <v>95</v>
      </c>
      <c r="AB156" s="1">
        <f>JuchuZan[[#This Row],[TotalPrice]]/JuchuZan[[#This Row],[OrderQty]]</f>
        <v>178</v>
      </c>
      <c r="AC156" s="1" t="e">
        <f>_xlfn.XLOOKUP(JuchuZan[[#This Row],[H'#]],#REF!,#REF!,"NA",0)</f>
        <v>#REF!</v>
      </c>
      <c r="AD156" s="1" t="e">
        <f>_xlfn.XLOOKUP(JuchuZan[[#This Row],[H'#]],#REF!,#REF!,"NA",0)</f>
        <v>#REF!</v>
      </c>
      <c r="AE156" s="1" t="str">
        <f>_xlfn.XLOOKUP(JuchuZan[[#This Row],[H'#]],[3]Sheet1!$H$2:$H$1079,[3]Sheet1!$B$2:$B$1079,"NA",0)</f>
        <v>FINAL INSPECTION</v>
      </c>
    </row>
    <row r="157" spans="1:31">
      <c r="A157" s="1" t="s">
        <v>576</v>
      </c>
      <c r="B157" s="1" t="s">
        <v>577</v>
      </c>
      <c r="C157" s="1" t="s">
        <v>578</v>
      </c>
      <c r="D157" s="1">
        <v>2</v>
      </c>
      <c r="E157" s="1">
        <v>560</v>
      </c>
      <c r="F157" s="1">
        <v>4</v>
      </c>
      <c r="G157" s="1" t="s">
        <v>579</v>
      </c>
      <c r="H157" s="1" t="s">
        <v>49</v>
      </c>
      <c r="I157" s="1" t="s">
        <v>50</v>
      </c>
      <c r="J157" s="1" t="s">
        <v>59</v>
      </c>
      <c r="K157" s="1" t="s">
        <v>167</v>
      </c>
      <c r="L157" s="1" t="s">
        <v>38</v>
      </c>
      <c r="M157" s="1" t="s">
        <v>38</v>
      </c>
      <c r="N157" s="1">
        <v>107.36</v>
      </c>
      <c r="O157" s="2">
        <v>214.72</v>
      </c>
      <c r="P157" s="1">
        <v>11</v>
      </c>
      <c r="Q157" s="1">
        <v>20230824</v>
      </c>
      <c r="R157" s="1">
        <v>20230907</v>
      </c>
      <c r="S157" s="1">
        <v>20230907</v>
      </c>
      <c r="T157" s="1" t="s">
        <v>38</v>
      </c>
      <c r="U157" s="1" t="b">
        <v>0</v>
      </c>
      <c r="V157" s="1" t="b">
        <v>1</v>
      </c>
      <c r="W157" s="1" t="str" cm="1">
        <f t="array" ref="W157">_xlfn.XLOOKUP(MID(JuchuZan[[#This Row],[Item'#]],2,3),INDEX(_dtRg_Material,,1),INDEX(_dtRg_Material,,2),"-")</f>
        <v>-</v>
      </c>
      <c r="X157" s="1">
        <f>JuchuZan[[#This Row],[Total Length]]/JuchuZan[[#This Row],[OrderQty]]</f>
        <v>280</v>
      </c>
      <c r="Y157" s="87">
        <f>JuchuZan[[#This Row],[TotalPrice]]+Y156</f>
        <v>318968.01</v>
      </c>
      <c r="Z1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" s="1">
        <f>JuchuZan[[#This Row],[Total Length]]/JuchuZan[[#This Row],[Total Block]]</f>
        <v>140</v>
      </c>
      <c r="AB157" s="1">
        <f>JuchuZan[[#This Row],[TotalPrice]]/JuchuZan[[#This Row],[OrderQty]]</f>
        <v>107.36</v>
      </c>
      <c r="AC157" s="1" t="e">
        <f>_xlfn.XLOOKUP(JuchuZan[[#This Row],[H'#]],#REF!,#REF!,"NA",0)</f>
        <v>#REF!</v>
      </c>
      <c r="AD157" s="1" t="e">
        <f>_xlfn.XLOOKUP(JuchuZan[[#This Row],[H'#]],#REF!,#REF!,"NA",0)</f>
        <v>#REF!</v>
      </c>
      <c r="AE157" s="1" t="str">
        <f>_xlfn.XLOOKUP(JuchuZan[[#This Row],[H'#]],[3]Sheet1!$H$2:$H$1079,[3]Sheet1!$B$2:$B$1079,"NA",0)</f>
        <v>NA</v>
      </c>
    </row>
    <row r="158" spans="1:31">
      <c r="A158" s="1" t="s">
        <v>580</v>
      </c>
      <c r="B158" s="1" t="s">
        <v>581</v>
      </c>
      <c r="C158" s="1" t="s">
        <v>582</v>
      </c>
      <c r="D158" s="1">
        <v>2</v>
      </c>
      <c r="E158" s="1">
        <v>440</v>
      </c>
      <c r="F158" s="1">
        <v>2</v>
      </c>
      <c r="G158" s="1" t="s">
        <v>156</v>
      </c>
      <c r="H158" s="1" t="s">
        <v>49</v>
      </c>
      <c r="I158" s="1" t="s">
        <v>50</v>
      </c>
      <c r="J158" s="1" t="s">
        <v>81</v>
      </c>
      <c r="K158" s="1" t="s">
        <v>60</v>
      </c>
      <c r="L158" s="1" t="s">
        <v>38</v>
      </c>
      <c r="M158" s="1" t="s">
        <v>38</v>
      </c>
      <c r="N158" s="1">
        <v>72.7</v>
      </c>
      <c r="O158" s="2">
        <v>145.4</v>
      </c>
      <c r="P158" s="1">
        <v>11</v>
      </c>
      <c r="Q158" s="1">
        <v>20230825</v>
      </c>
      <c r="R158" s="1">
        <v>20230907</v>
      </c>
      <c r="S158" s="1">
        <v>20230907</v>
      </c>
      <c r="T158" s="1" t="s">
        <v>38</v>
      </c>
      <c r="U158" s="1" t="b">
        <v>0</v>
      </c>
      <c r="V158" s="1" t="b">
        <v>1</v>
      </c>
      <c r="W158" s="1" t="str" cm="1">
        <f t="array" ref="W158">_xlfn.XLOOKUP(MID(JuchuZan[[#This Row],[Item'#]],2,3),INDEX(_dtRg_Material,,1),INDEX(_dtRg_Material,,2),"-")</f>
        <v>-</v>
      </c>
      <c r="X158" s="1">
        <f>JuchuZan[[#This Row],[Total Length]]/JuchuZan[[#This Row],[OrderQty]]</f>
        <v>220</v>
      </c>
      <c r="Y158" s="87">
        <f>JuchuZan[[#This Row],[TotalPrice]]+Y157</f>
        <v>319113.41000000003</v>
      </c>
      <c r="Z1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" s="1">
        <f>JuchuZan[[#This Row],[Total Length]]/JuchuZan[[#This Row],[Total Block]]</f>
        <v>220</v>
      </c>
      <c r="AB158" s="1">
        <f>JuchuZan[[#This Row],[TotalPrice]]/JuchuZan[[#This Row],[OrderQty]]</f>
        <v>72.7</v>
      </c>
      <c r="AC158" s="1" t="e">
        <f>_xlfn.XLOOKUP(JuchuZan[[#This Row],[H'#]],#REF!,#REF!,"NA",0)</f>
        <v>#REF!</v>
      </c>
      <c r="AD158" s="1" t="e">
        <f>_xlfn.XLOOKUP(JuchuZan[[#This Row],[H'#]],#REF!,#REF!,"NA",0)</f>
        <v>#REF!</v>
      </c>
      <c r="AE158" s="1" t="str">
        <f>_xlfn.XLOOKUP(JuchuZan[[#This Row],[H'#]],[3]Sheet1!$H$2:$H$1079,[3]Sheet1!$B$2:$B$1079,"NA",0)</f>
        <v>WHEEL CUTTING HALF 4</v>
      </c>
    </row>
    <row r="159" spans="1:31" hidden="1">
      <c r="A159" s="1" t="s">
        <v>583</v>
      </c>
      <c r="B159" s="1" t="s">
        <v>584</v>
      </c>
      <c r="C159" s="1" t="s">
        <v>585</v>
      </c>
      <c r="D159" s="1">
        <v>24</v>
      </c>
      <c r="E159" s="1">
        <v>4080</v>
      </c>
      <c r="F159" s="1">
        <v>24</v>
      </c>
      <c r="G159" s="1" t="s">
        <v>38</v>
      </c>
      <c r="H159" s="1" t="s">
        <v>172</v>
      </c>
      <c r="I159" s="1" t="s">
        <v>173</v>
      </c>
      <c r="J159" s="1" t="s">
        <v>243</v>
      </c>
      <c r="K159" s="1" t="s">
        <v>38</v>
      </c>
      <c r="L159" s="1" t="s">
        <v>38</v>
      </c>
      <c r="M159" s="1" t="s">
        <v>38</v>
      </c>
      <c r="N159" s="1">
        <v>37</v>
      </c>
      <c r="O159" s="2">
        <v>888</v>
      </c>
      <c r="P159" s="1">
        <v>21</v>
      </c>
      <c r="Q159" s="1">
        <v>20230901</v>
      </c>
      <c r="R159" s="1">
        <v>20230907</v>
      </c>
      <c r="S159" s="1">
        <v>20230907</v>
      </c>
      <c r="T159" s="1" t="s">
        <v>38</v>
      </c>
      <c r="U159" s="1" t="b">
        <v>1</v>
      </c>
      <c r="V159" s="1" t="b">
        <v>0</v>
      </c>
      <c r="W159" s="1" t="str" cm="1">
        <f t="array" ref="W159">_xlfn.XLOOKUP(MID(JuchuZan[[#This Row],[Item'#]],2,3),INDEX(_dtRg_Material,,1),INDEX(_dtRg_Material,,2),"-")</f>
        <v>M</v>
      </c>
      <c r="X159" s="1">
        <f>JuchuZan[[#This Row],[Total Length]]/JuchuZan[[#This Row],[OrderQty]]</f>
        <v>170</v>
      </c>
      <c r="Y159" s="87">
        <f>JuchuZan[[#This Row],[TotalPrice]]+Y158</f>
        <v>320001.41000000003</v>
      </c>
      <c r="Z1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" s="1">
        <f>JuchuZan[[#This Row],[Total Length]]/JuchuZan[[#This Row],[Total Block]]</f>
        <v>170</v>
      </c>
      <c r="AB159" s="1">
        <f>JuchuZan[[#This Row],[TotalPrice]]/JuchuZan[[#This Row],[OrderQty]]</f>
        <v>37</v>
      </c>
      <c r="AC159" s="1" t="e">
        <f>_xlfn.XLOOKUP(JuchuZan[[#This Row],[H'#]],#REF!,#REF!,"NA",0)</f>
        <v>#REF!</v>
      </c>
      <c r="AD159" s="1" t="e">
        <f>_xlfn.XLOOKUP(JuchuZan[[#This Row],[H'#]],#REF!,#REF!,"NA",0)</f>
        <v>#REF!</v>
      </c>
      <c r="AE159" s="1" t="str">
        <f>_xlfn.XLOOKUP(JuchuZan[[#This Row],[H'#]],[3]Sheet1!$H$2:$H$1079,[3]Sheet1!$B$2:$B$1079,"NA",0)</f>
        <v>NA</v>
      </c>
    </row>
    <row r="160" spans="1:31">
      <c r="A160" s="1" t="s">
        <v>586</v>
      </c>
      <c r="B160" s="1" t="s">
        <v>587</v>
      </c>
      <c r="C160" s="1" t="s">
        <v>588</v>
      </c>
      <c r="D160" s="1">
        <v>1</v>
      </c>
      <c r="E160" s="1">
        <v>95</v>
      </c>
      <c r="F160" s="1">
        <v>1</v>
      </c>
      <c r="G160" s="1" t="s">
        <v>42</v>
      </c>
      <c r="H160" s="1" t="s">
        <v>189</v>
      </c>
      <c r="I160" s="1" t="s">
        <v>190</v>
      </c>
      <c r="J160" s="1" t="s">
        <v>130</v>
      </c>
      <c r="K160" s="1" t="s">
        <v>192</v>
      </c>
      <c r="L160" s="1" t="s">
        <v>163</v>
      </c>
      <c r="M160" s="1" t="s">
        <v>53</v>
      </c>
      <c r="N160" s="1">
        <v>72.44</v>
      </c>
      <c r="O160" s="2">
        <v>72.44</v>
      </c>
      <c r="P160" s="1">
        <v>11</v>
      </c>
      <c r="Q160" s="1">
        <v>20230823</v>
      </c>
      <c r="R160" s="1">
        <v>20230907</v>
      </c>
      <c r="S160" s="1">
        <v>20230907</v>
      </c>
      <c r="T160" s="1" t="s">
        <v>38</v>
      </c>
      <c r="U160" s="1" t="b">
        <v>0</v>
      </c>
      <c r="V160" s="1" t="b">
        <v>1</v>
      </c>
      <c r="W160" s="1" t="str" cm="1">
        <f t="array" ref="W160">_xlfn.XLOOKUP(MID(JuchuZan[[#This Row],[Item'#]],2,3),INDEX(_dtRg_Material,,1),INDEX(_dtRg_Material,,2),"-")</f>
        <v>-</v>
      </c>
      <c r="X160" s="1">
        <f>JuchuZan[[#This Row],[Total Length]]/JuchuZan[[#This Row],[OrderQty]]</f>
        <v>95</v>
      </c>
      <c r="Y160" s="87">
        <f>JuchuZan[[#This Row],[TotalPrice]]+Y159</f>
        <v>320073.85000000003</v>
      </c>
      <c r="Z1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" s="1">
        <f>JuchuZan[[#This Row],[Total Length]]/JuchuZan[[#This Row],[Total Block]]</f>
        <v>95</v>
      </c>
      <c r="AB160" s="1">
        <f>JuchuZan[[#This Row],[TotalPrice]]/JuchuZan[[#This Row],[OrderQty]]</f>
        <v>72.44</v>
      </c>
      <c r="AC160" s="1" t="e">
        <f>_xlfn.XLOOKUP(JuchuZan[[#This Row],[H'#]],#REF!,#REF!,"NA",0)</f>
        <v>#REF!</v>
      </c>
      <c r="AD160" s="1" t="e">
        <f>_xlfn.XLOOKUP(JuchuZan[[#This Row],[H'#]],#REF!,#REF!,"NA",0)</f>
        <v>#REF!</v>
      </c>
      <c r="AE160" s="1" t="str">
        <f>_xlfn.XLOOKUP(JuchuZan[[#This Row],[H'#]],[3]Sheet1!$H$2:$H$1079,[3]Sheet1!$B$2:$B$1079,"NA",0)</f>
        <v>NA</v>
      </c>
    </row>
    <row r="161" spans="1:31">
      <c r="A161" s="1" t="s">
        <v>589</v>
      </c>
      <c r="B161" s="1" t="s">
        <v>590</v>
      </c>
      <c r="C161" s="1" t="s">
        <v>591</v>
      </c>
      <c r="D161" s="1">
        <v>8</v>
      </c>
      <c r="E161" s="1">
        <v>880</v>
      </c>
      <c r="F161" s="1">
        <v>8</v>
      </c>
      <c r="G161" s="1" t="s">
        <v>313</v>
      </c>
      <c r="H161" s="1" t="s">
        <v>372</v>
      </c>
      <c r="I161" s="1" t="s">
        <v>129</v>
      </c>
      <c r="J161" s="1" t="s">
        <v>239</v>
      </c>
      <c r="K161" s="1" t="s">
        <v>140</v>
      </c>
      <c r="L161" s="1" t="s">
        <v>38</v>
      </c>
      <c r="M161" s="1" t="s">
        <v>38</v>
      </c>
      <c r="N161" s="1">
        <v>69.66</v>
      </c>
      <c r="O161" s="2">
        <v>557.28</v>
      </c>
      <c r="P161" s="1">
        <v>11</v>
      </c>
      <c r="Q161" s="1">
        <v>20230825</v>
      </c>
      <c r="R161" s="1">
        <v>20230907</v>
      </c>
      <c r="S161" s="1">
        <v>20230907</v>
      </c>
      <c r="T161" s="1" t="s">
        <v>38</v>
      </c>
      <c r="U161" s="1" t="b">
        <v>0</v>
      </c>
      <c r="V161" s="1" t="b">
        <v>1</v>
      </c>
      <c r="W161" s="1" t="str" cm="1">
        <f t="array" ref="W161">_xlfn.XLOOKUP(MID(JuchuZan[[#This Row],[Item'#]],2,3),INDEX(_dtRg_Material,,1),INDEX(_dtRg_Material,,2),"-")</f>
        <v>M</v>
      </c>
      <c r="X161" s="1">
        <f>JuchuZan[[#This Row],[Total Length]]/JuchuZan[[#This Row],[OrderQty]]</f>
        <v>110</v>
      </c>
      <c r="Y161" s="87">
        <f>JuchuZan[[#This Row],[TotalPrice]]+Y160</f>
        <v>320631.13000000006</v>
      </c>
      <c r="Z1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" s="1">
        <f>JuchuZan[[#This Row],[Total Length]]/JuchuZan[[#This Row],[Total Block]]</f>
        <v>110</v>
      </c>
      <c r="AB161" s="1">
        <f>JuchuZan[[#This Row],[TotalPrice]]/JuchuZan[[#This Row],[OrderQty]]</f>
        <v>69.66</v>
      </c>
      <c r="AC161" s="1" t="e">
        <f>_xlfn.XLOOKUP(JuchuZan[[#This Row],[H'#]],#REF!,#REF!,"NA",0)</f>
        <v>#REF!</v>
      </c>
      <c r="AD161" s="1" t="e">
        <f>_xlfn.XLOOKUP(JuchuZan[[#This Row],[H'#]],#REF!,#REF!,"NA",0)</f>
        <v>#REF!</v>
      </c>
      <c r="AE161" s="1" t="str">
        <f>_xlfn.XLOOKUP(JuchuZan[[#This Row],[H'#]],[3]Sheet1!$H$2:$H$1079,[3]Sheet1!$B$2:$B$1079,"NA",0)</f>
        <v>WHEEL CUTTING HALF 4</v>
      </c>
    </row>
    <row r="162" spans="1:31" hidden="1">
      <c r="A162" s="1" t="s">
        <v>592</v>
      </c>
      <c r="B162" s="1" t="s">
        <v>593</v>
      </c>
      <c r="C162" s="1" t="s">
        <v>594</v>
      </c>
      <c r="D162" s="1">
        <v>6</v>
      </c>
      <c r="E162" s="1">
        <v>8400</v>
      </c>
      <c r="F162" s="1">
        <v>0</v>
      </c>
      <c r="G162" s="1" t="s">
        <v>156</v>
      </c>
      <c r="H162" s="1" t="s">
        <v>595</v>
      </c>
      <c r="I162" s="1" t="s">
        <v>67</v>
      </c>
      <c r="J162" s="1" t="s">
        <v>397</v>
      </c>
      <c r="K162" s="1" t="s">
        <v>38</v>
      </c>
      <c r="L162" s="1" t="s">
        <v>61</v>
      </c>
      <c r="M162" s="1" t="s">
        <v>38</v>
      </c>
      <c r="N162" s="1">
        <v>110.87</v>
      </c>
      <c r="O162" s="2">
        <v>665.22</v>
      </c>
      <c r="P162" s="1">
        <v>11</v>
      </c>
      <c r="Q162" s="1">
        <v>20230828</v>
      </c>
      <c r="R162" s="1">
        <v>20230907</v>
      </c>
      <c r="S162" s="1">
        <v>20230907</v>
      </c>
      <c r="T162" s="1" t="s">
        <v>38</v>
      </c>
      <c r="U162" s="1" t="b">
        <v>1</v>
      </c>
      <c r="V162" s="1" t="b">
        <v>0</v>
      </c>
      <c r="W162" s="1" t="str" cm="1">
        <f t="array" ref="W162">_xlfn.XLOOKUP(MID(JuchuZan[[#This Row],[Item'#]],2,3),INDEX(_dtRg_Material,,1),INDEX(_dtRg_Material,,2),"-")</f>
        <v>-</v>
      </c>
      <c r="X162" s="1">
        <f>JuchuZan[[#This Row],[Total Length]]/JuchuZan[[#This Row],[OrderQty]]</f>
        <v>1400</v>
      </c>
      <c r="Y162" s="87">
        <f>JuchuZan[[#This Row],[TotalPrice]]+Y161</f>
        <v>321296.35000000003</v>
      </c>
      <c r="Z1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" s="1" t="e">
        <f>JuchuZan[[#This Row],[Total Length]]/JuchuZan[[#This Row],[Total Block]]</f>
        <v>#DIV/0!</v>
      </c>
      <c r="AB162" s="1">
        <f>JuchuZan[[#This Row],[TotalPrice]]/JuchuZan[[#This Row],[OrderQty]]</f>
        <v>110.87</v>
      </c>
      <c r="AC162" s="1" t="e">
        <f>_xlfn.XLOOKUP(JuchuZan[[#This Row],[H'#]],#REF!,#REF!,"NA",0)</f>
        <v>#REF!</v>
      </c>
      <c r="AD162" s="1" t="e">
        <f>_xlfn.XLOOKUP(JuchuZan[[#This Row],[H'#]],#REF!,#REF!,"NA",0)</f>
        <v>#REF!</v>
      </c>
      <c r="AE162" s="1" t="str">
        <f>_xlfn.XLOOKUP(JuchuZan[[#This Row],[H'#]],[3]Sheet1!$H$2:$H$1079,[3]Sheet1!$B$2:$B$1079,"NA",0)</f>
        <v>WHEEL CUTTING HALF 4</v>
      </c>
    </row>
    <row r="163" spans="1:31" hidden="1">
      <c r="A163" s="1" t="s">
        <v>596</v>
      </c>
      <c r="B163" s="1" t="s">
        <v>597</v>
      </c>
      <c r="C163" s="1" t="s">
        <v>598</v>
      </c>
      <c r="D163" s="1">
        <v>1</v>
      </c>
      <c r="E163" s="1">
        <v>756</v>
      </c>
      <c r="F163" s="1">
        <v>1</v>
      </c>
      <c r="G163" s="1" t="s">
        <v>123</v>
      </c>
      <c r="H163" s="1" t="s">
        <v>172</v>
      </c>
      <c r="I163" s="1" t="s">
        <v>173</v>
      </c>
      <c r="J163" s="1" t="s">
        <v>243</v>
      </c>
      <c r="K163" s="1" t="s">
        <v>38</v>
      </c>
      <c r="L163" s="1" t="s">
        <v>38</v>
      </c>
      <c r="M163" s="1" t="s">
        <v>38</v>
      </c>
      <c r="N163" s="1">
        <v>92.42</v>
      </c>
      <c r="O163" s="2">
        <v>92.42</v>
      </c>
      <c r="P163" s="1">
        <v>11</v>
      </c>
      <c r="Q163" s="1">
        <v>20230825</v>
      </c>
      <c r="R163" s="1">
        <v>20230907</v>
      </c>
      <c r="S163" s="1">
        <v>20230907</v>
      </c>
      <c r="T163" s="1" t="s">
        <v>38</v>
      </c>
      <c r="U163" s="1" t="b">
        <v>1</v>
      </c>
      <c r="V163" s="1" t="b">
        <v>0</v>
      </c>
      <c r="W163" s="1" t="str" cm="1">
        <f t="array" ref="W163">_xlfn.XLOOKUP(MID(JuchuZan[[#This Row],[Item'#]],2,3),INDEX(_dtRg_Material,,1),INDEX(_dtRg_Material,,2),"-")</f>
        <v>M</v>
      </c>
      <c r="X163" s="1">
        <f>JuchuZan[[#This Row],[Total Length]]/JuchuZan[[#This Row],[OrderQty]]</f>
        <v>756</v>
      </c>
      <c r="Y163" s="87">
        <f>JuchuZan[[#This Row],[TotalPrice]]+Y162</f>
        <v>321388.77</v>
      </c>
      <c r="Z1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" s="1">
        <f>JuchuZan[[#This Row],[Total Length]]/JuchuZan[[#This Row],[Total Block]]</f>
        <v>756</v>
      </c>
      <c r="AB163" s="1">
        <f>JuchuZan[[#This Row],[TotalPrice]]/JuchuZan[[#This Row],[OrderQty]]</f>
        <v>92.42</v>
      </c>
      <c r="AC163" s="1" t="e">
        <f>_xlfn.XLOOKUP(JuchuZan[[#This Row],[H'#]],#REF!,#REF!,"NA",0)</f>
        <v>#REF!</v>
      </c>
      <c r="AD163" s="1" t="e">
        <f>_xlfn.XLOOKUP(JuchuZan[[#This Row],[H'#]],#REF!,#REF!,"NA",0)</f>
        <v>#REF!</v>
      </c>
      <c r="AE163" s="1" t="str">
        <f>_xlfn.XLOOKUP(JuchuZan[[#This Row],[H'#]],[3]Sheet1!$H$2:$H$1079,[3]Sheet1!$B$2:$B$1079,"NA",0)</f>
        <v>FINAL INSPECTION</v>
      </c>
    </row>
    <row r="164" spans="1:31" hidden="1">
      <c r="A164" s="1" t="s">
        <v>599</v>
      </c>
      <c r="B164" s="1" t="s">
        <v>600</v>
      </c>
      <c r="C164" s="1" t="s">
        <v>601</v>
      </c>
      <c r="D164" s="1">
        <v>1</v>
      </c>
      <c r="E164" s="1">
        <v>617</v>
      </c>
      <c r="F164" s="1">
        <v>1</v>
      </c>
      <c r="G164" s="1" t="s">
        <v>123</v>
      </c>
      <c r="H164" s="1" t="s">
        <v>172</v>
      </c>
      <c r="I164" s="1" t="s">
        <v>173</v>
      </c>
      <c r="J164" s="1" t="s">
        <v>243</v>
      </c>
      <c r="K164" s="1" t="s">
        <v>38</v>
      </c>
      <c r="L164" s="1" t="s">
        <v>38</v>
      </c>
      <c r="M164" s="1" t="s">
        <v>38</v>
      </c>
      <c r="N164" s="1">
        <v>79.28</v>
      </c>
      <c r="O164" s="2">
        <v>79.28</v>
      </c>
      <c r="P164" s="1">
        <v>11</v>
      </c>
      <c r="Q164" s="1">
        <v>20230825</v>
      </c>
      <c r="R164" s="1">
        <v>20230907</v>
      </c>
      <c r="S164" s="1">
        <v>20230907</v>
      </c>
      <c r="T164" s="1" t="s">
        <v>38</v>
      </c>
      <c r="U164" s="1" t="b">
        <v>1</v>
      </c>
      <c r="V164" s="1" t="b">
        <v>0</v>
      </c>
      <c r="W164" s="1" t="str" cm="1">
        <f t="array" ref="W164">_xlfn.XLOOKUP(MID(JuchuZan[[#This Row],[Item'#]],2,3),INDEX(_dtRg_Material,,1),INDEX(_dtRg_Material,,2),"-")</f>
        <v>M</v>
      </c>
      <c r="X164" s="1">
        <f>JuchuZan[[#This Row],[Total Length]]/JuchuZan[[#This Row],[OrderQty]]</f>
        <v>617</v>
      </c>
      <c r="Y164" s="87">
        <f>JuchuZan[[#This Row],[TotalPrice]]+Y163</f>
        <v>321468.05000000005</v>
      </c>
      <c r="Z1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" s="1">
        <f>JuchuZan[[#This Row],[Total Length]]/JuchuZan[[#This Row],[Total Block]]</f>
        <v>617</v>
      </c>
      <c r="AB164" s="1">
        <f>JuchuZan[[#This Row],[TotalPrice]]/JuchuZan[[#This Row],[OrderQty]]</f>
        <v>79.28</v>
      </c>
      <c r="AC164" s="1" t="e">
        <f>_xlfn.XLOOKUP(JuchuZan[[#This Row],[H'#]],#REF!,#REF!,"NA",0)</f>
        <v>#REF!</v>
      </c>
      <c r="AD164" s="1" t="e">
        <f>_xlfn.XLOOKUP(JuchuZan[[#This Row],[H'#]],#REF!,#REF!,"NA",0)</f>
        <v>#REF!</v>
      </c>
      <c r="AE164" s="1" t="str">
        <f>_xlfn.XLOOKUP(JuchuZan[[#This Row],[H'#]],[3]Sheet1!$H$2:$H$1079,[3]Sheet1!$B$2:$B$1079,"NA",0)</f>
        <v>NA</v>
      </c>
    </row>
    <row r="165" spans="1:31" hidden="1">
      <c r="A165" s="1" t="s">
        <v>602</v>
      </c>
      <c r="B165" s="1" t="s">
        <v>603</v>
      </c>
      <c r="C165" s="1" t="s">
        <v>604</v>
      </c>
      <c r="D165" s="1">
        <v>6</v>
      </c>
      <c r="E165" s="1">
        <v>1920</v>
      </c>
      <c r="F165" s="1">
        <v>12</v>
      </c>
      <c r="G165" s="1" t="s">
        <v>42</v>
      </c>
      <c r="H165" s="1" t="s">
        <v>172</v>
      </c>
      <c r="I165" s="1" t="s">
        <v>173</v>
      </c>
      <c r="J165" s="1" t="s">
        <v>243</v>
      </c>
      <c r="K165" s="1" t="s">
        <v>38</v>
      </c>
      <c r="L165" s="1" t="s">
        <v>38</v>
      </c>
      <c r="M165" s="1" t="s">
        <v>38</v>
      </c>
      <c r="N165" s="1">
        <v>60.57</v>
      </c>
      <c r="O165" s="2">
        <v>363.42</v>
      </c>
      <c r="P165" s="1">
        <v>11</v>
      </c>
      <c r="Q165" s="1">
        <v>20230828</v>
      </c>
      <c r="R165" s="1">
        <v>20230907</v>
      </c>
      <c r="S165" s="1">
        <v>20230907</v>
      </c>
      <c r="T165" s="1" t="s">
        <v>38</v>
      </c>
      <c r="U165" s="1" t="b">
        <v>1</v>
      </c>
      <c r="V165" s="1" t="b">
        <v>0</v>
      </c>
      <c r="W165" s="1" t="str" cm="1">
        <f t="array" ref="W165">_xlfn.XLOOKUP(MID(JuchuZan[[#This Row],[Item'#]],2,3),INDEX(_dtRg_Material,,1),INDEX(_dtRg_Material,,2),"-")</f>
        <v>M</v>
      </c>
      <c r="X165" s="1">
        <f>JuchuZan[[#This Row],[Total Length]]/JuchuZan[[#This Row],[OrderQty]]</f>
        <v>320</v>
      </c>
      <c r="Y165" s="87">
        <f>JuchuZan[[#This Row],[TotalPrice]]+Y164</f>
        <v>321831.47000000003</v>
      </c>
      <c r="Z1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" s="1">
        <f>JuchuZan[[#This Row],[Total Length]]/JuchuZan[[#This Row],[Total Block]]</f>
        <v>160</v>
      </c>
      <c r="AB165" s="1">
        <f>JuchuZan[[#This Row],[TotalPrice]]/JuchuZan[[#This Row],[OrderQty]]</f>
        <v>60.57</v>
      </c>
      <c r="AC165" s="1" t="e">
        <f>_xlfn.XLOOKUP(JuchuZan[[#This Row],[H'#]],#REF!,#REF!,"NA",0)</f>
        <v>#REF!</v>
      </c>
      <c r="AD165" s="1" t="e">
        <f>_xlfn.XLOOKUP(JuchuZan[[#This Row],[H'#]],#REF!,#REF!,"NA",0)</f>
        <v>#REF!</v>
      </c>
      <c r="AE165" s="1" t="str">
        <f>_xlfn.XLOOKUP(JuchuZan[[#This Row],[H'#]],[3]Sheet1!$H$2:$H$1079,[3]Sheet1!$B$2:$B$1079,"NA",0)</f>
        <v>FINAL INSPECTION</v>
      </c>
    </row>
    <row r="166" spans="1:31">
      <c r="A166" s="1" t="s">
        <v>605</v>
      </c>
      <c r="B166" s="1" t="s">
        <v>606</v>
      </c>
      <c r="C166" s="1" t="s">
        <v>607</v>
      </c>
      <c r="D166" s="1">
        <v>10</v>
      </c>
      <c r="E166" s="1">
        <v>700</v>
      </c>
      <c r="F166" s="1">
        <v>10</v>
      </c>
      <c r="G166" s="1" t="s">
        <v>123</v>
      </c>
      <c r="H166" s="1" t="s">
        <v>183</v>
      </c>
      <c r="I166" s="1" t="s">
        <v>184</v>
      </c>
      <c r="J166" s="1" t="s">
        <v>243</v>
      </c>
      <c r="K166" s="1" t="s">
        <v>38</v>
      </c>
      <c r="L166" s="1" t="s">
        <v>96</v>
      </c>
      <c r="M166" s="1" t="s">
        <v>53</v>
      </c>
      <c r="N166" s="1">
        <v>44.72</v>
      </c>
      <c r="O166" s="2">
        <v>447.2</v>
      </c>
      <c r="P166" s="1">
        <v>11</v>
      </c>
      <c r="Q166" s="1">
        <v>20230907</v>
      </c>
      <c r="R166" s="1">
        <v>20230907</v>
      </c>
      <c r="S166" s="1">
        <v>20230907</v>
      </c>
      <c r="T166" s="1" t="s">
        <v>38</v>
      </c>
      <c r="U166" s="1" t="b">
        <v>0</v>
      </c>
      <c r="V166" s="1" t="b">
        <v>1</v>
      </c>
      <c r="W166" s="1" t="str" cm="1">
        <f t="array" ref="W166">_xlfn.XLOOKUP(MID(JuchuZan[[#This Row],[Item'#]],2,3),INDEX(_dtRg_Material,,1),INDEX(_dtRg_Material,,2),"-")</f>
        <v>M</v>
      </c>
      <c r="X166" s="1">
        <f>JuchuZan[[#This Row],[Total Length]]/JuchuZan[[#This Row],[OrderQty]]</f>
        <v>70</v>
      </c>
      <c r="Y166" s="87">
        <f>JuchuZan[[#This Row],[TotalPrice]]+Y165</f>
        <v>322278.67000000004</v>
      </c>
      <c r="Z1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" s="1">
        <f>JuchuZan[[#This Row],[Total Length]]/JuchuZan[[#This Row],[Total Block]]</f>
        <v>70</v>
      </c>
      <c r="AB166" s="1">
        <f>JuchuZan[[#This Row],[TotalPrice]]/JuchuZan[[#This Row],[OrderQty]]</f>
        <v>44.72</v>
      </c>
      <c r="AC166" s="1" t="e">
        <f>_xlfn.XLOOKUP(JuchuZan[[#This Row],[H'#]],#REF!,#REF!,"NA",0)</f>
        <v>#REF!</v>
      </c>
      <c r="AD166" s="1" t="e">
        <f>_xlfn.XLOOKUP(JuchuZan[[#This Row],[H'#]],#REF!,#REF!,"NA",0)</f>
        <v>#REF!</v>
      </c>
      <c r="AE166" s="1" t="str">
        <f>_xlfn.XLOOKUP(JuchuZan[[#This Row],[H'#]],[3]Sheet1!$H$2:$H$1079,[3]Sheet1!$B$2:$B$1079,"NA",0)</f>
        <v>NA</v>
      </c>
    </row>
    <row r="167" spans="1:31">
      <c r="A167" s="1" t="s">
        <v>608</v>
      </c>
      <c r="B167" s="1" t="s">
        <v>606</v>
      </c>
      <c r="C167" s="1" t="s">
        <v>607</v>
      </c>
      <c r="D167" s="1">
        <v>18</v>
      </c>
      <c r="E167" s="1">
        <v>1260</v>
      </c>
      <c r="F167" s="1">
        <v>18</v>
      </c>
      <c r="G167" s="1" t="s">
        <v>123</v>
      </c>
      <c r="H167" s="1" t="s">
        <v>183</v>
      </c>
      <c r="I167" s="1" t="s">
        <v>184</v>
      </c>
      <c r="J167" s="1" t="s">
        <v>243</v>
      </c>
      <c r="K167" s="1" t="s">
        <v>38</v>
      </c>
      <c r="L167" s="1" t="s">
        <v>96</v>
      </c>
      <c r="M167" s="1" t="s">
        <v>53</v>
      </c>
      <c r="N167" s="1">
        <v>44.72</v>
      </c>
      <c r="O167" s="2">
        <v>804.96</v>
      </c>
      <c r="P167" s="1">
        <v>11</v>
      </c>
      <c r="Q167" s="1">
        <v>20230907</v>
      </c>
      <c r="R167" s="1">
        <v>20230907</v>
      </c>
      <c r="S167" s="1">
        <v>20230907</v>
      </c>
      <c r="T167" s="1" t="s">
        <v>38</v>
      </c>
      <c r="U167" s="1" t="b">
        <v>0</v>
      </c>
      <c r="V167" s="1" t="b">
        <v>1</v>
      </c>
      <c r="W167" s="1" t="str" cm="1">
        <f t="array" ref="W167">_xlfn.XLOOKUP(MID(JuchuZan[[#This Row],[Item'#]],2,3),INDEX(_dtRg_Material,,1),INDEX(_dtRg_Material,,2),"-")</f>
        <v>M</v>
      </c>
      <c r="X167" s="1">
        <f>JuchuZan[[#This Row],[Total Length]]/JuchuZan[[#This Row],[OrderQty]]</f>
        <v>70</v>
      </c>
      <c r="Y167" s="87">
        <f>JuchuZan[[#This Row],[TotalPrice]]+Y166</f>
        <v>323083.63000000006</v>
      </c>
      <c r="Z1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" s="1">
        <f>JuchuZan[[#This Row],[Total Length]]/JuchuZan[[#This Row],[Total Block]]</f>
        <v>70</v>
      </c>
      <c r="AB167" s="1">
        <f>JuchuZan[[#This Row],[TotalPrice]]/JuchuZan[[#This Row],[OrderQty]]</f>
        <v>44.72</v>
      </c>
      <c r="AC167" s="1" t="e">
        <f>_xlfn.XLOOKUP(JuchuZan[[#This Row],[H'#]],#REF!,#REF!,"NA",0)</f>
        <v>#REF!</v>
      </c>
      <c r="AD167" s="1" t="e">
        <f>_xlfn.XLOOKUP(JuchuZan[[#This Row],[H'#]],#REF!,#REF!,"NA",0)</f>
        <v>#REF!</v>
      </c>
      <c r="AE167" s="1" t="str">
        <f>_xlfn.XLOOKUP(JuchuZan[[#This Row],[H'#]],[3]Sheet1!$H$2:$H$1079,[3]Sheet1!$B$2:$B$1079,"NA",0)</f>
        <v>NA</v>
      </c>
    </row>
    <row r="168" spans="1:31" hidden="1">
      <c r="A168" s="1" t="s">
        <v>609</v>
      </c>
      <c r="B168" s="1" t="s">
        <v>610</v>
      </c>
      <c r="C168" s="1" t="s">
        <v>611</v>
      </c>
      <c r="D168" s="1">
        <v>2</v>
      </c>
      <c r="E168" s="1">
        <v>6600</v>
      </c>
      <c r="F168" s="1">
        <v>8</v>
      </c>
      <c r="G168" s="1" t="s">
        <v>123</v>
      </c>
      <c r="H168" s="1" t="s">
        <v>49</v>
      </c>
      <c r="I168" s="1" t="s">
        <v>50</v>
      </c>
      <c r="J168" s="1" t="s">
        <v>44</v>
      </c>
      <c r="K168" s="1" t="s">
        <v>60</v>
      </c>
      <c r="L168" s="1" t="s">
        <v>38</v>
      </c>
      <c r="M168" s="1" t="s">
        <v>38</v>
      </c>
      <c r="N168" s="1">
        <v>1065.23</v>
      </c>
      <c r="O168" s="2">
        <v>2130.46</v>
      </c>
      <c r="P168" s="1">
        <v>11</v>
      </c>
      <c r="Q168" s="1">
        <v>20230704</v>
      </c>
      <c r="R168" s="1">
        <v>20230908</v>
      </c>
      <c r="S168" s="1">
        <v>20230906</v>
      </c>
      <c r="T168" s="1" t="s">
        <v>38</v>
      </c>
      <c r="U168" s="1" t="b">
        <v>1</v>
      </c>
      <c r="V168" s="1" t="b">
        <v>0</v>
      </c>
      <c r="W168" s="1" t="str" cm="1">
        <f t="array" ref="W168">_xlfn.XLOOKUP(MID(JuchuZan[[#This Row],[Item'#]],2,3),INDEX(_dtRg_Material,,1),INDEX(_dtRg_Material,,2),"-")</f>
        <v>-</v>
      </c>
      <c r="X168" s="1">
        <f>JuchuZan[[#This Row],[Total Length]]/JuchuZan[[#This Row],[OrderQty]]</f>
        <v>3300</v>
      </c>
      <c r="Y168" s="87">
        <f>JuchuZan[[#This Row],[TotalPrice]]+Y167</f>
        <v>325214.09000000008</v>
      </c>
      <c r="Z1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" s="1">
        <f>JuchuZan[[#This Row],[Total Length]]/JuchuZan[[#This Row],[Total Block]]</f>
        <v>825</v>
      </c>
      <c r="AB168" s="1">
        <f>JuchuZan[[#This Row],[TotalPrice]]/JuchuZan[[#This Row],[OrderQty]]</f>
        <v>1065.23</v>
      </c>
      <c r="AC168" s="1" t="e">
        <f>_xlfn.XLOOKUP(JuchuZan[[#This Row],[H'#]],#REF!,#REF!,"NA",0)</f>
        <v>#REF!</v>
      </c>
      <c r="AD168" s="1" t="e">
        <f>_xlfn.XLOOKUP(JuchuZan[[#This Row],[H'#]],#REF!,#REF!,"NA",0)</f>
        <v>#REF!</v>
      </c>
      <c r="AE168" s="1" t="str">
        <f>_xlfn.XLOOKUP(JuchuZan[[#This Row],[H'#]],[3]Sheet1!$H$2:$H$1079,[3]Sheet1!$B$2:$B$1079,"NA",0)</f>
        <v>MIDDLE STRAIGHTENING</v>
      </c>
    </row>
    <row r="169" spans="1:31">
      <c r="A169" s="1" t="s">
        <v>612</v>
      </c>
      <c r="B169" s="1" t="s">
        <v>613</v>
      </c>
      <c r="C169" s="1" t="s">
        <v>614</v>
      </c>
      <c r="D169" s="1">
        <v>10</v>
      </c>
      <c r="E169" s="1">
        <v>50000</v>
      </c>
      <c r="F169" s="1">
        <v>20</v>
      </c>
      <c r="G169" s="1" t="s">
        <v>48</v>
      </c>
      <c r="H169" s="1" t="s">
        <v>49</v>
      </c>
      <c r="I169" s="1" t="s">
        <v>50</v>
      </c>
      <c r="J169" s="1" t="s">
        <v>51</v>
      </c>
      <c r="K169" s="1" t="s">
        <v>52</v>
      </c>
      <c r="L169" s="1" t="s">
        <v>38</v>
      </c>
      <c r="M169" s="1" t="s">
        <v>53</v>
      </c>
      <c r="N169" s="1">
        <v>683.86</v>
      </c>
      <c r="O169" s="2">
        <v>6838.6</v>
      </c>
      <c r="P169" s="1">
        <v>11</v>
      </c>
      <c r="Q169" s="1">
        <v>20230628</v>
      </c>
      <c r="R169" s="1">
        <v>20230908</v>
      </c>
      <c r="S169" s="1">
        <v>20230908</v>
      </c>
      <c r="T169" s="1" t="s">
        <v>615</v>
      </c>
      <c r="U169" s="1" t="b">
        <v>0</v>
      </c>
      <c r="V169" s="1" t="b">
        <v>1</v>
      </c>
      <c r="W169" s="1" t="str" cm="1">
        <f t="array" ref="W169">_xlfn.XLOOKUP(MID(JuchuZan[[#This Row],[Item'#]],2,3),INDEX(_dtRg_Material,,1),INDEX(_dtRg_Material,,2),"-")</f>
        <v>-</v>
      </c>
      <c r="X169" s="1">
        <f>JuchuZan[[#This Row],[Total Length]]/JuchuZan[[#This Row],[OrderQty]]</f>
        <v>5000</v>
      </c>
      <c r="Y169" s="87">
        <f>JuchuZan[[#This Row],[TotalPrice]]+Y168</f>
        <v>332052.69000000006</v>
      </c>
      <c r="Z1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" s="1">
        <f>JuchuZan[[#This Row],[Total Length]]/JuchuZan[[#This Row],[Total Block]]</f>
        <v>2500</v>
      </c>
      <c r="AB169" s="1">
        <f>JuchuZan[[#This Row],[TotalPrice]]/JuchuZan[[#This Row],[OrderQty]]</f>
        <v>683.86</v>
      </c>
      <c r="AC169" s="1" t="e">
        <f>_xlfn.XLOOKUP(JuchuZan[[#This Row],[H'#]],#REF!,#REF!,"NA",0)</f>
        <v>#REF!</v>
      </c>
      <c r="AD169" s="1" t="e">
        <f>_xlfn.XLOOKUP(JuchuZan[[#This Row],[H'#]],#REF!,#REF!,"NA",0)</f>
        <v>#REF!</v>
      </c>
      <c r="AE169" s="1" t="str">
        <f>_xlfn.XLOOKUP(JuchuZan[[#This Row],[H'#]],[3]Sheet1!$H$2:$H$1079,[3]Sheet1!$B$2:$B$1079,"NA",0)</f>
        <v>SPECIAL BLOCK MACHINING 1</v>
      </c>
    </row>
    <row r="170" spans="1:31" hidden="1">
      <c r="A170" s="1" t="s">
        <v>616</v>
      </c>
      <c r="B170" s="1" t="s">
        <v>617</v>
      </c>
      <c r="C170" s="1" t="s">
        <v>618</v>
      </c>
      <c r="D170" s="1">
        <v>1</v>
      </c>
      <c r="E170" s="1">
        <v>1870</v>
      </c>
      <c r="F170" s="1">
        <v>2</v>
      </c>
      <c r="G170" s="1" t="s">
        <v>619</v>
      </c>
      <c r="H170" s="1" t="s">
        <v>49</v>
      </c>
      <c r="I170" s="1" t="s">
        <v>50</v>
      </c>
      <c r="J170" s="1" t="s">
        <v>325</v>
      </c>
      <c r="K170" s="1" t="s">
        <v>115</v>
      </c>
      <c r="L170" s="1" t="s">
        <v>38</v>
      </c>
      <c r="M170" s="1" t="s">
        <v>38</v>
      </c>
      <c r="N170" s="1">
        <v>605</v>
      </c>
      <c r="O170" s="2">
        <v>605</v>
      </c>
      <c r="P170" s="1">
        <v>11</v>
      </c>
      <c r="Q170" s="1">
        <v>20230523</v>
      </c>
      <c r="R170" s="1">
        <v>20230908</v>
      </c>
      <c r="S170" s="1">
        <v>20230908</v>
      </c>
      <c r="T170" s="1" t="s">
        <v>38</v>
      </c>
      <c r="U170" s="1" t="b">
        <v>1</v>
      </c>
      <c r="V170" s="1" t="b">
        <v>0</v>
      </c>
      <c r="W170" s="1" t="str" cm="1">
        <f t="array" ref="W170">_xlfn.XLOOKUP(MID(JuchuZan[[#This Row],[Item'#]],2,3),INDEX(_dtRg_Material,,1),INDEX(_dtRg_Material,,2),"-")</f>
        <v>-</v>
      </c>
      <c r="X170" s="1">
        <f>JuchuZan[[#This Row],[Total Length]]/JuchuZan[[#This Row],[OrderQty]]</f>
        <v>1870</v>
      </c>
      <c r="Y170" s="87">
        <f>JuchuZan[[#This Row],[TotalPrice]]+Y169</f>
        <v>332657.69000000006</v>
      </c>
      <c r="Z1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" s="1">
        <f>JuchuZan[[#This Row],[Total Length]]/JuchuZan[[#This Row],[Total Block]]</f>
        <v>935</v>
      </c>
      <c r="AB170" s="1">
        <f>JuchuZan[[#This Row],[TotalPrice]]/JuchuZan[[#This Row],[OrderQty]]</f>
        <v>605</v>
      </c>
      <c r="AC170" s="1" t="e">
        <f>_xlfn.XLOOKUP(JuchuZan[[#This Row],[H'#]],#REF!,#REF!,"NA",0)</f>
        <v>#REF!</v>
      </c>
      <c r="AD170" s="1" t="e">
        <f>_xlfn.XLOOKUP(JuchuZan[[#This Row],[H'#]],#REF!,#REF!,"NA",0)</f>
        <v>#REF!</v>
      </c>
      <c r="AE170" s="1" t="str">
        <f>_xlfn.XLOOKUP(JuchuZan[[#This Row],[H'#]],[3]Sheet1!$H$2:$H$1079,[3]Sheet1!$B$2:$B$1079,"NA",0)</f>
        <v>NA</v>
      </c>
    </row>
    <row r="171" spans="1:31" hidden="1">
      <c r="A171" s="1" t="s">
        <v>620</v>
      </c>
      <c r="B171" s="1" t="s">
        <v>621</v>
      </c>
      <c r="C171" s="1" t="s">
        <v>622</v>
      </c>
      <c r="D171" s="1">
        <v>7</v>
      </c>
      <c r="E171" s="1">
        <v>0</v>
      </c>
      <c r="F171" s="1">
        <v>0</v>
      </c>
      <c r="G171" s="1" t="s">
        <v>269</v>
      </c>
      <c r="H171" s="1" t="s">
        <v>270</v>
      </c>
      <c r="I171" s="1" t="s">
        <v>271</v>
      </c>
      <c r="J171" s="1" t="s">
        <v>38</v>
      </c>
      <c r="K171" s="1" t="s">
        <v>38</v>
      </c>
      <c r="L171" s="1" t="s">
        <v>38</v>
      </c>
      <c r="M171" s="1" t="s">
        <v>38</v>
      </c>
      <c r="N171" s="1">
        <v>5710</v>
      </c>
      <c r="O171" s="2">
        <v>39970</v>
      </c>
      <c r="P171" s="1">
        <v>11</v>
      </c>
      <c r="Q171" s="1">
        <v>20230908</v>
      </c>
      <c r="R171" s="1">
        <v>20230908</v>
      </c>
      <c r="S171" s="1">
        <v>20230908</v>
      </c>
      <c r="T171" s="1" t="s">
        <v>38</v>
      </c>
      <c r="U171" s="1" t="b">
        <v>0</v>
      </c>
      <c r="V171" s="1" t="b">
        <v>0</v>
      </c>
      <c r="W171" s="1" t="str" cm="1">
        <f t="array" ref="W171">_xlfn.XLOOKUP(MID(JuchuZan[[#This Row],[Item'#]],2,3),INDEX(_dtRg_Material,,1),INDEX(_dtRg_Material,,2),"-")</f>
        <v>-</v>
      </c>
      <c r="X171" s="1">
        <f>JuchuZan[[#This Row],[Total Length]]/JuchuZan[[#This Row],[OrderQty]]</f>
        <v>0</v>
      </c>
      <c r="Y171" s="87">
        <f>JuchuZan[[#This Row],[TotalPrice]]+Y170</f>
        <v>372627.69000000006</v>
      </c>
      <c r="Z1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" s="1" t="e">
        <f>JuchuZan[[#This Row],[Total Length]]/JuchuZan[[#This Row],[Total Block]]</f>
        <v>#DIV/0!</v>
      </c>
      <c r="AB171" s="1">
        <f>JuchuZan[[#This Row],[TotalPrice]]/JuchuZan[[#This Row],[OrderQty]]</f>
        <v>5710</v>
      </c>
      <c r="AC171" s="1" t="e">
        <f>_xlfn.XLOOKUP(JuchuZan[[#This Row],[H'#]],#REF!,#REF!,"NA",0)</f>
        <v>#REF!</v>
      </c>
      <c r="AD171" s="1" t="e">
        <f>_xlfn.XLOOKUP(JuchuZan[[#This Row],[H'#]],#REF!,#REF!,"NA",0)</f>
        <v>#REF!</v>
      </c>
      <c r="AE171" s="1" t="str">
        <f>_xlfn.XLOOKUP(JuchuZan[[#This Row],[H'#]],[3]Sheet1!$H$2:$H$1079,[3]Sheet1!$B$2:$B$1079,"NA",0)</f>
        <v>NA</v>
      </c>
    </row>
    <row r="172" spans="1:31" hidden="1">
      <c r="A172" s="1" t="s">
        <v>623</v>
      </c>
      <c r="B172" s="1" t="s">
        <v>624</v>
      </c>
      <c r="C172" s="1" t="s">
        <v>625</v>
      </c>
      <c r="D172" s="1">
        <v>2</v>
      </c>
      <c r="E172" s="1">
        <v>0</v>
      </c>
      <c r="F172" s="1">
        <v>0</v>
      </c>
      <c r="G172" s="1" t="s">
        <v>269</v>
      </c>
      <c r="H172" s="1" t="s">
        <v>270</v>
      </c>
      <c r="I172" s="1" t="s">
        <v>271</v>
      </c>
      <c r="J172" s="1" t="s">
        <v>38</v>
      </c>
      <c r="K172" s="1" t="s">
        <v>38</v>
      </c>
      <c r="L172" s="1" t="s">
        <v>38</v>
      </c>
      <c r="M172" s="1" t="s">
        <v>38</v>
      </c>
      <c r="N172" s="1">
        <v>8347</v>
      </c>
      <c r="O172" s="2">
        <v>16694</v>
      </c>
      <c r="P172" s="1">
        <v>11</v>
      </c>
      <c r="Q172" s="1">
        <v>20230908</v>
      </c>
      <c r="R172" s="1">
        <v>20230908</v>
      </c>
      <c r="S172" s="1">
        <v>20230908</v>
      </c>
      <c r="T172" s="1" t="s">
        <v>38</v>
      </c>
      <c r="U172" s="1" t="b">
        <v>0</v>
      </c>
      <c r="V172" s="1" t="b">
        <v>0</v>
      </c>
      <c r="W172" s="1" t="str" cm="1">
        <f t="array" ref="W172">_xlfn.XLOOKUP(MID(JuchuZan[[#This Row],[Item'#]],2,3),INDEX(_dtRg_Material,,1),INDEX(_dtRg_Material,,2),"-")</f>
        <v>-</v>
      </c>
      <c r="X172" s="1">
        <f>JuchuZan[[#This Row],[Total Length]]/JuchuZan[[#This Row],[OrderQty]]</f>
        <v>0</v>
      </c>
      <c r="Y172" s="87">
        <f>JuchuZan[[#This Row],[TotalPrice]]+Y171</f>
        <v>389321.69000000006</v>
      </c>
      <c r="Z1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" s="1" t="e">
        <f>JuchuZan[[#This Row],[Total Length]]/JuchuZan[[#This Row],[Total Block]]</f>
        <v>#DIV/0!</v>
      </c>
      <c r="AB172" s="1">
        <f>JuchuZan[[#This Row],[TotalPrice]]/JuchuZan[[#This Row],[OrderQty]]</f>
        <v>8347</v>
      </c>
      <c r="AC172" s="1" t="e">
        <f>_xlfn.XLOOKUP(JuchuZan[[#This Row],[H'#]],#REF!,#REF!,"NA",0)</f>
        <v>#REF!</v>
      </c>
      <c r="AD172" s="1" t="e">
        <f>_xlfn.XLOOKUP(JuchuZan[[#This Row],[H'#]],#REF!,#REF!,"NA",0)</f>
        <v>#REF!</v>
      </c>
      <c r="AE172" s="1" t="str">
        <f>_xlfn.XLOOKUP(JuchuZan[[#This Row],[H'#]],[3]Sheet1!$H$2:$H$1079,[3]Sheet1!$B$2:$B$1079,"NA",0)</f>
        <v>NA</v>
      </c>
    </row>
    <row r="173" spans="1:31">
      <c r="A173" s="1" t="s">
        <v>626</v>
      </c>
      <c r="B173" s="1" t="s">
        <v>627</v>
      </c>
      <c r="C173" s="1" t="s">
        <v>628</v>
      </c>
      <c r="D173" s="1">
        <v>40</v>
      </c>
      <c r="E173" s="1">
        <v>0</v>
      </c>
      <c r="F173" s="1">
        <v>40</v>
      </c>
      <c r="G173" s="1" t="s">
        <v>38</v>
      </c>
      <c r="H173" s="1" t="s">
        <v>629</v>
      </c>
      <c r="I173" s="1" t="s">
        <v>103</v>
      </c>
      <c r="J173" s="1" t="s">
        <v>355</v>
      </c>
      <c r="K173" s="1" t="s">
        <v>105</v>
      </c>
      <c r="L173" s="1" t="s">
        <v>61</v>
      </c>
      <c r="M173" s="1" t="s">
        <v>38</v>
      </c>
      <c r="N173" s="1">
        <v>46.58</v>
      </c>
      <c r="O173" s="2">
        <v>1863.2</v>
      </c>
      <c r="P173" s="1">
        <v>21</v>
      </c>
      <c r="Q173" s="1">
        <v>20230908</v>
      </c>
      <c r="R173" s="1">
        <v>20230908</v>
      </c>
      <c r="S173" s="1">
        <v>20230908</v>
      </c>
      <c r="T173" s="1" t="s">
        <v>38</v>
      </c>
      <c r="U173" s="1" t="b">
        <v>0</v>
      </c>
      <c r="V173" s="1" t="b">
        <v>1</v>
      </c>
      <c r="W173" s="1" t="str" cm="1">
        <f t="array" ref="W173">_xlfn.XLOOKUP(MID(JuchuZan[[#This Row],[Item'#]],2,3),INDEX(_dtRg_Material,,1),INDEX(_dtRg_Material,,2),"-")</f>
        <v>M</v>
      </c>
      <c r="X173" s="1">
        <f>JuchuZan[[#This Row],[Total Length]]/JuchuZan[[#This Row],[OrderQty]]</f>
        <v>0</v>
      </c>
      <c r="Y173" s="87">
        <f>JuchuZan[[#This Row],[TotalPrice]]+Y172</f>
        <v>391184.89000000007</v>
      </c>
      <c r="Z1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" s="1">
        <f>JuchuZan[[#This Row],[Total Length]]/JuchuZan[[#This Row],[Total Block]]</f>
        <v>0</v>
      </c>
      <c r="AB173" s="1">
        <f>JuchuZan[[#This Row],[TotalPrice]]/JuchuZan[[#This Row],[OrderQty]]</f>
        <v>46.58</v>
      </c>
      <c r="AC173" s="1" t="e">
        <f>_xlfn.XLOOKUP(JuchuZan[[#This Row],[H'#]],#REF!,#REF!,"NA",0)</f>
        <v>#REF!</v>
      </c>
      <c r="AD173" s="1" t="e">
        <f>_xlfn.XLOOKUP(JuchuZan[[#This Row],[H'#]],#REF!,#REF!,"NA",0)</f>
        <v>#REF!</v>
      </c>
      <c r="AE173" s="1" t="str">
        <f>_xlfn.XLOOKUP(JuchuZan[[#This Row],[H'#]],[3]Sheet1!$H$2:$H$1079,[3]Sheet1!$B$2:$B$1079,"NA",0)</f>
        <v>NA</v>
      </c>
    </row>
    <row r="174" spans="1:31" hidden="1">
      <c r="A174" s="1" t="s">
        <v>630</v>
      </c>
      <c r="B174" s="1" t="s">
        <v>631</v>
      </c>
      <c r="C174" s="1" t="s">
        <v>632</v>
      </c>
      <c r="D174" s="1">
        <v>3</v>
      </c>
      <c r="E174" s="1">
        <v>0</v>
      </c>
      <c r="F174" s="1">
        <v>3</v>
      </c>
      <c r="G174" s="1" t="s">
        <v>38</v>
      </c>
      <c r="H174" s="1" t="s">
        <v>157</v>
      </c>
      <c r="I174" s="1" t="s">
        <v>67</v>
      </c>
      <c r="J174" s="1" t="s">
        <v>44</v>
      </c>
      <c r="K174" s="1" t="s">
        <v>52</v>
      </c>
      <c r="L174" s="1" t="s">
        <v>61</v>
      </c>
      <c r="M174" s="1" t="s">
        <v>38</v>
      </c>
      <c r="N174" s="1">
        <v>128.03</v>
      </c>
      <c r="O174" s="2">
        <v>384.09</v>
      </c>
      <c r="P174" s="1">
        <v>21</v>
      </c>
      <c r="Q174" s="1">
        <v>20230908</v>
      </c>
      <c r="R174" s="1">
        <v>20230908</v>
      </c>
      <c r="S174" s="1">
        <v>20230908</v>
      </c>
      <c r="T174" s="1" t="s">
        <v>38</v>
      </c>
      <c r="U174" s="1" t="b">
        <v>1</v>
      </c>
      <c r="V174" s="1" t="b">
        <v>0</v>
      </c>
      <c r="W174" s="1" t="str" cm="1">
        <f t="array" ref="W174">_xlfn.XLOOKUP(MID(JuchuZan[[#This Row],[Item'#]],2,3),INDEX(_dtRg_Material,,1),INDEX(_dtRg_Material,,2),"-")</f>
        <v>-</v>
      </c>
      <c r="X174" s="1">
        <f>JuchuZan[[#This Row],[Total Length]]/JuchuZan[[#This Row],[OrderQty]]</f>
        <v>0</v>
      </c>
      <c r="Y174" s="87">
        <f>JuchuZan[[#This Row],[TotalPrice]]+Y173</f>
        <v>391568.9800000001</v>
      </c>
      <c r="Z1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" s="1">
        <f>JuchuZan[[#This Row],[Total Length]]/JuchuZan[[#This Row],[Total Block]]</f>
        <v>0</v>
      </c>
      <c r="AB174" s="1">
        <f>JuchuZan[[#This Row],[TotalPrice]]/JuchuZan[[#This Row],[OrderQty]]</f>
        <v>128.03</v>
      </c>
      <c r="AC174" s="1" t="e">
        <f>_xlfn.XLOOKUP(JuchuZan[[#This Row],[H'#]],#REF!,#REF!,"NA",0)</f>
        <v>#REF!</v>
      </c>
      <c r="AD174" s="1" t="e">
        <f>_xlfn.XLOOKUP(JuchuZan[[#This Row],[H'#]],#REF!,#REF!,"NA",0)</f>
        <v>#REF!</v>
      </c>
      <c r="AE174" s="1" t="str">
        <f>_xlfn.XLOOKUP(JuchuZan[[#This Row],[H'#]],[3]Sheet1!$H$2:$H$1079,[3]Sheet1!$B$2:$B$1079,"NA",0)</f>
        <v>WASHING BLOCK</v>
      </c>
    </row>
    <row r="175" spans="1:31" hidden="1">
      <c r="A175" s="1" t="s">
        <v>633</v>
      </c>
      <c r="B175" s="1" t="s">
        <v>634</v>
      </c>
      <c r="C175" s="1" t="s">
        <v>635</v>
      </c>
      <c r="D175" s="1">
        <v>4</v>
      </c>
      <c r="E175" s="1">
        <v>0</v>
      </c>
      <c r="F175" s="1">
        <v>4</v>
      </c>
      <c r="G175" s="1" t="s">
        <v>38</v>
      </c>
      <c r="H175" s="1" t="s">
        <v>157</v>
      </c>
      <c r="I175" s="1" t="s">
        <v>67</v>
      </c>
      <c r="J175" s="1" t="s">
        <v>44</v>
      </c>
      <c r="K175" s="1" t="s">
        <v>52</v>
      </c>
      <c r="L175" s="1" t="s">
        <v>61</v>
      </c>
      <c r="M175" s="1" t="s">
        <v>53</v>
      </c>
      <c r="N175" s="1">
        <v>134.41999999999999</v>
      </c>
      <c r="O175" s="2">
        <v>537.67999999999995</v>
      </c>
      <c r="P175" s="1">
        <v>21</v>
      </c>
      <c r="Q175" s="1">
        <v>20230908</v>
      </c>
      <c r="R175" s="1">
        <v>20230908</v>
      </c>
      <c r="S175" s="1">
        <v>20230908</v>
      </c>
      <c r="T175" s="1" t="s">
        <v>38</v>
      </c>
      <c r="U175" s="1" t="b">
        <v>1</v>
      </c>
      <c r="V175" s="1" t="b">
        <v>0</v>
      </c>
      <c r="W175" s="1" t="str" cm="1">
        <f t="array" ref="W175">_xlfn.XLOOKUP(MID(JuchuZan[[#This Row],[Item'#]],2,3),INDEX(_dtRg_Material,,1),INDEX(_dtRg_Material,,2),"-")</f>
        <v>-</v>
      </c>
      <c r="X175" s="1">
        <f>JuchuZan[[#This Row],[Total Length]]/JuchuZan[[#This Row],[OrderQty]]</f>
        <v>0</v>
      </c>
      <c r="Y175" s="87">
        <f>JuchuZan[[#This Row],[TotalPrice]]+Y174</f>
        <v>392106.66000000009</v>
      </c>
      <c r="Z1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" s="1">
        <f>JuchuZan[[#This Row],[Total Length]]/JuchuZan[[#This Row],[Total Block]]</f>
        <v>0</v>
      </c>
      <c r="AB175" s="1">
        <f>JuchuZan[[#This Row],[TotalPrice]]/JuchuZan[[#This Row],[OrderQty]]</f>
        <v>134.41999999999999</v>
      </c>
      <c r="AC175" s="1" t="e">
        <f>_xlfn.XLOOKUP(JuchuZan[[#This Row],[H'#]],#REF!,#REF!,"NA",0)</f>
        <v>#REF!</v>
      </c>
      <c r="AD175" s="1" t="e">
        <f>_xlfn.XLOOKUP(JuchuZan[[#This Row],[H'#]],#REF!,#REF!,"NA",0)</f>
        <v>#REF!</v>
      </c>
      <c r="AE175" s="1" t="str">
        <f>_xlfn.XLOOKUP(JuchuZan[[#This Row],[H'#]],[3]Sheet1!$H$2:$H$1079,[3]Sheet1!$B$2:$B$1079,"NA",0)</f>
        <v>BLOCK SURFACE &amp; GROOVE G</v>
      </c>
    </row>
    <row r="176" spans="1:31">
      <c r="A176" s="1" t="s">
        <v>636</v>
      </c>
      <c r="B176" s="1" t="s">
        <v>637</v>
      </c>
      <c r="C176" s="1" t="s">
        <v>638</v>
      </c>
      <c r="D176" s="1">
        <v>4</v>
      </c>
      <c r="E176" s="1">
        <v>0</v>
      </c>
      <c r="F176" s="1">
        <v>4</v>
      </c>
      <c r="G176" s="1" t="s">
        <v>38</v>
      </c>
      <c r="H176" s="1" t="s">
        <v>157</v>
      </c>
      <c r="I176" s="1" t="s">
        <v>67</v>
      </c>
      <c r="J176" s="1" t="s">
        <v>325</v>
      </c>
      <c r="K176" s="1" t="s">
        <v>639</v>
      </c>
      <c r="L176" s="1" t="s">
        <v>61</v>
      </c>
      <c r="M176" s="1" t="s">
        <v>38</v>
      </c>
      <c r="N176" s="1">
        <v>131.49</v>
      </c>
      <c r="O176" s="2">
        <v>525.96</v>
      </c>
      <c r="P176" s="1">
        <v>21</v>
      </c>
      <c r="Q176" s="1">
        <v>20230908</v>
      </c>
      <c r="R176" s="1">
        <v>20230908</v>
      </c>
      <c r="S176" s="1">
        <v>20230908</v>
      </c>
      <c r="T176" s="1" t="s">
        <v>38</v>
      </c>
      <c r="U176" s="1" t="b">
        <v>0</v>
      </c>
      <c r="V176" s="1" t="b">
        <v>1</v>
      </c>
      <c r="W176" s="1" t="str" cm="1">
        <f t="array" ref="W176">_xlfn.XLOOKUP(MID(JuchuZan[[#This Row],[Item'#]],2,3),INDEX(_dtRg_Material,,1),INDEX(_dtRg_Material,,2),"-")</f>
        <v>-</v>
      </c>
      <c r="X176" s="1">
        <f>JuchuZan[[#This Row],[Total Length]]/JuchuZan[[#This Row],[OrderQty]]</f>
        <v>0</v>
      </c>
      <c r="Y176" s="87">
        <f>JuchuZan[[#This Row],[TotalPrice]]+Y175</f>
        <v>392632.62000000011</v>
      </c>
      <c r="Z1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" s="1">
        <f>JuchuZan[[#This Row],[Total Length]]/JuchuZan[[#This Row],[Total Block]]</f>
        <v>0</v>
      </c>
      <c r="AB176" s="1">
        <f>JuchuZan[[#This Row],[TotalPrice]]/JuchuZan[[#This Row],[OrderQty]]</f>
        <v>131.49</v>
      </c>
      <c r="AC176" s="1" t="e">
        <f>_xlfn.XLOOKUP(JuchuZan[[#This Row],[H'#]],#REF!,#REF!,"NA",0)</f>
        <v>#REF!</v>
      </c>
      <c r="AD176" s="1" t="e">
        <f>_xlfn.XLOOKUP(JuchuZan[[#This Row],[H'#]],#REF!,#REF!,"NA",0)</f>
        <v>#REF!</v>
      </c>
      <c r="AE176" s="1" t="str">
        <f>_xlfn.XLOOKUP(JuchuZan[[#This Row],[H'#]],[3]Sheet1!$H$2:$H$1079,[3]Sheet1!$B$2:$B$1079,"NA",0)</f>
        <v>BLOCK SURFACE &amp; GROOVE G</v>
      </c>
    </row>
    <row r="177" spans="1:31">
      <c r="A177" s="1" t="s">
        <v>640</v>
      </c>
      <c r="B177" s="1" t="s">
        <v>641</v>
      </c>
      <c r="C177" s="1" t="s">
        <v>642</v>
      </c>
      <c r="D177" s="1">
        <v>6</v>
      </c>
      <c r="E177" s="1">
        <v>0</v>
      </c>
      <c r="F177" s="1">
        <v>6</v>
      </c>
      <c r="G177" s="1" t="s">
        <v>38</v>
      </c>
      <c r="H177" s="1" t="s">
        <v>157</v>
      </c>
      <c r="I177" s="1" t="s">
        <v>67</v>
      </c>
      <c r="J177" s="1" t="s">
        <v>325</v>
      </c>
      <c r="K177" s="1" t="s">
        <v>639</v>
      </c>
      <c r="L177" s="1" t="s">
        <v>61</v>
      </c>
      <c r="M177" s="1" t="s">
        <v>53</v>
      </c>
      <c r="N177" s="1">
        <v>138.07</v>
      </c>
      <c r="O177" s="2">
        <v>828.42</v>
      </c>
      <c r="P177" s="1">
        <v>21</v>
      </c>
      <c r="Q177" s="1">
        <v>20230908</v>
      </c>
      <c r="R177" s="1">
        <v>20230908</v>
      </c>
      <c r="S177" s="1">
        <v>20230908</v>
      </c>
      <c r="T177" s="1" t="s">
        <v>38</v>
      </c>
      <c r="U177" s="1" t="b">
        <v>0</v>
      </c>
      <c r="V177" s="1" t="b">
        <v>1</v>
      </c>
      <c r="W177" s="1" t="str" cm="1">
        <f t="array" ref="W177">_xlfn.XLOOKUP(MID(JuchuZan[[#This Row],[Item'#]],2,3),INDEX(_dtRg_Material,,1),INDEX(_dtRg_Material,,2),"-")</f>
        <v>-</v>
      </c>
      <c r="X177" s="1">
        <f>JuchuZan[[#This Row],[Total Length]]/JuchuZan[[#This Row],[OrderQty]]</f>
        <v>0</v>
      </c>
      <c r="Y177" s="87">
        <f>JuchuZan[[#This Row],[TotalPrice]]+Y176</f>
        <v>393461.0400000001</v>
      </c>
      <c r="Z1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" s="1">
        <f>JuchuZan[[#This Row],[Total Length]]/JuchuZan[[#This Row],[Total Block]]</f>
        <v>0</v>
      </c>
      <c r="AB177" s="1">
        <f>JuchuZan[[#This Row],[TotalPrice]]/JuchuZan[[#This Row],[OrderQty]]</f>
        <v>138.07</v>
      </c>
      <c r="AC177" s="1" t="e">
        <f>_xlfn.XLOOKUP(JuchuZan[[#This Row],[H'#]],#REF!,#REF!,"NA",0)</f>
        <v>#REF!</v>
      </c>
      <c r="AD177" s="1" t="e">
        <f>_xlfn.XLOOKUP(JuchuZan[[#This Row],[H'#]],#REF!,#REF!,"NA",0)</f>
        <v>#REF!</v>
      </c>
      <c r="AE177" s="1" t="str">
        <f>_xlfn.XLOOKUP(JuchuZan[[#This Row],[H'#]],[3]Sheet1!$H$2:$H$1079,[3]Sheet1!$B$2:$B$1079,"NA",0)</f>
        <v>BLOCK SURFACE &amp; GROOVE G</v>
      </c>
    </row>
    <row r="178" spans="1:31">
      <c r="A178" s="1" t="s">
        <v>643</v>
      </c>
      <c r="B178" s="1" t="s">
        <v>644</v>
      </c>
      <c r="C178" s="1" t="s">
        <v>645</v>
      </c>
      <c r="D178" s="1">
        <v>8</v>
      </c>
      <c r="E178" s="1">
        <v>0</v>
      </c>
      <c r="F178" s="1">
        <v>8</v>
      </c>
      <c r="G178" s="1" t="s">
        <v>38</v>
      </c>
      <c r="H178" s="1" t="s">
        <v>66</v>
      </c>
      <c r="I178" s="1" t="s">
        <v>67</v>
      </c>
      <c r="J178" s="1" t="s">
        <v>51</v>
      </c>
      <c r="K178" s="1" t="s">
        <v>60</v>
      </c>
      <c r="L178" s="1" t="s">
        <v>61</v>
      </c>
      <c r="M178" s="1" t="s">
        <v>38</v>
      </c>
      <c r="N178" s="1">
        <v>61.93</v>
      </c>
      <c r="O178" s="2">
        <v>495.44</v>
      </c>
      <c r="P178" s="1">
        <v>21</v>
      </c>
      <c r="Q178" s="1">
        <v>20230908</v>
      </c>
      <c r="R178" s="1">
        <v>20230908</v>
      </c>
      <c r="S178" s="1">
        <v>20230908</v>
      </c>
      <c r="T178" s="1" t="s">
        <v>38</v>
      </c>
      <c r="U178" s="1" t="b">
        <v>0</v>
      </c>
      <c r="V178" s="1" t="b">
        <v>1</v>
      </c>
      <c r="W178" s="1" t="str" cm="1">
        <f t="array" ref="W178">_xlfn.XLOOKUP(MID(JuchuZan[[#This Row],[Item'#]],2,3),INDEX(_dtRg_Material,,1),INDEX(_dtRg_Material,,2),"-")</f>
        <v>-</v>
      </c>
      <c r="X178" s="1">
        <f>JuchuZan[[#This Row],[Total Length]]/JuchuZan[[#This Row],[OrderQty]]</f>
        <v>0</v>
      </c>
      <c r="Y178" s="87">
        <f>JuchuZan[[#This Row],[TotalPrice]]+Y177</f>
        <v>393956.4800000001</v>
      </c>
      <c r="Z1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" s="1">
        <f>JuchuZan[[#This Row],[Total Length]]/JuchuZan[[#This Row],[Total Block]]</f>
        <v>0</v>
      </c>
      <c r="AB178" s="1">
        <f>JuchuZan[[#This Row],[TotalPrice]]/JuchuZan[[#This Row],[OrderQty]]</f>
        <v>61.93</v>
      </c>
      <c r="AC178" s="1" t="e">
        <f>_xlfn.XLOOKUP(JuchuZan[[#This Row],[H'#]],#REF!,#REF!,"NA",0)</f>
        <v>#REF!</v>
      </c>
      <c r="AD178" s="1" t="e">
        <f>_xlfn.XLOOKUP(JuchuZan[[#This Row],[H'#]],#REF!,#REF!,"NA",0)</f>
        <v>#REF!</v>
      </c>
      <c r="AE178" s="1" t="str">
        <f>_xlfn.XLOOKUP(JuchuZan[[#This Row],[H'#]],[3]Sheet1!$H$2:$H$1079,[3]Sheet1!$B$2:$B$1079,"NA",0)</f>
        <v>NA</v>
      </c>
    </row>
    <row r="179" spans="1:31" hidden="1">
      <c r="A179" s="1" t="s">
        <v>646</v>
      </c>
      <c r="B179" s="1" t="s">
        <v>647</v>
      </c>
      <c r="C179" s="1" t="s">
        <v>648</v>
      </c>
      <c r="D179" s="1">
        <v>7</v>
      </c>
      <c r="E179" s="1">
        <v>0</v>
      </c>
      <c r="F179" s="1">
        <v>7</v>
      </c>
      <c r="G179" s="1" t="s">
        <v>38</v>
      </c>
      <c r="H179" s="1" t="s">
        <v>66</v>
      </c>
      <c r="I179" s="1" t="s">
        <v>67</v>
      </c>
      <c r="J179" s="1" t="s">
        <v>44</v>
      </c>
      <c r="K179" s="1" t="s">
        <v>207</v>
      </c>
      <c r="L179" s="1" t="s">
        <v>61</v>
      </c>
      <c r="M179" s="1" t="s">
        <v>53</v>
      </c>
      <c r="N179" s="1">
        <v>154.44</v>
      </c>
      <c r="O179" s="2">
        <v>1081.08</v>
      </c>
      <c r="P179" s="1">
        <v>21</v>
      </c>
      <c r="Q179" s="1">
        <v>20230908</v>
      </c>
      <c r="R179" s="1">
        <v>20230908</v>
      </c>
      <c r="S179" s="1">
        <v>20230908</v>
      </c>
      <c r="T179" s="1" t="s">
        <v>38</v>
      </c>
      <c r="U179" s="1" t="b">
        <v>1</v>
      </c>
      <c r="V179" s="1" t="b">
        <v>0</v>
      </c>
      <c r="W179" s="1" t="str" cm="1">
        <f t="array" ref="W179">_xlfn.XLOOKUP(MID(JuchuZan[[#This Row],[Item'#]],2,3),INDEX(_dtRg_Material,,1),INDEX(_dtRg_Material,,2),"-")</f>
        <v>-</v>
      </c>
      <c r="X179" s="1">
        <f>JuchuZan[[#This Row],[Total Length]]/JuchuZan[[#This Row],[OrderQty]]</f>
        <v>0</v>
      </c>
      <c r="Y179" s="87">
        <f>JuchuZan[[#This Row],[TotalPrice]]+Y178</f>
        <v>395037.56000000011</v>
      </c>
      <c r="Z1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" s="1">
        <f>JuchuZan[[#This Row],[Total Length]]/JuchuZan[[#This Row],[Total Block]]</f>
        <v>0</v>
      </c>
      <c r="AB179" s="1">
        <f>JuchuZan[[#This Row],[TotalPrice]]/JuchuZan[[#This Row],[OrderQty]]</f>
        <v>154.44</v>
      </c>
      <c r="AC179" s="1" t="e">
        <f>_xlfn.XLOOKUP(JuchuZan[[#This Row],[H'#]],#REF!,#REF!,"NA",0)</f>
        <v>#REF!</v>
      </c>
      <c r="AD179" s="1" t="e">
        <f>_xlfn.XLOOKUP(JuchuZan[[#This Row],[H'#]],#REF!,#REF!,"NA",0)</f>
        <v>#REF!</v>
      </c>
      <c r="AE179" s="1" t="str">
        <f>_xlfn.XLOOKUP(JuchuZan[[#This Row],[H'#]],[3]Sheet1!$H$2:$H$1079,[3]Sheet1!$B$2:$B$1079,"NA",0)</f>
        <v>BLOCK SURFACE &amp; GROOVE G</v>
      </c>
    </row>
    <row r="180" spans="1:31">
      <c r="A180" s="1" t="s">
        <v>649</v>
      </c>
      <c r="B180" s="1" t="s">
        <v>650</v>
      </c>
      <c r="C180" s="1" t="s">
        <v>651</v>
      </c>
      <c r="D180" s="1">
        <v>6</v>
      </c>
      <c r="E180" s="1">
        <v>0</v>
      </c>
      <c r="F180" s="1">
        <v>6</v>
      </c>
      <c r="G180" s="1" t="s">
        <v>38</v>
      </c>
      <c r="H180" s="1" t="s">
        <v>66</v>
      </c>
      <c r="I180" s="1" t="s">
        <v>67</v>
      </c>
      <c r="J180" s="1" t="s">
        <v>325</v>
      </c>
      <c r="K180" s="1" t="s">
        <v>652</v>
      </c>
      <c r="L180" s="1" t="s">
        <v>61</v>
      </c>
      <c r="M180" s="1" t="s">
        <v>38</v>
      </c>
      <c r="N180" s="1">
        <v>209.74</v>
      </c>
      <c r="O180" s="2">
        <v>1258.44</v>
      </c>
      <c r="P180" s="1">
        <v>21</v>
      </c>
      <c r="Q180" s="1">
        <v>20230908</v>
      </c>
      <c r="R180" s="1">
        <v>20230908</v>
      </c>
      <c r="S180" s="1">
        <v>20230908</v>
      </c>
      <c r="T180" s="1" t="s">
        <v>38</v>
      </c>
      <c r="U180" s="1" t="b">
        <v>0</v>
      </c>
      <c r="V180" s="1" t="b">
        <v>1</v>
      </c>
      <c r="W180" s="1" t="str" cm="1">
        <f t="array" ref="W180">_xlfn.XLOOKUP(MID(JuchuZan[[#This Row],[Item'#]],2,3),INDEX(_dtRg_Material,,1),INDEX(_dtRg_Material,,2),"-")</f>
        <v>-</v>
      </c>
      <c r="X180" s="1">
        <f>JuchuZan[[#This Row],[Total Length]]/JuchuZan[[#This Row],[OrderQty]]</f>
        <v>0</v>
      </c>
      <c r="Y180" s="87">
        <f>JuchuZan[[#This Row],[TotalPrice]]+Y179</f>
        <v>396296.00000000012</v>
      </c>
      <c r="Z1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" s="1">
        <f>JuchuZan[[#This Row],[Total Length]]/JuchuZan[[#This Row],[Total Block]]</f>
        <v>0</v>
      </c>
      <c r="AB180" s="1">
        <f>JuchuZan[[#This Row],[TotalPrice]]/JuchuZan[[#This Row],[OrderQty]]</f>
        <v>209.74</v>
      </c>
      <c r="AC180" s="1" t="e">
        <f>_xlfn.XLOOKUP(JuchuZan[[#This Row],[H'#]],#REF!,#REF!,"NA",0)</f>
        <v>#REF!</v>
      </c>
      <c r="AD180" s="1" t="e">
        <f>_xlfn.XLOOKUP(JuchuZan[[#This Row],[H'#]],#REF!,#REF!,"NA",0)</f>
        <v>#REF!</v>
      </c>
      <c r="AE180" s="1" t="str">
        <f>_xlfn.XLOOKUP(JuchuZan[[#This Row],[H'#]],[3]Sheet1!$H$2:$H$1079,[3]Sheet1!$B$2:$B$1079,"NA",0)</f>
        <v>BLOCK SURFACE &amp; GROOVE G</v>
      </c>
    </row>
    <row r="181" spans="1:31">
      <c r="A181" s="1" t="s">
        <v>653</v>
      </c>
      <c r="B181" s="1" t="s">
        <v>327</v>
      </c>
      <c r="C181" s="1" t="s">
        <v>328</v>
      </c>
      <c r="D181" s="1">
        <v>20</v>
      </c>
      <c r="E181" s="1">
        <v>0</v>
      </c>
      <c r="F181" s="1">
        <v>20</v>
      </c>
      <c r="G181" s="1" t="s">
        <v>38</v>
      </c>
      <c r="H181" s="1" t="s">
        <v>49</v>
      </c>
      <c r="I181" s="1" t="s">
        <v>50</v>
      </c>
      <c r="J181" s="1" t="s">
        <v>114</v>
      </c>
      <c r="K181" s="1" t="s">
        <v>60</v>
      </c>
      <c r="L181" s="1" t="s">
        <v>61</v>
      </c>
      <c r="M181" s="1" t="s">
        <v>38</v>
      </c>
      <c r="N181" s="1">
        <v>46.95</v>
      </c>
      <c r="O181" s="2">
        <v>939</v>
      </c>
      <c r="P181" s="1">
        <v>21</v>
      </c>
      <c r="Q181" s="1">
        <v>20230908</v>
      </c>
      <c r="R181" s="1">
        <v>20230908</v>
      </c>
      <c r="S181" s="1">
        <v>20230908</v>
      </c>
      <c r="T181" s="1" t="s">
        <v>38</v>
      </c>
      <c r="U181" s="1" t="b">
        <v>0</v>
      </c>
      <c r="V181" s="1" t="b">
        <v>1</v>
      </c>
      <c r="W181" s="1" t="str" cm="1">
        <f t="array" ref="W181">_xlfn.XLOOKUP(MID(JuchuZan[[#This Row],[Item'#]],2,3),INDEX(_dtRg_Material,,1),INDEX(_dtRg_Material,,2),"-")</f>
        <v>-</v>
      </c>
      <c r="X181" s="1">
        <f>JuchuZan[[#This Row],[Total Length]]/JuchuZan[[#This Row],[OrderQty]]</f>
        <v>0</v>
      </c>
      <c r="Y181" s="87">
        <f>JuchuZan[[#This Row],[TotalPrice]]+Y180</f>
        <v>397235.00000000012</v>
      </c>
      <c r="Z1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" s="1">
        <f>JuchuZan[[#This Row],[Total Length]]/JuchuZan[[#This Row],[Total Block]]</f>
        <v>0</v>
      </c>
      <c r="AB181" s="1">
        <f>JuchuZan[[#This Row],[TotalPrice]]/JuchuZan[[#This Row],[OrderQty]]</f>
        <v>46.95</v>
      </c>
      <c r="AC181" s="1" t="e">
        <f>_xlfn.XLOOKUP(JuchuZan[[#This Row],[H'#]],#REF!,#REF!,"NA",0)</f>
        <v>#REF!</v>
      </c>
      <c r="AD181" s="1" t="e">
        <f>_xlfn.XLOOKUP(JuchuZan[[#This Row],[H'#]],#REF!,#REF!,"NA",0)</f>
        <v>#REF!</v>
      </c>
      <c r="AE181" s="1" t="str">
        <f>_xlfn.XLOOKUP(JuchuZan[[#This Row],[H'#]],[3]Sheet1!$H$2:$H$1079,[3]Sheet1!$B$2:$B$1079,"NA",0)</f>
        <v>NA</v>
      </c>
    </row>
    <row r="182" spans="1:31">
      <c r="A182" s="1" t="s">
        <v>654</v>
      </c>
      <c r="B182" s="1" t="s">
        <v>655</v>
      </c>
      <c r="C182" s="1" t="s">
        <v>656</v>
      </c>
      <c r="D182" s="1">
        <v>20</v>
      </c>
      <c r="E182" s="1">
        <v>0</v>
      </c>
      <c r="F182" s="1">
        <v>20</v>
      </c>
      <c r="G182" s="1" t="s">
        <v>38</v>
      </c>
      <c r="H182" s="1" t="s">
        <v>49</v>
      </c>
      <c r="I182" s="1" t="s">
        <v>50</v>
      </c>
      <c r="J182" s="1" t="s">
        <v>114</v>
      </c>
      <c r="K182" s="1" t="s">
        <v>207</v>
      </c>
      <c r="L182" s="1" t="s">
        <v>61</v>
      </c>
      <c r="M182" s="1" t="s">
        <v>38</v>
      </c>
      <c r="N182" s="1">
        <v>62.81</v>
      </c>
      <c r="O182" s="2">
        <v>1256.2</v>
      </c>
      <c r="P182" s="1">
        <v>21</v>
      </c>
      <c r="Q182" s="1">
        <v>20230908</v>
      </c>
      <c r="R182" s="1">
        <v>20230908</v>
      </c>
      <c r="S182" s="1">
        <v>20230908</v>
      </c>
      <c r="T182" s="1" t="s">
        <v>38</v>
      </c>
      <c r="U182" s="1" t="b">
        <v>0</v>
      </c>
      <c r="V182" s="1" t="b">
        <v>1</v>
      </c>
      <c r="W182" s="1" t="str" cm="1">
        <f t="array" ref="W182">_xlfn.XLOOKUP(MID(JuchuZan[[#This Row],[Item'#]],2,3),INDEX(_dtRg_Material,,1),INDEX(_dtRg_Material,,2),"-")</f>
        <v>-</v>
      </c>
      <c r="X182" s="1">
        <f>JuchuZan[[#This Row],[Total Length]]/JuchuZan[[#This Row],[OrderQty]]</f>
        <v>0</v>
      </c>
      <c r="Y182" s="87">
        <f>JuchuZan[[#This Row],[TotalPrice]]+Y181</f>
        <v>398491.20000000013</v>
      </c>
      <c r="Z1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" s="1">
        <f>JuchuZan[[#This Row],[Total Length]]/JuchuZan[[#This Row],[Total Block]]</f>
        <v>0</v>
      </c>
      <c r="AB182" s="1">
        <f>JuchuZan[[#This Row],[TotalPrice]]/JuchuZan[[#This Row],[OrderQty]]</f>
        <v>62.81</v>
      </c>
      <c r="AC182" s="1" t="e">
        <f>_xlfn.XLOOKUP(JuchuZan[[#This Row],[H'#]],#REF!,#REF!,"NA",0)</f>
        <v>#REF!</v>
      </c>
      <c r="AD182" s="1" t="e">
        <f>_xlfn.XLOOKUP(JuchuZan[[#This Row],[H'#]],#REF!,#REF!,"NA",0)</f>
        <v>#REF!</v>
      </c>
      <c r="AE182" s="1" t="str">
        <f>_xlfn.XLOOKUP(JuchuZan[[#This Row],[H'#]],[3]Sheet1!$H$2:$H$1079,[3]Sheet1!$B$2:$B$1079,"NA",0)</f>
        <v>NA</v>
      </c>
    </row>
    <row r="183" spans="1:31" hidden="1">
      <c r="A183" s="1" t="s">
        <v>657</v>
      </c>
      <c r="B183" s="1" t="s">
        <v>658</v>
      </c>
      <c r="C183" s="1" t="s">
        <v>659</v>
      </c>
      <c r="D183" s="1">
        <v>1</v>
      </c>
      <c r="E183" s="1">
        <v>0</v>
      </c>
      <c r="F183" s="1">
        <v>1</v>
      </c>
      <c r="G183" s="1" t="s">
        <v>38</v>
      </c>
      <c r="H183" s="1" t="s">
        <v>49</v>
      </c>
      <c r="I183" s="1" t="s">
        <v>50</v>
      </c>
      <c r="J183" s="1" t="s">
        <v>44</v>
      </c>
      <c r="K183" s="1" t="s">
        <v>115</v>
      </c>
      <c r="L183" s="1" t="s">
        <v>61</v>
      </c>
      <c r="M183" s="1" t="s">
        <v>53</v>
      </c>
      <c r="N183" s="1">
        <v>185.4</v>
      </c>
      <c r="O183" s="2">
        <v>185.4</v>
      </c>
      <c r="P183" s="1">
        <v>21</v>
      </c>
      <c r="Q183" s="1">
        <v>20230908</v>
      </c>
      <c r="R183" s="1">
        <v>20230908</v>
      </c>
      <c r="S183" s="1">
        <v>20230908</v>
      </c>
      <c r="T183" s="1" t="s">
        <v>38</v>
      </c>
      <c r="U183" s="1" t="b">
        <v>1</v>
      </c>
      <c r="V183" s="1" t="b">
        <v>0</v>
      </c>
      <c r="W183" s="1" t="str" cm="1">
        <f t="array" ref="W183">_xlfn.XLOOKUP(MID(JuchuZan[[#This Row],[Item'#]],2,3),INDEX(_dtRg_Material,,1),INDEX(_dtRg_Material,,2),"-")</f>
        <v>-</v>
      </c>
      <c r="X183" s="1">
        <f>JuchuZan[[#This Row],[Total Length]]/JuchuZan[[#This Row],[OrderQty]]</f>
        <v>0</v>
      </c>
      <c r="Y183" s="87">
        <f>JuchuZan[[#This Row],[TotalPrice]]+Y182</f>
        <v>398676.60000000015</v>
      </c>
      <c r="Z1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" s="1">
        <f>JuchuZan[[#This Row],[Total Length]]/JuchuZan[[#This Row],[Total Block]]</f>
        <v>0</v>
      </c>
      <c r="AB183" s="1">
        <f>JuchuZan[[#This Row],[TotalPrice]]/JuchuZan[[#This Row],[OrderQty]]</f>
        <v>185.4</v>
      </c>
      <c r="AC183" s="1" t="e">
        <f>_xlfn.XLOOKUP(JuchuZan[[#This Row],[H'#]],#REF!,#REF!,"NA",0)</f>
        <v>#REF!</v>
      </c>
      <c r="AD183" s="1" t="e">
        <f>_xlfn.XLOOKUP(JuchuZan[[#This Row],[H'#]],#REF!,#REF!,"NA",0)</f>
        <v>#REF!</v>
      </c>
      <c r="AE183" s="1" t="str">
        <f>_xlfn.XLOOKUP(JuchuZan[[#This Row],[H'#]],[3]Sheet1!$H$2:$H$1079,[3]Sheet1!$B$2:$B$1079,"NA",0)</f>
        <v>BLOCK SURFACE &amp; GROOVE G</v>
      </c>
    </row>
    <row r="184" spans="1:31" hidden="1">
      <c r="A184" s="1" t="s">
        <v>660</v>
      </c>
      <c r="B184" s="1" t="s">
        <v>661</v>
      </c>
      <c r="C184" s="1" t="s">
        <v>662</v>
      </c>
      <c r="D184" s="1">
        <v>7</v>
      </c>
      <c r="E184" s="1">
        <v>0</v>
      </c>
      <c r="F184" s="1">
        <v>7</v>
      </c>
      <c r="G184" s="1" t="s">
        <v>38</v>
      </c>
      <c r="H184" s="1" t="s">
        <v>49</v>
      </c>
      <c r="I184" s="1" t="s">
        <v>50</v>
      </c>
      <c r="J184" s="1" t="s">
        <v>44</v>
      </c>
      <c r="K184" s="1" t="s">
        <v>52</v>
      </c>
      <c r="L184" s="1" t="s">
        <v>61</v>
      </c>
      <c r="M184" s="1" t="s">
        <v>38</v>
      </c>
      <c r="N184" s="1">
        <v>155.53</v>
      </c>
      <c r="O184" s="2">
        <v>1088.71</v>
      </c>
      <c r="P184" s="1">
        <v>21</v>
      </c>
      <c r="Q184" s="1">
        <v>20230908</v>
      </c>
      <c r="R184" s="1">
        <v>20230908</v>
      </c>
      <c r="S184" s="1">
        <v>20230908</v>
      </c>
      <c r="T184" s="1" t="s">
        <v>38</v>
      </c>
      <c r="U184" s="1" t="b">
        <v>1</v>
      </c>
      <c r="V184" s="1" t="b">
        <v>0</v>
      </c>
      <c r="W184" s="1" t="str" cm="1">
        <f t="array" ref="W184">_xlfn.XLOOKUP(MID(JuchuZan[[#This Row],[Item'#]],2,3),INDEX(_dtRg_Material,,1),INDEX(_dtRg_Material,,2),"-")</f>
        <v>-</v>
      </c>
      <c r="X184" s="1">
        <f>JuchuZan[[#This Row],[Total Length]]/JuchuZan[[#This Row],[OrderQty]]</f>
        <v>0</v>
      </c>
      <c r="Y184" s="87">
        <f>JuchuZan[[#This Row],[TotalPrice]]+Y183</f>
        <v>399765.31000000017</v>
      </c>
      <c r="Z1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" s="1">
        <f>JuchuZan[[#This Row],[Total Length]]/JuchuZan[[#This Row],[Total Block]]</f>
        <v>0</v>
      </c>
      <c r="AB184" s="1">
        <f>JuchuZan[[#This Row],[TotalPrice]]/JuchuZan[[#This Row],[OrderQty]]</f>
        <v>155.53</v>
      </c>
      <c r="AC184" s="1" t="e">
        <f>_xlfn.XLOOKUP(JuchuZan[[#This Row],[H'#]],#REF!,#REF!,"NA",0)</f>
        <v>#REF!</v>
      </c>
      <c r="AD184" s="1" t="e">
        <f>_xlfn.XLOOKUP(JuchuZan[[#This Row],[H'#]],#REF!,#REF!,"NA",0)</f>
        <v>#REF!</v>
      </c>
      <c r="AE184" s="1" t="str">
        <f>_xlfn.XLOOKUP(JuchuZan[[#This Row],[H'#]],[3]Sheet1!$H$2:$H$1079,[3]Sheet1!$B$2:$B$1079,"NA",0)</f>
        <v>NA</v>
      </c>
    </row>
    <row r="185" spans="1:31" hidden="1">
      <c r="A185" s="1" t="s">
        <v>663</v>
      </c>
      <c r="B185" s="1" t="s">
        <v>664</v>
      </c>
      <c r="C185" s="1" t="s">
        <v>665</v>
      </c>
      <c r="D185" s="1">
        <v>7</v>
      </c>
      <c r="E185" s="1">
        <v>0</v>
      </c>
      <c r="F185" s="1">
        <v>7</v>
      </c>
      <c r="G185" s="1" t="s">
        <v>38</v>
      </c>
      <c r="H185" s="1" t="s">
        <v>49</v>
      </c>
      <c r="I185" s="1" t="s">
        <v>50</v>
      </c>
      <c r="J185" s="1" t="s">
        <v>325</v>
      </c>
      <c r="K185" s="1" t="s">
        <v>60</v>
      </c>
      <c r="L185" s="1" t="s">
        <v>61</v>
      </c>
      <c r="M185" s="1" t="s">
        <v>38</v>
      </c>
      <c r="N185" s="1">
        <v>169.95</v>
      </c>
      <c r="O185" s="2">
        <v>1189.6500000000001</v>
      </c>
      <c r="P185" s="1">
        <v>21</v>
      </c>
      <c r="Q185" s="1">
        <v>20230908</v>
      </c>
      <c r="R185" s="1">
        <v>20230908</v>
      </c>
      <c r="S185" s="1">
        <v>20230908</v>
      </c>
      <c r="T185" s="1" t="s">
        <v>38</v>
      </c>
      <c r="U185" s="1" t="b">
        <v>1</v>
      </c>
      <c r="V185" s="1" t="b">
        <v>0</v>
      </c>
      <c r="W185" s="1" t="str" cm="1">
        <f t="array" ref="W185">_xlfn.XLOOKUP(MID(JuchuZan[[#This Row],[Item'#]],2,3),INDEX(_dtRg_Material,,1),INDEX(_dtRg_Material,,2),"-")</f>
        <v>-</v>
      </c>
      <c r="X185" s="1">
        <f>JuchuZan[[#This Row],[Total Length]]/JuchuZan[[#This Row],[OrderQty]]</f>
        <v>0</v>
      </c>
      <c r="Y185" s="87">
        <f>JuchuZan[[#This Row],[TotalPrice]]+Y184</f>
        <v>400954.9600000002</v>
      </c>
      <c r="Z1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" s="1">
        <f>JuchuZan[[#This Row],[Total Length]]/JuchuZan[[#This Row],[Total Block]]</f>
        <v>0</v>
      </c>
      <c r="AB185" s="1">
        <f>JuchuZan[[#This Row],[TotalPrice]]/JuchuZan[[#This Row],[OrderQty]]</f>
        <v>169.95000000000002</v>
      </c>
      <c r="AC185" s="1" t="e">
        <f>_xlfn.XLOOKUP(JuchuZan[[#This Row],[H'#]],#REF!,#REF!,"NA",0)</f>
        <v>#REF!</v>
      </c>
      <c r="AD185" s="1" t="e">
        <f>_xlfn.XLOOKUP(JuchuZan[[#This Row],[H'#]],#REF!,#REF!,"NA",0)</f>
        <v>#REF!</v>
      </c>
      <c r="AE185" s="1" t="str">
        <f>_xlfn.XLOOKUP(JuchuZan[[#This Row],[H'#]],[3]Sheet1!$H$2:$H$1079,[3]Sheet1!$B$2:$B$1079,"NA",0)</f>
        <v>WRAPPING &amp; PACKAGING</v>
      </c>
    </row>
    <row r="186" spans="1:31" hidden="1">
      <c r="A186" s="1" t="s">
        <v>666</v>
      </c>
      <c r="B186" s="1" t="s">
        <v>667</v>
      </c>
      <c r="C186" s="1" t="s">
        <v>668</v>
      </c>
      <c r="D186" s="1">
        <v>10</v>
      </c>
      <c r="E186" s="1">
        <v>0</v>
      </c>
      <c r="F186" s="1">
        <v>10</v>
      </c>
      <c r="G186" s="1" t="s">
        <v>38</v>
      </c>
      <c r="H186" s="1" t="s">
        <v>49</v>
      </c>
      <c r="I186" s="1" t="s">
        <v>50</v>
      </c>
      <c r="J186" s="1" t="s">
        <v>325</v>
      </c>
      <c r="K186" s="1" t="s">
        <v>207</v>
      </c>
      <c r="L186" s="1" t="s">
        <v>61</v>
      </c>
      <c r="M186" s="1" t="s">
        <v>38</v>
      </c>
      <c r="N186" s="1">
        <v>225.57</v>
      </c>
      <c r="O186" s="2">
        <v>2255.6999999999998</v>
      </c>
      <c r="P186" s="1">
        <v>21</v>
      </c>
      <c r="Q186" s="1">
        <v>20230908</v>
      </c>
      <c r="R186" s="1">
        <v>20230908</v>
      </c>
      <c r="S186" s="1">
        <v>20230908</v>
      </c>
      <c r="T186" s="1" t="s">
        <v>38</v>
      </c>
      <c r="U186" s="1" t="b">
        <v>1</v>
      </c>
      <c r="V186" s="1" t="b">
        <v>0</v>
      </c>
      <c r="W186" s="1" t="str" cm="1">
        <f t="array" ref="W186">_xlfn.XLOOKUP(MID(JuchuZan[[#This Row],[Item'#]],2,3),INDEX(_dtRg_Material,,1),INDEX(_dtRg_Material,,2),"-")</f>
        <v>-</v>
      </c>
      <c r="X186" s="1">
        <f>JuchuZan[[#This Row],[Total Length]]/JuchuZan[[#This Row],[OrderQty]]</f>
        <v>0</v>
      </c>
      <c r="Y186" s="87">
        <f>JuchuZan[[#This Row],[TotalPrice]]+Y185</f>
        <v>403210.66000000021</v>
      </c>
      <c r="Z1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" s="1">
        <f>JuchuZan[[#This Row],[Total Length]]/JuchuZan[[#This Row],[Total Block]]</f>
        <v>0</v>
      </c>
      <c r="AB186" s="1">
        <f>JuchuZan[[#This Row],[TotalPrice]]/JuchuZan[[#This Row],[OrderQty]]</f>
        <v>225.57</v>
      </c>
      <c r="AC186" s="1" t="e">
        <f>_xlfn.XLOOKUP(JuchuZan[[#This Row],[H'#]],#REF!,#REF!,"NA",0)</f>
        <v>#REF!</v>
      </c>
      <c r="AD186" s="1" t="e">
        <f>_xlfn.XLOOKUP(JuchuZan[[#This Row],[H'#]],#REF!,#REF!,"NA",0)</f>
        <v>#REF!</v>
      </c>
      <c r="AE186" s="1" t="str">
        <f>_xlfn.XLOOKUP(JuchuZan[[#This Row],[H'#]],[3]Sheet1!$H$2:$H$1079,[3]Sheet1!$B$2:$B$1079,"NA",0)</f>
        <v>WRAPPING &amp; PACKAGING</v>
      </c>
    </row>
    <row r="187" spans="1:31" hidden="1">
      <c r="A187" s="1" t="s">
        <v>669</v>
      </c>
      <c r="B187" s="1" t="s">
        <v>667</v>
      </c>
      <c r="C187" s="1" t="s">
        <v>668</v>
      </c>
      <c r="D187" s="1">
        <v>5</v>
      </c>
      <c r="E187" s="1">
        <v>0</v>
      </c>
      <c r="F187" s="1">
        <v>5</v>
      </c>
      <c r="G187" s="1" t="s">
        <v>38</v>
      </c>
      <c r="H187" s="1" t="s">
        <v>49</v>
      </c>
      <c r="I187" s="1" t="s">
        <v>50</v>
      </c>
      <c r="J187" s="1" t="s">
        <v>325</v>
      </c>
      <c r="K187" s="1" t="s">
        <v>207</v>
      </c>
      <c r="L187" s="1" t="s">
        <v>61</v>
      </c>
      <c r="M187" s="1" t="s">
        <v>38</v>
      </c>
      <c r="N187" s="1">
        <v>225.57</v>
      </c>
      <c r="O187" s="2">
        <v>1127.8499999999999</v>
      </c>
      <c r="P187" s="1">
        <v>21</v>
      </c>
      <c r="Q187" s="1">
        <v>20230908</v>
      </c>
      <c r="R187" s="1">
        <v>20230908</v>
      </c>
      <c r="S187" s="1">
        <v>20230908</v>
      </c>
      <c r="T187" s="1" t="s">
        <v>38</v>
      </c>
      <c r="U187" s="1" t="b">
        <v>1</v>
      </c>
      <c r="V187" s="1" t="b">
        <v>0</v>
      </c>
      <c r="W187" s="1" t="str" cm="1">
        <f t="array" ref="W187">_xlfn.XLOOKUP(MID(JuchuZan[[#This Row],[Item'#]],2,3),INDEX(_dtRg_Material,,1),INDEX(_dtRg_Material,,2),"-")</f>
        <v>-</v>
      </c>
      <c r="X187" s="1">
        <f>JuchuZan[[#This Row],[Total Length]]/JuchuZan[[#This Row],[OrderQty]]</f>
        <v>0</v>
      </c>
      <c r="Y187" s="87">
        <f>JuchuZan[[#This Row],[TotalPrice]]+Y186</f>
        <v>404338.51000000018</v>
      </c>
      <c r="Z1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7" s="1">
        <f>JuchuZan[[#This Row],[Total Length]]/JuchuZan[[#This Row],[Total Block]]</f>
        <v>0</v>
      </c>
      <c r="AB187" s="1">
        <f>JuchuZan[[#This Row],[TotalPrice]]/JuchuZan[[#This Row],[OrderQty]]</f>
        <v>225.57</v>
      </c>
      <c r="AC187" s="1" t="e">
        <f>_xlfn.XLOOKUP(JuchuZan[[#This Row],[H'#]],#REF!,#REF!,"NA",0)</f>
        <v>#REF!</v>
      </c>
      <c r="AD187" s="1" t="e">
        <f>_xlfn.XLOOKUP(JuchuZan[[#This Row],[H'#]],#REF!,#REF!,"NA",0)</f>
        <v>#REF!</v>
      </c>
      <c r="AE187" s="1" t="str">
        <f>_xlfn.XLOOKUP(JuchuZan[[#This Row],[H'#]],[3]Sheet1!$H$2:$H$1079,[3]Sheet1!$B$2:$B$1079,"NA",0)</f>
        <v>FINAL INSPECTION</v>
      </c>
    </row>
    <row r="188" spans="1:31" hidden="1">
      <c r="A188" s="1" t="s">
        <v>670</v>
      </c>
      <c r="B188" s="1" t="s">
        <v>671</v>
      </c>
      <c r="C188" s="1" t="s">
        <v>672</v>
      </c>
      <c r="D188" s="1">
        <v>100</v>
      </c>
      <c r="E188" s="1">
        <v>0</v>
      </c>
      <c r="F188" s="1">
        <v>100</v>
      </c>
      <c r="G188" s="1" t="s">
        <v>38</v>
      </c>
      <c r="H188" s="1" t="s">
        <v>89</v>
      </c>
      <c r="I188" s="1" t="s">
        <v>67</v>
      </c>
      <c r="J188" s="1" t="s">
        <v>114</v>
      </c>
      <c r="K188" s="1" t="s">
        <v>60</v>
      </c>
      <c r="L188" s="1" t="s">
        <v>61</v>
      </c>
      <c r="M188" s="1" t="s">
        <v>38</v>
      </c>
      <c r="N188" s="1">
        <v>22.45</v>
      </c>
      <c r="O188" s="2">
        <v>2245</v>
      </c>
      <c r="P188" s="1">
        <v>21</v>
      </c>
      <c r="Q188" s="1">
        <v>20230908</v>
      </c>
      <c r="R188" s="1">
        <v>20230908</v>
      </c>
      <c r="S188" s="1">
        <v>20230908</v>
      </c>
      <c r="T188" s="1" t="s">
        <v>38</v>
      </c>
      <c r="U188" s="1" t="b">
        <v>1</v>
      </c>
      <c r="V188" s="1" t="b">
        <v>0</v>
      </c>
      <c r="W188" s="1" t="str" cm="1">
        <f t="array" ref="W188">_xlfn.XLOOKUP(MID(JuchuZan[[#This Row],[Item'#]],2,3),INDEX(_dtRg_Material,,1),INDEX(_dtRg_Material,,2),"-")</f>
        <v>-</v>
      </c>
      <c r="X188" s="1">
        <f>JuchuZan[[#This Row],[Total Length]]/JuchuZan[[#This Row],[OrderQty]]</f>
        <v>0</v>
      </c>
      <c r="Y188" s="87">
        <f>JuchuZan[[#This Row],[TotalPrice]]+Y187</f>
        <v>406583.51000000018</v>
      </c>
      <c r="Z1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8" s="1">
        <f>JuchuZan[[#This Row],[Total Length]]/JuchuZan[[#This Row],[Total Block]]</f>
        <v>0</v>
      </c>
      <c r="AB188" s="1">
        <f>JuchuZan[[#This Row],[TotalPrice]]/JuchuZan[[#This Row],[OrderQty]]</f>
        <v>22.45</v>
      </c>
      <c r="AC188" s="1" t="e">
        <f>_xlfn.XLOOKUP(JuchuZan[[#This Row],[H'#]],#REF!,#REF!,"NA",0)</f>
        <v>#REF!</v>
      </c>
      <c r="AD188" s="1" t="e">
        <f>_xlfn.XLOOKUP(JuchuZan[[#This Row],[H'#]],#REF!,#REF!,"NA",0)</f>
        <v>#REF!</v>
      </c>
      <c r="AE188" s="1" t="str">
        <f>_xlfn.XLOOKUP(JuchuZan[[#This Row],[H'#]],[3]Sheet1!$H$2:$H$1079,[3]Sheet1!$B$2:$B$1079,"NA",0)</f>
        <v>FINAL INSPECTION</v>
      </c>
    </row>
    <row r="189" spans="1:31" hidden="1">
      <c r="A189" s="1" t="s">
        <v>673</v>
      </c>
      <c r="B189" s="1" t="s">
        <v>671</v>
      </c>
      <c r="C189" s="1" t="s">
        <v>672</v>
      </c>
      <c r="D189" s="1">
        <v>100</v>
      </c>
      <c r="E189" s="1">
        <v>0</v>
      </c>
      <c r="F189" s="1">
        <v>100</v>
      </c>
      <c r="G189" s="1" t="s">
        <v>38</v>
      </c>
      <c r="H189" s="1" t="s">
        <v>89</v>
      </c>
      <c r="I189" s="1" t="s">
        <v>67</v>
      </c>
      <c r="J189" s="1" t="s">
        <v>114</v>
      </c>
      <c r="K189" s="1" t="s">
        <v>60</v>
      </c>
      <c r="L189" s="1" t="s">
        <v>61</v>
      </c>
      <c r="M189" s="1" t="s">
        <v>38</v>
      </c>
      <c r="N189" s="1">
        <v>22.45</v>
      </c>
      <c r="O189" s="2">
        <v>2245</v>
      </c>
      <c r="P189" s="1">
        <v>21</v>
      </c>
      <c r="Q189" s="1">
        <v>20230908</v>
      </c>
      <c r="R189" s="1">
        <v>20230908</v>
      </c>
      <c r="S189" s="1">
        <v>20230908</v>
      </c>
      <c r="T189" s="1" t="s">
        <v>38</v>
      </c>
      <c r="U189" s="1" t="b">
        <v>1</v>
      </c>
      <c r="V189" s="1" t="b">
        <v>0</v>
      </c>
      <c r="W189" s="1" t="str" cm="1">
        <f t="array" ref="W189">_xlfn.XLOOKUP(MID(JuchuZan[[#This Row],[Item'#]],2,3),INDEX(_dtRg_Material,,1),INDEX(_dtRg_Material,,2),"-")</f>
        <v>-</v>
      </c>
      <c r="X189" s="1">
        <f>JuchuZan[[#This Row],[Total Length]]/JuchuZan[[#This Row],[OrderQty]]</f>
        <v>0</v>
      </c>
      <c r="Y189" s="87">
        <f>JuchuZan[[#This Row],[TotalPrice]]+Y188</f>
        <v>408828.51000000018</v>
      </c>
      <c r="Z1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9" s="1">
        <f>JuchuZan[[#This Row],[Total Length]]/JuchuZan[[#This Row],[Total Block]]</f>
        <v>0</v>
      </c>
      <c r="AB189" s="1">
        <f>JuchuZan[[#This Row],[TotalPrice]]/JuchuZan[[#This Row],[OrderQty]]</f>
        <v>22.45</v>
      </c>
      <c r="AC189" s="1" t="e">
        <f>_xlfn.XLOOKUP(JuchuZan[[#This Row],[H'#]],#REF!,#REF!,"NA",0)</f>
        <v>#REF!</v>
      </c>
      <c r="AD189" s="1" t="e">
        <f>_xlfn.XLOOKUP(JuchuZan[[#This Row],[H'#]],#REF!,#REF!,"NA",0)</f>
        <v>#REF!</v>
      </c>
      <c r="AE189" s="1" t="str">
        <f>_xlfn.XLOOKUP(JuchuZan[[#This Row],[H'#]],[3]Sheet1!$H$2:$H$1079,[3]Sheet1!$B$2:$B$1079,"NA",0)</f>
        <v>BLOCK ASSEMBLY (GK)</v>
      </c>
    </row>
    <row r="190" spans="1:31">
      <c r="A190" s="1" t="s">
        <v>674</v>
      </c>
      <c r="B190" s="1" t="s">
        <v>675</v>
      </c>
      <c r="C190" s="1" t="s">
        <v>676</v>
      </c>
      <c r="D190" s="1">
        <v>64</v>
      </c>
      <c r="E190" s="1">
        <v>0</v>
      </c>
      <c r="F190" s="1">
        <v>64</v>
      </c>
      <c r="G190" s="1" t="s">
        <v>38</v>
      </c>
      <c r="H190" s="1" t="s">
        <v>89</v>
      </c>
      <c r="I190" s="1" t="s">
        <v>67</v>
      </c>
      <c r="J190" s="1" t="s">
        <v>51</v>
      </c>
      <c r="K190" s="1" t="s">
        <v>60</v>
      </c>
      <c r="L190" s="1" t="s">
        <v>61</v>
      </c>
      <c r="M190" s="1" t="s">
        <v>38</v>
      </c>
      <c r="N190" s="1">
        <v>36.630000000000003</v>
      </c>
      <c r="O190" s="2">
        <v>2344.3200000000002</v>
      </c>
      <c r="P190" s="1">
        <v>21</v>
      </c>
      <c r="Q190" s="1">
        <v>20230908</v>
      </c>
      <c r="R190" s="1">
        <v>20230908</v>
      </c>
      <c r="S190" s="1">
        <v>20230908</v>
      </c>
      <c r="T190" s="1" t="s">
        <v>38</v>
      </c>
      <c r="U190" s="1" t="b">
        <v>0</v>
      </c>
      <c r="V190" s="1" t="b">
        <v>1</v>
      </c>
      <c r="W190" s="1" t="str" cm="1">
        <f t="array" ref="W190">_xlfn.XLOOKUP(MID(JuchuZan[[#This Row],[Item'#]],2,3),INDEX(_dtRg_Material,,1),INDEX(_dtRg_Material,,2),"-")</f>
        <v>-</v>
      </c>
      <c r="X190" s="1">
        <f>JuchuZan[[#This Row],[Total Length]]/JuchuZan[[#This Row],[OrderQty]]</f>
        <v>0</v>
      </c>
      <c r="Y190" s="87">
        <f>JuchuZan[[#This Row],[TotalPrice]]+Y189</f>
        <v>411172.83000000019</v>
      </c>
      <c r="Z1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0" s="1">
        <f>JuchuZan[[#This Row],[Total Length]]/JuchuZan[[#This Row],[Total Block]]</f>
        <v>0</v>
      </c>
      <c r="AB190" s="1">
        <f>JuchuZan[[#This Row],[TotalPrice]]/JuchuZan[[#This Row],[OrderQty]]</f>
        <v>36.630000000000003</v>
      </c>
      <c r="AC190" s="1" t="e">
        <f>_xlfn.XLOOKUP(JuchuZan[[#This Row],[H'#]],#REF!,#REF!,"NA",0)</f>
        <v>#REF!</v>
      </c>
      <c r="AD190" s="1" t="e">
        <f>_xlfn.XLOOKUP(JuchuZan[[#This Row],[H'#]],#REF!,#REF!,"NA",0)</f>
        <v>#REF!</v>
      </c>
      <c r="AE190" s="1" t="str">
        <f>_xlfn.XLOOKUP(JuchuZan[[#This Row],[H'#]],[3]Sheet1!$H$2:$H$1079,[3]Sheet1!$B$2:$B$1079,"NA",0)</f>
        <v>NA</v>
      </c>
    </row>
    <row r="191" spans="1:31">
      <c r="A191" s="1" t="s">
        <v>677</v>
      </c>
      <c r="B191" s="1" t="s">
        <v>675</v>
      </c>
      <c r="C191" s="1" t="s">
        <v>676</v>
      </c>
      <c r="D191" s="1">
        <v>64</v>
      </c>
      <c r="E191" s="1">
        <v>0</v>
      </c>
      <c r="F191" s="1">
        <v>64</v>
      </c>
      <c r="G191" s="1" t="s">
        <v>38</v>
      </c>
      <c r="H191" s="1" t="s">
        <v>89</v>
      </c>
      <c r="I191" s="1" t="s">
        <v>67</v>
      </c>
      <c r="J191" s="1" t="s">
        <v>51</v>
      </c>
      <c r="K191" s="1" t="s">
        <v>60</v>
      </c>
      <c r="L191" s="1" t="s">
        <v>61</v>
      </c>
      <c r="M191" s="1" t="s">
        <v>38</v>
      </c>
      <c r="N191" s="1">
        <v>36.630000000000003</v>
      </c>
      <c r="O191" s="2">
        <v>2344.3200000000002</v>
      </c>
      <c r="P191" s="1">
        <v>21</v>
      </c>
      <c r="Q191" s="1">
        <v>20230908</v>
      </c>
      <c r="R191" s="1">
        <v>20230908</v>
      </c>
      <c r="S191" s="1">
        <v>20230908</v>
      </c>
      <c r="T191" s="1" t="s">
        <v>38</v>
      </c>
      <c r="U191" s="1" t="b">
        <v>0</v>
      </c>
      <c r="V191" s="1" t="b">
        <v>1</v>
      </c>
      <c r="W191" s="1" t="str" cm="1">
        <f t="array" ref="W191">_xlfn.XLOOKUP(MID(JuchuZan[[#This Row],[Item'#]],2,3),INDEX(_dtRg_Material,,1),INDEX(_dtRg_Material,,2),"-")</f>
        <v>-</v>
      </c>
      <c r="X191" s="1">
        <f>JuchuZan[[#This Row],[Total Length]]/JuchuZan[[#This Row],[OrderQty]]</f>
        <v>0</v>
      </c>
      <c r="Y191" s="87">
        <f>JuchuZan[[#This Row],[TotalPrice]]+Y190</f>
        <v>413517.1500000002</v>
      </c>
      <c r="Z1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1" s="1">
        <f>JuchuZan[[#This Row],[Total Length]]/JuchuZan[[#This Row],[Total Block]]</f>
        <v>0</v>
      </c>
      <c r="AB191" s="1">
        <f>JuchuZan[[#This Row],[TotalPrice]]/JuchuZan[[#This Row],[OrderQty]]</f>
        <v>36.630000000000003</v>
      </c>
      <c r="AC191" s="1" t="e">
        <f>_xlfn.XLOOKUP(JuchuZan[[#This Row],[H'#]],#REF!,#REF!,"NA",0)</f>
        <v>#REF!</v>
      </c>
      <c r="AD191" s="1" t="e">
        <f>_xlfn.XLOOKUP(JuchuZan[[#This Row],[H'#]],#REF!,#REF!,"NA",0)</f>
        <v>#REF!</v>
      </c>
      <c r="AE191" s="1" t="str">
        <f>_xlfn.XLOOKUP(JuchuZan[[#This Row],[H'#]],[3]Sheet1!$H$2:$H$1079,[3]Sheet1!$B$2:$B$1079,"NA",0)</f>
        <v>NA</v>
      </c>
    </row>
    <row r="192" spans="1:31">
      <c r="A192" s="1" t="s">
        <v>678</v>
      </c>
      <c r="B192" s="1" t="s">
        <v>675</v>
      </c>
      <c r="C192" s="1" t="s">
        <v>676</v>
      </c>
      <c r="D192" s="1">
        <v>64</v>
      </c>
      <c r="E192" s="1">
        <v>0</v>
      </c>
      <c r="F192" s="1">
        <v>64</v>
      </c>
      <c r="G192" s="1" t="s">
        <v>38</v>
      </c>
      <c r="H192" s="1" t="s">
        <v>89</v>
      </c>
      <c r="I192" s="1" t="s">
        <v>67</v>
      </c>
      <c r="J192" s="1" t="s">
        <v>51</v>
      </c>
      <c r="K192" s="1" t="s">
        <v>60</v>
      </c>
      <c r="L192" s="1" t="s">
        <v>61</v>
      </c>
      <c r="M192" s="1" t="s">
        <v>38</v>
      </c>
      <c r="N192" s="1">
        <v>36.630000000000003</v>
      </c>
      <c r="O192" s="2">
        <v>2344.3200000000002</v>
      </c>
      <c r="P192" s="1">
        <v>21</v>
      </c>
      <c r="Q192" s="1">
        <v>20230908</v>
      </c>
      <c r="R192" s="1">
        <v>20230908</v>
      </c>
      <c r="S192" s="1">
        <v>20230908</v>
      </c>
      <c r="T192" s="1" t="s">
        <v>38</v>
      </c>
      <c r="U192" s="1" t="b">
        <v>0</v>
      </c>
      <c r="V192" s="1" t="b">
        <v>1</v>
      </c>
      <c r="W192" s="1" t="str" cm="1">
        <f t="array" ref="W192">_xlfn.XLOOKUP(MID(JuchuZan[[#This Row],[Item'#]],2,3),INDEX(_dtRg_Material,,1),INDEX(_dtRg_Material,,2),"-")</f>
        <v>-</v>
      </c>
      <c r="X192" s="1">
        <f>JuchuZan[[#This Row],[Total Length]]/JuchuZan[[#This Row],[OrderQty]]</f>
        <v>0</v>
      </c>
      <c r="Y192" s="87">
        <f>JuchuZan[[#This Row],[TotalPrice]]+Y191</f>
        <v>415861.4700000002</v>
      </c>
      <c r="Z1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2" s="1">
        <f>JuchuZan[[#This Row],[Total Length]]/JuchuZan[[#This Row],[Total Block]]</f>
        <v>0</v>
      </c>
      <c r="AB192" s="1">
        <f>JuchuZan[[#This Row],[TotalPrice]]/JuchuZan[[#This Row],[OrderQty]]</f>
        <v>36.630000000000003</v>
      </c>
      <c r="AC192" s="1" t="e">
        <f>_xlfn.XLOOKUP(JuchuZan[[#This Row],[H'#]],#REF!,#REF!,"NA",0)</f>
        <v>#REF!</v>
      </c>
      <c r="AD192" s="1" t="e">
        <f>_xlfn.XLOOKUP(JuchuZan[[#This Row],[H'#]],#REF!,#REF!,"NA",0)</f>
        <v>#REF!</v>
      </c>
      <c r="AE192" s="1" t="str">
        <f>_xlfn.XLOOKUP(JuchuZan[[#This Row],[H'#]],[3]Sheet1!$H$2:$H$1079,[3]Sheet1!$B$2:$B$1079,"NA",0)</f>
        <v>NA</v>
      </c>
    </row>
    <row r="193" spans="1:31">
      <c r="A193" s="1" t="s">
        <v>679</v>
      </c>
      <c r="B193" s="1" t="s">
        <v>675</v>
      </c>
      <c r="C193" s="1" t="s">
        <v>676</v>
      </c>
      <c r="D193" s="1">
        <v>56</v>
      </c>
      <c r="E193" s="1">
        <v>0</v>
      </c>
      <c r="F193" s="1">
        <v>56</v>
      </c>
      <c r="G193" s="1" t="s">
        <v>38</v>
      </c>
      <c r="H193" s="1" t="s">
        <v>89</v>
      </c>
      <c r="I193" s="1" t="s">
        <v>67</v>
      </c>
      <c r="J193" s="1" t="s">
        <v>51</v>
      </c>
      <c r="K193" s="1" t="s">
        <v>60</v>
      </c>
      <c r="L193" s="1" t="s">
        <v>61</v>
      </c>
      <c r="M193" s="1" t="s">
        <v>38</v>
      </c>
      <c r="N193" s="1">
        <v>36.630000000000003</v>
      </c>
      <c r="O193" s="2">
        <v>2051.2800000000002</v>
      </c>
      <c r="P193" s="1">
        <v>21</v>
      </c>
      <c r="Q193" s="1">
        <v>20230908</v>
      </c>
      <c r="R193" s="1">
        <v>20230908</v>
      </c>
      <c r="S193" s="1">
        <v>20230908</v>
      </c>
      <c r="T193" s="1" t="s">
        <v>38</v>
      </c>
      <c r="U193" s="1" t="b">
        <v>0</v>
      </c>
      <c r="V193" s="1" t="b">
        <v>1</v>
      </c>
      <c r="W193" s="1" t="str" cm="1">
        <f t="array" ref="W193">_xlfn.XLOOKUP(MID(JuchuZan[[#This Row],[Item'#]],2,3),INDEX(_dtRg_Material,,1),INDEX(_dtRg_Material,,2),"-")</f>
        <v>-</v>
      </c>
      <c r="X193" s="1">
        <f>JuchuZan[[#This Row],[Total Length]]/JuchuZan[[#This Row],[OrderQty]]</f>
        <v>0</v>
      </c>
      <c r="Y193" s="87">
        <f>JuchuZan[[#This Row],[TotalPrice]]+Y192</f>
        <v>417912.75000000023</v>
      </c>
      <c r="Z1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3" s="1">
        <f>JuchuZan[[#This Row],[Total Length]]/JuchuZan[[#This Row],[Total Block]]</f>
        <v>0</v>
      </c>
      <c r="AB193" s="1">
        <f>JuchuZan[[#This Row],[TotalPrice]]/JuchuZan[[#This Row],[OrderQty]]</f>
        <v>36.630000000000003</v>
      </c>
      <c r="AC193" s="1" t="e">
        <f>_xlfn.XLOOKUP(JuchuZan[[#This Row],[H'#]],#REF!,#REF!,"NA",0)</f>
        <v>#REF!</v>
      </c>
      <c r="AD193" s="1" t="e">
        <f>_xlfn.XLOOKUP(JuchuZan[[#This Row],[H'#]],#REF!,#REF!,"NA",0)</f>
        <v>#REF!</v>
      </c>
      <c r="AE193" s="1" t="str">
        <f>_xlfn.XLOOKUP(JuchuZan[[#This Row],[H'#]],[3]Sheet1!$H$2:$H$1079,[3]Sheet1!$B$2:$B$1079,"NA",0)</f>
        <v>NA</v>
      </c>
    </row>
    <row r="194" spans="1:31">
      <c r="A194" s="1" t="s">
        <v>680</v>
      </c>
      <c r="B194" s="1" t="s">
        <v>675</v>
      </c>
      <c r="C194" s="1" t="s">
        <v>676</v>
      </c>
      <c r="D194" s="1">
        <v>64</v>
      </c>
      <c r="E194" s="1">
        <v>0</v>
      </c>
      <c r="F194" s="1">
        <v>64</v>
      </c>
      <c r="G194" s="1" t="s">
        <v>38</v>
      </c>
      <c r="H194" s="1" t="s">
        <v>89</v>
      </c>
      <c r="I194" s="1" t="s">
        <v>67</v>
      </c>
      <c r="J194" s="1" t="s">
        <v>51</v>
      </c>
      <c r="K194" s="1" t="s">
        <v>60</v>
      </c>
      <c r="L194" s="1" t="s">
        <v>61</v>
      </c>
      <c r="M194" s="1" t="s">
        <v>38</v>
      </c>
      <c r="N194" s="1">
        <v>36.630000000000003</v>
      </c>
      <c r="O194" s="2">
        <v>2344.3200000000002</v>
      </c>
      <c r="P194" s="1">
        <v>21</v>
      </c>
      <c r="Q194" s="1">
        <v>20230908</v>
      </c>
      <c r="R194" s="1">
        <v>20230908</v>
      </c>
      <c r="S194" s="1">
        <v>20230908</v>
      </c>
      <c r="T194" s="1" t="s">
        <v>38</v>
      </c>
      <c r="U194" s="1" t="b">
        <v>0</v>
      </c>
      <c r="V194" s="1" t="b">
        <v>1</v>
      </c>
      <c r="W194" s="1" t="str" cm="1">
        <f t="array" ref="W194">_xlfn.XLOOKUP(MID(JuchuZan[[#This Row],[Item'#]],2,3),INDEX(_dtRg_Material,,1),INDEX(_dtRg_Material,,2),"-")</f>
        <v>-</v>
      </c>
      <c r="X194" s="1">
        <f>JuchuZan[[#This Row],[Total Length]]/JuchuZan[[#This Row],[OrderQty]]</f>
        <v>0</v>
      </c>
      <c r="Y194" s="87">
        <f>JuchuZan[[#This Row],[TotalPrice]]+Y193</f>
        <v>420257.07000000024</v>
      </c>
      <c r="Z1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4" s="1">
        <f>JuchuZan[[#This Row],[Total Length]]/JuchuZan[[#This Row],[Total Block]]</f>
        <v>0</v>
      </c>
      <c r="AB194" s="1">
        <f>JuchuZan[[#This Row],[TotalPrice]]/JuchuZan[[#This Row],[OrderQty]]</f>
        <v>36.630000000000003</v>
      </c>
      <c r="AC194" s="1" t="e">
        <f>_xlfn.XLOOKUP(JuchuZan[[#This Row],[H'#]],#REF!,#REF!,"NA",0)</f>
        <v>#REF!</v>
      </c>
      <c r="AD194" s="1" t="e">
        <f>_xlfn.XLOOKUP(JuchuZan[[#This Row],[H'#]],#REF!,#REF!,"NA",0)</f>
        <v>#REF!</v>
      </c>
      <c r="AE194" s="1" t="str">
        <f>_xlfn.XLOOKUP(JuchuZan[[#This Row],[H'#]],[3]Sheet1!$H$2:$H$1079,[3]Sheet1!$B$2:$B$1079,"NA",0)</f>
        <v>NA</v>
      </c>
    </row>
    <row r="195" spans="1:31">
      <c r="A195" s="1" t="s">
        <v>681</v>
      </c>
      <c r="B195" s="1" t="s">
        <v>675</v>
      </c>
      <c r="C195" s="1" t="s">
        <v>676</v>
      </c>
      <c r="D195" s="1">
        <v>24</v>
      </c>
      <c r="E195" s="1">
        <v>0</v>
      </c>
      <c r="F195" s="1">
        <v>24</v>
      </c>
      <c r="G195" s="1" t="s">
        <v>38</v>
      </c>
      <c r="H195" s="1" t="s">
        <v>89</v>
      </c>
      <c r="I195" s="1" t="s">
        <v>67</v>
      </c>
      <c r="J195" s="1" t="s">
        <v>51</v>
      </c>
      <c r="K195" s="1" t="s">
        <v>60</v>
      </c>
      <c r="L195" s="1" t="s">
        <v>61</v>
      </c>
      <c r="M195" s="1" t="s">
        <v>38</v>
      </c>
      <c r="N195" s="1">
        <v>36.630000000000003</v>
      </c>
      <c r="O195" s="2">
        <v>879.12</v>
      </c>
      <c r="P195" s="1">
        <v>21</v>
      </c>
      <c r="Q195" s="1">
        <v>20230908</v>
      </c>
      <c r="R195" s="1">
        <v>20230908</v>
      </c>
      <c r="S195" s="1">
        <v>20230908</v>
      </c>
      <c r="T195" s="1" t="s">
        <v>38</v>
      </c>
      <c r="U195" s="1" t="b">
        <v>0</v>
      </c>
      <c r="V195" s="1" t="b">
        <v>1</v>
      </c>
      <c r="W195" s="1" t="str" cm="1">
        <f t="array" ref="W195">_xlfn.XLOOKUP(MID(JuchuZan[[#This Row],[Item'#]],2,3),INDEX(_dtRg_Material,,1),INDEX(_dtRg_Material,,2),"-")</f>
        <v>-</v>
      </c>
      <c r="X195" s="1">
        <f>JuchuZan[[#This Row],[Total Length]]/JuchuZan[[#This Row],[OrderQty]]</f>
        <v>0</v>
      </c>
      <c r="Y195" s="87">
        <f>JuchuZan[[#This Row],[TotalPrice]]+Y194</f>
        <v>421136.19000000024</v>
      </c>
      <c r="Z1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5" s="1">
        <f>JuchuZan[[#This Row],[Total Length]]/JuchuZan[[#This Row],[Total Block]]</f>
        <v>0</v>
      </c>
      <c r="AB195" s="1">
        <f>JuchuZan[[#This Row],[TotalPrice]]/JuchuZan[[#This Row],[OrderQty]]</f>
        <v>36.630000000000003</v>
      </c>
      <c r="AC195" s="1" t="e">
        <f>_xlfn.XLOOKUP(JuchuZan[[#This Row],[H'#]],#REF!,#REF!,"NA",0)</f>
        <v>#REF!</v>
      </c>
      <c r="AD195" s="1" t="e">
        <f>_xlfn.XLOOKUP(JuchuZan[[#This Row],[H'#]],#REF!,#REF!,"NA",0)</f>
        <v>#REF!</v>
      </c>
      <c r="AE195" s="1" t="str">
        <f>_xlfn.XLOOKUP(JuchuZan[[#This Row],[H'#]],[3]Sheet1!$H$2:$H$1079,[3]Sheet1!$B$2:$B$1079,"NA",0)</f>
        <v>NA</v>
      </c>
    </row>
    <row r="196" spans="1:31">
      <c r="A196" s="1" t="s">
        <v>682</v>
      </c>
      <c r="B196" s="1" t="s">
        <v>683</v>
      </c>
      <c r="C196" s="1" t="s">
        <v>684</v>
      </c>
      <c r="D196" s="1">
        <v>8</v>
      </c>
      <c r="E196" s="1">
        <v>0</v>
      </c>
      <c r="F196" s="1">
        <v>8</v>
      </c>
      <c r="G196" s="1" t="s">
        <v>38</v>
      </c>
      <c r="H196" s="1" t="s">
        <v>89</v>
      </c>
      <c r="I196" s="1" t="s">
        <v>67</v>
      </c>
      <c r="J196" s="1" t="s">
        <v>51</v>
      </c>
      <c r="K196" s="1" t="s">
        <v>60</v>
      </c>
      <c r="L196" s="1" t="s">
        <v>61</v>
      </c>
      <c r="M196" s="1" t="s">
        <v>53</v>
      </c>
      <c r="N196" s="1">
        <v>38.1</v>
      </c>
      <c r="O196" s="2">
        <v>304.8</v>
      </c>
      <c r="P196" s="1">
        <v>21</v>
      </c>
      <c r="Q196" s="1">
        <v>20230908</v>
      </c>
      <c r="R196" s="1">
        <v>20230908</v>
      </c>
      <c r="S196" s="1">
        <v>20230908</v>
      </c>
      <c r="T196" s="1" t="s">
        <v>38</v>
      </c>
      <c r="U196" s="1" t="b">
        <v>0</v>
      </c>
      <c r="V196" s="1" t="b">
        <v>1</v>
      </c>
      <c r="W196" s="1" t="str" cm="1">
        <f t="array" ref="W196">_xlfn.XLOOKUP(MID(JuchuZan[[#This Row],[Item'#]],2,3),INDEX(_dtRg_Material,,1),INDEX(_dtRg_Material,,2),"-")</f>
        <v>-</v>
      </c>
      <c r="X196" s="1">
        <f>JuchuZan[[#This Row],[Total Length]]/JuchuZan[[#This Row],[OrderQty]]</f>
        <v>0</v>
      </c>
      <c r="Y196" s="87">
        <f>JuchuZan[[#This Row],[TotalPrice]]+Y195</f>
        <v>421440.99000000022</v>
      </c>
      <c r="Z1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6" s="1">
        <f>JuchuZan[[#This Row],[Total Length]]/JuchuZan[[#This Row],[Total Block]]</f>
        <v>0</v>
      </c>
      <c r="AB196" s="1">
        <f>JuchuZan[[#This Row],[TotalPrice]]/JuchuZan[[#This Row],[OrderQty]]</f>
        <v>38.1</v>
      </c>
      <c r="AC196" s="1" t="e">
        <f>_xlfn.XLOOKUP(JuchuZan[[#This Row],[H'#]],#REF!,#REF!,"NA",0)</f>
        <v>#REF!</v>
      </c>
      <c r="AD196" s="1" t="e">
        <f>_xlfn.XLOOKUP(JuchuZan[[#This Row],[H'#]],#REF!,#REF!,"NA",0)</f>
        <v>#REF!</v>
      </c>
      <c r="AE196" s="1" t="str">
        <f>_xlfn.XLOOKUP(JuchuZan[[#This Row],[H'#]],[3]Sheet1!$H$2:$H$1079,[3]Sheet1!$B$2:$B$1079,"NA",0)</f>
        <v>NA</v>
      </c>
    </row>
    <row r="197" spans="1:31">
      <c r="A197" s="1" t="s">
        <v>685</v>
      </c>
      <c r="B197" s="1" t="s">
        <v>683</v>
      </c>
      <c r="C197" s="1" t="s">
        <v>684</v>
      </c>
      <c r="D197" s="1">
        <v>8</v>
      </c>
      <c r="E197" s="1">
        <v>0</v>
      </c>
      <c r="F197" s="1">
        <v>8</v>
      </c>
      <c r="G197" s="1" t="s">
        <v>38</v>
      </c>
      <c r="H197" s="1" t="s">
        <v>89</v>
      </c>
      <c r="I197" s="1" t="s">
        <v>67</v>
      </c>
      <c r="J197" s="1" t="s">
        <v>51</v>
      </c>
      <c r="K197" s="1" t="s">
        <v>60</v>
      </c>
      <c r="L197" s="1" t="s">
        <v>61</v>
      </c>
      <c r="M197" s="1" t="s">
        <v>53</v>
      </c>
      <c r="N197" s="1">
        <v>38.1</v>
      </c>
      <c r="O197" s="2">
        <v>304.8</v>
      </c>
      <c r="P197" s="1">
        <v>21</v>
      </c>
      <c r="Q197" s="1">
        <v>20230908</v>
      </c>
      <c r="R197" s="1">
        <v>20230908</v>
      </c>
      <c r="S197" s="1">
        <v>20230908</v>
      </c>
      <c r="T197" s="1" t="s">
        <v>38</v>
      </c>
      <c r="U197" s="1" t="b">
        <v>0</v>
      </c>
      <c r="V197" s="1" t="b">
        <v>1</v>
      </c>
      <c r="W197" s="1" t="str" cm="1">
        <f t="array" ref="W197">_xlfn.XLOOKUP(MID(JuchuZan[[#This Row],[Item'#]],2,3),INDEX(_dtRg_Material,,1),INDEX(_dtRg_Material,,2),"-")</f>
        <v>-</v>
      </c>
      <c r="X197" s="1">
        <f>JuchuZan[[#This Row],[Total Length]]/JuchuZan[[#This Row],[OrderQty]]</f>
        <v>0</v>
      </c>
      <c r="Y197" s="87">
        <f>JuchuZan[[#This Row],[TotalPrice]]+Y196</f>
        <v>421745.79000000021</v>
      </c>
      <c r="Z1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7" s="1">
        <f>JuchuZan[[#This Row],[Total Length]]/JuchuZan[[#This Row],[Total Block]]</f>
        <v>0</v>
      </c>
      <c r="AB197" s="1">
        <f>JuchuZan[[#This Row],[TotalPrice]]/JuchuZan[[#This Row],[OrderQty]]</f>
        <v>38.1</v>
      </c>
      <c r="AC197" s="1" t="e">
        <f>_xlfn.XLOOKUP(JuchuZan[[#This Row],[H'#]],#REF!,#REF!,"NA",0)</f>
        <v>#REF!</v>
      </c>
      <c r="AD197" s="1" t="e">
        <f>_xlfn.XLOOKUP(JuchuZan[[#This Row],[H'#]],#REF!,#REF!,"NA",0)</f>
        <v>#REF!</v>
      </c>
      <c r="AE197" s="1" t="str">
        <f>_xlfn.XLOOKUP(JuchuZan[[#This Row],[H'#]],[3]Sheet1!$H$2:$H$1079,[3]Sheet1!$B$2:$B$1079,"NA",0)</f>
        <v>NA</v>
      </c>
    </row>
    <row r="198" spans="1:31">
      <c r="A198" s="1" t="s">
        <v>686</v>
      </c>
      <c r="B198" s="1" t="s">
        <v>683</v>
      </c>
      <c r="C198" s="1" t="s">
        <v>684</v>
      </c>
      <c r="D198" s="1">
        <v>8</v>
      </c>
      <c r="E198" s="1">
        <v>0</v>
      </c>
      <c r="F198" s="1">
        <v>8</v>
      </c>
      <c r="G198" s="1" t="s">
        <v>38</v>
      </c>
      <c r="H198" s="1" t="s">
        <v>89</v>
      </c>
      <c r="I198" s="1" t="s">
        <v>67</v>
      </c>
      <c r="J198" s="1" t="s">
        <v>51</v>
      </c>
      <c r="K198" s="1" t="s">
        <v>60</v>
      </c>
      <c r="L198" s="1" t="s">
        <v>61</v>
      </c>
      <c r="M198" s="1" t="s">
        <v>53</v>
      </c>
      <c r="N198" s="1">
        <v>38.1</v>
      </c>
      <c r="O198" s="2">
        <v>304.8</v>
      </c>
      <c r="P198" s="1">
        <v>21</v>
      </c>
      <c r="Q198" s="1">
        <v>20230908</v>
      </c>
      <c r="R198" s="1">
        <v>20230908</v>
      </c>
      <c r="S198" s="1">
        <v>20230908</v>
      </c>
      <c r="T198" s="1" t="s">
        <v>38</v>
      </c>
      <c r="U198" s="1" t="b">
        <v>0</v>
      </c>
      <c r="V198" s="1" t="b">
        <v>1</v>
      </c>
      <c r="W198" s="1" t="str" cm="1">
        <f t="array" ref="W198">_xlfn.XLOOKUP(MID(JuchuZan[[#This Row],[Item'#]],2,3),INDEX(_dtRg_Material,,1),INDEX(_dtRg_Material,,2),"-")</f>
        <v>-</v>
      </c>
      <c r="X198" s="1">
        <f>JuchuZan[[#This Row],[Total Length]]/JuchuZan[[#This Row],[OrderQty]]</f>
        <v>0</v>
      </c>
      <c r="Y198" s="87">
        <f>JuchuZan[[#This Row],[TotalPrice]]+Y197</f>
        <v>422050.5900000002</v>
      </c>
      <c r="Z1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8" s="1">
        <f>JuchuZan[[#This Row],[Total Length]]/JuchuZan[[#This Row],[Total Block]]</f>
        <v>0</v>
      </c>
      <c r="AB198" s="1">
        <f>JuchuZan[[#This Row],[TotalPrice]]/JuchuZan[[#This Row],[OrderQty]]</f>
        <v>38.1</v>
      </c>
      <c r="AC198" s="1" t="e">
        <f>_xlfn.XLOOKUP(JuchuZan[[#This Row],[H'#]],#REF!,#REF!,"NA",0)</f>
        <v>#REF!</v>
      </c>
      <c r="AD198" s="1" t="e">
        <f>_xlfn.XLOOKUP(JuchuZan[[#This Row],[H'#]],#REF!,#REF!,"NA",0)</f>
        <v>#REF!</v>
      </c>
      <c r="AE198" s="1" t="str">
        <f>_xlfn.XLOOKUP(JuchuZan[[#This Row],[H'#]],[3]Sheet1!$H$2:$H$1079,[3]Sheet1!$B$2:$B$1079,"NA",0)</f>
        <v>NA</v>
      </c>
    </row>
    <row r="199" spans="1:31">
      <c r="A199" s="1" t="s">
        <v>687</v>
      </c>
      <c r="B199" s="1" t="s">
        <v>683</v>
      </c>
      <c r="C199" s="1" t="s">
        <v>684</v>
      </c>
      <c r="D199" s="1">
        <v>8</v>
      </c>
      <c r="E199" s="1">
        <v>0</v>
      </c>
      <c r="F199" s="1">
        <v>8</v>
      </c>
      <c r="G199" s="1" t="s">
        <v>38</v>
      </c>
      <c r="H199" s="1" t="s">
        <v>89</v>
      </c>
      <c r="I199" s="1" t="s">
        <v>67</v>
      </c>
      <c r="J199" s="1" t="s">
        <v>51</v>
      </c>
      <c r="K199" s="1" t="s">
        <v>60</v>
      </c>
      <c r="L199" s="1" t="s">
        <v>61</v>
      </c>
      <c r="M199" s="1" t="s">
        <v>53</v>
      </c>
      <c r="N199" s="1">
        <v>38.1</v>
      </c>
      <c r="O199" s="2">
        <v>304.8</v>
      </c>
      <c r="P199" s="1">
        <v>21</v>
      </c>
      <c r="Q199" s="1">
        <v>20230908</v>
      </c>
      <c r="R199" s="1">
        <v>20230908</v>
      </c>
      <c r="S199" s="1">
        <v>20230908</v>
      </c>
      <c r="T199" s="1" t="s">
        <v>38</v>
      </c>
      <c r="U199" s="1" t="b">
        <v>0</v>
      </c>
      <c r="V199" s="1" t="b">
        <v>1</v>
      </c>
      <c r="W199" s="1" t="str" cm="1">
        <f t="array" ref="W199">_xlfn.XLOOKUP(MID(JuchuZan[[#This Row],[Item'#]],2,3),INDEX(_dtRg_Material,,1),INDEX(_dtRg_Material,,2),"-")</f>
        <v>-</v>
      </c>
      <c r="X199" s="1">
        <f>JuchuZan[[#This Row],[Total Length]]/JuchuZan[[#This Row],[OrderQty]]</f>
        <v>0</v>
      </c>
      <c r="Y199" s="87">
        <f>JuchuZan[[#This Row],[TotalPrice]]+Y198</f>
        <v>422355.39000000019</v>
      </c>
      <c r="Z1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99" s="1">
        <f>JuchuZan[[#This Row],[Total Length]]/JuchuZan[[#This Row],[Total Block]]</f>
        <v>0</v>
      </c>
      <c r="AB199" s="1">
        <f>JuchuZan[[#This Row],[TotalPrice]]/JuchuZan[[#This Row],[OrderQty]]</f>
        <v>38.1</v>
      </c>
      <c r="AC199" s="1" t="e">
        <f>_xlfn.XLOOKUP(JuchuZan[[#This Row],[H'#]],#REF!,#REF!,"NA",0)</f>
        <v>#REF!</v>
      </c>
      <c r="AD199" s="1" t="e">
        <f>_xlfn.XLOOKUP(JuchuZan[[#This Row],[H'#]],#REF!,#REF!,"NA",0)</f>
        <v>#REF!</v>
      </c>
      <c r="AE199" s="1" t="str">
        <f>_xlfn.XLOOKUP(JuchuZan[[#This Row],[H'#]],[3]Sheet1!$H$2:$H$1079,[3]Sheet1!$B$2:$B$1079,"NA",0)</f>
        <v>NA</v>
      </c>
    </row>
    <row r="200" spans="1:31">
      <c r="A200" s="1" t="s">
        <v>688</v>
      </c>
      <c r="B200" s="1" t="s">
        <v>689</v>
      </c>
      <c r="C200" s="1" t="s">
        <v>690</v>
      </c>
      <c r="D200" s="1">
        <v>10</v>
      </c>
      <c r="E200" s="1">
        <v>0</v>
      </c>
      <c r="F200" s="1">
        <v>10</v>
      </c>
      <c r="G200" s="1" t="s">
        <v>38</v>
      </c>
      <c r="H200" s="1" t="s">
        <v>89</v>
      </c>
      <c r="I200" s="1" t="s">
        <v>67</v>
      </c>
      <c r="J200" s="1" t="s">
        <v>68</v>
      </c>
      <c r="K200" s="1" t="s">
        <v>60</v>
      </c>
      <c r="L200" s="1" t="s">
        <v>61</v>
      </c>
      <c r="M200" s="1" t="s">
        <v>38</v>
      </c>
      <c r="N200" s="1">
        <v>62.53</v>
      </c>
      <c r="O200" s="2">
        <v>625.29999999999995</v>
      </c>
      <c r="P200" s="1">
        <v>21</v>
      </c>
      <c r="Q200" s="1">
        <v>20230908</v>
      </c>
      <c r="R200" s="1">
        <v>20230908</v>
      </c>
      <c r="S200" s="1">
        <v>20230908</v>
      </c>
      <c r="T200" s="1" t="s">
        <v>38</v>
      </c>
      <c r="U200" s="1" t="b">
        <v>0</v>
      </c>
      <c r="V200" s="1" t="b">
        <v>1</v>
      </c>
      <c r="W200" s="1" t="str" cm="1">
        <f t="array" ref="W200">_xlfn.XLOOKUP(MID(JuchuZan[[#This Row],[Item'#]],2,3),INDEX(_dtRg_Material,,1),INDEX(_dtRg_Material,,2),"-")</f>
        <v>-</v>
      </c>
      <c r="X200" s="1">
        <f>JuchuZan[[#This Row],[Total Length]]/JuchuZan[[#This Row],[OrderQty]]</f>
        <v>0</v>
      </c>
      <c r="Y200" s="87">
        <f>JuchuZan[[#This Row],[TotalPrice]]+Y199</f>
        <v>422980.69000000018</v>
      </c>
      <c r="Z2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0" s="1">
        <f>JuchuZan[[#This Row],[Total Length]]/JuchuZan[[#This Row],[Total Block]]</f>
        <v>0</v>
      </c>
      <c r="AB200" s="1">
        <f>JuchuZan[[#This Row],[TotalPrice]]/JuchuZan[[#This Row],[OrderQty]]</f>
        <v>62.529999999999994</v>
      </c>
      <c r="AC200" s="1" t="e">
        <f>_xlfn.XLOOKUP(JuchuZan[[#This Row],[H'#]],#REF!,#REF!,"NA",0)</f>
        <v>#REF!</v>
      </c>
      <c r="AD200" s="1" t="e">
        <f>_xlfn.XLOOKUP(JuchuZan[[#This Row],[H'#]],#REF!,#REF!,"NA",0)</f>
        <v>#REF!</v>
      </c>
      <c r="AE200" s="1" t="str">
        <f>_xlfn.XLOOKUP(JuchuZan[[#This Row],[H'#]],[3]Sheet1!$H$2:$H$1079,[3]Sheet1!$B$2:$B$1079,"NA",0)</f>
        <v>BLOCK SURFACE &amp; GROOVE G</v>
      </c>
    </row>
    <row r="201" spans="1:31">
      <c r="A201" s="1" t="s">
        <v>691</v>
      </c>
      <c r="B201" s="1" t="s">
        <v>689</v>
      </c>
      <c r="C201" s="1" t="s">
        <v>690</v>
      </c>
      <c r="D201" s="1">
        <v>10</v>
      </c>
      <c r="E201" s="1">
        <v>0</v>
      </c>
      <c r="F201" s="1">
        <v>10</v>
      </c>
      <c r="G201" s="1" t="s">
        <v>38</v>
      </c>
      <c r="H201" s="1" t="s">
        <v>89</v>
      </c>
      <c r="I201" s="1" t="s">
        <v>67</v>
      </c>
      <c r="J201" s="1" t="s">
        <v>68</v>
      </c>
      <c r="K201" s="1" t="s">
        <v>60</v>
      </c>
      <c r="L201" s="1" t="s">
        <v>61</v>
      </c>
      <c r="M201" s="1" t="s">
        <v>38</v>
      </c>
      <c r="N201" s="1">
        <v>62.53</v>
      </c>
      <c r="O201" s="2">
        <v>625.29999999999995</v>
      </c>
      <c r="P201" s="1">
        <v>21</v>
      </c>
      <c r="Q201" s="1">
        <v>20230908</v>
      </c>
      <c r="R201" s="1">
        <v>20230908</v>
      </c>
      <c r="S201" s="1">
        <v>20230908</v>
      </c>
      <c r="T201" s="1" t="s">
        <v>38</v>
      </c>
      <c r="U201" s="1" t="b">
        <v>0</v>
      </c>
      <c r="V201" s="1" t="b">
        <v>1</v>
      </c>
      <c r="W201" s="1" t="str" cm="1">
        <f t="array" ref="W201">_xlfn.XLOOKUP(MID(JuchuZan[[#This Row],[Item'#]],2,3),INDEX(_dtRg_Material,,1),INDEX(_dtRg_Material,,2),"-")</f>
        <v>-</v>
      </c>
      <c r="X201" s="1">
        <f>JuchuZan[[#This Row],[Total Length]]/JuchuZan[[#This Row],[OrderQty]]</f>
        <v>0</v>
      </c>
      <c r="Y201" s="87">
        <f>JuchuZan[[#This Row],[TotalPrice]]+Y200</f>
        <v>423605.99000000017</v>
      </c>
      <c r="Z2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1" s="1">
        <f>JuchuZan[[#This Row],[Total Length]]/JuchuZan[[#This Row],[Total Block]]</f>
        <v>0</v>
      </c>
      <c r="AB201" s="1">
        <f>JuchuZan[[#This Row],[TotalPrice]]/JuchuZan[[#This Row],[OrderQty]]</f>
        <v>62.529999999999994</v>
      </c>
      <c r="AC201" s="1" t="e">
        <f>_xlfn.XLOOKUP(JuchuZan[[#This Row],[H'#]],#REF!,#REF!,"NA",0)</f>
        <v>#REF!</v>
      </c>
      <c r="AD201" s="1" t="e">
        <f>_xlfn.XLOOKUP(JuchuZan[[#This Row],[H'#]],#REF!,#REF!,"NA",0)</f>
        <v>#REF!</v>
      </c>
      <c r="AE201" s="1" t="str">
        <f>_xlfn.XLOOKUP(JuchuZan[[#This Row],[H'#]],[3]Sheet1!$H$2:$H$1079,[3]Sheet1!$B$2:$B$1079,"NA",0)</f>
        <v>BLOCK SURFACE &amp; GROOVE G</v>
      </c>
    </row>
    <row r="202" spans="1:31">
      <c r="A202" s="1" t="s">
        <v>692</v>
      </c>
      <c r="B202" s="1" t="s">
        <v>689</v>
      </c>
      <c r="C202" s="1" t="s">
        <v>690</v>
      </c>
      <c r="D202" s="1">
        <v>10</v>
      </c>
      <c r="E202" s="1">
        <v>0</v>
      </c>
      <c r="F202" s="1">
        <v>10</v>
      </c>
      <c r="G202" s="1" t="s">
        <v>38</v>
      </c>
      <c r="H202" s="1" t="s">
        <v>89</v>
      </c>
      <c r="I202" s="1" t="s">
        <v>67</v>
      </c>
      <c r="J202" s="1" t="s">
        <v>68</v>
      </c>
      <c r="K202" s="1" t="s">
        <v>60</v>
      </c>
      <c r="L202" s="1" t="s">
        <v>61</v>
      </c>
      <c r="M202" s="1" t="s">
        <v>38</v>
      </c>
      <c r="N202" s="1">
        <v>62.53</v>
      </c>
      <c r="O202" s="2">
        <v>625.29999999999995</v>
      </c>
      <c r="P202" s="1">
        <v>21</v>
      </c>
      <c r="Q202" s="1">
        <v>20230908</v>
      </c>
      <c r="R202" s="1">
        <v>20230908</v>
      </c>
      <c r="S202" s="1">
        <v>20230908</v>
      </c>
      <c r="T202" s="1" t="s">
        <v>38</v>
      </c>
      <c r="U202" s="1" t="b">
        <v>0</v>
      </c>
      <c r="V202" s="1" t="b">
        <v>1</v>
      </c>
      <c r="W202" s="1" t="str" cm="1">
        <f t="array" ref="W202">_xlfn.XLOOKUP(MID(JuchuZan[[#This Row],[Item'#]],2,3),INDEX(_dtRg_Material,,1),INDEX(_dtRg_Material,,2),"-")</f>
        <v>-</v>
      </c>
      <c r="X202" s="1">
        <f>JuchuZan[[#This Row],[Total Length]]/JuchuZan[[#This Row],[OrderQty]]</f>
        <v>0</v>
      </c>
      <c r="Y202" s="87">
        <f>JuchuZan[[#This Row],[TotalPrice]]+Y201</f>
        <v>424231.29000000015</v>
      </c>
      <c r="Z2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2" s="1">
        <f>JuchuZan[[#This Row],[Total Length]]/JuchuZan[[#This Row],[Total Block]]</f>
        <v>0</v>
      </c>
      <c r="AB202" s="1">
        <f>JuchuZan[[#This Row],[TotalPrice]]/JuchuZan[[#This Row],[OrderQty]]</f>
        <v>62.529999999999994</v>
      </c>
      <c r="AC202" s="1" t="e">
        <f>_xlfn.XLOOKUP(JuchuZan[[#This Row],[H'#]],#REF!,#REF!,"NA",0)</f>
        <v>#REF!</v>
      </c>
      <c r="AD202" s="1" t="e">
        <f>_xlfn.XLOOKUP(JuchuZan[[#This Row],[H'#]],#REF!,#REF!,"NA",0)</f>
        <v>#REF!</v>
      </c>
      <c r="AE202" s="1" t="str">
        <f>_xlfn.XLOOKUP(JuchuZan[[#This Row],[H'#]],[3]Sheet1!$H$2:$H$1079,[3]Sheet1!$B$2:$B$1079,"NA",0)</f>
        <v>BLOCK SURFACE &amp; GROOVE G</v>
      </c>
    </row>
    <row r="203" spans="1:31">
      <c r="A203" s="1" t="s">
        <v>693</v>
      </c>
      <c r="B203" s="1" t="s">
        <v>694</v>
      </c>
      <c r="C203" s="1" t="s">
        <v>695</v>
      </c>
      <c r="D203" s="1">
        <v>5</v>
      </c>
      <c r="E203" s="1">
        <v>0</v>
      </c>
      <c r="F203" s="1">
        <v>5</v>
      </c>
      <c r="G203" s="1" t="s">
        <v>38</v>
      </c>
      <c r="H203" s="1" t="s">
        <v>89</v>
      </c>
      <c r="I203" s="1" t="s">
        <v>67</v>
      </c>
      <c r="J203" s="1" t="s">
        <v>68</v>
      </c>
      <c r="K203" s="1" t="s">
        <v>207</v>
      </c>
      <c r="L203" s="1" t="s">
        <v>61</v>
      </c>
      <c r="M203" s="1" t="s">
        <v>38</v>
      </c>
      <c r="N203" s="1">
        <v>83.91</v>
      </c>
      <c r="O203" s="2">
        <v>419.55</v>
      </c>
      <c r="P203" s="1">
        <v>21</v>
      </c>
      <c r="Q203" s="1">
        <v>20230908</v>
      </c>
      <c r="R203" s="1">
        <v>20230908</v>
      </c>
      <c r="S203" s="1">
        <v>20230908</v>
      </c>
      <c r="T203" s="1" t="s">
        <v>38</v>
      </c>
      <c r="U203" s="1" t="b">
        <v>0</v>
      </c>
      <c r="V203" s="1" t="b">
        <v>1</v>
      </c>
      <c r="W203" s="1" t="str" cm="1">
        <f t="array" ref="W203">_xlfn.XLOOKUP(MID(JuchuZan[[#This Row],[Item'#]],2,3),INDEX(_dtRg_Material,,1),INDEX(_dtRg_Material,,2),"-")</f>
        <v>-</v>
      </c>
      <c r="X203" s="1">
        <f>JuchuZan[[#This Row],[Total Length]]/JuchuZan[[#This Row],[OrderQty]]</f>
        <v>0</v>
      </c>
      <c r="Y203" s="87">
        <f>JuchuZan[[#This Row],[TotalPrice]]+Y202</f>
        <v>424650.84000000014</v>
      </c>
      <c r="Z2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3" s="1">
        <f>JuchuZan[[#This Row],[Total Length]]/JuchuZan[[#This Row],[Total Block]]</f>
        <v>0</v>
      </c>
      <c r="AB203" s="1">
        <f>JuchuZan[[#This Row],[TotalPrice]]/JuchuZan[[#This Row],[OrderQty]]</f>
        <v>83.91</v>
      </c>
      <c r="AC203" s="1" t="e">
        <f>_xlfn.XLOOKUP(JuchuZan[[#This Row],[H'#]],#REF!,#REF!,"NA",0)</f>
        <v>#REF!</v>
      </c>
      <c r="AD203" s="1" t="e">
        <f>_xlfn.XLOOKUP(JuchuZan[[#This Row],[H'#]],#REF!,#REF!,"NA",0)</f>
        <v>#REF!</v>
      </c>
      <c r="AE203" s="1" t="str">
        <f>_xlfn.XLOOKUP(JuchuZan[[#This Row],[H'#]],[3]Sheet1!$H$2:$H$1079,[3]Sheet1!$B$2:$B$1079,"NA",0)</f>
        <v>NA</v>
      </c>
    </row>
    <row r="204" spans="1:31">
      <c r="A204" s="1" t="s">
        <v>696</v>
      </c>
      <c r="B204" s="1" t="s">
        <v>694</v>
      </c>
      <c r="C204" s="1" t="s">
        <v>695</v>
      </c>
      <c r="D204" s="1">
        <v>5</v>
      </c>
      <c r="E204" s="1">
        <v>0</v>
      </c>
      <c r="F204" s="1">
        <v>5</v>
      </c>
      <c r="G204" s="1" t="s">
        <v>38</v>
      </c>
      <c r="H204" s="1" t="s">
        <v>89</v>
      </c>
      <c r="I204" s="1" t="s">
        <v>67</v>
      </c>
      <c r="J204" s="1" t="s">
        <v>68</v>
      </c>
      <c r="K204" s="1" t="s">
        <v>207</v>
      </c>
      <c r="L204" s="1" t="s">
        <v>61</v>
      </c>
      <c r="M204" s="1" t="s">
        <v>38</v>
      </c>
      <c r="N204" s="1">
        <v>83.91</v>
      </c>
      <c r="O204" s="2">
        <v>419.55</v>
      </c>
      <c r="P204" s="1">
        <v>21</v>
      </c>
      <c r="Q204" s="1">
        <v>20230908</v>
      </c>
      <c r="R204" s="1">
        <v>20230908</v>
      </c>
      <c r="S204" s="1">
        <v>20230908</v>
      </c>
      <c r="T204" s="1" t="s">
        <v>38</v>
      </c>
      <c r="U204" s="1" t="b">
        <v>0</v>
      </c>
      <c r="V204" s="1" t="b">
        <v>1</v>
      </c>
      <c r="W204" s="1" t="str" cm="1">
        <f t="array" ref="W204">_xlfn.XLOOKUP(MID(JuchuZan[[#This Row],[Item'#]],2,3),INDEX(_dtRg_Material,,1),INDEX(_dtRg_Material,,2),"-")</f>
        <v>-</v>
      </c>
      <c r="X204" s="1">
        <f>JuchuZan[[#This Row],[Total Length]]/JuchuZan[[#This Row],[OrderQty]]</f>
        <v>0</v>
      </c>
      <c r="Y204" s="87">
        <f>JuchuZan[[#This Row],[TotalPrice]]+Y203</f>
        <v>425070.39000000013</v>
      </c>
      <c r="Z2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4" s="1">
        <f>JuchuZan[[#This Row],[Total Length]]/JuchuZan[[#This Row],[Total Block]]</f>
        <v>0</v>
      </c>
      <c r="AB204" s="1">
        <f>JuchuZan[[#This Row],[TotalPrice]]/JuchuZan[[#This Row],[OrderQty]]</f>
        <v>83.91</v>
      </c>
      <c r="AC204" s="1" t="e">
        <f>_xlfn.XLOOKUP(JuchuZan[[#This Row],[H'#]],#REF!,#REF!,"NA",0)</f>
        <v>#REF!</v>
      </c>
      <c r="AD204" s="1" t="e">
        <f>_xlfn.XLOOKUP(JuchuZan[[#This Row],[H'#]],#REF!,#REF!,"NA",0)</f>
        <v>#REF!</v>
      </c>
      <c r="AE204" s="1" t="str">
        <f>_xlfn.XLOOKUP(JuchuZan[[#This Row],[H'#]],[3]Sheet1!$H$2:$H$1079,[3]Sheet1!$B$2:$B$1079,"NA",0)</f>
        <v>NA</v>
      </c>
    </row>
    <row r="205" spans="1:31">
      <c r="A205" s="1" t="s">
        <v>697</v>
      </c>
      <c r="B205" s="1" t="s">
        <v>698</v>
      </c>
      <c r="C205" s="1" t="s">
        <v>699</v>
      </c>
      <c r="D205" s="1">
        <v>5</v>
      </c>
      <c r="E205" s="1">
        <v>0</v>
      </c>
      <c r="F205" s="1">
        <v>5</v>
      </c>
      <c r="G205" s="1" t="s">
        <v>38</v>
      </c>
      <c r="H205" s="1" t="s">
        <v>89</v>
      </c>
      <c r="I205" s="1" t="s">
        <v>67</v>
      </c>
      <c r="J205" s="1" t="s">
        <v>68</v>
      </c>
      <c r="K205" s="1" t="s">
        <v>207</v>
      </c>
      <c r="L205" s="1" t="s">
        <v>61</v>
      </c>
      <c r="M205" s="1" t="s">
        <v>53</v>
      </c>
      <c r="N205" s="1">
        <v>92.31</v>
      </c>
      <c r="O205" s="2">
        <v>461.55</v>
      </c>
      <c r="P205" s="1">
        <v>21</v>
      </c>
      <c r="Q205" s="1">
        <v>20230908</v>
      </c>
      <c r="R205" s="1">
        <v>20230908</v>
      </c>
      <c r="S205" s="1">
        <v>20230908</v>
      </c>
      <c r="T205" s="1" t="s">
        <v>38</v>
      </c>
      <c r="U205" s="1" t="b">
        <v>0</v>
      </c>
      <c r="V205" s="1" t="b">
        <v>1</v>
      </c>
      <c r="W205" s="1" t="str" cm="1">
        <f t="array" ref="W205">_xlfn.XLOOKUP(MID(JuchuZan[[#This Row],[Item'#]],2,3),INDEX(_dtRg_Material,,1),INDEX(_dtRg_Material,,2),"-")</f>
        <v>-</v>
      </c>
      <c r="X205" s="1">
        <f>JuchuZan[[#This Row],[Total Length]]/JuchuZan[[#This Row],[OrderQty]]</f>
        <v>0</v>
      </c>
      <c r="Y205" s="87">
        <f>JuchuZan[[#This Row],[TotalPrice]]+Y204</f>
        <v>425531.94000000012</v>
      </c>
      <c r="Z2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5" s="1">
        <f>JuchuZan[[#This Row],[Total Length]]/JuchuZan[[#This Row],[Total Block]]</f>
        <v>0</v>
      </c>
      <c r="AB205" s="1">
        <f>JuchuZan[[#This Row],[TotalPrice]]/JuchuZan[[#This Row],[OrderQty]]</f>
        <v>92.31</v>
      </c>
      <c r="AC205" s="1" t="e">
        <f>_xlfn.XLOOKUP(JuchuZan[[#This Row],[H'#]],#REF!,#REF!,"NA",0)</f>
        <v>#REF!</v>
      </c>
      <c r="AD205" s="1" t="e">
        <f>_xlfn.XLOOKUP(JuchuZan[[#This Row],[H'#]],#REF!,#REF!,"NA",0)</f>
        <v>#REF!</v>
      </c>
      <c r="AE205" s="1" t="str">
        <f>_xlfn.XLOOKUP(JuchuZan[[#This Row],[H'#]],[3]Sheet1!$H$2:$H$1079,[3]Sheet1!$B$2:$B$1079,"NA",0)</f>
        <v>BLOCK SURFACE &amp; GROOVE G</v>
      </c>
    </row>
    <row r="206" spans="1:31">
      <c r="A206" s="1" t="s">
        <v>700</v>
      </c>
      <c r="B206" s="1" t="s">
        <v>701</v>
      </c>
      <c r="C206" s="1" t="s">
        <v>702</v>
      </c>
      <c r="D206" s="1">
        <v>10</v>
      </c>
      <c r="E206" s="1">
        <v>0</v>
      </c>
      <c r="F206" s="1">
        <v>10</v>
      </c>
      <c r="G206" s="1" t="s">
        <v>38</v>
      </c>
      <c r="H206" s="1" t="s">
        <v>89</v>
      </c>
      <c r="I206" s="1" t="s">
        <v>67</v>
      </c>
      <c r="J206" s="1" t="s">
        <v>68</v>
      </c>
      <c r="K206" s="1" t="s">
        <v>52</v>
      </c>
      <c r="L206" s="1" t="s">
        <v>61</v>
      </c>
      <c r="M206" s="1" t="s">
        <v>38</v>
      </c>
      <c r="N206" s="1">
        <v>73.61</v>
      </c>
      <c r="O206" s="2">
        <v>736.1</v>
      </c>
      <c r="P206" s="1">
        <v>21</v>
      </c>
      <c r="Q206" s="1">
        <v>20230908</v>
      </c>
      <c r="R206" s="1">
        <v>20230908</v>
      </c>
      <c r="S206" s="1">
        <v>20230908</v>
      </c>
      <c r="T206" s="1" t="s">
        <v>38</v>
      </c>
      <c r="U206" s="1" t="b">
        <v>0</v>
      </c>
      <c r="V206" s="1" t="b">
        <v>1</v>
      </c>
      <c r="W206" s="1" t="str" cm="1">
        <f t="array" ref="W206">_xlfn.XLOOKUP(MID(JuchuZan[[#This Row],[Item'#]],2,3),INDEX(_dtRg_Material,,1),INDEX(_dtRg_Material,,2),"-")</f>
        <v>-</v>
      </c>
      <c r="X206" s="1">
        <f>JuchuZan[[#This Row],[Total Length]]/JuchuZan[[#This Row],[OrderQty]]</f>
        <v>0</v>
      </c>
      <c r="Y206" s="87">
        <f>JuchuZan[[#This Row],[TotalPrice]]+Y205</f>
        <v>426268.0400000001</v>
      </c>
      <c r="Z2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6" s="1">
        <f>JuchuZan[[#This Row],[Total Length]]/JuchuZan[[#This Row],[Total Block]]</f>
        <v>0</v>
      </c>
      <c r="AB206" s="1">
        <f>JuchuZan[[#This Row],[TotalPrice]]/JuchuZan[[#This Row],[OrderQty]]</f>
        <v>73.61</v>
      </c>
      <c r="AC206" s="1" t="e">
        <f>_xlfn.XLOOKUP(JuchuZan[[#This Row],[H'#]],#REF!,#REF!,"NA",0)</f>
        <v>#REF!</v>
      </c>
      <c r="AD206" s="1" t="e">
        <f>_xlfn.XLOOKUP(JuchuZan[[#This Row],[H'#]],#REF!,#REF!,"NA",0)</f>
        <v>#REF!</v>
      </c>
      <c r="AE206" s="1" t="str">
        <f>_xlfn.XLOOKUP(JuchuZan[[#This Row],[H'#]],[3]Sheet1!$H$2:$H$1079,[3]Sheet1!$B$2:$B$1079,"NA",0)</f>
        <v>BLOCK SURFACE &amp; GROOVE G</v>
      </c>
    </row>
    <row r="207" spans="1:31">
      <c r="A207" s="1" t="s">
        <v>703</v>
      </c>
      <c r="B207" s="1" t="s">
        <v>701</v>
      </c>
      <c r="C207" s="1" t="s">
        <v>702</v>
      </c>
      <c r="D207" s="1">
        <v>10</v>
      </c>
      <c r="E207" s="1">
        <v>0</v>
      </c>
      <c r="F207" s="1">
        <v>10</v>
      </c>
      <c r="G207" s="1" t="s">
        <v>38</v>
      </c>
      <c r="H207" s="1" t="s">
        <v>89</v>
      </c>
      <c r="I207" s="1" t="s">
        <v>67</v>
      </c>
      <c r="J207" s="1" t="s">
        <v>68</v>
      </c>
      <c r="K207" s="1" t="s">
        <v>52</v>
      </c>
      <c r="L207" s="1" t="s">
        <v>61</v>
      </c>
      <c r="M207" s="1" t="s">
        <v>38</v>
      </c>
      <c r="N207" s="1">
        <v>73.61</v>
      </c>
      <c r="O207" s="2">
        <v>736.1</v>
      </c>
      <c r="P207" s="1">
        <v>21</v>
      </c>
      <c r="Q207" s="1">
        <v>20230908</v>
      </c>
      <c r="R207" s="1">
        <v>20230908</v>
      </c>
      <c r="S207" s="1">
        <v>20230908</v>
      </c>
      <c r="T207" s="1" t="s">
        <v>38</v>
      </c>
      <c r="U207" s="1" t="b">
        <v>0</v>
      </c>
      <c r="V207" s="1" t="b">
        <v>1</v>
      </c>
      <c r="W207" s="1" t="str" cm="1">
        <f t="array" ref="W207">_xlfn.XLOOKUP(MID(JuchuZan[[#This Row],[Item'#]],2,3),INDEX(_dtRg_Material,,1),INDEX(_dtRg_Material,,2),"-")</f>
        <v>-</v>
      </c>
      <c r="X207" s="1">
        <f>JuchuZan[[#This Row],[Total Length]]/JuchuZan[[#This Row],[OrderQty]]</f>
        <v>0</v>
      </c>
      <c r="Y207" s="87">
        <f>JuchuZan[[#This Row],[TotalPrice]]+Y206</f>
        <v>427004.14000000007</v>
      </c>
      <c r="Z2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7" s="1">
        <f>JuchuZan[[#This Row],[Total Length]]/JuchuZan[[#This Row],[Total Block]]</f>
        <v>0</v>
      </c>
      <c r="AB207" s="1">
        <f>JuchuZan[[#This Row],[TotalPrice]]/JuchuZan[[#This Row],[OrderQty]]</f>
        <v>73.61</v>
      </c>
      <c r="AC207" s="1" t="e">
        <f>_xlfn.XLOOKUP(JuchuZan[[#This Row],[H'#]],#REF!,#REF!,"NA",0)</f>
        <v>#REF!</v>
      </c>
      <c r="AD207" s="1" t="e">
        <f>_xlfn.XLOOKUP(JuchuZan[[#This Row],[H'#]],#REF!,#REF!,"NA",0)</f>
        <v>#REF!</v>
      </c>
      <c r="AE207" s="1" t="str">
        <f>_xlfn.XLOOKUP(JuchuZan[[#This Row],[H'#]],[3]Sheet1!$H$2:$H$1079,[3]Sheet1!$B$2:$B$1079,"NA",0)</f>
        <v>BLOCK SURFACE &amp; GROOVE G</v>
      </c>
    </row>
    <row r="208" spans="1:31">
      <c r="A208" s="1" t="s">
        <v>704</v>
      </c>
      <c r="B208" s="1" t="s">
        <v>701</v>
      </c>
      <c r="C208" s="1" t="s">
        <v>702</v>
      </c>
      <c r="D208" s="1">
        <v>10</v>
      </c>
      <c r="E208" s="1">
        <v>0</v>
      </c>
      <c r="F208" s="1">
        <v>10</v>
      </c>
      <c r="G208" s="1" t="s">
        <v>38</v>
      </c>
      <c r="H208" s="1" t="s">
        <v>89</v>
      </c>
      <c r="I208" s="1" t="s">
        <v>67</v>
      </c>
      <c r="J208" s="1" t="s">
        <v>68</v>
      </c>
      <c r="K208" s="1" t="s">
        <v>52</v>
      </c>
      <c r="L208" s="1" t="s">
        <v>61</v>
      </c>
      <c r="M208" s="1" t="s">
        <v>38</v>
      </c>
      <c r="N208" s="1">
        <v>73.61</v>
      </c>
      <c r="O208" s="2">
        <v>736.1</v>
      </c>
      <c r="P208" s="1">
        <v>21</v>
      </c>
      <c r="Q208" s="1">
        <v>20230908</v>
      </c>
      <c r="R208" s="1">
        <v>20230908</v>
      </c>
      <c r="S208" s="1">
        <v>20230908</v>
      </c>
      <c r="T208" s="1" t="s">
        <v>38</v>
      </c>
      <c r="U208" s="1" t="b">
        <v>0</v>
      </c>
      <c r="V208" s="1" t="b">
        <v>1</v>
      </c>
      <c r="W208" s="1" t="str" cm="1">
        <f t="array" ref="W208">_xlfn.XLOOKUP(MID(JuchuZan[[#This Row],[Item'#]],2,3),INDEX(_dtRg_Material,,1),INDEX(_dtRg_Material,,2),"-")</f>
        <v>-</v>
      </c>
      <c r="X208" s="1">
        <f>JuchuZan[[#This Row],[Total Length]]/JuchuZan[[#This Row],[OrderQty]]</f>
        <v>0</v>
      </c>
      <c r="Y208" s="87">
        <f>JuchuZan[[#This Row],[TotalPrice]]+Y207</f>
        <v>427740.24000000005</v>
      </c>
      <c r="Z2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8" s="1">
        <f>JuchuZan[[#This Row],[Total Length]]/JuchuZan[[#This Row],[Total Block]]</f>
        <v>0</v>
      </c>
      <c r="AB208" s="1">
        <f>JuchuZan[[#This Row],[TotalPrice]]/JuchuZan[[#This Row],[OrderQty]]</f>
        <v>73.61</v>
      </c>
      <c r="AC208" s="1" t="e">
        <f>_xlfn.XLOOKUP(JuchuZan[[#This Row],[H'#]],#REF!,#REF!,"NA",0)</f>
        <v>#REF!</v>
      </c>
      <c r="AD208" s="1" t="e">
        <f>_xlfn.XLOOKUP(JuchuZan[[#This Row],[H'#]],#REF!,#REF!,"NA",0)</f>
        <v>#REF!</v>
      </c>
      <c r="AE208" s="1" t="str">
        <f>_xlfn.XLOOKUP(JuchuZan[[#This Row],[H'#]],[3]Sheet1!$H$2:$H$1079,[3]Sheet1!$B$2:$B$1079,"NA",0)</f>
        <v>BLOCK SURFACE &amp; GROOVE G</v>
      </c>
    </row>
    <row r="209" spans="1:31">
      <c r="A209" s="1" t="s">
        <v>705</v>
      </c>
      <c r="B209" s="1" t="s">
        <v>701</v>
      </c>
      <c r="C209" s="1" t="s">
        <v>702</v>
      </c>
      <c r="D209" s="1">
        <v>10</v>
      </c>
      <c r="E209" s="1">
        <v>0</v>
      </c>
      <c r="F209" s="1">
        <v>10</v>
      </c>
      <c r="G209" s="1" t="s">
        <v>38</v>
      </c>
      <c r="H209" s="1" t="s">
        <v>89</v>
      </c>
      <c r="I209" s="1" t="s">
        <v>67</v>
      </c>
      <c r="J209" s="1" t="s">
        <v>68</v>
      </c>
      <c r="K209" s="1" t="s">
        <v>52</v>
      </c>
      <c r="L209" s="1" t="s">
        <v>61</v>
      </c>
      <c r="M209" s="1" t="s">
        <v>38</v>
      </c>
      <c r="N209" s="1">
        <v>73.61</v>
      </c>
      <c r="O209" s="2">
        <v>736.1</v>
      </c>
      <c r="P209" s="1">
        <v>21</v>
      </c>
      <c r="Q209" s="1">
        <v>20230908</v>
      </c>
      <c r="R209" s="1">
        <v>20230908</v>
      </c>
      <c r="S209" s="1">
        <v>20230908</v>
      </c>
      <c r="T209" s="1" t="s">
        <v>38</v>
      </c>
      <c r="U209" s="1" t="b">
        <v>0</v>
      </c>
      <c r="V209" s="1" t="b">
        <v>1</v>
      </c>
      <c r="W209" s="1" t="str" cm="1">
        <f t="array" ref="W209">_xlfn.XLOOKUP(MID(JuchuZan[[#This Row],[Item'#]],2,3),INDEX(_dtRg_Material,,1),INDEX(_dtRg_Material,,2),"-")</f>
        <v>-</v>
      </c>
      <c r="X209" s="1">
        <f>JuchuZan[[#This Row],[Total Length]]/JuchuZan[[#This Row],[OrderQty]]</f>
        <v>0</v>
      </c>
      <c r="Y209" s="87">
        <f>JuchuZan[[#This Row],[TotalPrice]]+Y208</f>
        <v>428476.34</v>
      </c>
      <c r="Z2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09" s="1">
        <f>JuchuZan[[#This Row],[Total Length]]/JuchuZan[[#This Row],[Total Block]]</f>
        <v>0</v>
      </c>
      <c r="AB209" s="1">
        <f>JuchuZan[[#This Row],[TotalPrice]]/JuchuZan[[#This Row],[OrderQty]]</f>
        <v>73.61</v>
      </c>
      <c r="AC209" s="1" t="e">
        <f>_xlfn.XLOOKUP(JuchuZan[[#This Row],[H'#]],#REF!,#REF!,"NA",0)</f>
        <v>#REF!</v>
      </c>
      <c r="AD209" s="1" t="e">
        <f>_xlfn.XLOOKUP(JuchuZan[[#This Row],[H'#]],#REF!,#REF!,"NA",0)</f>
        <v>#REF!</v>
      </c>
      <c r="AE209" s="1" t="str">
        <f>_xlfn.XLOOKUP(JuchuZan[[#This Row],[H'#]],[3]Sheet1!$H$2:$H$1079,[3]Sheet1!$B$2:$B$1079,"NA",0)</f>
        <v>BLOCK SURFACE &amp; GROOVE G</v>
      </c>
    </row>
    <row r="210" spans="1:31">
      <c r="A210" s="1" t="s">
        <v>706</v>
      </c>
      <c r="B210" s="1" t="s">
        <v>701</v>
      </c>
      <c r="C210" s="1" t="s">
        <v>702</v>
      </c>
      <c r="D210" s="1">
        <v>10</v>
      </c>
      <c r="E210" s="1">
        <v>0</v>
      </c>
      <c r="F210" s="1">
        <v>10</v>
      </c>
      <c r="G210" s="1" t="s">
        <v>38</v>
      </c>
      <c r="H210" s="1" t="s">
        <v>89</v>
      </c>
      <c r="I210" s="1" t="s">
        <v>67</v>
      </c>
      <c r="J210" s="1" t="s">
        <v>68</v>
      </c>
      <c r="K210" s="1" t="s">
        <v>52</v>
      </c>
      <c r="L210" s="1" t="s">
        <v>61</v>
      </c>
      <c r="M210" s="1" t="s">
        <v>38</v>
      </c>
      <c r="N210" s="1">
        <v>73.61</v>
      </c>
      <c r="O210" s="2">
        <v>736.1</v>
      </c>
      <c r="P210" s="1">
        <v>21</v>
      </c>
      <c r="Q210" s="1">
        <v>20230908</v>
      </c>
      <c r="R210" s="1">
        <v>20230908</v>
      </c>
      <c r="S210" s="1">
        <v>20230908</v>
      </c>
      <c r="T210" s="1" t="s">
        <v>38</v>
      </c>
      <c r="U210" s="1" t="b">
        <v>0</v>
      </c>
      <c r="V210" s="1" t="b">
        <v>1</v>
      </c>
      <c r="W210" s="1" t="str" cm="1">
        <f t="array" ref="W210">_xlfn.XLOOKUP(MID(JuchuZan[[#This Row],[Item'#]],2,3),INDEX(_dtRg_Material,,1),INDEX(_dtRg_Material,,2),"-")</f>
        <v>-</v>
      </c>
      <c r="X210" s="1">
        <f>JuchuZan[[#This Row],[Total Length]]/JuchuZan[[#This Row],[OrderQty]]</f>
        <v>0</v>
      </c>
      <c r="Y210" s="87">
        <f>JuchuZan[[#This Row],[TotalPrice]]+Y209</f>
        <v>429212.44</v>
      </c>
      <c r="Z2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0" s="1">
        <f>JuchuZan[[#This Row],[Total Length]]/JuchuZan[[#This Row],[Total Block]]</f>
        <v>0</v>
      </c>
      <c r="AB210" s="1">
        <f>JuchuZan[[#This Row],[TotalPrice]]/JuchuZan[[#This Row],[OrderQty]]</f>
        <v>73.61</v>
      </c>
      <c r="AC210" s="1" t="e">
        <f>_xlfn.XLOOKUP(JuchuZan[[#This Row],[H'#]],#REF!,#REF!,"NA",0)</f>
        <v>#REF!</v>
      </c>
      <c r="AD210" s="1" t="e">
        <f>_xlfn.XLOOKUP(JuchuZan[[#This Row],[H'#]],#REF!,#REF!,"NA",0)</f>
        <v>#REF!</v>
      </c>
      <c r="AE210" s="1" t="str">
        <f>_xlfn.XLOOKUP(JuchuZan[[#This Row],[H'#]],[3]Sheet1!$H$2:$H$1079,[3]Sheet1!$B$2:$B$1079,"NA",0)</f>
        <v>BLOCK SURFACE &amp; GROOVE G</v>
      </c>
    </row>
    <row r="211" spans="1:31">
      <c r="A211" s="1" t="s">
        <v>707</v>
      </c>
      <c r="B211" s="1" t="s">
        <v>701</v>
      </c>
      <c r="C211" s="1" t="s">
        <v>702</v>
      </c>
      <c r="D211" s="1">
        <v>10</v>
      </c>
      <c r="E211" s="1">
        <v>0</v>
      </c>
      <c r="F211" s="1">
        <v>10</v>
      </c>
      <c r="G211" s="1" t="s">
        <v>38</v>
      </c>
      <c r="H211" s="1" t="s">
        <v>89</v>
      </c>
      <c r="I211" s="1" t="s">
        <v>67</v>
      </c>
      <c r="J211" s="1" t="s">
        <v>68</v>
      </c>
      <c r="K211" s="1" t="s">
        <v>52</v>
      </c>
      <c r="L211" s="1" t="s">
        <v>61</v>
      </c>
      <c r="M211" s="1" t="s">
        <v>38</v>
      </c>
      <c r="N211" s="1">
        <v>73.61</v>
      </c>
      <c r="O211" s="2">
        <v>736.1</v>
      </c>
      <c r="P211" s="1">
        <v>21</v>
      </c>
      <c r="Q211" s="1">
        <v>20230908</v>
      </c>
      <c r="R211" s="1">
        <v>20230908</v>
      </c>
      <c r="S211" s="1">
        <v>20230908</v>
      </c>
      <c r="T211" s="1" t="s">
        <v>38</v>
      </c>
      <c r="U211" s="1" t="b">
        <v>0</v>
      </c>
      <c r="V211" s="1" t="b">
        <v>1</v>
      </c>
      <c r="W211" s="1" t="str" cm="1">
        <f t="array" ref="W211">_xlfn.XLOOKUP(MID(JuchuZan[[#This Row],[Item'#]],2,3),INDEX(_dtRg_Material,,1),INDEX(_dtRg_Material,,2),"-")</f>
        <v>-</v>
      </c>
      <c r="X211" s="1">
        <f>JuchuZan[[#This Row],[Total Length]]/JuchuZan[[#This Row],[OrderQty]]</f>
        <v>0</v>
      </c>
      <c r="Y211" s="87">
        <f>JuchuZan[[#This Row],[TotalPrice]]+Y210</f>
        <v>429948.54</v>
      </c>
      <c r="Z2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1" s="1">
        <f>JuchuZan[[#This Row],[Total Length]]/JuchuZan[[#This Row],[Total Block]]</f>
        <v>0</v>
      </c>
      <c r="AB211" s="1">
        <f>JuchuZan[[#This Row],[TotalPrice]]/JuchuZan[[#This Row],[OrderQty]]</f>
        <v>73.61</v>
      </c>
      <c r="AC211" s="1" t="e">
        <f>_xlfn.XLOOKUP(JuchuZan[[#This Row],[H'#]],#REF!,#REF!,"NA",0)</f>
        <v>#REF!</v>
      </c>
      <c r="AD211" s="1" t="e">
        <f>_xlfn.XLOOKUP(JuchuZan[[#This Row],[H'#]],#REF!,#REF!,"NA",0)</f>
        <v>#REF!</v>
      </c>
      <c r="AE211" s="1" t="str">
        <f>_xlfn.XLOOKUP(JuchuZan[[#This Row],[H'#]],[3]Sheet1!$H$2:$H$1079,[3]Sheet1!$B$2:$B$1079,"NA",0)</f>
        <v>BLOCK SURFACE &amp; GROOVE G</v>
      </c>
    </row>
    <row r="212" spans="1:31">
      <c r="A212" s="1" t="s">
        <v>708</v>
      </c>
      <c r="B212" s="1" t="s">
        <v>701</v>
      </c>
      <c r="C212" s="1" t="s">
        <v>702</v>
      </c>
      <c r="D212" s="1">
        <v>10</v>
      </c>
      <c r="E212" s="1">
        <v>0</v>
      </c>
      <c r="F212" s="1">
        <v>10</v>
      </c>
      <c r="G212" s="1" t="s">
        <v>38</v>
      </c>
      <c r="H212" s="1" t="s">
        <v>89</v>
      </c>
      <c r="I212" s="1" t="s">
        <v>67</v>
      </c>
      <c r="J212" s="1" t="s">
        <v>68</v>
      </c>
      <c r="K212" s="1" t="s">
        <v>52</v>
      </c>
      <c r="L212" s="1" t="s">
        <v>61</v>
      </c>
      <c r="M212" s="1" t="s">
        <v>38</v>
      </c>
      <c r="N212" s="1">
        <v>73.61</v>
      </c>
      <c r="O212" s="2">
        <v>736.1</v>
      </c>
      <c r="P212" s="1">
        <v>21</v>
      </c>
      <c r="Q212" s="1">
        <v>20230908</v>
      </c>
      <c r="R212" s="1">
        <v>20230908</v>
      </c>
      <c r="S212" s="1">
        <v>20230908</v>
      </c>
      <c r="T212" s="1" t="s">
        <v>38</v>
      </c>
      <c r="U212" s="1" t="b">
        <v>0</v>
      </c>
      <c r="V212" s="1" t="b">
        <v>1</v>
      </c>
      <c r="W212" s="1" t="str" cm="1">
        <f t="array" ref="W212">_xlfn.XLOOKUP(MID(JuchuZan[[#This Row],[Item'#]],2,3),INDEX(_dtRg_Material,,1),INDEX(_dtRg_Material,,2),"-")</f>
        <v>-</v>
      </c>
      <c r="X212" s="1">
        <f>JuchuZan[[#This Row],[Total Length]]/JuchuZan[[#This Row],[OrderQty]]</f>
        <v>0</v>
      </c>
      <c r="Y212" s="87">
        <f>JuchuZan[[#This Row],[TotalPrice]]+Y211</f>
        <v>430684.63999999996</v>
      </c>
      <c r="Z2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2" s="1">
        <f>JuchuZan[[#This Row],[Total Length]]/JuchuZan[[#This Row],[Total Block]]</f>
        <v>0</v>
      </c>
      <c r="AB212" s="1">
        <f>JuchuZan[[#This Row],[TotalPrice]]/JuchuZan[[#This Row],[OrderQty]]</f>
        <v>73.61</v>
      </c>
      <c r="AC212" s="1" t="e">
        <f>_xlfn.XLOOKUP(JuchuZan[[#This Row],[H'#]],#REF!,#REF!,"NA",0)</f>
        <v>#REF!</v>
      </c>
      <c r="AD212" s="1" t="e">
        <f>_xlfn.XLOOKUP(JuchuZan[[#This Row],[H'#]],#REF!,#REF!,"NA",0)</f>
        <v>#REF!</v>
      </c>
      <c r="AE212" s="1" t="str">
        <f>_xlfn.XLOOKUP(JuchuZan[[#This Row],[H'#]],[3]Sheet1!$H$2:$H$1079,[3]Sheet1!$B$2:$B$1079,"NA",0)</f>
        <v>BLOCK SURFACE &amp; GROOVE G</v>
      </c>
    </row>
    <row r="213" spans="1:31">
      <c r="A213" s="1" t="s">
        <v>709</v>
      </c>
      <c r="B213" s="1" t="s">
        <v>701</v>
      </c>
      <c r="C213" s="1" t="s">
        <v>702</v>
      </c>
      <c r="D213" s="1">
        <v>5</v>
      </c>
      <c r="E213" s="1">
        <v>0</v>
      </c>
      <c r="F213" s="1">
        <v>5</v>
      </c>
      <c r="G213" s="1" t="s">
        <v>38</v>
      </c>
      <c r="H213" s="1" t="s">
        <v>89</v>
      </c>
      <c r="I213" s="1" t="s">
        <v>67</v>
      </c>
      <c r="J213" s="1" t="s">
        <v>68</v>
      </c>
      <c r="K213" s="1" t="s">
        <v>52</v>
      </c>
      <c r="L213" s="1" t="s">
        <v>61</v>
      </c>
      <c r="M213" s="1" t="s">
        <v>38</v>
      </c>
      <c r="N213" s="1">
        <v>73.61</v>
      </c>
      <c r="O213" s="2">
        <v>368.05</v>
      </c>
      <c r="P213" s="1">
        <v>21</v>
      </c>
      <c r="Q213" s="1">
        <v>20230908</v>
      </c>
      <c r="R213" s="1">
        <v>20230908</v>
      </c>
      <c r="S213" s="1">
        <v>20230908</v>
      </c>
      <c r="T213" s="1" t="s">
        <v>38</v>
      </c>
      <c r="U213" s="1" t="b">
        <v>0</v>
      </c>
      <c r="V213" s="1" t="b">
        <v>1</v>
      </c>
      <c r="W213" s="1" t="str" cm="1">
        <f t="array" ref="W213">_xlfn.XLOOKUP(MID(JuchuZan[[#This Row],[Item'#]],2,3),INDEX(_dtRg_Material,,1),INDEX(_dtRg_Material,,2),"-")</f>
        <v>-</v>
      </c>
      <c r="X213" s="1">
        <f>JuchuZan[[#This Row],[Total Length]]/JuchuZan[[#This Row],[OrderQty]]</f>
        <v>0</v>
      </c>
      <c r="Y213" s="87">
        <f>JuchuZan[[#This Row],[TotalPrice]]+Y212</f>
        <v>431052.68999999994</v>
      </c>
      <c r="Z2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3" s="1">
        <f>JuchuZan[[#This Row],[Total Length]]/JuchuZan[[#This Row],[Total Block]]</f>
        <v>0</v>
      </c>
      <c r="AB213" s="1">
        <f>JuchuZan[[#This Row],[TotalPrice]]/JuchuZan[[#This Row],[OrderQty]]</f>
        <v>73.61</v>
      </c>
      <c r="AC213" s="1" t="e">
        <f>_xlfn.XLOOKUP(JuchuZan[[#This Row],[H'#]],#REF!,#REF!,"NA",0)</f>
        <v>#REF!</v>
      </c>
      <c r="AD213" s="1" t="e">
        <f>_xlfn.XLOOKUP(JuchuZan[[#This Row],[H'#]],#REF!,#REF!,"NA",0)</f>
        <v>#REF!</v>
      </c>
      <c r="AE213" s="1" t="str">
        <f>_xlfn.XLOOKUP(JuchuZan[[#This Row],[H'#]],[3]Sheet1!$H$2:$H$1079,[3]Sheet1!$B$2:$B$1079,"NA",0)</f>
        <v>BLOCK SURFACE &amp; GROOVE G</v>
      </c>
    </row>
    <row r="214" spans="1:31">
      <c r="A214" s="1" t="s">
        <v>710</v>
      </c>
      <c r="B214" s="1" t="s">
        <v>56</v>
      </c>
      <c r="C214" s="1" t="s">
        <v>57</v>
      </c>
      <c r="D214" s="1">
        <v>60</v>
      </c>
      <c r="E214" s="1">
        <v>0</v>
      </c>
      <c r="F214" s="1">
        <v>60</v>
      </c>
      <c r="G214" s="1" t="s">
        <v>38</v>
      </c>
      <c r="H214" s="1" t="s">
        <v>58</v>
      </c>
      <c r="I214" s="1" t="s">
        <v>50</v>
      </c>
      <c r="J214" s="1" t="s">
        <v>59</v>
      </c>
      <c r="K214" s="1" t="s">
        <v>60</v>
      </c>
      <c r="L214" s="1" t="s">
        <v>61</v>
      </c>
      <c r="M214" s="1" t="s">
        <v>38</v>
      </c>
      <c r="N214" s="1">
        <v>22.66</v>
      </c>
      <c r="O214" s="2">
        <v>1359.6</v>
      </c>
      <c r="P214" s="1">
        <v>21</v>
      </c>
      <c r="Q214" s="1">
        <v>20230908</v>
      </c>
      <c r="R214" s="1">
        <v>20230908</v>
      </c>
      <c r="S214" s="1">
        <v>20230908</v>
      </c>
      <c r="T214" s="1" t="s">
        <v>38</v>
      </c>
      <c r="U214" s="1" t="b">
        <v>0</v>
      </c>
      <c r="V214" s="1" t="b">
        <v>1</v>
      </c>
      <c r="W214" s="1" t="str" cm="1">
        <f t="array" ref="W214">_xlfn.XLOOKUP(MID(JuchuZan[[#This Row],[Item'#]],2,3),INDEX(_dtRg_Material,,1),INDEX(_dtRg_Material,,2),"-")</f>
        <v>-</v>
      </c>
      <c r="X214" s="1">
        <f>JuchuZan[[#This Row],[Total Length]]/JuchuZan[[#This Row],[OrderQty]]</f>
        <v>0</v>
      </c>
      <c r="Y214" s="87">
        <f>JuchuZan[[#This Row],[TotalPrice]]+Y213</f>
        <v>432412.28999999992</v>
      </c>
      <c r="Z2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4" s="1">
        <f>JuchuZan[[#This Row],[Total Length]]/JuchuZan[[#This Row],[Total Block]]</f>
        <v>0</v>
      </c>
      <c r="AB214" s="1">
        <f>JuchuZan[[#This Row],[TotalPrice]]/JuchuZan[[#This Row],[OrderQty]]</f>
        <v>22.66</v>
      </c>
      <c r="AC214" s="1" t="e">
        <f>_xlfn.XLOOKUP(JuchuZan[[#This Row],[H'#]],#REF!,#REF!,"NA",0)</f>
        <v>#REF!</v>
      </c>
      <c r="AD214" s="1" t="e">
        <f>_xlfn.XLOOKUP(JuchuZan[[#This Row],[H'#]],#REF!,#REF!,"NA",0)</f>
        <v>#REF!</v>
      </c>
      <c r="AE214" s="1" t="str">
        <f>_xlfn.XLOOKUP(JuchuZan[[#This Row],[H'#]],[3]Sheet1!$H$2:$H$1079,[3]Sheet1!$B$2:$B$1079,"NA",0)</f>
        <v>NA</v>
      </c>
    </row>
    <row r="215" spans="1:31">
      <c r="A215" s="1" t="s">
        <v>711</v>
      </c>
      <c r="B215" s="1" t="s">
        <v>712</v>
      </c>
      <c r="C215" s="1" t="s">
        <v>713</v>
      </c>
      <c r="D215" s="1">
        <v>30</v>
      </c>
      <c r="E215" s="1">
        <v>0</v>
      </c>
      <c r="F215" s="1">
        <v>30</v>
      </c>
      <c r="G215" s="1" t="s">
        <v>38</v>
      </c>
      <c r="H215" s="1" t="s">
        <v>58</v>
      </c>
      <c r="I215" s="1" t="s">
        <v>50</v>
      </c>
      <c r="J215" s="1" t="s">
        <v>59</v>
      </c>
      <c r="K215" s="1" t="s">
        <v>60</v>
      </c>
      <c r="L215" s="1" t="s">
        <v>61</v>
      </c>
      <c r="M215" s="1" t="s">
        <v>53</v>
      </c>
      <c r="N215" s="1">
        <v>22.66</v>
      </c>
      <c r="O215" s="2">
        <v>679.8</v>
      </c>
      <c r="P215" s="1">
        <v>21</v>
      </c>
      <c r="Q215" s="1">
        <v>20230908</v>
      </c>
      <c r="R215" s="1">
        <v>20230908</v>
      </c>
      <c r="S215" s="1">
        <v>20230908</v>
      </c>
      <c r="T215" s="1" t="s">
        <v>38</v>
      </c>
      <c r="U215" s="1" t="b">
        <v>0</v>
      </c>
      <c r="V215" s="1" t="b">
        <v>1</v>
      </c>
      <c r="W215" s="1" t="str" cm="1">
        <f t="array" ref="W215">_xlfn.XLOOKUP(MID(JuchuZan[[#This Row],[Item'#]],2,3),INDEX(_dtRg_Material,,1),INDEX(_dtRg_Material,,2),"-")</f>
        <v>-</v>
      </c>
      <c r="X215" s="1">
        <f>JuchuZan[[#This Row],[Total Length]]/JuchuZan[[#This Row],[OrderQty]]</f>
        <v>0</v>
      </c>
      <c r="Y215" s="87">
        <f>JuchuZan[[#This Row],[TotalPrice]]+Y214</f>
        <v>433092.08999999991</v>
      </c>
      <c r="Z2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5" s="1">
        <f>JuchuZan[[#This Row],[Total Length]]/JuchuZan[[#This Row],[Total Block]]</f>
        <v>0</v>
      </c>
      <c r="AB215" s="1">
        <f>JuchuZan[[#This Row],[TotalPrice]]/JuchuZan[[#This Row],[OrderQty]]</f>
        <v>22.66</v>
      </c>
      <c r="AC215" s="1" t="e">
        <f>_xlfn.XLOOKUP(JuchuZan[[#This Row],[H'#]],#REF!,#REF!,"NA",0)</f>
        <v>#REF!</v>
      </c>
      <c r="AD215" s="1" t="e">
        <f>_xlfn.XLOOKUP(JuchuZan[[#This Row],[H'#]],#REF!,#REF!,"NA",0)</f>
        <v>#REF!</v>
      </c>
      <c r="AE215" s="1" t="str">
        <f>_xlfn.XLOOKUP(JuchuZan[[#This Row],[H'#]],[3]Sheet1!$H$2:$H$1079,[3]Sheet1!$B$2:$B$1079,"NA",0)</f>
        <v>NA</v>
      </c>
    </row>
    <row r="216" spans="1:31">
      <c r="A216" s="1" t="s">
        <v>714</v>
      </c>
      <c r="B216" s="1" t="s">
        <v>109</v>
      </c>
      <c r="C216" s="1" t="s">
        <v>110</v>
      </c>
      <c r="D216" s="1">
        <v>90</v>
      </c>
      <c r="E216" s="1">
        <v>0</v>
      </c>
      <c r="F216" s="1">
        <v>90</v>
      </c>
      <c r="G216" s="1" t="s">
        <v>38</v>
      </c>
      <c r="H216" s="1" t="s">
        <v>58</v>
      </c>
      <c r="I216" s="1" t="s">
        <v>50</v>
      </c>
      <c r="J216" s="1" t="s">
        <v>59</v>
      </c>
      <c r="K216" s="1" t="s">
        <v>82</v>
      </c>
      <c r="L216" s="1" t="s">
        <v>61</v>
      </c>
      <c r="M216" s="1" t="s">
        <v>38</v>
      </c>
      <c r="N216" s="1">
        <v>22.66</v>
      </c>
      <c r="O216" s="2">
        <v>2039.4</v>
      </c>
      <c r="P216" s="1">
        <v>21</v>
      </c>
      <c r="Q216" s="1">
        <v>20230908</v>
      </c>
      <c r="R216" s="1">
        <v>20230908</v>
      </c>
      <c r="S216" s="1">
        <v>20230908</v>
      </c>
      <c r="T216" s="1" t="s">
        <v>38</v>
      </c>
      <c r="U216" s="1" t="b">
        <v>0</v>
      </c>
      <c r="V216" s="1" t="b">
        <v>1</v>
      </c>
      <c r="W216" s="1" t="str" cm="1">
        <f t="array" ref="W216">_xlfn.XLOOKUP(MID(JuchuZan[[#This Row],[Item'#]],2,3),INDEX(_dtRg_Material,,1),INDEX(_dtRg_Material,,2),"-")</f>
        <v>-</v>
      </c>
      <c r="X216" s="1">
        <f>JuchuZan[[#This Row],[Total Length]]/JuchuZan[[#This Row],[OrderQty]]</f>
        <v>0</v>
      </c>
      <c r="Y216" s="87">
        <f>JuchuZan[[#This Row],[TotalPrice]]+Y215</f>
        <v>435131.48999999993</v>
      </c>
      <c r="Z2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6" s="1">
        <f>JuchuZan[[#This Row],[Total Length]]/JuchuZan[[#This Row],[Total Block]]</f>
        <v>0</v>
      </c>
      <c r="AB216" s="1">
        <f>JuchuZan[[#This Row],[TotalPrice]]/JuchuZan[[#This Row],[OrderQty]]</f>
        <v>22.66</v>
      </c>
      <c r="AC216" s="1" t="e">
        <f>_xlfn.XLOOKUP(JuchuZan[[#This Row],[H'#]],#REF!,#REF!,"NA",0)</f>
        <v>#REF!</v>
      </c>
      <c r="AD216" s="1" t="e">
        <f>_xlfn.XLOOKUP(JuchuZan[[#This Row],[H'#]],#REF!,#REF!,"NA",0)</f>
        <v>#REF!</v>
      </c>
      <c r="AE216" s="1" t="str">
        <f>_xlfn.XLOOKUP(JuchuZan[[#This Row],[H'#]],[3]Sheet1!$H$2:$H$1079,[3]Sheet1!$B$2:$B$1079,"NA",0)</f>
        <v>NA</v>
      </c>
    </row>
    <row r="217" spans="1:31">
      <c r="A217" s="1" t="s">
        <v>715</v>
      </c>
      <c r="B217" s="1" t="s">
        <v>332</v>
      </c>
      <c r="C217" s="1" t="s">
        <v>333</v>
      </c>
      <c r="D217" s="1">
        <v>30</v>
      </c>
      <c r="E217" s="1">
        <v>0</v>
      </c>
      <c r="F217" s="1">
        <v>30</v>
      </c>
      <c r="G217" s="1" t="s">
        <v>38</v>
      </c>
      <c r="H217" s="1" t="s">
        <v>58</v>
      </c>
      <c r="I217" s="1" t="s">
        <v>50</v>
      </c>
      <c r="J217" s="1" t="s">
        <v>59</v>
      </c>
      <c r="K217" s="1" t="s">
        <v>82</v>
      </c>
      <c r="L217" s="1" t="s">
        <v>61</v>
      </c>
      <c r="M217" s="1" t="s">
        <v>53</v>
      </c>
      <c r="N217" s="1">
        <v>26.17</v>
      </c>
      <c r="O217" s="2">
        <v>785.1</v>
      </c>
      <c r="P217" s="1">
        <v>21</v>
      </c>
      <c r="Q217" s="1">
        <v>20230908</v>
      </c>
      <c r="R217" s="1">
        <v>20230908</v>
      </c>
      <c r="S217" s="1">
        <v>20230908</v>
      </c>
      <c r="T217" s="1" t="s">
        <v>38</v>
      </c>
      <c r="U217" s="1" t="b">
        <v>0</v>
      </c>
      <c r="V217" s="1" t="b">
        <v>1</v>
      </c>
      <c r="W217" s="1" t="str" cm="1">
        <f t="array" ref="W217">_xlfn.XLOOKUP(MID(JuchuZan[[#This Row],[Item'#]],2,3),INDEX(_dtRg_Material,,1),INDEX(_dtRg_Material,,2),"-")</f>
        <v>-</v>
      </c>
      <c r="X217" s="1">
        <f>JuchuZan[[#This Row],[Total Length]]/JuchuZan[[#This Row],[OrderQty]]</f>
        <v>0</v>
      </c>
      <c r="Y217" s="87">
        <f>JuchuZan[[#This Row],[TotalPrice]]+Y216</f>
        <v>435916.58999999991</v>
      </c>
      <c r="Z2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7" s="1">
        <f>JuchuZan[[#This Row],[Total Length]]/JuchuZan[[#This Row],[Total Block]]</f>
        <v>0</v>
      </c>
      <c r="AB217" s="1">
        <f>JuchuZan[[#This Row],[TotalPrice]]/JuchuZan[[#This Row],[OrderQty]]</f>
        <v>26.17</v>
      </c>
      <c r="AC217" s="1" t="e">
        <f>_xlfn.XLOOKUP(JuchuZan[[#This Row],[H'#]],#REF!,#REF!,"NA",0)</f>
        <v>#REF!</v>
      </c>
      <c r="AD217" s="1" t="e">
        <f>_xlfn.XLOOKUP(JuchuZan[[#This Row],[H'#]],#REF!,#REF!,"NA",0)</f>
        <v>#REF!</v>
      </c>
      <c r="AE217" s="1" t="str">
        <f>_xlfn.XLOOKUP(JuchuZan[[#This Row],[H'#]],[3]Sheet1!$H$2:$H$1079,[3]Sheet1!$B$2:$B$1079,"NA",0)</f>
        <v>NA</v>
      </c>
    </row>
    <row r="218" spans="1:31">
      <c r="A218" s="1" t="s">
        <v>716</v>
      </c>
      <c r="B218" s="1" t="s">
        <v>485</v>
      </c>
      <c r="C218" s="1" t="s">
        <v>486</v>
      </c>
      <c r="D218" s="1">
        <v>20</v>
      </c>
      <c r="E218" s="1">
        <v>0</v>
      </c>
      <c r="F218" s="1">
        <v>20</v>
      </c>
      <c r="G218" s="1" t="s">
        <v>38</v>
      </c>
      <c r="H218" s="1" t="s">
        <v>58</v>
      </c>
      <c r="I218" s="1" t="s">
        <v>50</v>
      </c>
      <c r="J218" s="1" t="s">
        <v>114</v>
      </c>
      <c r="K218" s="1" t="s">
        <v>60</v>
      </c>
      <c r="L218" s="1" t="s">
        <v>61</v>
      </c>
      <c r="M218" s="1" t="s">
        <v>38</v>
      </c>
      <c r="N218" s="1">
        <v>31.11</v>
      </c>
      <c r="O218" s="2">
        <v>622.20000000000005</v>
      </c>
      <c r="P218" s="1">
        <v>21</v>
      </c>
      <c r="Q218" s="1">
        <v>20230908</v>
      </c>
      <c r="R218" s="1">
        <v>20230908</v>
      </c>
      <c r="S218" s="1">
        <v>20230908</v>
      </c>
      <c r="T218" s="1" t="s">
        <v>38</v>
      </c>
      <c r="U218" s="1" t="b">
        <v>0</v>
      </c>
      <c r="V218" s="1" t="b">
        <v>1</v>
      </c>
      <c r="W218" s="1" t="str" cm="1">
        <f t="array" ref="W218">_xlfn.XLOOKUP(MID(JuchuZan[[#This Row],[Item'#]],2,3),INDEX(_dtRg_Material,,1),INDEX(_dtRg_Material,,2),"-")</f>
        <v>-</v>
      </c>
      <c r="X218" s="1">
        <f>JuchuZan[[#This Row],[Total Length]]/JuchuZan[[#This Row],[OrderQty]]</f>
        <v>0</v>
      </c>
      <c r="Y218" s="87">
        <f>JuchuZan[[#This Row],[TotalPrice]]+Y217</f>
        <v>436538.78999999992</v>
      </c>
      <c r="Z2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8" s="1">
        <f>JuchuZan[[#This Row],[Total Length]]/JuchuZan[[#This Row],[Total Block]]</f>
        <v>0</v>
      </c>
      <c r="AB218" s="1">
        <f>JuchuZan[[#This Row],[TotalPrice]]/JuchuZan[[#This Row],[OrderQty]]</f>
        <v>31.110000000000003</v>
      </c>
      <c r="AC218" s="1" t="e">
        <f>_xlfn.XLOOKUP(JuchuZan[[#This Row],[H'#]],#REF!,#REF!,"NA",0)</f>
        <v>#REF!</v>
      </c>
      <c r="AD218" s="1" t="e">
        <f>_xlfn.XLOOKUP(JuchuZan[[#This Row],[H'#]],#REF!,#REF!,"NA",0)</f>
        <v>#REF!</v>
      </c>
      <c r="AE218" s="1" t="str">
        <f>_xlfn.XLOOKUP(JuchuZan[[#This Row],[H'#]],[3]Sheet1!$H$2:$H$1079,[3]Sheet1!$B$2:$B$1079,"NA",0)</f>
        <v>NA</v>
      </c>
    </row>
    <row r="219" spans="1:31">
      <c r="A219" s="1" t="s">
        <v>717</v>
      </c>
      <c r="B219" s="1" t="s">
        <v>335</v>
      </c>
      <c r="C219" s="1" t="s">
        <v>336</v>
      </c>
      <c r="D219" s="1">
        <v>20</v>
      </c>
      <c r="E219" s="1">
        <v>0</v>
      </c>
      <c r="F219" s="1">
        <v>20</v>
      </c>
      <c r="G219" s="1" t="s">
        <v>38</v>
      </c>
      <c r="H219" s="1" t="s">
        <v>58</v>
      </c>
      <c r="I219" s="1" t="s">
        <v>50</v>
      </c>
      <c r="J219" s="1" t="s">
        <v>114</v>
      </c>
      <c r="K219" s="1" t="s">
        <v>60</v>
      </c>
      <c r="L219" s="1" t="s">
        <v>61</v>
      </c>
      <c r="M219" s="1" t="s">
        <v>53</v>
      </c>
      <c r="N219" s="1">
        <v>31.11</v>
      </c>
      <c r="O219" s="2">
        <v>622.20000000000005</v>
      </c>
      <c r="P219" s="1">
        <v>21</v>
      </c>
      <c r="Q219" s="1">
        <v>20230908</v>
      </c>
      <c r="R219" s="1">
        <v>20230908</v>
      </c>
      <c r="S219" s="1">
        <v>20230908</v>
      </c>
      <c r="T219" s="1" t="s">
        <v>38</v>
      </c>
      <c r="U219" s="1" t="b">
        <v>0</v>
      </c>
      <c r="V219" s="1" t="b">
        <v>1</v>
      </c>
      <c r="W219" s="1" t="str" cm="1">
        <f t="array" ref="W219">_xlfn.XLOOKUP(MID(JuchuZan[[#This Row],[Item'#]],2,3),INDEX(_dtRg_Material,,1),INDEX(_dtRg_Material,,2),"-")</f>
        <v>-</v>
      </c>
      <c r="X219" s="1">
        <f>JuchuZan[[#This Row],[Total Length]]/JuchuZan[[#This Row],[OrderQty]]</f>
        <v>0</v>
      </c>
      <c r="Y219" s="87">
        <f>JuchuZan[[#This Row],[TotalPrice]]+Y218</f>
        <v>437160.98999999993</v>
      </c>
      <c r="Z2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19" s="1">
        <f>JuchuZan[[#This Row],[Total Length]]/JuchuZan[[#This Row],[Total Block]]</f>
        <v>0</v>
      </c>
      <c r="AB219" s="1">
        <f>JuchuZan[[#This Row],[TotalPrice]]/JuchuZan[[#This Row],[OrderQty]]</f>
        <v>31.110000000000003</v>
      </c>
      <c r="AC219" s="1" t="e">
        <f>_xlfn.XLOOKUP(JuchuZan[[#This Row],[H'#]],#REF!,#REF!,"NA",0)</f>
        <v>#REF!</v>
      </c>
      <c r="AD219" s="1" t="e">
        <f>_xlfn.XLOOKUP(JuchuZan[[#This Row],[H'#]],#REF!,#REF!,"NA",0)</f>
        <v>#REF!</v>
      </c>
      <c r="AE219" s="1" t="str">
        <f>_xlfn.XLOOKUP(JuchuZan[[#This Row],[H'#]],[3]Sheet1!$H$2:$H$1079,[3]Sheet1!$B$2:$B$1079,"NA",0)</f>
        <v>NA</v>
      </c>
    </row>
    <row r="220" spans="1:31">
      <c r="A220" s="1" t="s">
        <v>718</v>
      </c>
      <c r="B220" s="1" t="s">
        <v>338</v>
      </c>
      <c r="C220" s="1" t="s">
        <v>339</v>
      </c>
      <c r="D220" s="1">
        <v>20</v>
      </c>
      <c r="E220" s="1">
        <v>0</v>
      </c>
      <c r="F220" s="1">
        <v>20</v>
      </c>
      <c r="G220" s="1" t="s">
        <v>38</v>
      </c>
      <c r="H220" s="1" t="s">
        <v>58</v>
      </c>
      <c r="I220" s="1" t="s">
        <v>50</v>
      </c>
      <c r="J220" s="1" t="s">
        <v>114</v>
      </c>
      <c r="K220" s="1" t="s">
        <v>82</v>
      </c>
      <c r="L220" s="1" t="s">
        <v>61</v>
      </c>
      <c r="M220" s="1" t="s">
        <v>38</v>
      </c>
      <c r="N220" s="1">
        <v>29.59</v>
      </c>
      <c r="O220" s="2">
        <v>591.79999999999995</v>
      </c>
      <c r="P220" s="1">
        <v>21</v>
      </c>
      <c r="Q220" s="1">
        <v>20230908</v>
      </c>
      <c r="R220" s="1">
        <v>20230908</v>
      </c>
      <c r="S220" s="1">
        <v>20230908</v>
      </c>
      <c r="T220" s="1" t="s">
        <v>38</v>
      </c>
      <c r="U220" s="1" t="b">
        <v>0</v>
      </c>
      <c r="V220" s="1" t="b">
        <v>1</v>
      </c>
      <c r="W220" s="1" t="str" cm="1">
        <f t="array" ref="W220">_xlfn.XLOOKUP(MID(JuchuZan[[#This Row],[Item'#]],2,3),INDEX(_dtRg_Material,,1),INDEX(_dtRg_Material,,2),"-")</f>
        <v>-</v>
      </c>
      <c r="X220" s="1">
        <f>JuchuZan[[#This Row],[Total Length]]/JuchuZan[[#This Row],[OrderQty]]</f>
        <v>0</v>
      </c>
      <c r="Y220" s="87">
        <f>JuchuZan[[#This Row],[TotalPrice]]+Y219</f>
        <v>437752.78999999992</v>
      </c>
      <c r="Z2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0" s="1">
        <f>JuchuZan[[#This Row],[Total Length]]/JuchuZan[[#This Row],[Total Block]]</f>
        <v>0</v>
      </c>
      <c r="AB220" s="1">
        <f>JuchuZan[[#This Row],[TotalPrice]]/JuchuZan[[#This Row],[OrderQty]]</f>
        <v>29.589999999999996</v>
      </c>
      <c r="AC220" s="1" t="e">
        <f>_xlfn.XLOOKUP(JuchuZan[[#This Row],[H'#]],#REF!,#REF!,"NA",0)</f>
        <v>#REF!</v>
      </c>
      <c r="AD220" s="1" t="e">
        <f>_xlfn.XLOOKUP(JuchuZan[[#This Row],[H'#]],#REF!,#REF!,"NA",0)</f>
        <v>#REF!</v>
      </c>
      <c r="AE220" s="1" t="str">
        <f>_xlfn.XLOOKUP(JuchuZan[[#This Row],[H'#]],[3]Sheet1!$H$2:$H$1079,[3]Sheet1!$B$2:$B$1079,"NA",0)</f>
        <v>NA</v>
      </c>
    </row>
    <row r="221" spans="1:31">
      <c r="A221" s="1" t="s">
        <v>719</v>
      </c>
      <c r="B221" s="1" t="s">
        <v>720</v>
      </c>
      <c r="C221" s="1" t="s">
        <v>721</v>
      </c>
      <c r="D221" s="1">
        <v>20</v>
      </c>
      <c r="E221" s="1">
        <v>0</v>
      </c>
      <c r="F221" s="1">
        <v>20</v>
      </c>
      <c r="G221" s="1" t="s">
        <v>38</v>
      </c>
      <c r="H221" s="1" t="s">
        <v>58</v>
      </c>
      <c r="I221" s="1" t="s">
        <v>50</v>
      </c>
      <c r="J221" s="1" t="s">
        <v>114</v>
      </c>
      <c r="K221" s="1" t="s">
        <v>167</v>
      </c>
      <c r="L221" s="1" t="s">
        <v>61</v>
      </c>
      <c r="M221" s="1" t="s">
        <v>38</v>
      </c>
      <c r="N221" s="1">
        <v>23.48</v>
      </c>
      <c r="O221" s="2">
        <v>469.6</v>
      </c>
      <c r="P221" s="1">
        <v>21</v>
      </c>
      <c r="Q221" s="1">
        <v>20230908</v>
      </c>
      <c r="R221" s="1">
        <v>20230908</v>
      </c>
      <c r="S221" s="1">
        <v>20230908</v>
      </c>
      <c r="T221" s="1" t="s">
        <v>38</v>
      </c>
      <c r="U221" s="1" t="b">
        <v>0</v>
      </c>
      <c r="V221" s="1" t="b">
        <v>1</v>
      </c>
      <c r="W221" s="1" t="str" cm="1">
        <f t="array" ref="W221">_xlfn.XLOOKUP(MID(JuchuZan[[#This Row],[Item'#]],2,3),INDEX(_dtRg_Material,,1),INDEX(_dtRg_Material,,2),"-")</f>
        <v>-</v>
      </c>
      <c r="X221" s="1">
        <f>JuchuZan[[#This Row],[Total Length]]/JuchuZan[[#This Row],[OrderQty]]</f>
        <v>0</v>
      </c>
      <c r="Y221" s="87">
        <f>JuchuZan[[#This Row],[TotalPrice]]+Y220</f>
        <v>438222.3899999999</v>
      </c>
      <c r="Z2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1" s="1">
        <f>JuchuZan[[#This Row],[Total Length]]/JuchuZan[[#This Row],[Total Block]]</f>
        <v>0</v>
      </c>
      <c r="AB221" s="1">
        <f>JuchuZan[[#This Row],[TotalPrice]]/JuchuZan[[#This Row],[OrderQty]]</f>
        <v>23.48</v>
      </c>
      <c r="AC221" s="1" t="e">
        <f>_xlfn.XLOOKUP(JuchuZan[[#This Row],[H'#]],#REF!,#REF!,"NA",0)</f>
        <v>#REF!</v>
      </c>
      <c r="AD221" s="1" t="e">
        <f>_xlfn.XLOOKUP(JuchuZan[[#This Row],[H'#]],#REF!,#REF!,"NA",0)</f>
        <v>#REF!</v>
      </c>
      <c r="AE221" s="1" t="str">
        <f>_xlfn.XLOOKUP(JuchuZan[[#This Row],[H'#]],[3]Sheet1!$H$2:$H$1079,[3]Sheet1!$B$2:$B$1079,"NA",0)</f>
        <v>NA</v>
      </c>
    </row>
    <row r="222" spans="1:31">
      <c r="A222" s="1" t="s">
        <v>722</v>
      </c>
      <c r="B222" s="1" t="s">
        <v>490</v>
      </c>
      <c r="C222" s="1" t="s">
        <v>491</v>
      </c>
      <c r="D222" s="1">
        <v>20</v>
      </c>
      <c r="E222" s="1">
        <v>0</v>
      </c>
      <c r="F222" s="1">
        <v>20</v>
      </c>
      <c r="G222" s="1" t="s">
        <v>38</v>
      </c>
      <c r="H222" s="1" t="s">
        <v>58</v>
      </c>
      <c r="I222" s="1" t="s">
        <v>50</v>
      </c>
      <c r="J222" s="1" t="s">
        <v>114</v>
      </c>
      <c r="K222" s="1" t="s">
        <v>207</v>
      </c>
      <c r="L222" s="1" t="s">
        <v>61</v>
      </c>
      <c r="M222" s="1" t="s">
        <v>38</v>
      </c>
      <c r="N222" s="1">
        <v>34.39</v>
      </c>
      <c r="O222" s="2">
        <v>687.8</v>
      </c>
      <c r="P222" s="1">
        <v>21</v>
      </c>
      <c r="Q222" s="1">
        <v>20230908</v>
      </c>
      <c r="R222" s="1">
        <v>20230908</v>
      </c>
      <c r="S222" s="1">
        <v>20230908</v>
      </c>
      <c r="T222" s="1" t="s">
        <v>38</v>
      </c>
      <c r="U222" s="1" t="b">
        <v>0</v>
      </c>
      <c r="V222" s="1" t="b">
        <v>1</v>
      </c>
      <c r="W222" s="1" t="str" cm="1">
        <f t="array" ref="W222">_xlfn.XLOOKUP(MID(JuchuZan[[#This Row],[Item'#]],2,3),INDEX(_dtRg_Material,,1),INDEX(_dtRg_Material,,2),"-")</f>
        <v>-</v>
      </c>
      <c r="X222" s="1">
        <f>JuchuZan[[#This Row],[Total Length]]/JuchuZan[[#This Row],[OrderQty]]</f>
        <v>0</v>
      </c>
      <c r="Y222" s="87">
        <f>JuchuZan[[#This Row],[TotalPrice]]+Y221</f>
        <v>438910.18999999989</v>
      </c>
      <c r="Z2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2" s="1">
        <f>JuchuZan[[#This Row],[Total Length]]/JuchuZan[[#This Row],[Total Block]]</f>
        <v>0</v>
      </c>
      <c r="AB222" s="1">
        <f>JuchuZan[[#This Row],[TotalPrice]]/JuchuZan[[#This Row],[OrderQty]]</f>
        <v>34.39</v>
      </c>
      <c r="AC222" s="1" t="e">
        <f>_xlfn.XLOOKUP(JuchuZan[[#This Row],[H'#]],#REF!,#REF!,"NA",0)</f>
        <v>#REF!</v>
      </c>
      <c r="AD222" s="1" t="e">
        <f>_xlfn.XLOOKUP(JuchuZan[[#This Row],[H'#]],#REF!,#REF!,"NA",0)</f>
        <v>#REF!</v>
      </c>
      <c r="AE222" s="1" t="str">
        <f>_xlfn.XLOOKUP(JuchuZan[[#This Row],[H'#]],[3]Sheet1!$H$2:$H$1079,[3]Sheet1!$B$2:$B$1079,"NA",0)</f>
        <v>NA</v>
      </c>
    </row>
    <row r="223" spans="1:31">
      <c r="A223" s="1" t="s">
        <v>723</v>
      </c>
      <c r="B223" s="1" t="s">
        <v>112</v>
      </c>
      <c r="C223" s="1" t="s">
        <v>113</v>
      </c>
      <c r="D223" s="1">
        <v>20</v>
      </c>
      <c r="E223" s="1">
        <v>0</v>
      </c>
      <c r="F223" s="1">
        <v>20</v>
      </c>
      <c r="G223" s="1" t="s">
        <v>38</v>
      </c>
      <c r="H223" s="1" t="s">
        <v>58</v>
      </c>
      <c r="I223" s="1" t="s">
        <v>50</v>
      </c>
      <c r="J223" s="1" t="s">
        <v>114</v>
      </c>
      <c r="K223" s="1" t="s">
        <v>115</v>
      </c>
      <c r="L223" s="1" t="s">
        <v>61</v>
      </c>
      <c r="M223" s="1" t="s">
        <v>38</v>
      </c>
      <c r="N223" s="1">
        <v>31.8</v>
      </c>
      <c r="O223" s="2">
        <v>636</v>
      </c>
      <c r="P223" s="1">
        <v>21</v>
      </c>
      <c r="Q223" s="1">
        <v>20230908</v>
      </c>
      <c r="R223" s="1">
        <v>20230908</v>
      </c>
      <c r="S223" s="1">
        <v>20230908</v>
      </c>
      <c r="T223" s="1" t="s">
        <v>38</v>
      </c>
      <c r="U223" s="1" t="b">
        <v>0</v>
      </c>
      <c r="V223" s="1" t="b">
        <v>1</v>
      </c>
      <c r="W223" s="1" t="str" cm="1">
        <f t="array" ref="W223">_xlfn.XLOOKUP(MID(JuchuZan[[#This Row],[Item'#]],2,3),INDEX(_dtRg_Material,,1),INDEX(_dtRg_Material,,2),"-")</f>
        <v>-</v>
      </c>
      <c r="X223" s="1">
        <f>JuchuZan[[#This Row],[Total Length]]/JuchuZan[[#This Row],[OrderQty]]</f>
        <v>0</v>
      </c>
      <c r="Y223" s="87">
        <f>JuchuZan[[#This Row],[TotalPrice]]+Y222</f>
        <v>439546.18999999989</v>
      </c>
      <c r="Z2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3" s="1">
        <f>JuchuZan[[#This Row],[Total Length]]/JuchuZan[[#This Row],[Total Block]]</f>
        <v>0</v>
      </c>
      <c r="AB223" s="1">
        <f>JuchuZan[[#This Row],[TotalPrice]]/JuchuZan[[#This Row],[OrderQty]]</f>
        <v>31.8</v>
      </c>
      <c r="AC223" s="1" t="e">
        <f>_xlfn.XLOOKUP(JuchuZan[[#This Row],[H'#]],#REF!,#REF!,"NA",0)</f>
        <v>#REF!</v>
      </c>
      <c r="AD223" s="1" t="e">
        <f>_xlfn.XLOOKUP(JuchuZan[[#This Row],[H'#]],#REF!,#REF!,"NA",0)</f>
        <v>#REF!</v>
      </c>
      <c r="AE223" s="1" t="str">
        <f>_xlfn.XLOOKUP(JuchuZan[[#This Row],[H'#]],[3]Sheet1!$H$2:$H$1079,[3]Sheet1!$B$2:$B$1079,"NA",0)</f>
        <v>NA</v>
      </c>
    </row>
    <row r="224" spans="1:31">
      <c r="A224" s="1" t="s">
        <v>724</v>
      </c>
      <c r="B224" s="1" t="s">
        <v>342</v>
      </c>
      <c r="C224" s="1" t="s">
        <v>343</v>
      </c>
      <c r="D224" s="1">
        <v>20</v>
      </c>
      <c r="E224" s="1">
        <v>0</v>
      </c>
      <c r="F224" s="1">
        <v>20</v>
      </c>
      <c r="G224" s="1" t="s">
        <v>38</v>
      </c>
      <c r="H224" s="1" t="s">
        <v>58</v>
      </c>
      <c r="I224" s="1" t="s">
        <v>50</v>
      </c>
      <c r="J224" s="1" t="s">
        <v>114</v>
      </c>
      <c r="K224" s="1" t="s">
        <v>52</v>
      </c>
      <c r="L224" s="1" t="s">
        <v>61</v>
      </c>
      <c r="M224" s="1" t="s">
        <v>38</v>
      </c>
      <c r="N224" s="1">
        <v>27.3</v>
      </c>
      <c r="O224" s="2">
        <v>546</v>
      </c>
      <c r="P224" s="1">
        <v>21</v>
      </c>
      <c r="Q224" s="1">
        <v>20230908</v>
      </c>
      <c r="R224" s="1">
        <v>20230908</v>
      </c>
      <c r="S224" s="1">
        <v>20230908</v>
      </c>
      <c r="T224" s="1" t="s">
        <v>38</v>
      </c>
      <c r="U224" s="1" t="b">
        <v>0</v>
      </c>
      <c r="V224" s="1" t="b">
        <v>1</v>
      </c>
      <c r="W224" s="1" t="str" cm="1">
        <f t="array" ref="W224">_xlfn.XLOOKUP(MID(JuchuZan[[#This Row],[Item'#]],2,3),INDEX(_dtRg_Material,,1),INDEX(_dtRg_Material,,2),"-")</f>
        <v>-</v>
      </c>
      <c r="X224" s="1">
        <f>JuchuZan[[#This Row],[Total Length]]/JuchuZan[[#This Row],[OrderQty]]</f>
        <v>0</v>
      </c>
      <c r="Y224" s="87">
        <f>JuchuZan[[#This Row],[TotalPrice]]+Y223</f>
        <v>440092.18999999989</v>
      </c>
      <c r="Z2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4" s="1">
        <f>JuchuZan[[#This Row],[Total Length]]/JuchuZan[[#This Row],[Total Block]]</f>
        <v>0</v>
      </c>
      <c r="AB224" s="1">
        <f>JuchuZan[[#This Row],[TotalPrice]]/JuchuZan[[#This Row],[OrderQty]]</f>
        <v>27.3</v>
      </c>
      <c r="AC224" s="1" t="e">
        <f>_xlfn.XLOOKUP(JuchuZan[[#This Row],[H'#]],#REF!,#REF!,"NA",0)</f>
        <v>#REF!</v>
      </c>
      <c r="AD224" s="1" t="e">
        <f>_xlfn.XLOOKUP(JuchuZan[[#This Row],[H'#]],#REF!,#REF!,"NA",0)</f>
        <v>#REF!</v>
      </c>
      <c r="AE224" s="1" t="str">
        <f>_xlfn.XLOOKUP(JuchuZan[[#This Row],[H'#]],[3]Sheet1!$H$2:$H$1079,[3]Sheet1!$B$2:$B$1079,"NA",0)</f>
        <v>NA</v>
      </c>
    </row>
    <row r="225" spans="1:31">
      <c r="A225" s="1" t="s">
        <v>725</v>
      </c>
      <c r="B225" s="1" t="s">
        <v>726</v>
      </c>
      <c r="C225" s="1" t="s">
        <v>727</v>
      </c>
      <c r="D225" s="1">
        <v>8</v>
      </c>
      <c r="E225" s="1">
        <v>0</v>
      </c>
      <c r="F225" s="1">
        <v>8</v>
      </c>
      <c r="G225" s="1" t="s">
        <v>38</v>
      </c>
      <c r="H225" s="1" t="s">
        <v>58</v>
      </c>
      <c r="I225" s="1" t="s">
        <v>50</v>
      </c>
      <c r="J225" s="1" t="s">
        <v>51</v>
      </c>
      <c r="K225" s="1" t="s">
        <v>82</v>
      </c>
      <c r="L225" s="1" t="s">
        <v>61</v>
      </c>
      <c r="M225" s="1" t="s">
        <v>38</v>
      </c>
      <c r="N225" s="1">
        <v>45.77</v>
      </c>
      <c r="O225" s="2">
        <v>366.16</v>
      </c>
      <c r="P225" s="1">
        <v>21</v>
      </c>
      <c r="Q225" s="1">
        <v>20230908</v>
      </c>
      <c r="R225" s="1">
        <v>20230908</v>
      </c>
      <c r="S225" s="1">
        <v>20230908</v>
      </c>
      <c r="T225" s="1" t="s">
        <v>38</v>
      </c>
      <c r="U225" s="1" t="b">
        <v>0</v>
      </c>
      <c r="V225" s="1" t="b">
        <v>1</v>
      </c>
      <c r="W225" s="1" t="str" cm="1">
        <f t="array" ref="W225">_xlfn.XLOOKUP(MID(JuchuZan[[#This Row],[Item'#]],2,3),INDEX(_dtRg_Material,,1),INDEX(_dtRg_Material,,2),"-")</f>
        <v>-</v>
      </c>
      <c r="X225" s="1">
        <f>JuchuZan[[#This Row],[Total Length]]/JuchuZan[[#This Row],[OrderQty]]</f>
        <v>0</v>
      </c>
      <c r="Y225" s="87">
        <f>JuchuZan[[#This Row],[TotalPrice]]+Y224</f>
        <v>440458.34999999986</v>
      </c>
      <c r="Z2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5" s="1">
        <f>JuchuZan[[#This Row],[Total Length]]/JuchuZan[[#This Row],[Total Block]]</f>
        <v>0</v>
      </c>
      <c r="AB225" s="1">
        <f>JuchuZan[[#This Row],[TotalPrice]]/JuchuZan[[#This Row],[OrderQty]]</f>
        <v>45.77</v>
      </c>
      <c r="AC225" s="1" t="e">
        <f>_xlfn.XLOOKUP(JuchuZan[[#This Row],[H'#]],#REF!,#REF!,"NA",0)</f>
        <v>#REF!</v>
      </c>
      <c r="AD225" s="1" t="e">
        <f>_xlfn.XLOOKUP(JuchuZan[[#This Row],[H'#]],#REF!,#REF!,"NA",0)</f>
        <v>#REF!</v>
      </c>
      <c r="AE225" s="1" t="str">
        <f>_xlfn.XLOOKUP(JuchuZan[[#This Row],[H'#]],[3]Sheet1!$H$2:$H$1079,[3]Sheet1!$B$2:$B$1079,"NA",0)</f>
        <v>NA</v>
      </c>
    </row>
    <row r="226" spans="1:31">
      <c r="A226" s="1" t="s">
        <v>728</v>
      </c>
      <c r="B226" s="1" t="s">
        <v>726</v>
      </c>
      <c r="C226" s="1" t="s">
        <v>727</v>
      </c>
      <c r="D226" s="1">
        <v>8</v>
      </c>
      <c r="E226" s="1">
        <v>0</v>
      </c>
      <c r="F226" s="1">
        <v>8</v>
      </c>
      <c r="G226" s="1" t="s">
        <v>38</v>
      </c>
      <c r="H226" s="1" t="s">
        <v>58</v>
      </c>
      <c r="I226" s="1" t="s">
        <v>50</v>
      </c>
      <c r="J226" s="1" t="s">
        <v>51</v>
      </c>
      <c r="K226" s="1" t="s">
        <v>82</v>
      </c>
      <c r="L226" s="1" t="s">
        <v>61</v>
      </c>
      <c r="M226" s="1" t="s">
        <v>38</v>
      </c>
      <c r="N226" s="1">
        <v>45.77</v>
      </c>
      <c r="O226" s="2">
        <v>366.16</v>
      </c>
      <c r="P226" s="1">
        <v>21</v>
      </c>
      <c r="Q226" s="1">
        <v>20230908</v>
      </c>
      <c r="R226" s="1">
        <v>20230908</v>
      </c>
      <c r="S226" s="1">
        <v>20230908</v>
      </c>
      <c r="T226" s="1" t="s">
        <v>38</v>
      </c>
      <c r="U226" s="1" t="b">
        <v>0</v>
      </c>
      <c r="V226" s="1" t="b">
        <v>1</v>
      </c>
      <c r="W226" s="1" t="str" cm="1">
        <f t="array" ref="W226">_xlfn.XLOOKUP(MID(JuchuZan[[#This Row],[Item'#]],2,3),INDEX(_dtRg_Material,,1),INDEX(_dtRg_Material,,2),"-")</f>
        <v>-</v>
      </c>
      <c r="X226" s="1">
        <f>JuchuZan[[#This Row],[Total Length]]/JuchuZan[[#This Row],[OrderQty]]</f>
        <v>0</v>
      </c>
      <c r="Y226" s="87">
        <f>JuchuZan[[#This Row],[TotalPrice]]+Y225</f>
        <v>440824.50999999983</v>
      </c>
      <c r="Z2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6" s="1">
        <f>JuchuZan[[#This Row],[Total Length]]/JuchuZan[[#This Row],[Total Block]]</f>
        <v>0</v>
      </c>
      <c r="AB226" s="1">
        <f>JuchuZan[[#This Row],[TotalPrice]]/JuchuZan[[#This Row],[OrderQty]]</f>
        <v>45.77</v>
      </c>
      <c r="AC226" s="1" t="e">
        <f>_xlfn.XLOOKUP(JuchuZan[[#This Row],[H'#]],#REF!,#REF!,"NA",0)</f>
        <v>#REF!</v>
      </c>
      <c r="AD226" s="1" t="e">
        <f>_xlfn.XLOOKUP(JuchuZan[[#This Row],[H'#]],#REF!,#REF!,"NA",0)</f>
        <v>#REF!</v>
      </c>
      <c r="AE226" s="1" t="str">
        <f>_xlfn.XLOOKUP(JuchuZan[[#This Row],[H'#]],[3]Sheet1!$H$2:$H$1079,[3]Sheet1!$B$2:$B$1079,"NA",0)</f>
        <v>NA</v>
      </c>
    </row>
    <row r="227" spans="1:31">
      <c r="A227" s="1" t="s">
        <v>729</v>
      </c>
      <c r="B227" s="1" t="s">
        <v>726</v>
      </c>
      <c r="C227" s="1" t="s">
        <v>727</v>
      </c>
      <c r="D227" s="1">
        <v>8</v>
      </c>
      <c r="E227" s="1">
        <v>0</v>
      </c>
      <c r="F227" s="1">
        <v>8</v>
      </c>
      <c r="G227" s="1" t="s">
        <v>38</v>
      </c>
      <c r="H227" s="1" t="s">
        <v>58</v>
      </c>
      <c r="I227" s="1" t="s">
        <v>50</v>
      </c>
      <c r="J227" s="1" t="s">
        <v>51</v>
      </c>
      <c r="K227" s="1" t="s">
        <v>82</v>
      </c>
      <c r="L227" s="1" t="s">
        <v>61</v>
      </c>
      <c r="M227" s="1" t="s">
        <v>38</v>
      </c>
      <c r="N227" s="1">
        <v>45.77</v>
      </c>
      <c r="O227" s="2">
        <v>366.16</v>
      </c>
      <c r="P227" s="1">
        <v>21</v>
      </c>
      <c r="Q227" s="1">
        <v>20230908</v>
      </c>
      <c r="R227" s="1">
        <v>20230908</v>
      </c>
      <c r="S227" s="1">
        <v>20230908</v>
      </c>
      <c r="T227" s="1" t="s">
        <v>38</v>
      </c>
      <c r="U227" s="1" t="b">
        <v>0</v>
      </c>
      <c r="V227" s="1" t="b">
        <v>1</v>
      </c>
      <c r="W227" s="1" t="str" cm="1">
        <f t="array" ref="W227">_xlfn.XLOOKUP(MID(JuchuZan[[#This Row],[Item'#]],2,3),INDEX(_dtRg_Material,,1),INDEX(_dtRg_Material,,2),"-")</f>
        <v>-</v>
      </c>
      <c r="X227" s="1">
        <f>JuchuZan[[#This Row],[Total Length]]/JuchuZan[[#This Row],[OrderQty]]</f>
        <v>0</v>
      </c>
      <c r="Y227" s="87">
        <f>JuchuZan[[#This Row],[TotalPrice]]+Y226</f>
        <v>441190.66999999981</v>
      </c>
      <c r="Z2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7" s="1">
        <f>JuchuZan[[#This Row],[Total Length]]/JuchuZan[[#This Row],[Total Block]]</f>
        <v>0</v>
      </c>
      <c r="AB227" s="1">
        <f>JuchuZan[[#This Row],[TotalPrice]]/JuchuZan[[#This Row],[OrderQty]]</f>
        <v>45.77</v>
      </c>
      <c r="AC227" s="1" t="e">
        <f>_xlfn.XLOOKUP(JuchuZan[[#This Row],[H'#]],#REF!,#REF!,"NA",0)</f>
        <v>#REF!</v>
      </c>
      <c r="AD227" s="1" t="e">
        <f>_xlfn.XLOOKUP(JuchuZan[[#This Row],[H'#]],#REF!,#REF!,"NA",0)</f>
        <v>#REF!</v>
      </c>
      <c r="AE227" s="1" t="str">
        <f>_xlfn.XLOOKUP(JuchuZan[[#This Row],[H'#]],[3]Sheet1!$H$2:$H$1079,[3]Sheet1!$B$2:$B$1079,"NA",0)</f>
        <v>BLOCK ASSEMBLY (GK)</v>
      </c>
    </row>
    <row r="228" spans="1:31">
      <c r="A228" s="1" t="s">
        <v>730</v>
      </c>
      <c r="B228" s="1" t="s">
        <v>726</v>
      </c>
      <c r="C228" s="1" t="s">
        <v>727</v>
      </c>
      <c r="D228" s="1">
        <v>8</v>
      </c>
      <c r="E228" s="1">
        <v>0</v>
      </c>
      <c r="F228" s="1">
        <v>8</v>
      </c>
      <c r="G228" s="1" t="s">
        <v>38</v>
      </c>
      <c r="H228" s="1" t="s">
        <v>58</v>
      </c>
      <c r="I228" s="1" t="s">
        <v>50</v>
      </c>
      <c r="J228" s="1" t="s">
        <v>51</v>
      </c>
      <c r="K228" s="1" t="s">
        <v>82</v>
      </c>
      <c r="L228" s="1" t="s">
        <v>61</v>
      </c>
      <c r="M228" s="1" t="s">
        <v>38</v>
      </c>
      <c r="N228" s="1">
        <v>45.77</v>
      </c>
      <c r="O228" s="2">
        <v>366.16</v>
      </c>
      <c r="P228" s="1">
        <v>21</v>
      </c>
      <c r="Q228" s="1">
        <v>20230908</v>
      </c>
      <c r="R228" s="1">
        <v>20230908</v>
      </c>
      <c r="S228" s="1">
        <v>20230908</v>
      </c>
      <c r="T228" s="1" t="s">
        <v>38</v>
      </c>
      <c r="U228" s="1" t="b">
        <v>0</v>
      </c>
      <c r="V228" s="1" t="b">
        <v>1</v>
      </c>
      <c r="W228" s="1" t="str" cm="1">
        <f t="array" ref="W228">_xlfn.XLOOKUP(MID(JuchuZan[[#This Row],[Item'#]],2,3),INDEX(_dtRg_Material,,1),INDEX(_dtRg_Material,,2),"-")</f>
        <v>-</v>
      </c>
      <c r="X228" s="1">
        <f>JuchuZan[[#This Row],[Total Length]]/JuchuZan[[#This Row],[OrderQty]]</f>
        <v>0</v>
      </c>
      <c r="Y228" s="87">
        <f>JuchuZan[[#This Row],[TotalPrice]]+Y227</f>
        <v>441556.82999999978</v>
      </c>
      <c r="Z2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8" s="1">
        <f>JuchuZan[[#This Row],[Total Length]]/JuchuZan[[#This Row],[Total Block]]</f>
        <v>0</v>
      </c>
      <c r="AB228" s="1">
        <f>JuchuZan[[#This Row],[TotalPrice]]/JuchuZan[[#This Row],[OrderQty]]</f>
        <v>45.77</v>
      </c>
      <c r="AC228" s="1" t="e">
        <f>_xlfn.XLOOKUP(JuchuZan[[#This Row],[H'#]],#REF!,#REF!,"NA",0)</f>
        <v>#REF!</v>
      </c>
      <c r="AD228" s="1" t="e">
        <f>_xlfn.XLOOKUP(JuchuZan[[#This Row],[H'#]],#REF!,#REF!,"NA",0)</f>
        <v>#REF!</v>
      </c>
      <c r="AE228" s="1" t="str">
        <f>_xlfn.XLOOKUP(JuchuZan[[#This Row],[H'#]],[3]Sheet1!$H$2:$H$1079,[3]Sheet1!$B$2:$B$1079,"NA",0)</f>
        <v>BLOCK ASSEMBLY (GK)</v>
      </c>
    </row>
    <row r="229" spans="1:31">
      <c r="A229" s="1" t="s">
        <v>731</v>
      </c>
      <c r="B229" s="1" t="s">
        <v>732</v>
      </c>
      <c r="C229" s="1" t="s">
        <v>733</v>
      </c>
      <c r="D229" s="1">
        <v>10</v>
      </c>
      <c r="E229" s="1">
        <v>0</v>
      </c>
      <c r="F229" s="1">
        <v>10</v>
      </c>
      <c r="G229" s="1" t="s">
        <v>38</v>
      </c>
      <c r="H229" s="1" t="s">
        <v>58</v>
      </c>
      <c r="I229" s="1" t="s">
        <v>50</v>
      </c>
      <c r="J229" s="1" t="s">
        <v>68</v>
      </c>
      <c r="K229" s="1" t="s">
        <v>115</v>
      </c>
      <c r="L229" s="1" t="s">
        <v>61</v>
      </c>
      <c r="M229" s="1" t="s">
        <v>38</v>
      </c>
      <c r="N229" s="1">
        <v>61.7</v>
      </c>
      <c r="O229" s="2">
        <v>617</v>
      </c>
      <c r="P229" s="1">
        <v>21</v>
      </c>
      <c r="Q229" s="1">
        <v>20230908</v>
      </c>
      <c r="R229" s="1">
        <v>20230908</v>
      </c>
      <c r="S229" s="1">
        <v>20230908</v>
      </c>
      <c r="T229" s="1" t="s">
        <v>38</v>
      </c>
      <c r="U229" s="1" t="b">
        <v>0</v>
      </c>
      <c r="V229" s="1" t="b">
        <v>1</v>
      </c>
      <c r="W229" s="1" t="str" cm="1">
        <f t="array" ref="W229">_xlfn.XLOOKUP(MID(JuchuZan[[#This Row],[Item'#]],2,3),INDEX(_dtRg_Material,,1),INDEX(_dtRg_Material,,2),"-")</f>
        <v>-</v>
      </c>
      <c r="X229" s="1">
        <f>JuchuZan[[#This Row],[Total Length]]/JuchuZan[[#This Row],[OrderQty]]</f>
        <v>0</v>
      </c>
      <c r="Y229" s="87">
        <f>JuchuZan[[#This Row],[TotalPrice]]+Y228</f>
        <v>442173.82999999978</v>
      </c>
      <c r="Z2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29" s="1">
        <f>JuchuZan[[#This Row],[Total Length]]/JuchuZan[[#This Row],[Total Block]]</f>
        <v>0</v>
      </c>
      <c r="AB229" s="1">
        <f>JuchuZan[[#This Row],[TotalPrice]]/JuchuZan[[#This Row],[OrderQty]]</f>
        <v>61.7</v>
      </c>
      <c r="AC229" s="1" t="e">
        <f>_xlfn.XLOOKUP(JuchuZan[[#This Row],[H'#]],#REF!,#REF!,"NA",0)</f>
        <v>#REF!</v>
      </c>
      <c r="AD229" s="1" t="e">
        <f>_xlfn.XLOOKUP(JuchuZan[[#This Row],[H'#]],#REF!,#REF!,"NA",0)</f>
        <v>#REF!</v>
      </c>
      <c r="AE229" s="1" t="str">
        <f>_xlfn.XLOOKUP(JuchuZan[[#This Row],[H'#]],[3]Sheet1!$H$2:$H$1079,[3]Sheet1!$B$2:$B$1079,"NA",0)</f>
        <v>NA</v>
      </c>
    </row>
    <row r="230" spans="1:31">
      <c r="A230" s="1" t="s">
        <v>734</v>
      </c>
      <c r="B230" s="1" t="s">
        <v>732</v>
      </c>
      <c r="C230" s="1" t="s">
        <v>733</v>
      </c>
      <c r="D230" s="1">
        <v>10</v>
      </c>
      <c r="E230" s="1">
        <v>0</v>
      </c>
      <c r="F230" s="1">
        <v>10</v>
      </c>
      <c r="G230" s="1" t="s">
        <v>38</v>
      </c>
      <c r="H230" s="1" t="s">
        <v>58</v>
      </c>
      <c r="I230" s="1" t="s">
        <v>50</v>
      </c>
      <c r="J230" s="1" t="s">
        <v>68</v>
      </c>
      <c r="K230" s="1" t="s">
        <v>115</v>
      </c>
      <c r="L230" s="1" t="s">
        <v>61</v>
      </c>
      <c r="M230" s="1" t="s">
        <v>38</v>
      </c>
      <c r="N230" s="1">
        <v>61.7</v>
      </c>
      <c r="O230" s="2">
        <v>617</v>
      </c>
      <c r="P230" s="1">
        <v>21</v>
      </c>
      <c r="Q230" s="1">
        <v>20230908</v>
      </c>
      <c r="R230" s="1">
        <v>20230908</v>
      </c>
      <c r="S230" s="1">
        <v>20230908</v>
      </c>
      <c r="T230" s="1" t="s">
        <v>38</v>
      </c>
      <c r="U230" s="1" t="b">
        <v>0</v>
      </c>
      <c r="V230" s="1" t="b">
        <v>1</v>
      </c>
      <c r="W230" s="1" t="str" cm="1">
        <f t="array" ref="W230">_xlfn.XLOOKUP(MID(JuchuZan[[#This Row],[Item'#]],2,3),INDEX(_dtRg_Material,,1),INDEX(_dtRg_Material,,2),"-")</f>
        <v>-</v>
      </c>
      <c r="X230" s="1">
        <f>JuchuZan[[#This Row],[Total Length]]/JuchuZan[[#This Row],[OrderQty]]</f>
        <v>0</v>
      </c>
      <c r="Y230" s="87">
        <f>JuchuZan[[#This Row],[TotalPrice]]+Y229</f>
        <v>442790.82999999978</v>
      </c>
      <c r="Z2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0" s="1">
        <f>JuchuZan[[#This Row],[Total Length]]/JuchuZan[[#This Row],[Total Block]]</f>
        <v>0</v>
      </c>
      <c r="AB230" s="1">
        <f>JuchuZan[[#This Row],[TotalPrice]]/JuchuZan[[#This Row],[OrderQty]]</f>
        <v>61.7</v>
      </c>
      <c r="AC230" s="1" t="e">
        <f>_xlfn.XLOOKUP(JuchuZan[[#This Row],[H'#]],#REF!,#REF!,"NA",0)</f>
        <v>#REF!</v>
      </c>
      <c r="AD230" s="1" t="e">
        <f>_xlfn.XLOOKUP(JuchuZan[[#This Row],[H'#]],#REF!,#REF!,"NA",0)</f>
        <v>#REF!</v>
      </c>
      <c r="AE230" s="1" t="str">
        <f>_xlfn.XLOOKUP(JuchuZan[[#This Row],[H'#]],[3]Sheet1!$H$2:$H$1079,[3]Sheet1!$B$2:$B$1079,"NA",0)</f>
        <v>NA</v>
      </c>
    </row>
    <row r="231" spans="1:31">
      <c r="A231" s="1" t="s">
        <v>735</v>
      </c>
      <c r="B231" s="1" t="s">
        <v>732</v>
      </c>
      <c r="C231" s="1" t="s">
        <v>733</v>
      </c>
      <c r="D231" s="1">
        <v>10</v>
      </c>
      <c r="E231" s="1">
        <v>0</v>
      </c>
      <c r="F231" s="1">
        <v>10</v>
      </c>
      <c r="G231" s="1" t="s">
        <v>38</v>
      </c>
      <c r="H231" s="1" t="s">
        <v>58</v>
      </c>
      <c r="I231" s="1" t="s">
        <v>50</v>
      </c>
      <c r="J231" s="1" t="s">
        <v>68</v>
      </c>
      <c r="K231" s="1" t="s">
        <v>115</v>
      </c>
      <c r="L231" s="1" t="s">
        <v>61</v>
      </c>
      <c r="M231" s="1" t="s">
        <v>38</v>
      </c>
      <c r="N231" s="1">
        <v>61.7</v>
      </c>
      <c r="O231" s="2">
        <v>617</v>
      </c>
      <c r="P231" s="1">
        <v>21</v>
      </c>
      <c r="Q231" s="1">
        <v>20230908</v>
      </c>
      <c r="R231" s="1">
        <v>20230908</v>
      </c>
      <c r="S231" s="1">
        <v>20230908</v>
      </c>
      <c r="T231" s="1" t="s">
        <v>38</v>
      </c>
      <c r="U231" s="1" t="b">
        <v>0</v>
      </c>
      <c r="V231" s="1" t="b">
        <v>1</v>
      </c>
      <c r="W231" s="1" t="str" cm="1">
        <f t="array" ref="W231">_xlfn.XLOOKUP(MID(JuchuZan[[#This Row],[Item'#]],2,3),INDEX(_dtRg_Material,,1),INDEX(_dtRg_Material,,2),"-")</f>
        <v>-</v>
      </c>
      <c r="X231" s="1">
        <f>JuchuZan[[#This Row],[Total Length]]/JuchuZan[[#This Row],[OrderQty]]</f>
        <v>0</v>
      </c>
      <c r="Y231" s="87">
        <f>JuchuZan[[#This Row],[TotalPrice]]+Y230</f>
        <v>443407.82999999978</v>
      </c>
      <c r="Z2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1" s="1">
        <f>JuchuZan[[#This Row],[Total Length]]/JuchuZan[[#This Row],[Total Block]]</f>
        <v>0</v>
      </c>
      <c r="AB231" s="1">
        <f>JuchuZan[[#This Row],[TotalPrice]]/JuchuZan[[#This Row],[OrderQty]]</f>
        <v>61.7</v>
      </c>
      <c r="AC231" s="1" t="e">
        <f>_xlfn.XLOOKUP(JuchuZan[[#This Row],[H'#]],#REF!,#REF!,"NA",0)</f>
        <v>#REF!</v>
      </c>
      <c r="AD231" s="1" t="e">
        <f>_xlfn.XLOOKUP(JuchuZan[[#This Row],[H'#]],#REF!,#REF!,"NA",0)</f>
        <v>#REF!</v>
      </c>
      <c r="AE231" s="1" t="str">
        <f>_xlfn.XLOOKUP(JuchuZan[[#This Row],[H'#]],[3]Sheet1!$H$2:$H$1079,[3]Sheet1!$B$2:$B$1079,"NA",0)</f>
        <v>NA</v>
      </c>
    </row>
    <row r="232" spans="1:31">
      <c r="A232" s="1" t="s">
        <v>736</v>
      </c>
      <c r="B232" s="1" t="s">
        <v>732</v>
      </c>
      <c r="C232" s="1" t="s">
        <v>733</v>
      </c>
      <c r="D232" s="1">
        <v>10</v>
      </c>
      <c r="E232" s="1">
        <v>0</v>
      </c>
      <c r="F232" s="1">
        <v>10</v>
      </c>
      <c r="G232" s="1" t="s">
        <v>38</v>
      </c>
      <c r="H232" s="1" t="s">
        <v>58</v>
      </c>
      <c r="I232" s="1" t="s">
        <v>50</v>
      </c>
      <c r="J232" s="1" t="s">
        <v>68</v>
      </c>
      <c r="K232" s="1" t="s">
        <v>115</v>
      </c>
      <c r="L232" s="1" t="s">
        <v>61</v>
      </c>
      <c r="M232" s="1" t="s">
        <v>38</v>
      </c>
      <c r="N232" s="1">
        <v>61.7</v>
      </c>
      <c r="O232" s="2">
        <v>617</v>
      </c>
      <c r="P232" s="1">
        <v>21</v>
      </c>
      <c r="Q232" s="1">
        <v>20230908</v>
      </c>
      <c r="R232" s="1">
        <v>20230908</v>
      </c>
      <c r="S232" s="1">
        <v>20230908</v>
      </c>
      <c r="T232" s="1" t="s">
        <v>38</v>
      </c>
      <c r="U232" s="1" t="b">
        <v>0</v>
      </c>
      <c r="V232" s="1" t="b">
        <v>1</v>
      </c>
      <c r="W232" s="1" t="str" cm="1">
        <f t="array" ref="W232">_xlfn.XLOOKUP(MID(JuchuZan[[#This Row],[Item'#]],2,3),INDEX(_dtRg_Material,,1),INDEX(_dtRg_Material,,2),"-")</f>
        <v>-</v>
      </c>
      <c r="X232" s="1">
        <f>JuchuZan[[#This Row],[Total Length]]/JuchuZan[[#This Row],[OrderQty]]</f>
        <v>0</v>
      </c>
      <c r="Y232" s="87">
        <f>JuchuZan[[#This Row],[TotalPrice]]+Y231</f>
        <v>444024.82999999978</v>
      </c>
      <c r="Z2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2" s="1">
        <f>JuchuZan[[#This Row],[Total Length]]/JuchuZan[[#This Row],[Total Block]]</f>
        <v>0</v>
      </c>
      <c r="AB232" s="1">
        <f>JuchuZan[[#This Row],[TotalPrice]]/JuchuZan[[#This Row],[OrderQty]]</f>
        <v>61.7</v>
      </c>
      <c r="AC232" s="1" t="e">
        <f>_xlfn.XLOOKUP(JuchuZan[[#This Row],[H'#]],#REF!,#REF!,"NA",0)</f>
        <v>#REF!</v>
      </c>
      <c r="AD232" s="1" t="e">
        <f>_xlfn.XLOOKUP(JuchuZan[[#This Row],[H'#]],#REF!,#REF!,"NA",0)</f>
        <v>#REF!</v>
      </c>
      <c r="AE232" s="1" t="str">
        <f>_xlfn.XLOOKUP(JuchuZan[[#This Row],[H'#]],[3]Sheet1!$H$2:$H$1079,[3]Sheet1!$B$2:$B$1079,"NA",0)</f>
        <v>NA</v>
      </c>
    </row>
    <row r="233" spans="1:31">
      <c r="A233" s="1" t="s">
        <v>737</v>
      </c>
      <c r="B233" s="1" t="s">
        <v>732</v>
      </c>
      <c r="C233" s="1" t="s">
        <v>733</v>
      </c>
      <c r="D233" s="1">
        <v>5</v>
      </c>
      <c r="E233" s="1">
        <v>0</v>
      </c>
      <c r="F233" s="1">
        <v>5</v>
      </c>
      <c r="G233" s="1" t="s">
        <v>38</v>
      </c>
      <c r="H233" s="1" t="s">
        <v>58</v>
      </c>
      <c r="I233" s="1" t="s">
        <v>50</v>
      </c>
      <c r="J233" s="1" t="s">
        <v>68</v>
      </c>
      <c r="K233" s="1" t="s">
        <v>115</v>
      </c>
      <c r="L233" s="1" t="s">
        <v>61</v>
      </c>
      <c r="M233" s="1" t="s">
        <v>38</v>
      </c>
      <c r="N233" s="1">
        <v>61.7</v>
      </c>
      <c r="O233" s="2">
        <v>308.5</v>
      </c>
      <c r="P233" s="1">
        <v>21</v>
      </c>
      <c r="Q233" s="1">
        <v>20230908</v>
      </c>
      <c r="R233" s="1">
        <v>20230908</v>
      </c>
      <c r="S233" s="1">
        <v>20230908</v>
      </c>
      <c r="T233" s="1" t="s">
        <v>38</v>
      </c>
      <c r="U233" s="1" t="b">
        <v>0</v>
      </c>
      <c r="V233" s="1" t="b">
        <v>1</v>
      </c>
      <c r="W233" s="1" t="str" cm="1">
        <f t="array" ref="W233">_xlfn.XLOOKUP(MID(JuchuZan[[#This Row],[Item'#]],2,3),INDEX(_dtRg_Material,,1),INDEX(_dtRg_Material,,2),"-")</f>
        <v>-</v>
      </c>
      <c r="X233" s="1">
        <f>JuchuZan[[#This Row],[Total Length]]/JuchuZan[[#This Row],[OrderQty]]</f>
        <v>0</v>
      </c>
      <c r="Y233" s="87">
        <f>JuchuZan[[#This Row],[TotalPrice]]+Y232</f>
        <v>444333.32999999978</v>
      </c>
      <c r="Z2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3" s="1">
        <f>JuchuZan[[#This Row],[Total Length]]/JuchuZan[[#This Row],[Total Block]]</f>
        <v>0</v>
      </c>
      <c r="AB233" s="1">
        <f>JuchuZan[[#This Row],[TotalPrice]]/JuchuZan[[#This Row],[OrderQty]]</f>
        <v>61.7</v>
      </c>
      <c r="AC233" s="1" t="e">
        <f>_xlfn.XLOOKUP(JuchuZan[[#This Row],[H'#]],#REF!,#REF!,"NA",0)</f>
        <v>#REF!</v>
      </c>
      <c r="AD233" s="1" t="e">
        <f>_xlfn.XLOOKUP(JuchuZan[[#This Row],[H'#]],#REF!,#REF!,"NA",0)</f>
        <v>#REF!</v>
      </c>
      <c r="AE233" s="1" t="str">
        <f>_xlfn.XLOOKUP(JuchuZan[[#This Row],[H'#]],[3]Sheet1!$H$2:$H$1079,[3]Sheet1!$B$2:$B$1079,"NA",0)</f>
        <v>NA</v>
      </c>
    </row>
    <row r="234" spans="1:31">
      <c r="A234" s="1" t="s">
        <v>738</v>
      </c>
      <c r="B234" s="1" t="s">
        <v>739</v>
      </c>
      <c r="C234" s="1" t="s">
        <v>740</v>
      </c>
      <c r="D234" s="1">
        <v>40</v>
      </c>
      <c r="E234" s="1">
        <v>0</v>
      </c>
      <c r="F234" s="1">
        <v>40</v>
      </c>
      <c r="G234" s="1" t="s">
        <v>38</v>
      </c>
      <c r="H234" s="1" t="s">
        <v>741</v>
      </c>
      <c r="I234" s="1" t="s">
        <v>103</v>
      </c>
      <c r="J234" s="1" t="s">
        <v>355</v>
      </c>
      <c r="K234" s="1" t="s">
        <v>105</v>
      </c>
      <c r="L234" s="1" t="s">
        <v>61</v>
      </c>
      <c r="M234" s="1" t="s">
        <v>38</v>
      </c>
      <c r="N234" s="1">
        <v>20.02</v>
      </c>
      <c r="O234" s="2">
        <v>800.8</v>
      </c>
      <c r="P234" s="1">
        <v>21</v>
      </c>
      <c r="Q234" s="1">
        <v>20230908</v>
      </c>
      <c r="R234" s="1">
        <v>20230908</v>
      </c>
      <c r="S234" s="1">
        <v>20230908</v>
      </c>
      <c r="T234" s="1" t="s">
        <v>38</v>
      </c>
      <c r="U234" s="1" t="b">
        <v>0</v>
      </c>
      <c r="V234" s="1" t="b">
        <v>1</v>
      </c>
      <c r="W234" s="1" t="str" cm="1">
        <f t="array" ref="W234">_xlfn.XLOOKUP(MID(JuchuZan[[#This Row],[Item'#]],2,3),INDEX(_dtRg_Material,,1),INDEX(_dtRg_Material,,2),"-")</f>
        <v>-</v>
      </c>
      <c r="X234" s="1">
        <f>JuchuZan[[#This Row],[Total Length]]/JuchuZan[[#This Row],[OrderQty]]</f>
        <v>0</v>
      </c>
      <c r="Y234" s="87">
        <f>JuchuZan[[#This Row],[TotalPrice]]+Y233</f>
        <v>445134.12999999977</v>
      </c>
      <c r="Z2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4" s="1">
        <f>JuchuZan[[#This Row],[Total Length]]/JuchuZan[[#This Row],[Total Block]]</f>
        <v>0</v>
      </c>
      <c r="AB234" s="1">
        <f>JuchuZan[[#This Row],[TotalPrice]]/JuchuZan[[#This Row],[OrderQty]]</f>
        <v>20.02</v>
      </c>
      <c r="AC234" s="1" t="e">
        <f>_xlfn.XLOOKUP(JuchuZan[[#This Row],[H'#]],#REF!,#REF!,"NA",0)</f>
        <v>#REF!</v>
      </c>
      <c r="AD234" s="1" t="e">
        <f>_xlfn.XLOOKUP(JuchuZan[[#This Row],[H'#]],#REF!,#REF!,"NA",0)</f>
        <v>#REF!</v>
      </c>
      <c r="AE234" s="1" t="str">
        <f>_xlfn.XLOOKUP(JuchuZan[[#This Row],[H'#]],[3]Sheet1!$H$2:$H$1079,[3]Sheet1!$B$2:$B$1079,"NA",0)</f>
        <v>NA</v>
      </c>
    </row>
    <row r="235" spans="1:31">
      <c r="A235" s="1" t="s">
        <v>742</v>
      </c>
      <c r="B235" s="1" t="s">
        <v>739</v>
      </c>
      <c r="C235" s="1" t="s">
        <v>740</v>
      </c>
      <c r="D235" s="1">
        <v>40</v>
      </c>
      <c r="E235" s="1">
        <v>0</v>
      </c>
      <c r="F235" s="1">
        <v>40</v>
      </c>
      <c r="G235" s="1" t="s">
        <v>38</v>
      </c>
      <c r="H235" s="1" t="s">
        <v>741</v>
      </c>
      <c r="I235" s="1" t="s">
        <v>103</v>
      </c>
      <c r="J235" s="1" t="s">
        <v>355</v>
      </c>
      <c r="K235" s="1" t="s">
        <v>105</v>
      </c>
      <c r="L235" s="1" t="s">
        <v>61</v>
      </c>
      <c r="M235" s="1" t="s">
        <v>38</v>
      </c>
      <c r="N235" s="1">
        <v>20.02</v>
      </c>
      <c r="O235" s="2">
        <v>800.8</v>
      </c>
      <c r="P235" s="1">
        <v>21</v>
      </c>
      <c r="Q235" s="1">
        <v>20230908</v>
      </c>
      <c r="R235" s="1">
        <v>20230908</v>
      </c>
      <c r="S235" s="1">
        <v>20230908</v>
      </c>
      <c r="T235" s="1" t="s">
        <v>38</v>
      </c>
      <c r="U235" s="1" t="b">
        <v>0</v>
      </c>
      <c r="V235" s="1" t="b">
        <v>1</v>
      </c>
      <c r="W235" s="1" t="str" cm="1">
        <f t="array" ref="W235">_xlfn.XLOOKUP(MID(JuchuZan[[#This Row],[Item'#]],2,3),INDEX(_dtRg_Material,,1),INDEX(_dtRg_Material,,2),"-")</f>
        <v>-</v>
      </c>
      <c r="X235" s="1">
        <f>JuchuZan[[#This Row],[Total Length]]/JuchuZan[[#This Row],[OrderQty]]</f>
        <v>0</v>
      </c>
      <c r="Y235" s="87">
        <f>JuchuZan[[#This Row],[TotalPrice]]+Y234</f>
        <v>445934.92999999976</v>
      </c>
      <c r="Z2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5" s="1">
        <f>JuchuZan[[#This Row],[Total Length]]/JuchuZan[[#This Row],[Total Block]]</f>
        <v>0</v>
      </c>
      <c r="AB235" s="1">
        <f>JuchuZan[[#This Row],[TotalPrice]]/JuchuZan[[#This Row],[OrderQty]]</f>
        <v>20.02</v>
      </c>
      <c r="AC235" s="1" t="e">
        <f>_xlfn.XLOOKUP(JuchuZan[[#This Row],[H'#]],#REF!,#REF!,"NA",0)</f>
        <v>#REF!</v>
      </c>
      <c r="AD235" s="1" t="e">
        <f>_xlfn.XLOOKUP(JuchuZan[[#This Row],[H'#]],#REF!,#REF!,"NA",0)</f>
        <v>#REF!</v>
      </c>
      <c r="AE235" s="1" t="str">
        <f>_xlfn.XLOOKUP(JuchuZan[[#This Row],[H'#]],[3]Sheet1!$H$2:$H$1079,[3]Sheet1!$B$2:$B$1079,"NA",0)</f>
        <v>NA</v>
      </c>
    </row>
    <row r="236" spans="1:31">
      <c r="A236" s="1" t="s">
        <v>743</v>
      </c>
      <c r="B236" s="1" t="s">
        <v>739</v>
      </c>
      <c r="C236" s="1" t="s">
        <v>740</v>
      </c>
      <c r="D236" s="1">
        <v>40</v>
      </c>
      <c r="E236" s="1">
        <v>0</v>
      </c>
      <c r="F236" s="1">
        <v>40</v>
      </c>
      <c r="G236" s="1" t="s">
        <v>38</v>
      </c>
      <c r="H236" s="1" t="s">
        <v>741</v>
      </c>
      <c r="I236" s="1" t="s">
        <v>103</v>
      </c>
      <c r="J236" s="1" t="s">
        <v>355</v>
      </c>
      <c r="K236" s="1" t="s">
        <v>105</v>
      </c>
      <c r="L236" s="1" t="s">
        <v>61</v>
      </c>
      <c r="M236" s="1" t="s">
        <v>38</v>
      </c>
      <c r="N236" s="1">
        <v>20.02</v>
      </c>
      <c r="O236" s="2">
        <v>800.8</v>
      </c>
      <c r="P236" s="1">
        <v>21</v>
      </c>
      <c r="Q236" s="1">
        <v>20230908</v>
      </c>
      <c r="R236" s="1">
        <v>20230908</v>
      </c>
      <c r="S236" s="1">
        <v>20230908</v>
      </c>
      <c r="T236" s="1" t="s">
        <v>38</v>
      </c>
      <c r="U236" s="1" t="b">
        <v>0</v>
      </c>
      <c r="V236" s="1" t="b">
        <v>1</v>
      </c>
      <c r="W236" s="1" t="str" cm="1">
        <f t="array" ref="W236">_xlfn.XLOOKUP(MID(JuchuZan[[#This Row],[Item'#]],2,3),INDEX(_dtRg_Material,,1),INDEX(_dtRg_Material,,2),"-")</f>
        <v>-</v>
      </c>
      <c r="X236" s="1">
        <f>JuchuZan[[#This Row],[Total Length]]/JuchuZan[[#This Row],[OrderQty]]</f>
        <v>0</v>
      </c>
      <c r="Y236" s="87">
        <f>JuchuZan[[#This Row],[TotalPrice]]+Y235</f>
        <v>446735.72999999975</v>
      </c>
      <c r="Z2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6" s="1">
        <f>JuchuZan[[#This Row],[Total Length]]/JuchuZan[[#This Row],[Total Block]]</f>
        <v>0</v>
      </c>
      <c r="AB236" s="1">
        <f>JuchuZan[[#This Row],[TotalPrice]]/JuchuZan[[#This Row],[OrderQty]]</f>
        <v>20.02</v>
      </c>
      <c r="AC236" s="1" t="e">
        <f>_xlfn.XLOOKUP(JuchuZan[[#This Row],[H'#]],#REF!,#REF!,"NA",0)</f>
        <v>#REF!</v>
      </c>
      <c r="AD236" s="1" t="e">
        <f>_xlfn.XLOOKUP(JuchuZan[[#This Row],[H'#]],#REF!,#REF!,"NA",0)</f>
        <v>#REF!</v>
      </c>
      <c r="AE236" s="1" t="str">
        <f>_xlfn.XLOOKUP(JuchuZan[[#This Row],[H'#]],[3]Sheet1!$H$2:$H$1079,[3]Sheet1!$B$2:$B$1079,"NA",0)</f>
        <v>NA</v>
      </c>
    </row>
    <row r="237" spans="1:31">
      <c r="A237" s="1" t="s">
        <v>744</v>
      </c>
      <c r="B237" s="1" t="s">
        <v>739</v>
      </c>
      <c r="C237" s="1" t="s">
        <v>740</v>
      </c>
      <c r="D237" s="1">
        <v>40</v>
      </c>
      <c r="E237" s="1">
        <v>0</v>
      </c>
      <c r="F237" s="1">
        <v>40</v>
      </c>
      <c r="G237" s="1" t="s">
        <v>38</v>
      </c>
      <c r="H237" s="1" t="s">
        <v>741</v>
      </c>
      <c r="I237" s="1" t="s">
        <v>103</v>
      </c>
      <c r="J237" s="1" t="s">
        <v>355</v>
      </c>
      <c r="K237" s="1" t="s">
        <v>105</v>
      </c>
      <c r="L237" s="1" t="s">
        <v>61</v>
      </c>
      <c r="M237" s="1" t="s">
        <v>38</v>
      </c>
      <c r="N237" s="1">
        <v>20.02</v>
      </c>
      <c r="O237" s="2">
        <v>800.8</v>
      </c>
      <c r="P237" s="1">
        <v>21</v>
      </c>
      <c r="Q237" s="1">
        <v>20230908</v>
      </c>
      <c r="R237" s="1">
        <v>20230908</v>
      </c>
      <c r="S237" s="1">
        <v>20230908</v>
      </c>
      <c r="T237" s="1" t="s">
        <v>38</v>
      </c>
      <c r="U237" s="1" t="b">
        <v>0</v>
      </c>
      <c r="V237" s="1" t="b">
        <v>1</v>
      </c>
      <c r="W237" s="1" t="str" cm="1">
        <f t="array" ref="W237">_xlfn.XLOOKUP(MID(JuchuZan[[#This Row],[Item'#]],2,3),INDEX(_dtRg_Material,,1),INDEX(_dtRg_Material,,2),"-")</f>
        <v>-</v>
      </c>
      <c r="X237" s="1">
        <f>JuchuZan[[#This Row],[Total Length]]/JuchuZan[[#This Row],[OrderQty]]</f>
        <v>0</v>
      </c>
      <c r="Y237" s="87">
        <f>JuchuZan[[#This Row],[TotalPrice]]+Y236</f>
        <v>447536.52999999974</v>
      </c>
      <c r="Z2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7" s="1">
        <f>JuchuZan[[#This Row],[Total Length]]/JuchuZan[[#This Row],[Total Block]]</f>
        <v>0</v>
      </c>
      <c r="AB237" s="1">
        <f>JuchuZan[[#This Row],[TotalPrice]]/JuchuZan[[#This Row],[OrderQty]]</f>
        <v>20.02</v>
      </c>
      <c r="AC237" s="1" t="e">
        <f>_xlfn.XLOOKUP(JuchuZan[[#This Row],[H'#]],#REF!,#REF!,"NA",0)</f>
        <v>#REF!</v>
      </c>
      <c r="AD237" s="1" t="e">
        <f>_xlfn.XLOOKUP(JuchuZan[[#This Row],[H'#]],#REF!,#REF!,"NA",0)</f>
        <v>#REF!</v>
      </c>
      <c r="AE237" s="1" t="str">
        <f>_xlfn.XLOOKUP(JuchuZan[[#This Row],[H'#]],[3]Sheet1!$H$2:$H$1079,[3]Sheet1!$B$2:$B$1079,"NA",0)</f>
        <v>NA</v>
      </c>
    </row>
    <row r="238" spans="1:31">
      <c r="A238" s="1" t="s">
        <v>745</v>
      </c>
      <c r="B238" s="1" t="s">
        <v>345</v>
      </c>
      <c r="C238" s="1" t="s">
        <v>346</v>
      </c>
      <c r="D238" s="1">
        <v>40</v>
      </c>
      <c r="E238" s="1">
        <v>0</v>
      </c>
      <c r="F238" s="1">
        <v>40</v>
      </c>
      <c r="G238" s="1" t="s">
        <v>38</v>
      </c>
      <c r="H238" s="1" t="s">
        <v>49</v>
      </c>
      <c r="I238" s="1" t="s">
        <v>50</v>
      </c>
      <c r="J238" s="1" t="s">
        <v>114</v>
      </c>
      <c r="K238" s="1" t="s">
        <v>60</v>
      </c>
      <c r="L238" s="1" t="s">
        <v>38</v>
      </c>
      <c r="M238" s="1" t="s">
        <v>38</v>
      </c>
      <c r="N238" s="1">
        <v>57.4</v>
      </c>
      <c r="O238" s="2">
        <v>2296</v>
      </c>
      <c r="P238" s="1">
        <v>21</v>
      </c>
      <c r="Q238" s="1">
        <v>20230908</v>
      </c>
      <c r="R238" s="1">
        <v>20230908</v>
      </c>
      <c r="S238" s="1">
        <v>20230908</v>
      </c>
      <c r="T238" s="1" t="s">
        <v>38</v>
      </c>
      <c r="U238" s="1" t="b">
        <v>0</v>
      </c>
      <c r="V238" s="1" t="b">
        <v>1</v>
      </c>
      <c r="W238" s="1" t="str" cm="1">
        <f t="array" ref="W238">_xlfn.XLOOKUP(MID(JuchuZan[[#This Row],[Item'#]],2,3),INDEX(_dtRg_Material,,1),INDEX(_dtRg_Material,,2),"-")</f>
        <v>-</v>
      </c>
      <c r="X238" s="1">
        <f>JuchuZan[[#This Row],[Total Length]]/JuchuZan[[#This Row],[OrderQty]]</f>
        <v>0</v>
      </c>
      <c r="Y238" s="87">
        <f>JuchuZan[[#This Row],[TotalPrice]]+Y237</f>
        <v>449832.52999999974</v>
      </c>
      <c r="Z2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8" s="1">
        <f>JuchuZan[[#This Row],[Total Length]]/JuchuZan[[#This Row],[Total Block]]</f>
        <v>0</v>
      </c>
      <c r="AB238" s="1">
        <f>JuchuZan[[#This Row],[TotalPrice]]/JuchuZan[[#This Row],[OrderQty]]</f>
        <v>57.4</v>
      </c>
      <c r="AC238" s="1" t="e">
        <f>_xlfn.XLOOKUP(JuchuZan[[#This Row],[H'#]],#REF!,#REF!,"NA",0)</f>
        <v>#REF!</v>
      </c>
      <c r="AD238" s="1" t="e">
        <f>_xlfn.XLOOKUP(JuchuZan[[#This Row],[H'#]],#REF!,#REF!,"NA",0)</f>
        <v>#REF!</v>
      </c>
      <c r="AE238" s="1" t="str">
        <f>_xlfn.XLOOKUP(JuchuZan[[#This Row],[H'#]],[3]Sheet1!$H$2:$H$1079,[3]Sheet1!$B$2:$B$1079,"NA",0)</f>
        <v>NA</v>
      </c>
    </row>
    <row r="239" spans="1:31">
      <c r="A239" s="1" t="s">
        <v>746</v>
      </c>
      <c r="B239" s="1" t="s">
        <v>747</v>
      </c>
      <c r="C239" s="1" t="s">
        <v>748</v>
      </c>
      <c r="D239" s="1">
        <v>30</v>
      </c>
      <c r="E239" s="1">
        <v>0</v>
      </c>
      <c r="F239" s="1">
        <v>30</v>
      </c>
      <c r="G239" s="1" t="s">
        <v>38</v>
      </c>
      <c r="H239" s="1" t="s">
        <v>49</v>
      </c>
      <c r="I239" s="1" t="s">
        <v>50</v>
      </c>
      <c r="J239" s="1" t="s">
        <v>59</v>
      </c>
      <c r="K239" s="1" t="s">
        <v>60</v>
      </c>
      <c r="L239" s="1" t="s">
        <v>38</v>
      </c>
      <c r="M239" s="1" t="s">
        <v>38</v>
      </c>
      <c r="N239" s="1">
        <v>47.71</v>
      </c>
      <c r="O239" s="2">
        <v>1431.3</v>
      </c>
      <c r="P239" s="1">
        <v>21</v>
      </c>
      <c r="Q239" s="1">
        <v>20230908</v>
      </c>
      <c r="R239" s="1">
        <v>20230908</v>
      </c>
      <c r="S239" s="1">
        <v>20230908</v>
      </c>
      <c r="T239" s="1" t="s">
        <v>38</v>
      </c>
      <c r="U239" s="1" t="b">
        <v>0</v>
      </c>
      <c r="V239" s="1" t="b">
        <v>1</v>
      </c>
      <c r="W239" s="1" t="str" cm="1">
        <f t="array" ref="W239">_xlfn.XLOOKUP(MID(JuchuZan[[#This Row],[Item'#]],2,3),INDEX(_dtRg_Material,,1),INDEX(_dtRg_Material,,2),"-")</f>
        <v>-</v>
      </c>
      <c r="X239" s="1">
        <f>JuchuZan[[#This Row],[Total Length]]/JuchuZan[[#This Row],[OrderQty]]</f>
        <v>0</v>
      </c>
      <c r="Y239" s="87">
        <f>JuchuZan[[#This Row],[TotalPrice]]+Y238</f>
        <v>451263.82999999973</v>
      </c>
      <c r="Z2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39" s="1">
        <f>JuchuZan[[#This Row],[Total Length]]/JuchuZan[[#This Row],[Total Block]]</f>
        <v>0</v>
      </c>
      <c r="AB239" s="1">
        <f>JuchuZan[[#This Row],[TotalPrice]]/JuchuZan[[#This Row],[OrderQty]]</f>
        <v>47.71</v>
      </c>
      <c r="AC239" s="1" t="e">
        <f>_xlfn.XLOOKUP(JuchuZan[[#This Row],[H'#]],#REF!,#REF!,"NA",0)</f>
        <v>#REF!</v>
      </c>
      <c r="AD239" s="1" t="e">
        <f>_xlfn.XLOOKUP(JuchuZan[[#This Row],[H'#]],#REF!,#REF!,"NA",0)</f>
        <v>#REF!</v>
      </c>
      <c r="AE239" s="1" t="str">
        <f>_xlfn.XLOOKUP(JuchuZan[[#This Row],[H'#]],[3]Sheet1!$H$2:$H$1079,[3]Sheet1!$B$2:$B$1079,"NA",0)</f>
        <v>NA</v>
      </c>
    </row>
    <row r="240" spans="1:31">
      <c r="A240" s="1" t="s">
        <v>749</v>
      </c>
      <c r="B240" s="1" t="s">
        <v>497</v>
      </c>
      <c r="C240" s="1" t="s">
        <v>498</v>
      </c>
      <c r="D240" s="1">
        <v>20</v>
      </c>
      <c r="E240" s="1">
        <v>0</v>
      </c>
      <c r="F240" s="1">
        <v>20</v>
      </c>
      <c r="G240" s="1" t="s">
        <v>38</v>
      </c>
      <c r="H240" s="1" t="s">
        <v>49</v>
      </c>
      <c r="I240" s="1" t="s">
        <v>50</v>
      </c>
      <c r="J240" s="1" t="s">
        <v>114</v>
      </c>
      <c r="K240" s="1" t="s">
        <v>60</v>
      </c>
      <c r="L240" s="1" t="s">
        <v>38</v>
      </c>
      <c r="M240" s="1" t="s">
        <v>38</v>
      </c>
      <c r="N240" s="1">
        <v>61.37</v>
      </c>
      <c r="O240" s="2">
        <v>1227.4000000000001</v>
      </c>
      <c r="P240" s="1">
        <v>21</v>
      </c>
      <c r="Q240" s="1">
        <v>20230908</v>
      </c>
      <c r="R240" s="1">
        <v>20230908</v>
      </c>
      <c r="S240" s="1">
        <v>20230908</v>
      </c>
      <c r="T240" s="1" t="s">
        <v>38</v>
      </c>
      <c r="U240" s="1" t="b">
        <v>0</v>
      </c>
      <c r="V240" s="1" t="b">
        <v>1</v>
      </c>
      <c r="W240" s="1" t="str" cm="1">
        <f t="array" ref="W240">_xlfn.XLOOKUP(MID(JuchuZan[[#This Row],[Item'#]],2,3),INDEX(_dtRg_Material,,1),INDEX(_dtRg_Material,,2),"-")</f>
        <v>-</v>
      </c>
      <c r="X240" s="1">
        <f>JuchuZan[[#This Row],[Total Length]]/JuchuZan[[#This Row],[OrderQty]]</f>
        <v>0</v>
      </c>
      <c r="Y240" s="87">
        <f>JuchuZan[[#This Row],[TotalPrice]]+Y239</f>
        <v>452491.22999999975</v>
      </c>
      <c r="Z2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0" s="1">
        <f>JuchuZan[[#This Row],[Total Length]]/JuchuZan[[#This Row],[Total Block]]</f>
        <v>0</v>
      </c>
      <c r="AB240" s="1">
        <f>JuchuZan[[#This Row],[TotalPrice]]/JuchuZan[[#This Row],[OrderQty]]</f>
        <v>61.370000000000005</v>
      </c>
      <c r="AC240" s="1" t="e">
        <f>_xlfn.XLOOKUP(JuchuZan[[#This Row],[H'#]],#REF!,#REF!,"NA",0)</f>
        <v>#REF!</v>
      </c>
      <c r="AD240" s="1" t="e">
        <f>_xlfn.XLOOKUP(JuchuZan[[#This Row],[H'#]],#REF!,#REF!,"NA",0)</f>
        <v>#REF!</v>
      </c>
      <c r="AE240" s="1" t="str">
        <f>_xlfn.XLOOKUP(JuchuZan[[#This Row],[H'#]],[3]Sheet1!$H$2:$H$1079,[3]Sheet1!$B$2:$B$1079,"NA",0)</f>
        <v>NA</v>
      </c>
    </row>
    <row r="241" spans="1:31">
      <c r="A241" s="1" t="s">
        <v>750</v>
      </c>
      <c r="B241" s="1" t="s">
        <v>283</v>
      </c>
      <c r="C241" s="1" t="s">
        <v>284</v>
      </c>
      <c r="D241" s="1">
        <v>30</v>
      </c>
      <c r="E241" s="1">
        <v>0</v>
      </c>
      <c r="F241" s="1">
        <v>30</v>
      </c>
      <c r="G241" s="1" t="s">
        <v>38</v>
      </c>
      <c r="H241" s="1" t="s">
        <v>49</v>
      </c>
      <c r="I241" s="1" t="s">
        <v>50</v>
      </c>
      <c r="J241" s="1" t="s">
        <v>59</v>
      </c>
      <c r="K241" s="1" t="s">
        <v>60</v>
      </c>
      <c r="L241" s="1" t="s">
        <v>38</v>
      </c>
      <c r="M241" s="1" t="s">
        <v>38</v>
      </c>
      <c r="N241" s="1">
        <v>50.37</v>
      </c>
      <c r="O241" s="2">
        <v>1511.1</v>
      </c>
      <c r="P241" s="1">
        <v>21</v>
      </c>
      <c r="Q241" s="1">
        <v>20230908</v>
      </c>
      <c r="R241" s="1">
        <v>20230908</v>
      </c>
      <c r="S241" s="1">
        <v>20230908</v>
      </c>
      <c r="T241" s="1" t="s">
        <v>38</v>
      </c>
      <c r="U241" s="1" t="b">
        <v>0</v>
      </c>
      <c r="V241" s="1" t="b">
        <v>1</v>
      </c>
      <c r="W241" s="1" t="str" cm="1">
        <f t="array" ref="W241">_xlfn.XLOOKUP(MID(JuchuZan[[#This Row],[Item'#]],2,3),INDEX(_dtRg_Material,,1),INDEX(_dtRg_Material,,2),"-")</f>
        <v>-</v>
      </c>
      <c r="X241" s="1">
        <f>JuchuZan[[#This Row],[Total Length]]/JuchuZan[[#This Row],[OrderQty]]</f>
        <v>0</v>
      </c>
      <c r="Y241" s="87">
        <f>JuchuZan[[#This Row],[TotalPrice]]+Y240</f>
        <v>454002.32999999973</v>
      </c>
      <c r="Z2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1" s="1">
        <f>JuchuZan[[#This Row],[Total Length]]/JuchuZan[[#This Row],[Total Block]]</f>
        <v>0</v>
      </c>
      <c r="AB241" s="1">
        <f>JuchuZan[[#This Row],[TotalPrice]]/JuchuZan[[#This Row],[OrderQty]]</f>
        <v>50.37</v>
      </c>
      <c r="AC241" s="1" t="e">
        <f>_xlfn.XLOOKUP(JuchuZan[[#This Row],[H'#]],#REF!,#REF!,"NA",0)</f>
        <v>#REF!</v>
      </c>
      <c r="AD241" s="1" t="e">
        <f>_xlfn.XLOOKUP(JuchuZan[[#This Row],[H'#]],#REF!,#REF!,"NA",0)</f>
        <v>#REF!</v>
      </c>
      <c r="AE241" s="1" t="str">
        <f>_xlfn.XLOOKUP(JuchuZan[[#This Row],[H'#]],[3]Sheet1!$H$2:$H$1079,[3]Sheet1!$B$2:$B$1079,"NA",0)</f>
        <v>NA</v>
      </c>
    </row>
    <row r="242" spans="1:31">
      <c r="A242" s="1" t="s">
        <v>751</v>
      </c>
      <c r="B242" s="1" t="s">
        <v>752</v>
      </c>
      <c r="C242" s="1" t="s">
        <v>753</v>
      </c>
      <c r="D242" s="1">
        <v>6</v>
      </c>
      <c r="E242" s="1">
        <v>1380</v>
      </c>
      <c r="F242" s="1">
        <v>6</v>
      </c>
      <c r="G242" s="1" t="s">
        <v>38</v>
      </c>
      <c r="H242" s="1" t="s">
        <v>372</v>
      </c>
      <c r="I242" s="1" t="s">
        <v>129</v>
      </c>
      <c r="J242" s="1" t="s">
        <v>239</v>
      </c>
      <c r="K242" s="1" t="s">
        <v>192</v>
      </c>
      <c r="L242" s="1" t="s">
        <v>38</v>
      </c>
      <c r="M242" s="1" t="s">
        <v>38</v>
      </c>
      <c r="N242" s="1">
        <v>88.78</v>
      </c>
      <c r="O242" s="2">
        <v>532.67999999999995</v>
      </c>
      <c r="P242" s="1">
        <v>21</v>
      </c>
      <c r="Q242" s="1">
        <v>20230908</v>
      </c>
      <c r="R242" s="1">
        <v>20230908</v>
      </c>
      <c r="S242" s="1">
        <v>20230908</v>
      </c>
      <c r="T242" s="1" t="s">
        <v>38</v>
      </c>
      <c r="U242" s="1" t="b">
        <v>0</v>
      </c>
      <c r="V242" s="1" t="b">
        <v>1</v>
      </c>
      <c r="W242" s="1" t="str" cm="1">
        <f t="array" ref="W242">_xlfn.XLOOKUP(MID(JuchuZan[[#This Row],[Item'#]],2,3),INDEX(_dtRg_Material,,1),INDEX(_dtRg_Material,,2),"-")</f>
        <v>M</v>
      </c>
      <c r="X242" s="1">
        <f>JuchuZan[[#This Row],[Total Length]]/JuchuZan[[#This Row],[OrderQty]]</f>
        <v>230</v>
      </c>
      <c r="Y242" s="87">
        <f>JuchuZan[[#This Row],[TotalPrice]]+Y241</f>
        <v>454535.00999999972</v>
      </c>
      <c r="Z2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2" s="1">
        <f>JuchuZan[[#This Row],[Total Length]]/JuchuZan[[#This Row],[Total Block]]</f>
        <v>230</v>
      </c>
      <c r="AB242" s="1">
        <f>JuchuZan[[#This Row],[TotalPrice]]/JuchuZan[[#This Row],[OrderQty]]</f>
        <v>88.779999999999987</v>
      </c>
      <c r="AC242" s="1" t="e">
        <f>_xlfn.XLOOKUP(JuchuZan[[#This Row],[H'#]],#REF!,#REF!,"NA",0)</f>
        <v>#REF!</v>
      </c>
      <c r="AD242" s="1" t="e">
        <f>_xlfn.XLOOKUP(JuchuZan[[#This Row],[H'#]],#REF!,#REF!,"NA",0)</f>
        <v>#REF!</v>
      </c>
      <c r="AE242" s="1" t="str">
        <f>_xlfn.XLOOKUP(JuchuZan[[#This Row],[H'#]],[3]Sheet1!$H$2:$H$1079,[3]Sheet1!$B$2:$B$1079,"NA",0)</f>
        <v>WASHING &amp; WIPING RAIL</v>
      </c>
    </row>
    <row r="243" spans="1:31">
      <c r="A243" s="1" t="s">
        <v>754</v>
      </c>
      <c r="B243" s="1" t="s">
        <v>755</v>
      </c>
      <c r="C243" s="1" t="s">
        <v>756</v>
      </c>
      <c r="D243" s="1">
        <v>40</v>
      </c>
      <c r="E243" s="1">
        <v>0</v>
      </c>
      <c r="F243" s="1">
        <v>40</v>
      </c>
      <c r="G243" s="1" t="s">
        <v>38</v>
      </c>
      <c r="H243" s="1" t="s">
        <v>49</v>
      </c>
      <c r="I243" s="1" t="s">
        <v>50</v>
      </c>
      <c r="J243" s="1" t="s">
        <v>81</v>
      </c>
      <c r="K243" s="1" t="s">
        <v>60</v>
      </c>
      <c r="L243" s="1" t="s">
        <v>61</v>
      </c>
      <c r="M243" s="1" t="s">
        <v>53</v>
      </c>
      <c r="N243" s="1">
        <v>16.5</v>
      </c>
      <c r="O243" s="2">
        <v>660</v>
      </c>
      <c r="P243" s="1">
        <v>21</v>
      </c>
      <c r="Q243" s="1">
        <v>20230908</v>
      </c>
      <c r="R243" s="1">
        <v>20230908</v>
      </c>
      <c r="S243" s="1">
        <v>20230908</v>
      </c>
      <c r="T243" s="1" t="s">
        <v>38</v>
      </c>
      <c r="U243" s="1" t="b">
        <v>0</v>
      </c>
      <c r="V243" s="1" t="b">
        <v>1</v>
      </c>
      <c r="W243" s="1" t="str" cm="1">
        <f t="array" ref="W243">_xlfn.XLOOKUP(MID(JuchuZan[[#This Row],[Item'#]],2,3),INDEX(_dtRg_Material,,1),INDEX(_dtRg_Material,,2),"-")</f>
        <v>-</v>
      </c>
      <c r="X243" s="1">
        <f>JuchuZan[[#This Row],[Total Length]]/JuchuZan[[#This Row],[OrderQty]]</f>
        <v>0</v>
      </c>
      <c r="Y243" s="87">
        <f>JuchuZan[[#This Row],[TotalPrice]]+Y242</f>
        <v>455195.00999999972</v>
      </c>
      <c r="Z2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3" s="1">
        <f>JuchuZan[[#This Row],[Total Length]]/JuchuZan[[#This Row],[Total Block]]</f>
        <v>0</v>
      </c>
      <c r="AB243" s="1">
        <f>JuchuZan[[#This Row],[TotalPrice]]/JuchuZan[[#This Row],[OrderQty]]</f>
        <v>16.5</v>
      </c>
      <c r="AC243" s="1" t="e">
        <f>_xlfn.XLOOKUP(JuchuZan[[#This Row],[H'#]],#REF!,#REF!,"NA",0)</f>
        <v>#REF!</v>
      </c>
      <c r="AD243" s="1" t="e">
        <f>_xlfn.XLOOKUP(JuchuZan[[#This Row],[H'#]],#REF!,#REF!,"NA",0)</f>
        <v>#REF!</v>
      </c>
      <c r="AE243" s="1" t="str">
        <f>_xlfn.XLOOKUP(JuchuZan[[#This Row],[H'#]],[3]Sheet1!$H$2:$H$1079,[3]Sheet1!$B$2:$B$1079,"NA",0)</f>
        <v>NA</v>
      </c>
    </row>
    <row r="244" spans="1:31">
      <c r="A244" s="1" t="s">
        <v>757</v>
      </c>
      <c r="B244" s="1" t="s">
        <v>758</v>
      </c>
      <c r="C244" s="1" t="s">
        <v>759</v>
      </c>
      <c r="D244" s="1">
        <v>2</v>
      </c>
      <c r="E244" s="1">
        <v>920</v>
      </c>
      <c r="F244" s="1">
        <v>4</v>
      </c>
      <c r="G244" s="1" t="s">
        <v>402</v>
      </c>
      <c r="H244" s="1" t="s">
        <v>49</v>
      </c>
      <c r="I244" s="1" t="s">
        <v>50</v>
      </c>
      <c r="J244" s="1" t="s">
        <v>114</v>
      </c>
      <c r="K244" s="1" t="s">
        <v>167</v>
      </c>
      <c r="L244" s="1" t="s">
        <v>38</v>
      </c>
      <c r="M244" s="1" t="s">
        <v>53</v>
      </c>
      <c r="N244" s="1">
        <v>174.52</v>
      </c>
      <c r="O244" s="2">
        <v>349.04</v>
      </c>
      <c r="P244" s="1">
        <v>11</v>
      </c>
      <c r="Q244" s="1">
        <v>20230908</v>
      </c>
      <c r="R244" s="1">
        <v>20230908</v>
      </c>
      <c r="S244" s="1">
        <v>20230908</v>
      </c>
      <c r="T244" s="1" t="s">
        <v>38</v>
      </c>
      <c r="U244" s="1" t="b">
        <v>0</v>
      </c>
      <c r="V244" s="1" t="b">
        <v>1</v>
      </c>
      <c r="W244" s="1" t="str" cm="1">
        <f t="array" ref="W244">_xlfn.XLOOKUP(MID(JuchuZan[[#This Row],[Item'#]],2,3),INDEX(_dtRg_Material,,1),INDEX(_dtRg_Material,,2),"-")</f>
        <v>-</v>
      </c>
      <c r="X244" s="1">
        <f>JuchuZan[[#This Row],[Total Length]]/JuchuZan[[#This Row],[OrderQty]]</f>
        <v>460</v>
      </c>
      <c r="Y244" s="87">
        <f>JuchuZan[[#This Row],[TotalPrice]]+Y243</f>
        <v>455544.0499999997</v>
      </c>
      <c r="Z2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4" s="1">
        <f>JuchuZan[[#This Row],[Total Length]]/JuchuZan[[#This Row],[Total Block]]</f>
        <v>230</v>
      </c>
      <c r="AB244" s="1">
        <f>JuchuZan[[#This Row],[TotalPrice]]/JuchuZan[[#This Row],[OrderQty]]</f>
        <v>174.52</v>
      </c>
      <c r="AC244" s="1" t="e">
        <f>_xlfn.XLOOKUP(JuchuZan[[#This Row],[H'#]],#REF!,#REF!,"NA",0)</f>
        <v>#REF!</v>
      </c>
      <c r="AD244" s="1" t="e">
        <f>_xlfn.XLOOKUP(JuchuZan[[#This Row],[H'#]],#REF!,#REF!,"NA",0)</f>
        <v>#REF!</v>
      </c>
      <c r="AE244" s="1" t="str">
        <f>_xlfn.XLOOKUP(JuchuZan[[#This Row],[H'#]],[3]Sheet1!$H$2:$H$1079,[3]Sheet1!$B$2:$B$1079,"NA",0)</f>
        <v>WASHING &amp; WIPING RAIL</v>
      </c>
    </row>
    <row r="245" spans="1:31" hidden="1">
      <c r="A245" s="1" t="s">
        <v>760</v>
      </c>
      <c r="B245" s="1" t="s">
        <v>761</v>
      </c>
      <c r="C245" s="1" t="s">
        <v>762</v>
      </c>
      <c r="D245" s="1">
        <v>2</v>
      </c>
      <c r="E245" s="1">
        <v>2840</v>
      </c>
      <c r="F245" s="1">
        <v>0</v>
      </c>
      <c r="G245" s="1" t="s">
        <v>34</v>
      </c>
      <c r="H245" s="1" t="s">
        <v>74</v>
      </c>
      <c r="I245" s="1" t="s">
        <v>36</v>
      </c>
      <c r="J245" s="1" t="s">
        <v>75</v>
      </c>
      <c r="K245" s="1" t="s">
        <v>568</v>
      </c>
      <c r="L245" s="1" t="s">
        <v>38</v>
      </c>
      <c r="M245" s="1" t="s">
        <v>763</v>
      </c>
      <c r="N245" s="1">
        <v>1701</v>
      </c>
      <c r="O245" s="2">
        <v>3402</v>
      </c>
      <c r="P245" s="1">
        <v>11</v>
      </c>
      <c r="Q245" s="1">
        <v>20230821</v>
      </c>
      <c r="R245" s="1">
        <v>20230908</v>
      </c>
      <c r="S245" s="1">
        <v>20230908</v>
      </c>
      <c r="T245" s="1" t="s">
        <v>38</v>
      </c>
      <c r="U245" s="1" t="b">
        <v>0</v>
      </c>
      <c r="V245" s="1" t="b">
        <v>0</v>
      </c>
      <c r="W245" s="1" t="str" cm="1">
        <f t="array" ref="W245">_xlfn.XLOOKUP(MID(JuchuZan[[#This Row],[Item'#]],2,3),INDEX(_dtRg_Material,,1),INDEX(_dtRg_Material,,2),"-")</f>
        <v>-</v>
      </c>
      <c r="X245" s="1">
        <f>JuchuZan[[#This Row],[Total Length]]/JuchuZan[[#This Row],[OrderQty]]</f>
        <v>1420</v>
      </c>
      <c r="Y245" s="87">
        <f>JuchuZan[[#This Row],[TotalPrice]]+Y244</f>
        <v>458946.0499999997</v>
      </c>
      <c r="Z2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5" s="1" t="e">
        <f>JuchuZan[[#This Row],[Total Length]]/JuchuZan[[#This Row],[Total Block]]</f>
        <v>#DIV/0!</v>
      </c>
      <c r="AB245" s="1">
        <f>JuchuZan[[#This Row],[TotalPrice]]/JuchuZan[[#This Row],[OrderQty]]</f>
        <v>1701</v>
      </c>
      <c r="AC245" s="1" t="e">
        <f>_xlfn.XLOOKUP(JuchuZan[[#This Row],[H'#]],#REF!,#REF!,"NA",0)</f>
        <v>#REF!</v>
      </c>
      <c r="AD245" s="1" t="e">
        <f>_xlfn.XLOOKUP(JuchuZan[[#This Row],[H'#]],#REF!,#REF!,"NA",0)</f>
        <v>#REF!</v>
      </c>
      <c r="AE245" s="1" t="str">
        <f>_xlfn.XLOOKUP(JuchuZan[[#This Row],[H'#]],[3]Sheet1!$H$2:$H$1079,[3]Sheet1!$B$2:$B$1079,"NA",0)</f>
        <v>NA</v>
      </c>
    </row>
    <row r="246" spans="1:31" hidden="1">
      <c r="A246" s="1" t="s">
        <v>764</v>
      </c>
      <c r="B246" s="1" t="s">
        <v>765</v>
      </c>
      <c r="C246" s="1" t="s">
        <v>766</v>
      </c>
      <c r="D246" s="1">
        <v>10</v>
      </c>
      <c r="E246" s="1">
        <v>7000</v>
      </c>
      <c r="F246" s="1">
        <v>0</v>
      </c>
      <c r="G246" s="1" t="s">
        <v>767</v>
      </c>
      <c r="H246" s="1" t="s">
        <v>93</v>
      </c>
      <c r="I246" s="1" t="s">
        <v>43</v>
      </c>
      <c r="J246" s="1" t="s">
        <v>288</v>
      </c>
      <c r="K246" s="1" t="s">
        <v>95</v>
      </c>
      <c r="L246" s="1" t="s">
        <v>96</v>
      </c>
      <c r="M246" s="1" t="s">
        <v>97</v>
      </c>
      <c r="N246" s="1">
        <v>871.41</v>
      </c>
      <c r="O246" s="2">
        <v>8714.1</v>
      </c>
      <c r="P246" s="1">
        <v>11</v>
      </c>
      <c r="Q246" s="1">
        <v>20230830</v>
      </c>
      <c r="R246" s="1">
        <v>20230908</v>
      </c>
      <c r="S246" s="1">
        <v>20230908</v>
      </c>
      <c r="T246" s="1" t="s">
        <v>38</v>
      </c>
      <c r="U246" s="1" t="b">
        <v>0</v>
      </c>
      <c r="V246" s="1" t="b">
        <v>0</v>
      </c>
      <c r="W246" s="1" t="str" cm="1">
        <f t="array" ref="W246">_xlfn.XLOOKUP(MID(JuchuZan[[#This Row],[Item'#]],2,3),INDEX(_dtRg_Material,,1),INDEX(_dtRg_Material,,2),"-")</f>
        <v>-</v>
      </c>
      <c r="X246" s="1">
        <f>JuchuZan[[#This Row],[Total Length]]/JuchuZan[[#This Row],[OrderQty]]</f>
        <v>700</v>
      </c>
      <c r="Y246" s="87">
        <f>JuchuZan[[#This Row],[TotalPrice]]+Y245</f>
        <v>467660.14999999967</v>
      </c>
      <c r="Z2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6" s="1" t="e">
        <f>JuchuZan[[#This Row],[Total Length]]/JuchuZan[[#This Row],[Total Block]]</f>
        <v>#DIV/0!</v>
      </c>
      <c r="AB246" s="1">
        <f>JuchuZan[[#This Row],[TotalPrice]]/JuchuZan[[#This Row],[OrderQty]]</f>
        <v>871.41000000000008</v>
      </c>
      <c r="AC246" s="1" t="e">
        <f>_xlfn.XLOOKUP(JuchuZan[[#This Row],[H'#]],#REF!,#REF!,"NA",0)</f>
        <v>#REF!</v>
      </c>
      <c r="AD246" s="1" t="e">
        <f>_xlfn.XLOOKUP(JuchuZan[[#This Row],[H'#]],#REF!,#REF!,"NA",0)</f>
        <v>#REF!</v>
      </c>
      <c r="AE246" s="1" t="str">
        <f>_xlfn.XLOOKUP(JuchuZan[[#This Row],[H'#]],[3]Sheet1!$H$2:$H$1079,[3]Sheet1!$B$2:$B$1079,"NA",0)</f>
        <v>NA</v>
      </c>
    </row>
    <row r="247" spans="1:31">
      <c r="A247" s="1" t="s">
        <v>768</v>
      </c>
      <c r="B247" s="1" t="s">
        <v>769</v>
      </c>
      <c r="C247" s="1" t="s">
        <v>770</v>
      </c>
      <c r="D247" s="1">
        <v>1</v>
      </c>
      <c r="E247" s="1">
        <v>680</v>
      </c>
      <c r="F247" s="1">
        <v>3</v>
      </c>
      <c r="G247" s="1" t="s">
        <v>771</v>
      </c>
      <c r="H247" s="1" t="s">
        <v>172</v>
      </c>
      <c r="I247" s="1" t="s">
        <v>173</v>
      </c>
      <c r="J247" s="1" t="s">
        <v>59</v>
      </c>
      <c r="K247" s="1" t="s">
        <v>38</v>
      </c>
      <c r="L247" s="1" t="s">
        <v>38</v>
      </c>
      <c r="M247" s="1" t="s">
        <v>53</v>
      </c>
      <c r="N247" s="1">
        <v>126.45</v>
      </c>
      <c r="O247" s="2">
        <v>126.45</v>
      </c>
      <c r="P247" s="1">
        <v>11</v>
      </c>
      <c r="Q247" s="1">
        <v>20230908</v>
      </c>
      <c r="R247" s="1">
        <v>20230908</v>
      </c>
      <c r="S247" s="1">
        <v>20230908</v>
      </c>
      <c r="T247" s="1" t="s">
        <v>38</v>
      </c>
      <c r="U247" s="1" t="b">
        <v>0</v>
      </c>
      <c r="V247" s="1" t="b">
        <v>1</v>
      </c>
      <c r="W247" s="1" t="str" cm="1">
        <f t="array" ref="W247">_xlfn.XLOOKUP(MID(JuchuZan[[#This Row],[Item'#]],2,3),INDEX(_dtRg_Material,,1),INDEX(_dtRg_Material,,2),"-")</f>
        <v>M</v>
      </c>
      <c r="X247" s="1">
        <f>JuchuZan[[#This Row],[Total Length]]/JuchuZan[[#This Row],[OrderQty]]</f>
        <v>680</v>
      </c>
      <c r="Y247" s="87">
        <f>JuchuZan[[#This Row],[TotalPrice]]+Y246</f>
        <v>467786.59999999969</v>
      </c>
      <c r="Z2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7" s="1">
        <f>JuchuZan[[#This Row],[Total Length]]/JuchuZan[[#This Row],[Total Block]]</f>
        <v>226.66666666666666</v>
      </c>
      <c r="AB247" s="1">
        <f>JuchuZan[[#This Row],[TotalPrice]]/JuchuZan[[#This Row],[OrderQty]]</f>
        <v>126.45</v>
      </c>
      <c r="AC247" s="1" t="e">
        <f>_xlfn.XLOOKUP(JuchuZan[[#This Row],[H'#]],#REF!,#REF!,"NA",0)</f>
        <v>#REF!</v>
      </c>
      <c r="AD247" s="1" t="e">
        <f>_xlfn.XLOOKUP(JuchuZan[[#This Row],[H'#]],#REF!,#REF!,"NA",0)</f>
        <v>#REF!</v>
      </c>
      <c r="AE247" s="1" t="str">
        <f>_xlfn.XLOOKUP(JuchuZan[[#This Row],[H'#]],[3]Sheet1!$H$2:$H$1079,[3]Sheet1!$B$2:$B$1079,"NA",0)</f>
        <v>NA</v>
      </c>
    </row>
    <row r="248" spans="1:31">
      <c r="A248" s="1" t="s">
        <v>772</v>
      </c>
      <c r="B248" s="1" t="s">
        <v>773</v>
      </c>
      <c r="C248" s="1" t="s">
        <v>774</v>
      </c>
      <c r="D248" s="1">
        <v>1</v>
      </c>
      <c r="E248" s="1">
        <v>310</v>
      </c>
      <c r="F248" s="1">
        <v>1</v>
      </c>
      <c r="G248" s="1" t="s">
        <v>139</v>
      </c>
      <c r="H248" s="1" t="s">
        <v>183</v>
      </c>
      <c r="I248" s="1" t="s">
        <v>184</v>
      </c>
      <c r="J248" s="1" t="s">
        <v>59</v>
      </c>
      <c r="K248" s="1" t="s">
        <v>185</v>
      </c>
      <c r="L248" s="1" t="s">
        <v>38</v>
      </c>
      <c r="M248" s="1" t="s">
        <v>38</v>
      </c>
      <c r="N248" s="1">
        <v>73.94</v>
      </c>
      <c r="O248" s="2">
        <v>73.94</v>
      </c>
      <c r="P248" s="1">
        <v>11</v>
      </c>
      <c r="Q248" s="1">
        <v>20230908</v>
      </c>
      <c r="R248" s="1">
        <v>20230908</v>
      </c>
      <c r="S248" s="1">
        <v>20230908</v>
      </c>
      <c r="T248" s="1" t="s">
        <v>38</v>
      </c>
      <c r="U248" s="1" t="b">
        <v>0</v>
      </c>
      <c r="V248" s="1" t="b">
        <v>1</v>
      </c>
      <c r="W248" s="1" t="str" cm="1">
        <f t="array" ref="W248">_xlfn.XLOOKUP(MID(JuchuZan[[#This Row],[Item'#]],2,3),INDEX(_dtRg_Material,,1),INDEX(_dtRg_Material,,2),"-")</f>
        <v>M</v>
      </c>
      <c r="X248" s="1">
        <f>JuchuZan[[#This Row],[Total Length]]/JuchuZan[[#This Row],[OrderQty]]</f>
        <v>310</v>
      </c>
      <c r="Y248" s="87">
        <f>JuchuZan[[#This Row],[TotalPrice]]+Y247</f>
        <v>467860.53999999969</v>
      </c>
      <c r="Z2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8" s="1">
        <f>JuchuZan[[#This Row],[Total Length]]/JuchuZan[[#This Row],[Total Block]]</f>
        <v>310</v>
      </c>
      <c r="AB248" s="1">
        <f>JuchuZan[[#This Row],[TotalPrice]]/JuchuZan[[#This Row],[OrderQty]]</f>
        <v>73.94</v>
      </c>
      <c r="AC248" s="1" t="e">
        <f>_xlfn.XLOOKUP(JuchuZan[[#This Row],[H'#]],#REF!,#REF!,"NA",0)</f>
        <v>#REF!</v>
      </c>
      <c r="AD248" s="1" t="e">
        <f>_xlfn.XLOOKUP(JuchuZan[[#This Row],[H'#]],#REF!,#REF!,"NA",0)</f>
        <v>#REF!</v>
      </c>
      <c r="AE248" s="1" t="str">
        <f>_xlfn.XLOOKUP(JuchuZan[[#This Row],[H'#]],[3]Sheet1!$H$2:$H$1079,[3]Sheet1!$B$2:$B$1079,"NA",0)</f>
        <v>WHEEL CUTTING HALF 4</v>
      </c>
    </row>
    <row r="249" spans="1:31">
      <c r="A249" s="1" t="s">
        <v>775</v>
      </c>
      <c r="B249" s="1" t="s">
        <v>776</v>
      </c>
      <c r="C249" s="1" t="s">
        <v>777</v>
      </c>
      <c r="D249" s="1">
        <v>1</v>
      </c>
      <c r="E249" s="1">
        <v>160</v>
      </c>
      <c r="F249" s="1">
        <v>1</v>
      </c>
      <c r="G249" s="1" t="s">
        <v>156</v>
      </c>
      <c r="H249" s="1" t="s">
        <v>49</v>
      </c>
      <c r="I249" s="1" t="s">
        <v>50</v>
      </c>
      <c r="J249" s="1" t="s">
        <v>59</v>
      </c>
      <c r="K249" s="1" t="s">
        <v>60</v>
      </c>
      <c r="L249" s="1" t="s">
        <v>38</v>
      </c>
      <c r="M249" s="1" t="s">
        <v>38</v>
      </c>
      <c r="N249" s="1">
        <v>60.88</v>
      </c>
      <c r="O249" s="2">
        <v>60.88</v>
      </c>
      <c r="P249" s="1">
        <v>11</v>
      </c>
      <c r="Q249" s="1">
        <v>20230905</v>
      </c>
      <c r="R249" s="1">
        <v>20230908</v>
      </c>
      <c r="S249" s="1">
        <v>20230908</v>
      </c>
      <c r="T249" s="1" t="s">
        <v>38</v>
      </c>
      <c r="U249" s="1" t="b">
        <v>0</v>
      </c>
      <c r="V249" s="1" t="b">
        <v>1</v>
      </c>
      <c r="W249" s="1" t="str" cm="1">
        <f t="array" ref="W249">_xlfn.XLOOKUP(MID(JuchuZan[[#This Row],[Item'#]],2,3),INDEX(_dtRg_Material,,1),INDEX(_dtRg_Material,,2),"-")</f>
        <v>-</v>
      </c>
      <c r="X249" s="1">
        <f>JuchuZan[[#This Row],[Total Length]]/JuchuZan[[#This Row],[OrderQty]]</f>
        <v>160</v>
      </c>
      <c r="Y249" s="87">
        <f>JuchuZan[[#This Row],[TotalPrice]]+Y248</f>
        <v>467921.41999999969</v>
      </c>
      <c r="Z2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49" s="1">
        <f>JuchuZan[[#This Row],[Total Length]]/JuchuZan[[#This Row],[Total Block]]</f>
        <v>160</v>
      </c>
      <c r="AB249" s="1">
        <f>JuchuZan[[#This Row],[TotalPrice]]/JuchuZan[[#This Row],[OrderQty]]</f>
        <v>60.88</v>
      </c>
      <c r="AC249" s="1" t="e">
        <f>_xlfn.XLOOKUP(JuchuZan[[#This Row],[H'#]],#REF!,#REF!,"NA",0)</f>
        <v>#REF!</v>
      </c>
      <c r="AD249" s="1" t="e">
        <f>_xlfn.XLOOKUP(JuchuZan[[#This Row],[H'#]],#REF!,#REF!,"NA",0)</f>
        <v>#REF!</v>
      </c>
      <c r="AE249" s="1" t="str">
        <f>_xlfn.XLOOKUP(JuchuZan[[#This Row],[H'#]],[3]Sheet1!$H$2:$H$1079,[3]Sheet1!$B$2:$B$1079,"NA",0)</f>
        <v>WASHING &amp; WIPING RAIL</v>
      </c>
    </row>
    <row r="250" spans="1:31">
      <c r="A250" s="1" t="s">
        <v>778</v>
      </c>
      <c r="B250" s="1" t="s">
        <v>779</v>
      </c>
      <c r="C250" s="1" t="s">
        <v>780</v>
      </c>
      <c r="D250" s="1">
        <v>4</v>
      </c>
      <c r="E250" s="1">
        <v>0</v>
      </c>
      <c r="F250" s="1">
        <v>4</v>
      </c>
      <c r="G250" s="1" t="s">
        <v>42</v>
      </c>
      <c r="H250" s="1" t="s">
        <v>49</v>
      </c>
      <c r="I250" s="1" t="s">
        <v>50</v>
      </c>
      <c r="J250" s="1" t="s">
        <v>114</v>
      </c>
      <c r="K250" s="1" t="s">
        <v>167</v>
      </c>
      <c r="L250" s="1" t="s">
        <v>61</v>
      </c>
      <c r="M250" s="1" t="s">
        <v>38</v>
      </c>
      <c r="N250" s="1">
        <v>53.81</v>
      </c>
      <c r="O250" s="2">
        <v>215.24</v>
      </c>
      <c r="P250" s="1">
        <v>11</v>
      </c>
      <c r="Q250" s="1">
        <v>20230810</v>
      </c>
      <c r="R250" s="1">
        <v>20230908</v>
      </c>
      <c r="S250" s="1">
        <v>20230908</v>
      </c>
      <c r="T250" s="1" t="s">
        <v>38</v>
      </c>
      <c r="U250" s="1" t="b">
        <v>0</v>
      </c>
      <c r="V250" s="1" t="b">
        <v>1</v>
      </c>
      <c r="W250" s="1" t="str" cm="1">
        <f t="array" ref="W250">_xlfn.XLOOKUP(MID(JuchuZan[[#This Row],[Item'#]],2,3),INDEX(_dtRg_Material,,1),INDEX(_dtRg_Material,,2),"-")</f>
        <v>-</v>
      </c>
      <c r="X250" s="1">
        <f>JuchuZan[[#This Row],[Total Length]]/JuchuZan[[#This Row],[OrderQty]]</f>
        <v>0</v>
      </c>
      <c r="Y250" s="87">
        <f>JuchuZan[[#This Row],[TotalPrice]]+Y249</f>
        <v>468136.65999999968</v>
      </c>
      <c r="Z2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0" s="1">
        <f>JuchuZan[[#This Row],[Total Length]]/JuchuZan[[#This Row],[Total Block]]</f>
        <v>0</v>
      </c>
      <c r="AB250" s="1">
        <f>JuchuZan[[#This Row],[TotalPrice]]/JuchuZan[[#This Row],[OrderQty]]</f>
        <v>53.81</v>
      </c>
      <c r="AC250" s="1" t="e">
        <f>_xlfn.XLOOKUP(JuchuZan[[#This Row],[H'#]],#REF!,#REF!,"NA",0)</f>
        <v>#REF!</v>
      </c>
      <c r="AD250" s="1" t="e">
        <f>_xlfn.XLOOKUP(JuchuZan[[#This Row],[H'#]],#REF!,#REF!,"NA",0)</f>
        <v>#REF!</v>
      </c>
      <c r="AE250" s="1" t="str">
        <f>_xlfn.XLOOKUP(JuchuZan[[#This Row],[H'#]],[3]Sheet1!$H$2:$H$1079,[3]Sheet1!$B$2:$B$1079,"NA",0)</f>
        <v>NA</v>
      </c>
    </row>
    <row r="251" spans="1:31">
      <c r="A251" s="1" t="s">
        <v>781</v>
      </c>
      <c r="B251" s="1" t="s">
        <v>782</v>
      </c>
      <c r="C251" s="1" t="s">
        <v>783</v>
      </c>
      <c r="D251" s="1">
        <v>2</v>
      </c>
      <c r="E251" s="1">
        <v>320</v>
      </c>
      <c r="F251" s="1">
        <v>2</v>
      </c>
      <c r="G251" s="1" t="s">
        <v>439</v>
      </c>
      <c r="H251" s="1" t="s">
        <v>49</v>
      </c>
      <c r="I251" s="1" t="s">
        <v>50</v>
      </c>
      <c r="J251" s="1" t="s">
        <v>81</v>
      </c>
      <c r="K251" s="1" t="s">
        <v>82</v>
      </c>
      <c r="L251" s="1" t="s">
        <v>38</v>
      </c>
      <c r="M251" s="1" t="s">
        <v>38</v>
      </c>
      <c r="N251" s="1">
        <v>76.760000000000005</v>
      </c>
      <c r="O251" s="2">
        <v>153.52000000000001</v>
      </c>
      <c r="P251" s="1">
        <v>11</v>
      </c>
      <c r="Q251" s="1">
        <v>20230829</v>
      </c>
      <c r="R251" s="1">
        <v>20230908</v>
      </c>
      <c r="S251" s="1">
        <v>20230908</v>
      </c>
      <c r="T251" s="1" t="s">
        <v>38</v>
      </c>
      <c r="U251" s="1" t="b">
        <v>0</v>
      </c>
      <c r="V251" s="1" t="b">
        <v>1</v>
      </c>
      <c r="W251" s="1" t="str" cm="1">
        <f t="array" ref="W251">_xlfn.XLOOKUP(MID(JuchuZan[[#This Row],[Item'#]],2,3),INDEX(_dtRg_Material,,1),INDEX(_dtRg_Material,,2),"-")</f>
        <v>-</v>
      </c>
      <c r="X251" s="1">
        <f>JuchuZan[[#This Row],[Total Length]]/JuchuZan[[#This Row],[OrderQty]]</f>
        <v>160</v>
      </c>
      <c r="Y251" s="87">
        <f>JuchuZan[[#This Row],[TotalPrice]]+Y250</f>
        <v>468290.1799999997</v>
      </c>
      <c r="Z2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1" s="1">
        <f>JuchuZan[[#This Row],[Total Length]]/JuchuZan[[#This Row],[Total Block]]</f>
        <v>160</v>
      </c>
      <c r="AB251" s="1">
        <f>JuchuZan[[#This Row],[TotalPrice]]/JuchuZan[[#This Row],[OrderQty]]</f>
        <v>76.760000000000005</v>
      </c>
      <c r="AC251" s="1" t="e">
        <f>_xlfn.XLOOKUP(JuchuZan[[#This Row],[H'#]],#REF!,#REF!,"NA",0)</f>
        <v>#REF!</v>
      </c>
      <c r="AD251" s="1" t="e">
        <f>_xlfn.XLOOKUP(JuchuZan[[#This Row],[H'#]],#REF!,#REF!,"NA",0)</f>
        <v>#REF!</v>
      </c>
      <c r="AE251" s="1" t="str">
        <f>_xlfn.XLOOKUP(JuchuZan[[#This Row],[H'#]],[3]Sheet1!$H$2:$H$1079,[3]Sheet1!$B$2:$B$1079,"NA",0)</f>
        <v>WHEEL CUTTING HALF 4</v>
      </c>
    </row>
    <row r="252" spans="1:31">
      <c r="A252" s="1" t="s">
        <v>784</v>
      </c>
      <c r="B252" s="1" t="s">
        <v>785</v>
      </c>
      <c r="C252" s="1" t="s">
        <v>786</v>
      </c>
      <c r="D252" s="1">
        <v>1</v>
      </c>
      <c r="E252" s="1">
        <v>200</v>
      </c>
      <c r="F252" s="1">
        <v>1</v>
      </c>
      <c r="G252" s="1" t="s">
        <v>439</v>
      </c>
      <c r="H252" s="1" t="s">
        <v>49</v>
      </c>
      <c r="I252" s="1" t="s">
        <v>50</v>
      </c>
      <c r="J252" s="1" t="s">
        <v>81</v>
      </c>
      <c r="K252" s="1" t="s">
        <v>82</v>
      </c>
      <c r="L252" s="1" t="s">
        <v>38</v>
      </c>
      <c r="M252" s="1" t="s">
        <v>38</v>
      </c>
      <c r="N252" s="1">
        <v>67.959999999999994</v>
      </c>
      <c r="O252" s="2">
        <v>67.959999999999994</v>
      </c>
      <c r="P252" s="1">
        <v>11</v>
      </c>
      <c r="Q252" s="1">
        <v>20230829</v>
      </c>
      <c r="R252" s="1">
        <v>20230908</v>
      </c>
      <c r="S252" s="1">
        <v>20230908</v>
      </c>
      <c r="T252" s="1" t="s">
        <v>38</v>
      </c>
      <c r="U252" s="1" t="b">
        <v>0</v>
      </c>
      <c r="V252" s="1" t="b">
        <v>1</v>
      </c>
      <c r="W252" s="1" t="str" cm="1">
        <f t="array" ref="W252">_xlfn.XLOOKUP(MID(JuchuZan[[#This Row],[Item'#]],2,3),INDEX(_dtRg_Material,,1),INDEX(_dtRg_Material,,2),"-")</f>
        <v>-</v>
      </c>
      <c r="X252" s="1">
        <f>JuchuZan[[#This Row],[Total Length]]/JuchuZan[[#This Row],[OrderQty]]</f>
        <v>200</v>
      </c>
      <c r="Y252" s="87">
        <f>JuchuZan[[#This Row],[TotalPrice]]+Y251</f>
        <v>468358.13999999972</v>
      </c>
      <c r="Z2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2" s="1">
        <f>JuchuZan[[#This Row],[Total Length]]/JuchuZan[[#This Row],[Total Block]]</f>
        <v>200</v>
      </c>
      <c r="AB252" s="1">
        <f>JuchuZan[[#This Row],[TotalPrice]]/JuchuZan[[#This Row],[OrderQty]]</f>
        <v>67.959999999999994</v>
      </c>
      <c r="AC252" s="1" t="e">
        <f>_xlfn.XLOOKUP(JuchuZan[[#This Row],[H'#]],#REF!,#REF!,"NA",0)</f>
        <v>#REF!</v>
      </c>
      <c r="AD252" s="1" t="e">
        <f>_xlfn.XLOOKUP(JuchuZan[[#This Row],[H'#]],#REF!,#REF!,"NA",0)</f>
        <v>#REF!</v>
      </c>
      <c r="AE252" s="1" t="str">
        <f>_xlfn.XLOOKUP(JuchuZan[[#This Row],[H'#]],[3]Sheet1!$H$2:$H$1079,[3]Sheet1!$B$2:$B$1079,"NA",0)</f>
        <v>WHEEL CUTTING HALF 4</v>
      </c>
    </row>
    <row r="253" spans="1:31">
      <c r="A253" s="1" t="s">
        <v>787</v>
      </c>
      <c r="B253" s="1" t="s">
        <v>788</v>
      </c>
      <c r="C253" s="1" t="s">
        <v>789</v>
      </c>
      <c r="D253" s="1">
        <v>2</v>
      </c>
      <c r="E253" s="1">
        <v>0</v>
      </c>
      <c r="F253" s="1">
        <v>2</v>
      </c>
      <c r="G253" s="1" t="s">
        <v>462</v>
      </c>
      <c r="H253" s="1" t="s">
        <v>49</v>
      </c>
      <c r="I253" s="1" t="s">
        <v>50</v>
      </c>
      <c r="J253" s="1" t="s">
        <v>114</v>
      </c>
      <c r="K253" s="1" t="s">
        <v>207</v>
      </c>
      <c r="L253" s="1" t="s">
        <v>61</v>
      </c>
      <c r="M253" s="1" t="s">
        <v>38</v>
      </c>
      <c r="N253" s="1">
        <v>67.569999999999993</v>
      </c>
      <c r="O253" s="2">
        <v>135.13999999999999</v>
      </c>
      <c r="P253" s="1">
        <v>11</v>
      </c>
      <c r="Q253" s="1">
        <v>20230908</v>
      </c>
      <c r="R253" s="1">
        <v>20230908</v>
      </c>
      <c r="S253" s="1">
        <v>20230908</v>
      </c>
      <c r="T253" s="1" t="s">
        <v>38</v>
      </c>
      <c r="U253" s="1" t="b">
        <v>0</v>
      </c>
      <c r="V253" s="1" t="b">
        <v>1</v>
      </c>
      <c r="W253" s="1" t="str" cm="1">
        <f t="array" ref="W253">_xlfn.XLOOKUP(MID(JuchuZan[[#This Row],[Item'#]],2,3),INDEX(_dtRg_Material,,1),INDEX(_dtRg_Material,,2),"-")</f>
        <v>-</v>
      </c>
      <c r="X253" s="1">
        <f>JuchuZan[[#This Row],[Total Length]]/JuchuZan[[#This Row],[OrderQty]]</f>
        <v>0</v>
      </c>
      <c r="Y253" s="87">
        <f>JuchuZan[[#This Row],[TotalPrice]]+Y252</f>
        <v>468493.27999999974</v>
      </c>
      <c r="Z2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3" s="1">
        <f>JuchuZan[[#This Row],[Total Length]]/JuchuZan[[#This Row],[Total Block]]</f>
        <v>0</v>
      </c>
      <c r="AB253" s="1">
        <f>JuchuZan[[#This Row],[TotalPrice]]/JuchuZan[[#This Row],[OrderQty]]</f>
        <v>67.569999999999993</v>
      </c>
      <c r="AC253" s="1" t="e">
        <f>_xlfn.XLOOKUP(JuchuZan[[#This Row],[H'#]],#REF!,#REF!,"NA",0)</f>
        <v>#REF!</v>
      </c>
      <c r="AD253" s="1" t="e">
        <f>_xlfn.XLOOKUP(JuchuZan[[#This Row],[H'#]],#REF!,#REF!,"NA",0)</f>
        <v>#REF!</v>
      </c>
      <c r="AE253" s="1" t="str">
        <f>_xlfn.XLOOKUP(JuchuZan[[#This Row],[H'#]],[3]Sheet1!$H$2:$H$1079,[3]Sheet1!$B$2:$B$1079,"NA",0)</f>
        <v>NA</v>
      </c>
    </row>
    <row r="254" spans="1:31">
      <c r="A254" s="1" t="s">
        <v>790</v>
      </c>
      <c r="B254" s="1" t="s">
        <v>791</v>
      </c>
      <c r="C254" s="1" t="s">
        <v>792</v>
      </c>
      <c r="D254" s="1">
        <v>1</v>
      </c>
      <c r="E254" s="1">
        <v>235</v>
      </c>
      <c r="F254" s="1">
        <v>1</v>
      </c>
      <c r="G254" s="1" t="s">
        <v>466</v>
      </c>
      <c r="H254" s="1" t="s">
        <v>49</v>
      </c>
      <c r="I254" s="1" t="s">
        <v>50</v>
      </c>
      <c r="J254" s="1" t="s">
        <v>81</v>
      </c>
      <c r="K254" s="1" t="s">
        <v>207</v>
      </c>
      <c r="L254" s="1" t="s">
        <v>163</v>
      </c>
      <c r="M254" s="1" t="s">
        <v>53</v>
      </c>
      <c r="N254" s="1">
        <v>95.58</v>
      </c>
      <c r="O254" s="2">
        <v>95.58</v>
      </c>
      <c r="P254" s="1">
        <v>11</v>
      </c>
      <c r="Q254" s="1">
        <v>20230907</v>
      </c>
      <c r="R254" s="1">
        <v>20230908</v>
      </c>
      <c r="S254" s="1">
        <v>20230908</v>
      </c>
      <c r="T254" s="1" t="s">
        <v>38</v>
      </c>
      <c r="U254" s="1" t="b">
        <v>0</v>
      </c>
      <c r="V254" s="1" t="b">
        <v>1</v>
      </c>
      <c r="W254" s="1" t="str" cm="1">
        <f t="array" ref="W254">_xlfn.XLOOKUP(MID(JuchuZan[[#This Row],[Item'#]],2,3),INDEX(_dtRg_Material,,1),INDEX(_dtRg_Material,,2),"-")</f>
        <v>-</v>
      </c>
      <c r="X254" s="1">
        <f>JuchuZan[[#This Row],[Total Length]]/JuchuZan[[#This Row],[OrderQty]]</f>
        <v>235</v>
      </c>
      <c r="Y254" s="87">
        <f>JuchuZan[[#This Row],[TotalPrice]]+Y253</f>
        <v>468588.85999999975</v>
      </c>
      <c r="Z2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4" s="1">
        <f>JuchuZan[[#This Row],[Total Length]]/JuchuZan[[#This Row],[Total Block]]</f>
        <v>235</v>
      </c>
      <c r="AB254" s="1">
        <f>JuchuZan[[#This Row],[TotalPrice]]/JuchuZan[[#This Row],[OrderQty]]</f>
        <v>95.58</v>
      </c>
      <c r="AC254" s="1" t="e">
        <f>_xlfn.XLOOKUP(JuchuZan[[#This Row],[H'#]],#REF!,#REF!,"NA",0)</f>
        <v>#REF!</v>
      </c>
      <c r="AD254" s="1" t="e">
        <f>_xlfn.XLOOKUP(JuchuZan[[#This Row],[H'#]],#REF!,#REF!,"NA",0)</f>
        <v>#REF!</v>
      </c>
      <c r="AE254" s="1" t="str">
        <f>_xlfn.XLOOKUP(JuchuZan[[#This Row],[H'#]],[3]Sheet1!$H$2:$H$1079,[3]Sheet1!$B$2:$B$1079,"NA",0)</f>
        <v>WHEEL CUTTING HALF 4</v>
      </c>
    </row>
    <row r="255" spans="1:31" hidden="1">
      <c r="A255" s="1" t="s">
        <v>793</v>
      </c>
      <c r="B255" s="1" t="s">
        <v>794</v>
      </c>
      <c r="C255" s="1" t="s">
        <v>795</v>
      </c>
      <c r="D255" s="1">
        <v>35</v>
      </c>
      <c r="E255" s="1">
        <v>0</v>
      </c>
      <c r="F255" s="1">
        <v>35</v>
      </c>
      <c r="G255" s="1" t="s">
        <v>38</v>
      </c>
      <c r="H255" s="1" t="s">
        <v>526</v>
      </c>
      <c r="I255" s="1" t="s">
        <v>43</v>
      </c>
      <c r="J255" s="1" t="s">
        <v>38</v>
      </c>
      <c r="K255" s="1" t="s">
        <v>38</v>
      </c>
      <c r="L255" s="1" t="s">
        <v>38</v>
      </c>
      <c r="M255" s="1" t="s">
        <v>38</v>
      </c>
      <c r="N255" s="1">
        <v>4.51</v>
      </c>
      <c r="O255" s="2">
        <v>157.85</v>
      </c>
      <c r="P255" s="1">
        <v>21</v>
      </c>
      <c r="Q255" s="1">
        <v>20230906</v>
      </c>
      <c r="R255" s="1">
        <v>20230908</v>
      </c>
      <c r="S255" s="1">
        <v>20230908</v>
      </c>
      <c r="T255" s="1" t="s">
        <v>38</v>
      </c>
      <c r="U255" s="1" t="b">
        <v>0</v>
      </c>
      <c r="V255" s="1" t="b">
        <v>0</v>
      </c>
      <c r="W255" s="1" t="str" cm="1">
        <f t="array" ref="W255">_xlfn.XLOOKUP(MID(JuchuZan[[#This Row],[Item'#]],2,3),INDEX(_dtRg_Material,,1),INDEX(_dtRg_Material,,2),"-")</f>
        <v>-</v>
      </c>
      <c r="X255" s="1">
        <f>JuchuZan[[#This Row],[Total Length]]/JuchuZan[[#This Row],[OrderQty]]</f>
        <v>0</v>
      </c>
      <c r="Y255" s="87">
        <f>JuchuZan[[#This Row],[TotalPrice]]+Y254</f>
        <v>468746.70999999973</v>
      </c>
      <c r="Z2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5" s="1">
        <f>JuchuZan[[#This Row],[Total Length]]/JuchuZan[[#This Row],[Total Block]]</f>
        <v>0</v>
      </c>
      <c r="AB255" s="1">
        <f>JuchuZan[[#This Row],[TotalPrice]]/JuchuZan[[#This Row],[OrderQty]]</f>
        <v>4.51</v>
      </c>
      <c r="AC255" s="1" t="e">
        <f>_xlfn.XLOOKUP(JuchuZan[[#This Row],[H'#]],#REF!,#REF!,"NA",0)</f>
        <v>#REF!</v>
      </c>
      <c r="AD255" s="1" t="e">
        <f>_xlfn.XLOOKUP(JuchuZan[[#This Row],[H'#]],#REF!,#REF!,"NA",0)</f>
        <v>#REF!</v>
      </c>
      <c r="AE255" s="1" t="str">
        <f>_xlfn.XLOOKUP(JuchuZan[[#This Row],[H'#]],[3]Sheet1!$H$2:$H$1079,[3]Sheet1!$B$2:$B$1079,"NA",0)</f>
        <v>FINAL INSPECTION (GL)</v>
      </c>
    </row>
    <row r="256" spans="1:31">
      <c r="A256" s="1" t="s">
        <v>796</v>
      </c>
      <c r="B256" s="1" t="s">
        <v>797</v>
      </c>
      <c r="C256" s="1" t="s">
        <v>798</v>
      </c>
      <c r="D256" s="1">
        <v>1</v>
      </c>
      <c r="E256" s="1">
        <v>340</v>
      </c>
      <c r="F256" s="1">
        <v>2</v>
      </c>
      <c r="G256" s="1" t="s">
        <v>799</v>
      </c>
      <c r="H256" s="1" t="s">
        <v>49</v>
      </c>
      <c r="I256" s="1" t="s">
        <v>50</v>
      </c>
      <c r="J256" s="1" t="s">
        <v>81</v>
      </c>
      <c r="K256" s="1" t="s">
        <v>60</v>
      </c>
      <c r="L256" s="1" t="s">
        <v>38</v>
      </c>
      <c r="M256" s="1" t="s">
        <v>38</v>
      </c>
      <c r="N256" s="1">
        <v>116.24</v>
      </c>
      <c r="O256" s="2">
        <v>116.24</v>
      </c>
      <c r="P256" s="1">
        <v>11</v>
      </c>
      <c r="Q256" s="1">
        <v>20230828</v>
      </c>
      <c r="R256" s="1">
        <v>20230908</v>
      </c>
      <c r="S256" s="1">
        <v>20230908</v>
      </c>
      <c r="T256" s="1" t="s">
        <v>38</v>
      </c>
      <c r="U256" s="1" t="b">
        <v>0</v>
      </c>
      <c r="V256" s="1" t="b">
        <v>1</v>
      </c>
      <c r="W256" s="1" t="str" cm="1">
        <f t="array" ref="W256">_xlfn.XLOOKUP(MID(JuchuZan[[#This Row],[Item'#]],2,3),INDEX(_dtRg_Material,,1),INDEX(_dtRg_Material,,2),"-")</f>
        <v>-</v>
      </c>
      <c r="X256" s="1">
        <f>JuchuZan[[#This Row],[Total Length]]/JuchuZan[[#This Row],[OrderQty]]</f>
        <v>340</v>
      </c>
      <c r="Y256" s="87">
        <f>JuchuZan[[#This Row],[TotalPrice]]+Y255</f>
        <v>468862.94999999972</v>
      </c>
      <c r="Z2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6" s="1">
        <f>JuchuZan[[#This Row],[Total Length]]/JuchuZan[[#This Row],[Total Block]]</f>
        <v>170</v>
      </c>
      <c r="AB256" s="1">
        <f>JuchuZan[[#This Row],[TotalPrice]]/JuchuZan[[#This Row],[OrderQty]]</f>
        <v>116.24</v>
      </c>
      <c r="AC256" s="1" t="e">
        <f>_xlfn.XLOOKUP(JuchuZan[[#This Row],[H'#]],#REF!,#REF!,"NA",0)</f>
        <v>#REF!</v>
      </c>
      <c r="AD256" s="1" t="e">
        <f>_xlfn.XLOOKUP(JuchuZan[[#This Row],[H'#]],#REF!,#REF!,"NA",0)</f>
        <v>#REF!</v>
      </c>
      <c r="AE256" s="1" t="str">
        <f>_xlfn.XLOOKUP(JuchuZan[[#This Row],[H'#]],[3]Sheet1!$H$2:$H$1079,[3]Sheet1!$B$2:$B$1079,"NA",0)</f>
        <v>WASHING &amp; WIPING RAIL</v>
      </c>
    </row>
    <row r="257" spans="1:31">
      <c r="A257" s="1" t="s">
        <v>800</v>
      </c>
      <c r="B257" s="1" t="s">
        <v>801</v>
      </c>
      <c r="C257" s="1" t="s">
        <v>802</v>
      </c>
      <c r="D257" s="1">
        <v>3</v>
      </c>
      <c r="E257" s="1">
        <v>840</v>
      </c>
      <c r="F257" s="1">
        <v>6</v>
      </c>
      <c r="G257" s="1" t="s">
        <v>803</v>
      </c>
      <c r="H257" s="1" t="s">
        <v>49</v>
      </c>
      <c r="I257" s="1" t="s">
        <v>50</v>
      </c>
      <c r="J257" s="1" t="s">
        <v>81</v>
      </c>
      <c r="K257" s="1" t="s">
        <v>82</v>
      </c>
      <c r="L257" s="1" t="s">
        <v>38</v>
      </c>
      <c r="M257" s="1" t="s">
        <v>208</v>
      </c>
      <c r="N257" s="1">
        <v>121.76</v>
      </c>
      <c r="O257" s="2">
        <v>365.28</v>
      </c>
      <c r="P257" s="1">
        <v>11</v>
      </c>
      <c r="Q257" s="1">
        <v>20230908</v>
      </c>
      <c r="R257" s="1">
        <v>20230908</v>
      </c>
      <c r="S257" s="1">
        <v>20230908</v>
      </c>
      <c r="T257" s="1" t="s">
        <v>38</v>
      </c>
      <c r="U257" s="1" t="b">
        <v>0</v>
      </c>
      <c r="V257" s="1" t="b">
        <v>1</v>
      </c>
      <c r="W257" s="1" t="str" cm="1">
        <f t="array" ref="W257">_xlfn.XLOOKUP(MID(JuchuZan[[#This Row],[Item'#]],2,3),INDEX(_dtRg_Material,,1),INDEX(_dtRg_Material,,2),"-")</f>
        <v>-</v>
      </c>
      <c r="X257" s="1">
        <f>JuchuZan[[#This Row],[Total Length]]/JuchuZan[[#This Row],[OrderQty]]</f>
        <v>280</v>
      </c>
      <c r="Y257" s="87">
        <f>JuchuZan[[#This Row],[TotalPrice]]+Y256</f>
        <v>469228.22999999975</v>
      </c>
      <c r="Z2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7" s="1">
        <f>JuchuZan[[#This Row],[Total Length]]/JuchuZan[[#This Row],[Total Block]]</f>
        <v>140</v>
      </c>
      <c r="AB257" s="1">
        <f>JuchuZan[[#This Row],[TotalPrice]]/JuchuZan[[#This Row],[OrderQty]]</f>
        <v>121.75999999999999</v>
      </c>
      <c r="AC257" s="1" t="e">
        <f>_xlfn.XLOOKUP(JuchuZan[[#This Row],[H'#]],#REF!,#REF!,"NA",0)</f>
        <v>#REF!</v>
      </c>
      <c r="AD257" s="1" t="e">
        <f>_xlfn.XLOOKUP(JuchuZan[[#This Row],[H'#]],#REF!,#REF!,"NA",0)</f>
        <v>#REF!</v>
      </c>
      <c r="AE257" s="1" t="str">
        <f>_xlfn.XLOOKUP(JuchuZan[[#This Row],[H'#]],[3]Sheet1!$H$2:$H$1079,[3]Sheet1!$B$2:$B$1079,"NA",0)</f>
        <v>WHEEL CUTTING HALF 4</v>
      </c>
    </row>
    <row r="258" spans="1:31">
      <c r="A258" s="1" t="s">
        <v>804</v>
      </c>
      <c r="B258" s="1" t="s">
        <v>805</v>
      </c>
      <c r="C258" s="1" t="s">
        <v>806</v>
      </c>
      <c r="D258" s="1">
        <v>10</v>
      </c>
      <c r="E258" s="1">
        <v>2200</v>
      </c>
      <c r="F258" s="1">
        <v>0</v>
      </c>
      <c r="G258" s="1" t="s">
        <v>38</v>
      </c>
      <c r="H258" s="1" t="s">
        <v>324</v>
      </c>
      <c r="I258" s="1" t="s">
        <v>50</v>
      </c>
      <c r="J258" s="1" t="s">
        <v>81</v>
      </c>
      <c r="K258" s="1" t="s">
        <v>38</v>
      </c>
      <c r="L258" s="1" t="s">
        <v>61</v>
      </c>
      <c r="M258" s="1" t="s">
        <v>38</v>
      </c>
      <c r="N258" s="1">
        <v>22.66</v>
      </c>
      <c r="O258" s="2">
        <v>226.6</v>
      </c>
      <c r="P258" s="1">
        <v>21</v>
      </c>
      <c r="Q258" s="1">
        <v>20230908</v>
      </c>
      <c r="R258" s="1">
        <v>20230908</v>
      </c>
      <c r="S258" s="1">
        <v>20230908</v>
      </c>
      <c r="T258" s="1" t="s">
        <v>38</v>
      </c>
      <c r="U258" s="1" t="b">
        <v>0</v>
      </c>
      <c r="V258" s="1" t="b">
        <v>1</v>
      </c>
      <c r="W258" s="1" t="str" cm="1">
        <f t="array" ref="W258">_xlfn.XLOOKUP(MID(JuchuZan[[#This Row],[Item'#]],2,3),INDEX(_dtRg_Material,,1),INDEX(_dtRg_Material,,2),"-")</f>
        <v>-</v>
      </c>
      <c r="X258" s="1">
        <f>JuchuZan[[#This Row],[Total Length]]/JuchuZan[[#This Row],[OrderQty]]</f>
        <v>220</v>
      </c>
      <c r="Y258" s="87">
        <f>JuchuZan[[#This Row],[TotalPrice]]+Y257</f>
        <v>469454.82999999973</v>
      </c>
      <c r="Z2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8" s="1" t="e">
        <f>JuchuZan[[#This Row],[Total Length]]/JuchuZan[[#This Row],[Total Block]]</f>
        <v>#DIV/0!</v>
      </c>
      <c r="AB258" s="1">
        <f>JuchuZan[[#This Row],[TotalPrice]]/JuchuZan[[#This Row],[OrderQty]]</f>
        <v>22.66</v>
      </c>
      <c r="AC258" s="1" t="e">
        <f>_xlfn.XLOOKUP(JuchuZan[[#This Row],[H'#]],#REF!,#REF!,"NA",0)</f>
        <v>#REF!</v>
      </c>
      <c r="AD258" s="1" t="e">
        <f>_xlfn.XLOOKUP(JuchuZan[[#This Row],[H'#]],#REF!,#REF!,"NA",0)</f>
        <v>#REF!</v>
      </c>
      <c r="AE258" s="1" t="str">
        <f>_xlfn.XLOOKUP(JuchuZan[[#This Row],[H'#]],[3]Sheet1!$H$2:$H$1079,[3]Sheet1!$B$2:$B$1079,"NA",0)</f>
        <v>FINAL INSPECTION</v>
      </c>
    </row>
    <row r="259" spans="1:31" hidden="1">
      <c r="A259" s="1" t="s">
        <v>4169</v>
      </c>
      <c r="B259" s="1" t="s">
        <v>807</v>
      </c>
      <c r="C259" s="1" t="s">
        <v>808</v>
      </c>
      <c r="D259" s="1">
        <v>2</v>
      </c>
      <c r="E259" s="1">
        <v>0</v>
      </c>
      <c r="F259" s="1">
        <v>2</v>
      </c>
      <c r="G259" s="1" t="s">
        <v>215</v>
      </c>
      <c r="H259" s="1" t="s">
        <v>189</v>
      </c>
      <c r="I259" s="1" t="s">
        <v>190</v>
      </c>
      <c r="J259" s="1" t="s">
        <v>51</v>
      </c>
      <c r="K259" s="1" t="s">
        <v>192</v>
      </c>
      <c r="L259" s="1" t="s">
        <v>61</v>
      </c>
      <c r="M259" s="1" t="s">
        <v>38</v>
      </c>
      <c r="N259" s="1">
        <v>67.02</v>
      </c>
      <c r="O259" s="2">
        <v>134.04</v>
      </c>
      <c r="P259" s="1">
        <v>11</v>
      </c>
      <c r="Q259" s="1">
        <v>20230908</v>
      </c>
      <c r="R259" s="1">
        <v>20230908</v>
      </c>
      <c r="S259" s="1">
        <v>20230908</v>
      </c>
      <c r="T259" s="1" t="s">
        <v>38</v>
      </c>
      <c r="U259" s="1" t="b">
        <v>0</v>
      </c>
      <c r="V259" s="1" t="b">
        <v>0</v>
      </c>
      <c r="W259" s="1" t="str" cm="1">
        <f t="array" ref="W259">_xlfn.XLOOKUP(MID(JuchuZan[[#This Row],[Item'#]],2,3),INDEX(_dtRg_Material,,1),INDEX(_dtRg_Material,,2),"-")</f>
        <v>-</v>
      </c>
      <c r="X259" s="1">
        <f>JuchuZan[[#This Row],[Total Length]]/JuchuZan[[#This Row],[OrderQty]]</f>
        <v>0</v>
      </c>
      <c r="Y259" s="87">
        <f>JuchuZan[[#This Row],[TotalPrice]]+Y258</f>
        <v>469588.8699999997</v>
      </c>
      <c r="Z2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59" s="1">
        <f>JuchuZan[[#This Row],[Total Length]]/JuchuZan[[#This Row],[Total Block]]</f>
        <v>0</v>
      </c>
      <c r="AB259" s="1">
        <f>JuchuZan[[#This Row],[TotalPrice]]/JuchuZan[[#This Row],[OrderQty]]</f>
        <v>67.02</v>
      </c>
      <c r="AC259" s="1" t="e">
        <f>_xlfn.XLOOKUP(JuchuZan[[#This Row],[H'#]],#REF!,#REF!,"NA",0)</f>
        <v>#REF!</v>
      </c>
      <c r="AD259" s="1" t="e">
        <f>_xlfn.XLOOKUP(JuchuZan[[#This Row],[H'#]],#REF!,#REF!,"NA",0)</f>
        <v>#REF!</v>
      </c>
      <c r="AE259" s="1" t="str">
        <f>_xlfn.XLOOKUP(JuchuZan[[#This Row],[H'#]],[3]Sheet1!$H$2:$H$1079,[3]Sheet1!$B$2:$B$1079,"NA",0)</f>
        <v>NA</v>
      </c>
    </row>
    <row r="260" spans="1:31" hidden="1">
      <c r="A260" s="1" t="s">
        <v>809</v>
      </c>
      <c r="B260" s="1" t="s">
        <v>810</v>
      </c>
      <c r="C260" s="1" t="s">
        <v>811</v>
      </c>
      <c r="D260" s="1">
        <v>1</v>
      </c>
      <c r="E260" s="1">
        <v>0</v>
      </c>
      <c r="F260" s="1">
        <v>0</v>
      </c>
      <c r="G260" s="1" t="s">
        <v>812</v>
      </c>
      <c r="H260" s="1" t="s">
        <v>813</v>
      </c>
      <c r="I260" s="1" t="s">
        <v>814</v>
      </c>
      <c r="J260" s="1" t="s">
        <v>81</v>
      </c>
      <c r="K260" s="1" t="s">
        <v>38</v>
      </c>
      <c r="L260" s="1" t="s">
        <v>38</v>
      </c>
      <c r="M260" s="1" t="s">
        <v>38</v>
      </c>
      <c r="N260" s="1">
        <v>118</v>
      </c>
      <c r="O260" s="2">
        <v>118</v>
      </c>
      <c r="P260" s="1">
        <v>11</v>
      </c>
      <c r="Q260" s="1">
        <v>20230824</v>
      </c>
      <c r="R260" s="1">
        <v>20230908</v>
      </c>
      <c r="S260" s="1">
        <v>20230908</v>
      </c>
      <c r="T260" s="1" t="s">
        <v>38</v>
      </c>
      <c r="U260" s="1" t="b">
        <v>0</v>
      </c>
      <c r="V260" s="1" t="b">
        <v>0</v>
      </c>
      <c r="W260" s="1" t="str" cm="1">
        <f t="array" ref="W260">_xlfn.XLOOKUP(MID(JuchuZan[[#This Row],[Item'#]],2,3),INDEX(_dtRg_Material,,1),INDEX(_dtRg_Material,,2),"-")</f>
        <v>-</v>
      </c>
      <c r="X260" s="1">
        <f>JuchuZan[[#This Row],[Total Length]]/JuchuZan[[#This Row],[OrderQty]]</f>
        <v>0</v>
      </c>
      <c r="Y260" s="87">
        <f>JuchuZan[[#This Row],[TotalPrice]]+Y259</f>
        <v>469706.8699999997</v>
      </c>
      <c r="Z2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0" s="1" t="e">
        <f>JuchuZan[[#This Row],[Total Length]]/JuchuZan[[#This Row],[Total Block]]</f>
        <v>#DIV/0!</v>
      </c>
      <c r="AB260" s="1">
        <f>JuchuZan[[#This Row],[TotalPrice]]/JuchuZan[[#This Row],[OrderQty]]</f>
        <v>118</v>
      </c>
      <c r="AC260" s="1" t="e">
        <f>_xlfn.XLOOKUP(JuchuZan[[#This Row],[H'#]],#REF!,#REF!,"NA",0)</f>
        <v>#REF!</v>
      </c>
      <c r="AD260" s="1" t="e">
        <f>_xlfn.XLOOKUP(JuchuZan[[#This Row],[H'#]],#REF!,#REF!,"NA",0)</f>
        <v>#REF!</v>
      </c>
      <c r="AE260" s="1" t="str">
        <f>_xlfn.XLOOKUP(JuchuZan[[#This Row],[H'#]],[3]Sheet1!$H$2:$H$1079,[3]Sheet1!$B$2:$B$1079,"NA",0)</f>
        <v>NA</v>
      </c>
    </row>
    <row r="261" spans="1:31">
      <c r="A261" s="1" t="s">
        <v>815</v>
      </c>
      <c r="B261" s="1" t="s">
        <v>816</v>
      </c>
      <c r="C261" s="1" t="s">
        <v>817</v>
      </c>
      <c r="D261" s="1">
        <v>4</v>
      </c>
      <c r="E261" s="1">
        <v>560</v>
      </c>
      <c r="F261" s="1">
        <v>8</v>
      </c>
      <c r="G261" s="1" t="s">
        <v>818</v>
      </c>
      <c r="H261" s="1" t="s">
        <v>183</v>
      </c>
      <c r="I261" s="1" t="s">
        <v>184</v>
      </c>
      <c r="J261" s="1" t="s">
        <v>59</v>
      </c>
      <c r="K261" s="1" t="s">
        <v>38</v>
      </c>
      <c r="L261" s="1" t="s">
        <v>163</v>
      </c>
      <c r="M261" s="1" t="s">
        <v>53</v>
      </c>
      <c r="N261" s="1">
        <v>94.71</v>
      </c>
      <c r="O261" s="2">
        <v>378.84</v>
      </c>
      <c r="P261" s="1">
        <v>11</v>
      </c>
      <c r="Q261" s="1">
        <v>20230828</v>
      </c>
      <c r="R261" s="1">
        <v>20230908</v>
      </c>
      <c r="S261" s="1">
        <v>20230908</v>
      </c>
      <c r="T261" s="1" t="s">
        <v>38</v>
      </c>
      <c r="U261" s="1" t="b">
        <v>0</v>
      </c>
      <c r="V261" s="1" t="b">
        <v>1</v>
      </c>
      <c r="W261" s="1" t="str" cm="1">
        <f t="array" ref="W261">_xlfn.XLOOKUP(MID(JuchuZan[[#This Row],[Item'#]],2,3),INDEX(_dtRg_Material,,1),INDEX(_dtRg_Material,,2),"-")</f>
        <v>M</v>
      </c>
      <c r="X261" s="1">
        <f>JuchuZan[[#This Row],[Total Length]]/JuchuZan[[#This Row],[OrderQty]]</f>
        <v>140</v>
      </c>
      <c r="Y261" s="87">
        <f>JuchuZan[[#This Row],[TotalPrice]]+Y260</f>
        <v>470085.70999999973</v>
      </c>
      <c r="Z2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1" s="1">
        <f>JuchuZan[[#This Row],[Total Length]]/JuchuZan[[#This Row],[Total Block]]</f>
        <v>70</v>
      </c>
      <c r="AB261" s="1">
        <f>JuchuZan[[#This Row],[TotalPrice]]/JuchuZan[[#This Row],[OrderQty]]</f>
        <v>94.71</v>
      </c>
      <c r="AC261" s="1" t="e">
        <f>_xlfn.XLOOKUP(JuchuZan[[#This Row],[H'#]],#REF!,#REF!,"NA",0)</f>
        <v>#REF!</v>
      </c>
      <c r="AD261" s="1" t="e">
        <f>_xlfn.XLOOKUP(JuchuZan[[#This Row],[H'#]],#REF!,#REF!,"NA",0)</f>
        <v>#REF!</v>
      </c>
      <c r="AE261" s="1" t="str">
        <f>_xlfn.XLOOKUP(JuchuZan[[#This Row],[H'#]],[3]Sheet1!$H$2:$H$1079,[3]Sheet1!$B$2:$B$1079,"NA",0)</f>
        <v>WHEEL CUTTING HALF 4</v>
      </c>
    </row>
    <row r="262" spans="1:31">
      <c r="A262" s="1" t="s">
        <v>819</v>
      </c>
      <c r="B262" s="1" t="s">
        <v>820</v>
      </c>
      <c r="C262" s="1" t="s">
        <v>821</v>
      </c>
      <c r="D262" s="1">
        <v>2</v>
      </c>
      <c r="E262" s="1">
        <v>200</v>
      </c>
      <c r="F262" s="1">
        <v>0</v>
      </c>
      <c r="G262" s="1" t="s">
        <v>371</v>
      </c>
      <c r="H262" s="1" t="s">
        <v>232</v>
      </c>
      <c r="I262" s="1" t="s">
        <v>233</v>
      </c>
      <c r="J262" s="1" t="s">
        <v>59</v>
      </c>
      <c r="K262" s="1" t="s">
        <v>38</v>
      </c>
      <c r="L262" s="1" t="s">
        <v>61</v>
      </c>
      <c r="M262" s="1" t="s">
        <v>38</v>
      </c>
      <c r="N262" s="1">
        <v>15.34</v>
      </c>
      <c r="O262" s="2">
        <v>30.68</v>
      </c>
      <c r="P262" s="1">
        <v>11</v>
      </c>
      <c r="Q262" s="1">
        <v>20230830</v>
      </c>
      <c r="R262" s="1">
        <v>20230908</v>
      </c>
      <c r="S262" s="1">
        <v>20230908</v>
      </c>
      <c r="T262" s="1" t="s">
        <v>38</v>
      </c>
      <c r="U262" s="1" t="b">
        <v>0</v>
      </c>
      <c r="V262" s="1" t="b">
        <v>1</v>
      </c>
      <c r="W262" s="1" t="str" cm="1">
        <f t="array" ref="W262">_xlfn.XLOOKUP(MID(JuchuZan[[#This Row],[Item'#]],2,3),INDEX(_dtRg_Material,,1),INDEX(_dtRg_Material,,2),"-")</f>
        <v>-</v>
      </c>
      <c r="X262" s="1">
        <f>JuchuZan[[#This Row],[Total Length]]/JuchuZan[[#This Row],[OrderQty]]</f>
        <v>100</v>
      </c>
      <c r="Y262" s="87">
        <f>JuchuZan[[#This Row],[TotalPrice]]+Y261</f>
        <v>470116.38999999972</v>
      </c>
      <c r="Z2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2" s="1" t="e">
        <f>JuchuZan[[#This Row],[Total Length]]/JuchuZan[[#This Row],[Total Block]]</f>
        <v>#DIV/0!</v>
      </c>
      <c r="AB262" s="1">
        <f>JuchuZan[[#This Row],[TotalPrice]]/JuchuZan[[#This Row],[OrderQty]]</f>
        <v>15.34</v>
      </c>
      <c r="AC262" s="1" t="e">
        <f>_xlfn.XLOOKUP(JuchuZan[[#This Row],[H'#]],#REF!,#REF!,"NA",0)</f>
        <v>#REF!</v>
      </c>
      <c r="AD262" s="1" t="e">
        <f>_xlfn.XLOOKUP(JuchuZan[[#This Row],[H'#]],#REF!,#REF!,"NA",0)</f>
        <v>#REF!</v>
      </c>
      <c r="AE262" s="1" t="str">
        <f>_xlfn.XLOOKUP(JuchuZan[[#This Row],[H'#]],[3]Sheet1!$H$2:$H$1079,[3]Sheet1!$B$2:$B$1079,"NA",0)</f>
        <v>NA</v>
      </c>
    </row>
    <row r="263" spans="1:31">
      <c r="A263" s="1" t="s">
        <v>822</v>
      </c>
      <c r="B263" s="1" t="s">
        <v>823</v>
      </c>
      <c r="C263" s="1" t="s">
        <v>824</v>
      </c>
      <c r="D263" s="1">
        <v>1</v>
      </c>
      <c r="E263" s="1">
        <v>520</v>
      </c>
      <c r="F263" s="1">
        <v>0</v>
      </c>
      <c r="G263" s="1" t="s">
        <v>371</v>
      </c>
      <c r="H263" s="1" t="s">
        <v>232</v>
      </c>
      <c r="I263" s="1" t="s">
        <v>233</v>
      </c>
      <c r="J263" s="1" t="s">
        <v>59</v>
      </c>
      <c r="K263" s="1" t="s">
        <v>38</v>
      </c>
      <c r="L263" s="1" t="s">
        <v>61</v>
      </c>
      <c r="M263" s="1" t="s">
        <v>38</v>
      </c>
      <c r="N263" s="1">
        <v>30</v>
      </c>
      <c r="O263" s="2">
        <v>30</v>
      </c>
      <c r="P263" s="1">
        <v>11</v>
      </c>
      <c r="Q263" s="1">
        <v>20230830</v>
      </c>
      <c r="R263" s="1">
        <v>20230908</v>
      </c>
      <c r="S263" s="1">
        <v>20230908</v>
      </c>
      <c r="T263" s="1" t="s">
        <v>38</v>
      </c>
      <c r="U263" s="1" t="b">
        <v>0</v>
      </c>
      <c r="V263" s="1" t="b">
        <v>1</v>
      </c>
      <c r="W263" s="1" t="str" cm="1">
        <f t="array" ref="W263">_xlfn.XLOOKUP(MID(JuchuZan[[#This Row],[Item'#]],2,3),INDEX(_dtRg_Material,,1),INDEX(_dtRg_Material,,2),"-")</f>
        <v>-</v>
      </c>
      <c r="X263" s="1">
        <f>JuchuZan[[#This Row],[Total Length]]/JuchuZan[[#This Row],[OrderQty]]</f>
        <v>520</v>
      </c>
      <c r="Y263" s="87">
        <f>JuchuZan[[#This Row],[TotalPrice]]+Y262</f>
        <v>470146.38999999972</v>
      </c>
      <c r="Z2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3" s="1" t="e">
        <f>JuchuZan[[#This Row],[Total Length]]/JuchuZan[[#This Row],[Total Block]]</f>
        <v>#DIV/0!</v>
      </c>
      <c r="AB263" s="1">
        <f>JuchuZan[[#This Row],[TotalPrice]]/JuchuZan[[#This Row],[OrderQty]]</f>
        <v>30</v>
      </c>
      <c r="AC263" s="1" t="e">
        <f>_xlfn.XLOOKUP(JuchuZan[[#This Row],[H'#]],#REF!,#REF!,"NA",0)</f>
        <v>#REF!</v>
      </c>
      <c r="AD263" s="1" t="e">
        <f>_xlfn.XLOOKUP(JuchuZan[[#This Row],[H'#]],#REF!,#REF!,"NA",0)</f>
        <v>#REF!</v>
      </c>
      <c r="AE263" s="1" t="str">
        <f>_xlfn.XLOOKUP(JuchuZan[[#This Row],[H'#]],[3]Sheet1!$H$2:$H$1079,[3]Sheet1!$B$2:$B$1079,"NA",0)</f>
        <v>NA</v>
      </c>
    </row>
    <row r="264" spans="1:31">
      <c r="A264" s="1" t="s">
        <v>825</v>
      </c>
      <c r="B264" s="1" t="s">
        <v>826</v>
      </c>
      <c r="C264" s="1" t="s">
        <v>827</v>
      </c>
      <c r="D264" s="1">
        <v>2</v>
      </c>
      <c r="E264" s="1">
        <v>3440</v>
      </c>
      <c r="F264" s="1">
        <v>4</v>
      </c>
      <c r="G264" s="1" t="s">
        <v>828</v>
      </c>
      <c r="H264" s="1" t="s">
        <v>189</v>
      </c>
      <c r="I264" s="1" t="s">
        <v>190</v>
      </c>
      <c r="J264" s="1" t="s">
        <v>191</v>
      </c>
      <c r="K264" s="1" t="s">
        <v>192</v>
      </c>
      <c r="L264" s="1" t="s">
        <v>38</v>
      </c>
      <c r="M264" s="1" t="s">
        <v>53</v>
      </c>
      <c r="N264" s="1">
        <v>345.21</v>
      </c>
      <c r="O264" s="2">
        <v>690.42</v>
      </c>
      <c r="P264" s="1">
        <v>11</v>
      </c>
      <c r="Q264" s="1">
        <v>20230906</v>
      </c>
      <c r="R264" s="1">
        <v>20230908</v>
      </c>
      <c r="S264" s="1">
        <v>20230908</v>
      </c>
      <c r="T264" s="1" t="s">
        <v>38</v>
      </c>
      <c r="U264" s="1" t="b">
        <v>0</v>
      </c>
      <c r="V264" s="1" t="b">
        <v>1</v>
      </c>
      <c r="W264" s="1" t="str" cm="1">
        <f t="array" ref="W264">_xlfn.XLOOKUP(MID(JuchuZan[[#This Row],[Item'#]],2,3),INDEX(_dtRg_Material,,1),INDEX(_dtRg_Material,,2),"-")</f>
        <v>-</v>
      </c>
      <c r="X264" s="1">
        <f>JuchuZan[[#This Row],[Total Length]]/JuchuZan[[#This Row],[OrderQty]]</f>
        <v>1720</v>
      </c>
      <c r="Y264" s="87">
        <f>JuchuZan[[#This Row],[TotalPrice]]+Y263</f>
        <v>470836.80999999971</v>
      </c>
      <c r="Z2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4" s="1">
        <f>JuchuZan[[#This Row],[Total Length]]/JuchuZan[[#This Row],[Total Block]]</f>
        <v>860</v>
      </c>
      <c r="AB264" s="1">
        <f>JuchuZan[[#This Row],[TotalPrice]]/JuchuZan[[#This Row],[OrderQty]]</f>
        <v>345.21</v>
      </c>
      <c r="AC264" s="1" t="e">
        <f>_xlfn.XLOOKUP(JuchuZan[[#This Row],[H'#]],#REF!,#REF!,"NA",0)</f>
        <v>#REF!</v>
      </c>
      <c r="AD264" s="1" t="e">
        <f>_xlfn.XLOOKUP(JuchuZan[[#This Row],[H'#]],#REF!,#REF!,"NA",0)</f>
        <v>#REF!</v>
      </c>
      <c r="AE264" s="1" t="str">
        <f>_xlfn.XLOOKUP(JuchuZan[[#This Row],[H'#]],[3]Sheet1!$H$2:$H$1079,[3]Sheet1!$B$2:$B$1079,"NA",0)</f>
        <v>WHEEL CUTTING HALF 4</v>
      </c>
    </row>
    <row r="265" spans="1:31">
      <c r="A265" s="1" t="s">
        <v>829</v>
      </c>
      <c r="B265" s="1" t="s">
        <v>830</v>
      </c>
      <c r="C265" s="1" t="s">
        <v>831</v>
      </c>
      <c r="D265" s="1">
        <v>1</v>
      </c>
      <c r="E265" s="1">
        <v>930</v>
      </c>
      <c r="F265" s="1">
        <v>1</v>
      </c>
      <c r="G265" s="1" t="s">
        <v>80</v>
      </c>
      <c r="H265" s="1" t="s">
        <v>183</v>
      </c>
      <c r="I265" s="1" t="s">
        <v>184</v>
      </c>
      <c r="J265" s="1" t="s">
        <v>59</v>
      </c>
      <c r="K265" s="1" t="s">
        <v>185</v>
      </c>
      <c r="L265" s="1" t="s">
        <v>38</v>
      </c>
      <c r="M265" s="1" t="s">
        <v>38</v>
      </c>
      <c r="N265" s="1">
        <v>176.29</v>
      </c>
      <c r="O265" s="2">
        <v>176.29</v>
      </c>
      <c r="P265" s="1">
        <v>11</v>
      </c>
      <c r="Q265" s="1">
        <v>20230830</v>
      </c>
      <c r="R265" s="1">
        <v>20230908</v>
      </c>
      <c r="S265" s="1">
        <v>20231004</v>
      </c>
      <c r="T265" s="1" t="s">
        <v>38</v>
      </c>
      <c r="U265" s="1" t="b">
        <v>0</v>
      </c>
      <c r="V265" s="1" t="b">
        <v>1</v>
      </c>
      <c r="W265" s="1" t="str" cm="1">
        <f t="array" ref="W265">_xlfn.XLOOKUP(MID(JuchuZan[[#This Row],[Item'#]],2,3),INDEX(_dtRg_Material,,1),INDEX(_dtRg_Material,,2),"-")</f>
        <v>M</v>
      </c>
      <c r="X265" s="1">
        <f>JuchuZan[[#This Row],[Total Length]]/JuchuZan[[#This Row],[OrderQty]]</f>
        <v>930</v>
      </c>
      <c r="Y265" s="87">
        <f>JuchuZan[[#This Row],[TotalPrice]]+Y264</f>
        <v>471013.09999999969</v>
      </c>
      <c r="Z2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5" s="1">
        <f>JuchuZan[[#This Row],[Total Length]]/JuchuZan[[#This Row],[Total Block]]</f>
        <v>930</v>
      </c>
      <c r="AB265" s="1">
        <f>JuchuZan[[#This Row],[TotalPrice]]/JuchuZan[[#This Row],[OrderQty]]</f>
        <v>176.29</v>
      </c>
      <c r="AC265" s="1" t="e">
        <f>_xlfn.XLOOKUP(JuchuZan[[#This Row],[H'#]],#REF!,#REF!,"NA",0)</f>
        <v>#REF!</v>
      </c>
      <c r="AD265" s="1" t="e">
        <f>_xlfn.XLOOKUP(JuchuZan[[#This Row],[H'#]],#REF!,#REF!,"NA",0)</f>
        <v>#REF!</v>
      </c>
      <c r="AE265" s="1" t="str">
        <f>_xlfn.XLOOKUP(JuchuZan[[#This Row],[H'#]],[3]Sheet1!$H$2:$H$1079,[3]Sheet1!$B$2:$B$1079,"NA",0)</f>
        <v>WHEEL CUTTING HALF 4</v>
      </c>
    </row>
    <row r="266" spans="1:31">
      <c r="A266" s="1" t="s">
        <v>832</v>
      </c>
      <c r="B266" s="1" t="s">
        <v>833</v>
      </c>
      <c r="C266" s="1" t="s">
        <v>834</v>
      </c>
      <c r="D266" s="1">
        <v>1</v>
      </c>
      <c r="E266" s="1">
        <v>528</v>
      </c>
      <c r="F266" s="1">
        <v>2</v>
      </c>
      <c r="G266" s="1" t="s">
        <v>835</v>
      </c>
      <c r="H266" s="1" t="s">
        <v>49</v>
      </c>
      <c r="I266" s="1" t="s">
        <v>50</v>
      </c>
      <c r="J266" s="1" t="s">
        <v>59</v>
      </c>
      <c r="K266" s="1" t="s">
        <v>82</v>
      </c>
      <c r="L266" s="1" t="s">
        <v>38</v>
      </c>
      <c r="M266" s="1" t="s">
        <v>38</v>
      </c>
      <c r="N266" s="1">
        <v>179</v>
      </c>
      <c r="O266" s="2">
        <v>179</v>
      </c>
      <c r="P266" s="1">
        <v>11</v>
      </c>
      <c r="Q266" s="1">
        <v>20231016</v>
      </c>
      <c r="R266" s="1">
        <v>20230908</v>
      </c>
      <c r="S266" s="1">
        <v>20231016</v>
      </c>
      <c r="T266" s="1" t="s">
        <v>38</v>
      </c>
      <c r="U266" s="1" t="b">
        <v>0</v>
      </c>
      <c r="V266" s="1" t="b">
        <v>1</v>
      </c>
      <c r="W266" s="1" t="str" cm="1">
        <f t="array" ref="W266">_xlfn.XLOOKUP(MID(JuchuZan[[#This Row],[Item'#]],2,3),INDEX(_dtRg_Material,,1),INDEX(_dtRg_Material,,2),"-")</f>
        <v>-</v>
      </c>
      <c r="X266" s="1">
        <f>JuchuZan[[#This Row],[Total Length]]/JuchuZan[[#This Row],[OrderQty]]</f>
        <v>528</v>
      </c>
      <c r="Y266" s="87">
        <f>JuchuZan[[#This Row],[TotalPrice]]+Y265</f>
        <v>471192.09999999969</v>
      </c>
      <c r="Z2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6" s="1">
        <f>JuchuZan[[#This Row],[Total Length]]/JuchuZan[[#This Row],[Total Block]]</f>
        <v>264</v>
      </c>
      <c r="AB266" s="1">
        <f>JuchuZan[[#This Row],[TotalPrice]]/JuchuZan[[#This Row],[OrderQty]]</f>
        <v>179</v>
      </c>
      <c r="AC266" s="1" t="e">
        <f>_xlfn.XLOOKUP(JuchuZan[[#This Row],[H'#]],#REF!,#REF!,"NA",0)</f>
        <v>#REF!</v>
      </c>
      <c r="AD266" s="1" t="e">
        <f>_xlfn.XLOOKUP(JuchuZan[[#This Row],[H'#]],#REF!,#REF!,"NA",0)</f>
        <v>#REF!</v>
      </c>
      <c r="AE266" s="1" t="str">
        <f>_xlfn.XLOOKUP(JuchuZan[[#This Row],[H'#]],[3]Sheet1!$H$2:$H$1079,[3]Sheet1!$B$2:$B$1079,"NA",0)</f>
        <v>RELIABLE PLATING(BLACK CHROME)</v>
      </c>
    </row>
    <row r="267" spans="1:31" hidden="1">
      <c r="A267" s="1" t="s">
        <v>836</v>
      </c>
      <c r="B267" s="1" t="s">
        <v>837</v>
      </c>
      <c r="C267" s="1" t="s">
        <v>838</v>
      </c>
      <c r="D267" s="1">
        <v>2</v>
      </c>
      <c r="E267" s="1">
        <v>4000</v>
      </c>
      <c r="F267" s="1">
        <v>0</v>
      </c>
      <c r="G267" s="1" t="s">
        <v>350</v>
      </c>
      <c r="H267" s="1" t="s">
        <v>324</v>
      </c>
      <c r="I267" s="1" t="s">
        <v>50</v>
      </c>
      <c r="J267" s="1" t="s">
        <v>325</v>
      </c>
      <c r="K267" s="1" t="s">
        <v>38</v>
      </c>
      <c r="L267" s="1" t="s">
        <v>61</v>
      </c>
      <c r="M267" s="1" t="s">
        <v>38</v>
      </c>
      <c r="N267" s="1">
        <v>399</v>
      </c>
      <c r="O267" s="2">
        <v>798</v>
      </c>
      <c r="P267" s="1">
        <v>11</v>
      </c>
      <c r="Q267" s="1">
        <v>20230829</v>
      </c>
      <c r="R267" s="1">
        <v>20230908</v>
      </c>
      <c r="S267" s="1">
        <v>20231027</v>
      </c>
      <c r="T267" s="1" t="s">
        <v>38</v>
      </c>
      <c r="U267" s="1" t="b">
        <v>1</v>
      </c>
      <c r="V267" s="1" t="b">
        <v>0</v>
      </c>
      <c r="W267" s="1" t="str" cm="1">
        <f t="array" ref="W267">_xlfn.XLOOKUP(MID(JuchuZan[[#This Row],[Item'#]],2,3),INDEX(_dtRg_Material,,1),INDEX(_dtRg_Material,,2),"-")</f>
        <v>-</v>
      </c>
      <c r="X267" s="1">
        <f>JuchuZan[[#This Row],[Total Length]]/JuchuZan[[#This Row],[OrderQty]]</f>
        <v>2000</v>
      </c>
      <c r="Y267" s="87">
        <f>JuchuZan[[#This Row],[TotalPrice]]+Y266</f>
        <v>471990.09999999969</v>
      </c>
      <c r="Z2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7" s="1" t="e">
        <f>JuchuZan[[#This Row],[Total Length]]/JuchuZan[[#This Row],[Total Block]]</f>
        <v>#DIV/0!</v>
      </c>
      <c r="AB267" s="1">
        <f>JuchuZan[[#This Row],[TotalPrice]]/JuchuZan[[#This Row],[OrderQty]]</f>
        <v>399</v>
      </c>
      <c r="AC267" s="1" t="e">
        <f>_xlfn.XLOOKUP(JuchuZan[[#This Row],[H'#]],#REF!,#REF!,"NA",0)</f>
        <v>#REF!</v>
      </c>
      <c r="AD267" s="1" t="e">
        <f>_xlfn.XLOOKUP(JuchuZan[[#This Row],[H'#]],#REF!,#REF!,"NA",0)</f>
        <v>#REF!</v>
      </c>
      <c r="AE267" s="1" t="str">
        <f>_xlfn.XLOOKUP(JuchuZan[[#This Row],[H'#]],[3]Sheet1!$H$2:$H$1079,[3]Sheet1!$B$2:$B$1079,"NA",0)</f>
        <v>ROTARY GRINDING</v>
      </c>
    </row>
    <row r="268" spans="1:31" hidden="1">
      <c r="A268" s="1" t="s">
        <v>839</v>
      </c>
      <c r="B268" s="1" t="s">
        <v>840</v>
      </c>
      <c r="C268" s="1" t="s">
        <v>841</v>
      </c>
      <c r="D268" s="1">
        <v>5</v>
      </c>
      <c r="E268" s="1">
        <v>0</v>
      </c>
      <c r="F268" s="1">
        <v>5</v>
      </c>
      <c r="G268" s="1" t="s">
        <v>269</v>
      </c>
      <c r="H268" s="1" t="s">
        <v>270</v>
      </c>
      <c r="I268" s="1" t="s">
        <v>271</v>
      </c>
      <c r="J268" s="1" t="s">
        <v>38</v>
      </c>
      <c r="K268" s="1" t="s">
        <v>38</v>
      </c>
      <c r="L268" s="1" t="s">
        <v>38</v>
      </c>
      <c r="M268" s="1" t="s">
        <v>38</v>
      </c>
      <c r="N268" s="1">
        <v>1929</v>
      </c>
      <c r="O268" s="2">
        <v>9645</v>
      </c>
      <c r="P268" s="1">
        <v>11</v>
      </c>
      <c r="Q268" s="1">
        <v>20240307</v>
      </c>
      <c r="R268" s="1">
        <v>20230908</v>
      </c>
      <c r="S268" s="1">
        <v>20240307</v>
      </c>
      <c r="T268" s="1" t="s">
        <v>38</v>
      </c>
      <c r="U268" s="1" t="b">
        <v>0</v>
      </c>
      <c r="V268" s="1" t="b">
        <v>0</v>
      </c>
      <c r="W268" s="1" t="str" cm="1">
        <f t="array" ref="W268">_xlfn.XLOOKUP(MID(JuchuZan[[#This Row],[Item'#]],2,3),INDEX(_dtRg_Material,,1),INDEX(_dtRg_Material,,2),"-")</f>
        <v>-</v>
      </c>
      <c r="X268" s="1">
        <f>JuchuZan[[#This Row],[Total Length]]/JuchuZan[[#This Row],[OrderQty]]</f>
        <v>0</v>
      </c>
      <c r="Y268" s="87">
        <f>JuchuZan[[#This Row],[TotalPrice]]+Y267</f>
        <v>481635.09999999969</v>
      </c>
      <c r="Z2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8" s="1">
        <f>JuchuZan[[#This Row],[Total Length]]/JuchuZan[[#This Row],[Total Block]]</f>
        <v>0</v>
      </c>
      <c r="AB268" s="1">
        <f>JuchuZan[[#This Row],[TotalPrice]]/JuchuZan[[#This Row],[OrderQty]]</f>
        <v>1929</v>
      </c>
      <c r="AC268" s="1" t="e">
        <f>_xlfn.XLOOKUP(JuchuZan[[#This Row],[H'#]],#REF!,#REF!,"NA",0)</f>
        <v>#REF!</v>
      </c>
      <c r="AD268" s="1" t="e">
        <f>_xlfn.XLOOKUP(JuchuZan[[#This Row],[H'#]],#REF!,#REF!,"NA",0)</f>
        <v>#REF!</v>
      </c>
      <c r="AE268" s="1" t="str">
        <f>_xlfn.XLOOKUP(JuchuZan[[#This Row],[H'#]],[3]Sheet1!$H$2:$H$1079,[3]Sheet1!$B$2:$B$1079,"NA",0)</f>
        <v>NA</v>
      </c>
    </row>
    <row r="269" spans="1:31">
      <c r="A269" s="1" t="s">
        <v>842</v>
      </c>
      <c r="B269" s="1" t="s">
        <v>843</v>
      </c>
      <c r="C269" s="1" t="s">
        <v>844</v>
      </c>
      <c r="D269" s="1">
        <v>1</v>
      </c>
      <c r="E269" s="1">
        <v>175</v>
      </c>
      <c r="F269" s="1">
        <v>1</v>
      </c>
      <c r="G269" s="1" t="s">
        <v>475</v>
      </c>
      <c r="H269" s="1" t="s">
        <v>128</v>
      </c>
      <c r="I269" s="1" t="s">
        <v>129</v>
      </c>
      <c r="J269" s="1" t="s">
        <v>130</v>
      </c>
      <c r="K269" s="1" t="s">
        <v>140</v>
      </c>
      <c r="L269" s="1" t="s">
        <v>38</v>
      </c>
      <c r="M269" s="1" t="s">
        <v>38</v>
      </c>
      <c r="N269" s="1">
        <v>79.56</v>
      </c>
      <c r="O269" s="2">
        <v>79.56</v>
      </c>
      <c r="P269" s="1">
        <v>11</v>
      </c>
      <c r="Q269" s="1">
        <v>20230911</v>
      </c>
      <c r="R269" s="1">
        <v>20230911</v>
      </c>
      <c r="S269" s="1">
        <v>0</v>
      </c>
      <c r="T269" s="1" t="s">
        <v>38</v>
      </c>
      <c r="U269" s="1" t="b">
        <v>0</v>
      </c>
      <c r="V269" s="1" t="b">
        <v>1</v>
      </c>
      <c r="W269" s="1" t="str" cm="1">
        <f t="array" ref="W269">_xlfn.XLOOKUP(MID(JuchuZan[[#This Row],[Item'#]],2,3),INDEX(_dtRg_Material,,1),INDEX(_dtRg_Material,,2),"-")</f>
        <v>-</v>
      </c>
      <c r="X269" s="1">
        <f>JuchuZan[[#This Row],[Total Length]]/JuchuZan[[#This Row],[OrderQty]]</f>
        <v>175</v>
      </c>
      <c r="Y269" s="87">
        <f>JuchuZan[[#This Row],[TotalPrice]]+Y268</f>
        <v>481714.65999999968</v>
      </c>
      <c r="Z2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69" s="1">
        <f>JuchuZan[[#This Row],[Total Length]]/JuchuZan[[#This Row],[Total Block]]</f>
        <v>175</v>
      </c>
      <c r="AB269" s="1">
        <f>JuchuZan[[#This Row],[TotalPrice]]/JuchuZan[[#This Row],[OrderQty]]</f>
        <v>79.56</v>
      </c>
      <c r="AC269" s="1" t="e">
        <f>_xlfn.XLOOKUP(JuchuZan[[#This Row],[H'#]],#REF!,#REF!,"NA",0)</f>
        <v>#REF!</v>
      </c>
      <c r="AD269" s="1" t="e">
        <f>_xlfn.XLOOKUP(JuchuZan[[#This Row],[H'#]],#REF!,#REF!,"NA",0)</f>
        <v>#REF!</v>
      </c>
      <c r="AE269" s="1" t="str">
        <f>_xlfn.XLOOKUP(JuchuZan[[#This Row],[H'#]],[3]Sheet1!$H$2:$H$1079,[3]Sheet1!$B$2:$B$1079,"NA",0)</f>
        <v>NA</v>
      </c>
    </row>
    <row r="270" spans="1:31" hidden="1">
      <c r="A270" s="1" t="s">
        <v>845</v>
      </c>
      <c r="B270" s="1" t="s">
        <v>846</v>
      </c>
      <c r="C270" s="1" t="s">
        <v>847</v>
      </c>
      <c r="D270" s="1">
        <v>1</v>
      </c>
      <c r="E270" s="1">
        <v>0</v>
      </c>
      <c r="F270" s="1">
        <v>0</v>
      </c>
      <c r="G270" s="1" t="s">
        <v>848</v>
      </c>
      <c r="H270" s="1" t="s">
        <v>270</v>
      </c>
      <c r="I270" s="1" t="s">
        <v>271</v>
      </c>
      <c r="J270" s="1" t="s">
        <v>38</v>
      </c>
      <c r="K270" s="1" t="s">
        <v>38</v>
      </c>
      <c r="L270" s="1" t="s">
        <v>38</v>
      </c>
      <c r="M270" s="1" t="s">
        <v>38</v>
      </c>
      <c r="N270" s="1">
        <v>3805</v>
      </c>
      <c r="O270" s="2">
        <v>3805</v>
      </c>
      <c r="P270" s="1">
        <v>11</v>
      </c>
      <c r="Q270" s="1">
        <v>20230911</v>
      </c>
      <c r="R270" s="1">
        <v>20230911</v>
      </c>
      <c r="S270" s="1">
        <v>20230911</v>
      </c>
      <c r="T270" s="1" t="s">
        <v>38</v>
      </c>
      <c r="U270" s="1" t="b">
        <v>0</v>
      </c>
      <c r="V270" s="1" t="b">
        <v>0</v>
      </c>
      <c r="W270" s="1" t="str" cm="1">
        <f t="array" ref="W270">_xlfn.XLOOKUP(MID(JuchuZan[[#This Row],[Item'#]],2,3),INDEX(_dtRg_Material,,1),INDEX(_dtRg_Material,,2),"-")</f>
        <v>-</v>
      </c>
      <c r="X270" s="1">
        <f>JuchuZan[[#This Row],[Total Length]]/JuchuZan[[#This Row],[OrderQty]]</f>
        <v>0</v>
      </c>
      <c r="Y270" s="87">
        <f>JuchuZan[[#This Row],[TotalPrice]]+Y269</f>
        <v>485519.65999999968</v>
      </c>
      <c r="Z2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0" s="1" t="e">
        <f>JuchuZan[[#This Row],[Total Length]]/JuchuZan[[#This Row],[Total Block]]</f>
        <v>#DIV/0!</v>
      </c>
      <c r="AB270" s="1">
        <f>JuchuZan[[#This Row],[TotalPrice]]/JuchuZan[[#This Row],[OrderQty]]</f>
        <v>3805</v>
      </c>
      <c r="AC270" s="1" t="e">
        <f>_xlfn.XLOOKUP(JuchuZan[[#This Row],[H'#]],#REF!,#REF!,"NA",0)</f>
        <v>#REF!</v>
      </c>
      <c r="AD270" s="1" t="e">
        <f>_xlfn.XLOOKUP(JuchuZan[[#This Row],[H'#]],#REF!,#REF!,"NA",0)</f>
        <v>#REF!</v>
      </c>
      <c r="AE270" s="1" t="str">
        <f>_xlfn.XLOOKUP(JuchuZan[[#This Row],[H'#]],[3]Sheet1!$H$2:$H$1079,[3]Sheet1!$B$2:$B$1079,"NA",0)</f>
        <v>NA</v>
      </c>
    </row>
    <row r="271" spans="1:31" hidden="1">
      <c r="A271" s="1" t="s">
        <v>849</v>
      </c>
      <c r="B271" s="1" t="s">
        <v>850</v>
      </c>
      <c r="C271" s="1" t="s">
        <v>851</v>
      </c>
      <c r="D271" s="1">
        <v>2</v>
      </c>
      <c r="E271" s="1">
        <v>0</v>
      </c>
      <c r="F271" s="1">
        <v>2</v>
      </c>
      <c r="G271" s="1" t="s">
        <v>852</v>
      </c>
      <c r="H271" s="1" t="s">
        <v>49</v>
      </c>
      <c r="I271" s="1" t="s">
        <v>50</v>
      </c>
      <c r="J271" s="1" t="s">
        <v>44</v>
      </c>
      <c r="K271" s="1" t="s">
        <v>60</v>
      </c>
      <c r="L271" s="1" t="s">
        <v>38</v>
      </c>
      <c r="M271" s="1" t="s">
        <v>38</v>
      </c>
      <c r="N271" s="1">
        <v>163.41999999999999</v>
      </c>
      <c r="O271" s="2">
        <v>326.83999999999997</v>
      </c>
      <c r="P271" s="1">
        <v>11</v>
      </c>
      <c r="Q271" s="1">
        <v>20230911</v>
      </c>
      <c r="R271" s="1">
        <v>20230911</v>
      </c>
      <c r="S271" s="1">
        <v>20230911</v>
      </c>
      <c r="T271" s="1" t="s">
        <v>38</v>
      </c>
      <c r="U271" s="1" t="b">
        <v>1</v>
      </c>
      <c r="V271" s="1" t="b">
        <v>0</v>
      </c>
      <c r="W271" s="1" t="str" cm="1">
        <f t="array" ref="W271">_xlfn.XLOOKUP(MID(JuchuZan[[#This Row],[Item'#]],2,3),INDEX(_dtRg_Material,,1),INDEX(_dtRg_Material,,2),"-")</f>
        <v>-</v>
      </c>
      <c r="X271" s="1">
        <f>JuchuZan[[#This Row],[Total Length]]/JuchuZan[[#This Row],[OrderQty]]</f>
        <v>0</v>
      </c>
      <c r="Y271" s="87">
        <f>JuchuZan[[#This Row],[TotalPrice]]+Y270</f>
        <v>485846.49999999971</v>
      </c>
      <c r="Z2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1" s="1">
        <f>JuchuZan[[#This Row],[Total Length]]/JuchuZan[[#This Row],[Total Block]]</f>
        <v>0</v>
      </c>
      <c r="AB271" s="1">
        <f>JuchuZan[[#This Row],[TotalPrice]]/JuchuZan[[#This Row],[OrderQty]]</f>
        <v>163.41999999999999</v>
      </c>
      <c r="AC271" s="1" t="e">
        <f>_xlfn.XLOOKUP(JuchuZan[[#This Row],[H'#]],#REF!,#REF!,"NA",0)</f>
        <v>#REF!</v>
      </c>
      <c r="AD271" s="1" t="e">
        <f>_xlfn.XLOOKUP(JuchuZan[[#This Row],[H'#]],#REF!,#REF!,"NA",0)</f>
        <v>#REF!</v>
      </c>
      <c r="AE271" s="1" t="str">
        <f>_xlfn.XLOOKUP(JuchuZan[[#This Row],[H'#]],[3]Sheet1!$H$2:$H$1079,[3]Sheet1!$B$2:$B$1079,"NA",0)</f>
        <v>BLOCK SURFACE &amp; GROOVE G</v>
      </c>
    </row>
    <row r="272" spans="1:31">
      <c r="A272" s="1" t="s">
        <v>853</v>
      </c>
      <c r="B272" s="1" t="s">
        <v>854</v>
      </c>
      <c r="C272" s="1" t="s">
        <v>855</v>
      </c>
      <c r="D272" s="1">
        <v>3</v>
      </c>
      <c r="E272" s="1">
        <v>2280</v>
      </c>
      <c r="F272" s="1">
        <v>6</v>
      </c>
      <c r="G272" s="1" t="s">
        <v>856</v>
      </c>
      <c r="H272" s="1" t="s">
        <v>49</v>
      </c>
      <c r="I272" s="1" t="s">
        <v>50</v>
      </c>
      <c r="J272" s="1" t="s">
        <v>397</v>
      </c>
      <c r="K272" s="1" t="s">
        <v>82</v>
      </c>
      <c r="L272" s="1" t="s">
        <v>38</v>
      </c>
      <c r="M272" s="1" t="s">
        <v>38</v>
      </c>
      <c r="N272" s="1">
        <v>236.33</v>
      </c>
      <c r="O272" s="2">
        <v>708.99</v>
      </c>
      <c r="P272" s="1">
        <v>11</v>
      </c>
      <c r="Q272" s="1">
        <v>20230512</v>
      </c>
      <c r="R272" s="1">
        <v>20230911</v>
      </c>
      <c r="S272" s="1">
        <v>20230911</v>
      </c>
      <c r="T272" s="1" t="s">
        <v>38</v>
      </c>
      <c r="U272" s="1" t="b">
        <v>0</v>
      </c>
      <c r="V272" s="1" t="b">
        <v>1</v>
      </c>
      <c r="W272" s="1" t="str" cm="1">
        <f t="array" ref="W272">_xlfn.XLOOKUP(MID(JuchuZan[[#This Row],[Item'#]],2,3),INDEX(_dtRg_Material,,1),INDEX(_dtRg_Material,,2),"-")</f>
        <v>-</v>
      </c>
      <c r="X272" s="1">
        <f>JuchuZan[[#This Row],[Total Length]]/JuchuZan[[#This Row],[OrderQty]]</f>
        <v>760</v>
      </c>
      <c r="Y272" s="87">
        <f>JuchuZan[[#This Row],[TotalPrice]]+Y271</f>
        <v>486555.4899999997</v>
      </c>
      <c r="Z2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2" s="1">
        <f>JuchuZan[[#This Row],[Total Length]]/JuchuZan[[#This Row],[Total Block]]</f>
        <v>380</v>
      </c>
      <c r="AB272" s="1">
        <f>JuchuZan[[#This Row],[TotalPrice]]/JuchuZan[[#This Row],[OrderQty]]</f>
        <v>236.33</v>
      </c>
      <c r="AC272" s="1" t="e">
        <f>_xlfn.XLOOKUP(JuchuZan[[#This Row],[H'#]],#REF!,#REF!,"NA",0)</f>
        <v>#REF!</v>
      </c>
      <c r="AD272" s="1" t="e">
        <f>_xlfn.XLOOKUP(JuchuZan[[#This Row],[H'#]],#REF!,#REF!,"NA",0)</f>
        <v>#REF!</v>
      </c>
      <c r="AE272" s="1" t="str">
        <f>_xlfn.XLOOKUP(JuchuZan[[#This Row],[H'#]],[3]Sheet1!$H$2:$H$1079,[3]Sheet1!$B$2:$B$1079,"NA",0)</f>
        <v>RAIL SURFACE/GROOVE GRINDING</v>
      </c>
    </row>
    <row r="273" spans="1:31">
      <c r="A273" s="1" t="s">
        <v>857</v>
      </c>
      <c r="B273" s="1" t="s">
        <v>858</v>
      </c>
      <c r="C273" s="1" t="s">
        <v>859</v>
      </c>
      <c r="D273" s="1">
        <v>2</v>
      </c>
      <c r="E273" s="1">
        <v>880</v>
      </c>
      <c r="F273" s="1">
        <v>4</v>
      </c>
      <c r="G273" s="1" t="s">
        <v>42</v>
      </c>
      <c r="H273" s="1" t="s">
        <v>49</v>
      </c>
      <c r="I273" s="1" t="s">
        <v>50</v>
      </c>
      <c r="J273" s="1" t="s">
        <v>397</v>
      </c>
      <c r="K273" s="1" t="s">
        <v>60</v>
      </c>
      <c r="L273" s="1" t="s">
        <v>38</v>
      </c>
      <c r="M273" s="1" t="s">
        <v>38</v>
      </c>
      <c r="N273" s="1">
        <v>205.63</v>
      </c>
      <c r="O273" s="2">
        <v>411.26</v>
      </c>
      <c r="P273" s="1">
        <v>11</v>
      </c>
      <c r="Q273" s="1">
        <v>20230517</v>
      </c>
      <c r="R273" s="1">
        <v>20230911</v>
      </c>
      <c r="S273" s="1">
        <v>20230911</v>
      </c>
      <c r="T273" s="1" t="s">
        <v>38</v>
      </c>
      <c r="U273" s="1" t="b">
        <v>0</v>
      </c>
      <c r="V273" s="1" t="b">
        <v>1</v>
      </c>
      <c r="W273" s="1" t="str" cm="1">
        <f t="array" ref="W273">_xlfn.XLOOKUP(MID(JuchuZan[[#This Row],[Item'#]],2,3),INDEX(_dtRg_Material,,1),INDEX(_dtRg_Material,,2),"-")</f>
        <v>-</v>
      </c>
      <c r="X273" s="1">
        <f>JuchuZan[[#This Row],[Total Length]]/JuchuZan[[#This Row],[OrderQty]]</f>
        <v>440</v>
      </c>
      <c r="Y273" s="87">
        <f>JuchuZan[[#This Row],[TotalPrice]]+Y272</f>
        <v>486966.74999999971</v>
      </c>
      <c r="Z2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3" s="1">
        <f>JuchuZan[[#This Row],[Total Length]]/JuchuZan[[#This Row],[Total Block]]</f>
        <v>220</v>
      </c>
      <c r="AB273" s="1">
        <f>JuchuZan[[#This Row],[TotalPrice]]/JuchuZan[[#This Row],[OrderQty]]</f>
        <v>205.63</v>
      </c>
      <c r="AC273" s="1" t="e">
        <f>_xlfn.XLOOKUP(JuchuZan[[#This Row],[H'#]],#REF!,#REF!,"NA",0)</f>
        <v>#REF!</v>
      </c>
      <c r="AD273" s="1" t="e">
        <f>_xlfn.XLOOKUP(JuchuZan[[#This Row],[H'#]],#REF!,#REF!,"NA",0)</f>
        <v>#REF!</v>
      </c>
      <c r="AE273" s="1" t="str">
        <f>_xlfn.XLOOKUP(JuchuZan[[#This Row],[H'#]],[3]Sheet1!$H$2:$H$1079,[3]Sheet1!$B$2:$B$1079,"NA",0)</f>
        <v>WHEEL CUTTING HALF 4</v>
      </c>
    </row>
    <row r="274" spans="1:31">
      <c r="A274" s="1" t="s">
        <v>860</v>
      </c>
      <c r="B274" s="1" t="s">
        <v>861</v>
      </c>
      <c r="C274" s="1" t="s">
        <v>862</v>
      </c>
      <c r="D274" s="1">
        <v>2</v>
      </c>
      <c r="E274" s="1">
        <v>560</v>
      </c>
      <c r="F274" s="1">
        <v>2</v>
      </c>
      <c r="G274" s="1" t="s">
        <v>42</v>
      </c>
      <c r="H274" s="1" t="s">
        <v>49</v>
      </c>
      <c r="I274" s="1" t="s">
        <v>50</v>
      </c>
      <c r="J274" s="1" t="s">
        <v>51</v>
      </c>
      <c r="K274" s="1" t="s">
        <v>60</v>
      </c>
      <c r="L274" s="1" t="s">
        <v>38</v>
      </c>
      <c r="M274" s="1" t="s">
        <v>38</v>
      </c>
      <c r="N274" s="1">
        <v>115.02</v>
      </c>
      <c r="O274" s="2">
        <v>230.04</v>
      </c>
      <c r="P274" s="1">
        <v>11</v>
      </c>
      <c r="Q274" s="1">
        <v>20230517</v>
      </c>
      <c r="R274" s="1">
        <v>20230911</v>
      </c>
      <c r="S274" s="1">
        <v>20230911</v>
      </c>
      <c r="T274" s="1" t="s">
        <v>38</v>
      </c>
      <c r="U274" s="1" t="b">
        <v>0</v>
      </c>
      <c r="V274" s="1" t="b">
        <v>1</v>
      </c>
      <c r="W274" s="1" t="str" cm="1">
        <f t="array" ref="W274">_xlfn.XLOOKUP(MID(JuchuZan[[#This Row],[Item'#]],2,3),INDEX(_dtRg_Material,,1),INDEX(_dtRg_Material,,2),"-")</f>
        <v>-</v>
      </c>
      <c r="X274" s="1">
        <f>JuchuZan[[#This Row],[Total Length]]/JuchuZan[[#This Row],[OrderQty]]</f>
        <v>280</v>
      </c>
      <c r="Y274" s="87">
        <f>JuchuZan[[#This Row],[TotalPrice]]+Y273</f>
        <v>487196.78999999969</v>
      </c>
      <c r="Z2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4" s="1">
        <f>JuchuZan[[#This Row],[Total Length]]/JuchuZan[[#This Row],[Total Block]]</f>
        <v>280</v>
      </c>
      <c r="AB274" s="1">
        <f>JuchuZan[[#This Row],[TotalPrice]]/JuchuZan[[#This Row],[OrderQty]]</f>
        <v>115.02</v>
      </c>
      <c r="AC274" s="1" t="e">
        <f>_xlfn.XLOOKUP(JuchuZan[[#This Row],[H'#]],#REF!,#REF!,"NA",0)</f>
        <v>#REF!</v>
      </c>
      <c r="AD274" s="1" t="e">
        <f>_xlfn.XLOOKUP(JuchuZan[[#This Row],[H'#]],#REF!,#REF!,"NA",0)</f>
        <v>#REF!</v>
      </c>
      <c r="AE274" s="1" t="str">
        <f>_xlfn.XLOOKUP(JuchuZan[[#This Row],[H'#]],[3]Sheet1!$H$2:$H$1079,[3]Sheet1!$B$2:$B$1079,"NA",0)</f>
        <v>WHEEL CUTTING HALF 4</v>
      </c>
    </row>
    <row r="275" spans="1:31">
      <c r="A275" s="1" t="s">
        <v>863</v>
      </c>
      <c r="B275" s="1" t="s">
        <v>864</v>
      </c>
      <c r="C275" s="1" t="s">
        <v>865</v>
      </c>
      <c r="D275" s="1">
        <v>30</v>
      </c>
      <c r="E275" s="1">
        <v>0</v>
      </c>
      <c r="F275" s="1">
        <v>30</v>
      </c>
      <c r="G275" s="1" t="s">
        <v>38</v>
      </c>
      <c r="H275" s="1" t="s">
        <v>89</v>
      </c>
      <c r="I275" s="1" t="s">
        <v>67</v>
      </c>
      <c r="J275" s="1" t="s">
        <v>81</v>
      </c>
      <c r="K275" s="1" t="s">
        <v>207</v>
      </c>
      <c r="L275" s="1" t="s">
        <v>61</v>
      </c>
      <c r="M275" s="1" t="s">
        <v>38</v>
      </c>
      <c r="N275" s="1">
        <v>22.8</v>
      </c>
      <c r="O275" s="2">
        <v>684</v>
      </c>
      <c r="P275" s="1">
        <v>21</v>
      </c>
      <c r="Q275" s="1">
        <v>20230908</v>
      </c>
      <c r="R275" s="1">
        <v>20230911</v>
      </c>
      <c r="S275" s="1">
        <v>20230911</v>
      </c>
      <c r="T275" s="1" t="s">
        <v>38</v>
      </c>
      <c r="U275" s="1" t="b">
        <v>0</v>
      </c>
      <c r="V275" s="1" t="b">
        <v>1</v>
      </c>
      <c r="W275" s="1" t="str" cm="1">
        <f t="array" ref="W275">_xlfn.XLOOKUP(MID(JuchuZan[[#This Row],[Item'#]],2,3),INDEX(_dtRg_Material,,1),INDEX(_dtRg_Material,,2),"-")</f>
        <v>-</v>
      </c>
      <c r="X275" s="1">
        <f>JuchuZan[[#This Row],[Total Length]]/JuchuZan[[#This Row],[OrderQty]]</f>
        <v>0</v>
      </c>
      <c r="Y275" s="87">
        <f>JuchuZan[[#This Row],[TotalPrice]]+Y274</f>
        <v>487880.78999999969</v>
      </c>
      <c r="Z2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5" s="1">
        <f>JuchuZan[[#This Row],[Total Length]]/JuchuZan[[#This Row],[Total Block]]</f>
        <v>0</v>
      </c>
      <c r="AB275" s="1">
        <f>JuchuZan[[#This Row],[TotalPrice]]/JuchuZan[[#This Row],[OrderQty]]</f>
        <v>22.8</v>
      </c>
      <c r="AC275" s="1" t="e">
        <f>_xlfn.XLOOKUP(JuchuZan[[#This Row],[H'#]],#REF!,#REF!,"NA",0)</f>
        <v>#REF!</v>
      </c>
      <c r="AD275" s="1" t="e">
        <f>_xlfn.XLOOKUP(JuchuZan[[#This Row],[H'#]],#REF!,#REF!,"NA",0)</f>
        <v>#REF!</v>
      </c>
      <c r="AE275" s="1" t="str">
        <f>_xlfn.XLOOKUP(JuchuZan[[#This Row],[H'#]],[3]Sheet1!$H$2:$H$1079,[3]Sheet1!$B$2:$B$1079,"NA",0)</f>
        <v>NA</v>
      </c>
    </row>
    <row r="276" spans="1:31">
      <c r="A276" s="1" t="s">
        <v>866</v>
      </c>
      <c r="B276" s="1" t="s">
        <v>864</v>
      </c>
      <c r="C276" s="1" t="s">
        <v>865</v>
      </c>
      <c r="D276" s="1">
        <v>30</v>
      </c>
      <c r="E276" s="1">
        <v>0</v>
      </c>
      <c r="F276" s="1">
        <v>30</v>
      </c>
      <c r="G276" s="1" t="s">
        <v>38</v>
      </c>
      <c r="H276" s="1" t="s">
        <v>89</v>
      </c>
      <c r="I276" s="1" t="s">
        <v>67</v>
      </c>
      <c r="J276" s="1" t="s">
        <v>81</v>
      </c>
      <c r="K276" s="1" t="s">
        <v>207</v>
      </c>
      <c r="L276" s="1" t="s">
        <v>61</v>
      </c>
      <c r="M276" s="1" t="s">
        <v>38</v>
      </c>
      <c r="N276" s="1">
        <v>22.8</v>
      </c>
      <c r="O276" s="2">
        <v>684</v>
      </c>
      <c r="P276" s="1">
        <v>21</v>
      </c>
      <c r="Q276" s="1">
        <v>20230908</v>
      </c>
      <c r="R276" s="1">
        <v>20230911</v>
      </c>
      <c r="S276" s="1">
        <v>20230911</v>
      </c>
      <c r="T276" s="1" t="s">
        <v>38</v>
      </c>
      <c r="U276" s="1" t="b">
        <v>0</v>
      </c>
      <c r="V276" s="1" t="b">
        <v>1</v>
      </c>
      <c r="W276" s="1" t="str" cm="1">
        <f t="array" ref="W276">_xlfn.XLOOKUP(MID(JuchuZan[[#This Row],[Item'#]],2,3),INDEX(_dtRg_Material,,1),INDEX(_dtRg_Material,,2),"-")</f>
        <v>-</v>
      </c>
      <c r="X276" s="1">
        <f>JuchuZan[[#This Row],[Total Length]]/JuchuZan[[#This Row],[OrderQty]]</f>
        <v>0</v>
      </c>
      <c r="Y276" s="87">
        <f>JuchuZan[[#This Row],[TotalPrice]]+Y275</f>
        <v>488564.78999999969</v>
      </c>
      <c r="Z2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6" s="1">
        <f>JuchuZan[[#This Row],[Total Length]]/JuchuZan[[#This Row],[Total Block]]</f>
        <v>0</v>
      </c>
      <c r="AB276" s="1">
        <f>JuchuZan[[#This Row],[TotalPrice]]/JuchuZan[[#This Row],[OrderQty]]</f>
        <v>22.8</v>
      </c>
      <c r="AC276" s="1" t="e">
        <f>_xlfn.XLOOKUP(JuchuZan[[#This Row],[H'#]],#REF!,#REF!,"NA",0)</f>
        <v>#REF!</v>
      </c>
      <c r="AD276" s="1" t="e">
        <f>_xlfn.XLOOKUP(JuchuZan[[#This Row],[H'#]],#REF!,#REF!,"NA",0)</f>
        <v>#REF!</v>
      </c>
      <c r="AE276" s="1" t="str">
        <f>_xlfn.XLOOKUP(JuchuZan[[#This Row],[H'#]],[3]Sheet1!$H$2:$H$1079,[3]Sheet1!$B$2:$B$1079,"NA",0)</f>
        <v>NA</v>
      </c>
    </row>
    <row r="277" spans="1:31" hidden="1">
      <c r="A277" s="1" t="s">
        <v>867</v>
      </c>
      <c r="B277" s="1" t="s">
        <v>671</v>
      </c>
      <c r="C277" s="1" t="s">
        <v>672</v>
      </c>
      <c r="D277" s="1">
        <v>100</v>
      </c>
      <c r="E277" s="1">
        <v>0</v>
      </c>
      <c r="F277" s="1">
        <v>100</v>
      </c>
      <c r="G277" s="1" t="s">
        <v>38</v>
      </c>
      <c r="H277" s="1" t="s">
        <v>89</v>
      </c>
      <c r="I277" s="1" t="s">
        <v>67</v>
      </c>
      <c r="J277" s="1" t="s">
        <v>114</v>
      </c>
      <c r="K277" s="1" t="s">
        <v>60</v>
      </c>
      <c r="L277" s="1" t="s">
        <v>61</v>
      </c>
      <c r="M277" s="1" t="s">
        <v>38</v>
      </c>
      <c r="N277" s="1">
        <v>22.45</v>
      </c>
      <c r="O277" s="2">
        <v>2245</v>
      </c>
      <c r="P277" s="1">
        <v>21</v>
      </c>
      <c r="Q277" s="1">
        <v>20230908</v>
      </c>
      <c r="R277" s="1">
        <v>20230911</v>
      </c>
      <c r="S277" s="1">
        <v>20230911</v>
      </c>
      <c r="T277" s="1" t="s">
        <v>38</v>
      </c>
      <c r="U277" s="1" t="b">
        <v>1</v>
      </c>
      <c r="V277" s="1" t="b">
        <v>0</v>
      </c>
      <c r="W277" s="1" t="str" cm="1">
        <f t="array" ref="W277">_xlfn.XLOOKUP(MID(JuchuZan[[#This Row],[Item'#]],2,3),INDEX(_dtRg_Material,,1),INDEX(_dtRg_Material,,2),"-")</f>
        <v>-</v>
      </c>
      <c r="X277" s="1">
        <f>JuchuZan[[#This Row],[Total Length]]/JuchuZan[[#This Row],[OrderQty]]</f>
        <v>0</v>
      </c>
      <c r="Y277" s="87">
        <f>JuchuZan[[#This Row],[TotalPrice]]+Y276</f>
        <v>490809.78999999969</v>
      </c>
      <c r="Z2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7" s="1">
        <f>JuchuZan[[#This Row],[Total Length]]/JuchuZan[[#This Row],[Total Block]]</f>
        <v>0</v>
      </c>
      <c r="AB277" s="1">
        <f>JuchuZan[[#This Row],[TotalPrice]]/JuchuZan[[#This Row],[OrderQty]]</f>
        <v>22.45</v>
      </c>
      <c r="AC277" s="1" t="e">
        <f>_xlfn.XLOOKUP(JuchuZan[[#This Row],[H'#]],#REF!,#REF!,"NA",0)</f>
        <v>#REF!</v>
      </c>
      <c r="AD277" s="1" t="e">
        <f>_xlfn.XLOOKUP(JuchuZan[[#This Row],[H'#]],#REF!,#REF!,"NA",0)</f>
        <v>#REF!</v>
      </c>
      <c r="AE277" s="1" t="str">
        <f>_xlfn.XLOOKUP(JuchuZan[[#This Row],[H'#]],[3]Sheet1!$H$2:$H$1079,[3]Sheet1!$B$2:$B$1079,"NA",0)</f>
        <v>BLOCK ASSEMBLY (GK)</v>
      </c>
    </row>
    <row r="278" spans="1:31">
      <c r="A278" s="1" t="s">
        <v>868</v>
      </c>
      <c r="B278" s="1" t="s">
        <v>671</v>
      </c>
      <c r="C278" s="1" t="s">
        <v>672</v>
      </c>
      <c r="D278" s="1">
        <v>100</v>
      </c>
      <c r="E278" s="1">
        <v>0</v>
      </c>
      <c r="F278" s="1">
        <v>100</v>
      </c>
      <c r="G278" s="1" t="s">
        <v>38</v>
      </c>
      <c r="H278" s="1" t="s">
        <v>89</v>
      </c>
      <c r="I278" s="1" t="s">
        <v>67</v>
      </c>
      <c r="J278" s="1" t="s">
        <v>114</v>
      </c>
      <c r="K278" s="1" t="s">
        <v>60</v>
      </c>
      <c r="L278" s="1" t="s">
        <v>61</v>
      </c>
      <c r="M278" s="1" t="s">
        <v>38</v>
      </c>
      <c r="N278" s="1">
        <v>22.45</v>
      </c>
      <c r="O278" s="2">
        <v>2245</v>
      </c>
      <c r="P278" s="1">
        <v>21</v>
      </c>
      <c r="Q278" s="1">
        <v>20230908</v>
      </c>
      <c r="R278" s="1">
        <v>20230911</v>
      </c>
      <c r="S278" s="1">
        <v>20230911</v>
      </c>
      <c r="T278" s="1" t="s">
        <v>38</v>
      </c>
      <c r="U278" s="1" t="b">
        <v>0</v>
      </c>
      <c r="V278" s="1" t="b">
        <v>1</v>
      </c>
      <c r="W278" s="1" t="str" cm="1">
        <f t="array" ref="W278">_xlfn.XLOOKUP(MID(JuchuZan[[#This Row],[Item'#]],2,3),INDEX(_dtRg_Material,,1),INDEX(_dtRg_Material,,2),"-")</f>
        <v>-</v>
      </c>
      <c r="X278" s="1">
        <f>JuchuZan[[#This Row],[Total Length]]/JuchuZan[[#This Row],[OrderQty]]</f>
        <v>0</v>
      </c>
      <c r="Y278" s="87">
        <f>JuchuZan[[#This Row],[TotalPrice]]+Y277</f>
        <v>493054.78999999969</v>
      </c>
      <c r="Z2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8" s="1">
        <f>JuchuZan[[#This Row],[Total Length]]/JuchuZan[[#This Row],[Total Block]]</f>
        <v>0</v>
      </c>
      <c r="AB278" s="1">
        <f>JuchuZan[[#This Row],[TotalPrice]]/JuchuZan[[#This Row],[OrderQty]]</f>
        <v>22.45</v>
      </c>
      <c r="AC278" s="1" t="e">
        <f>_xlfn.XLOOKUP(JuchuZan[[#This Row],[H'#]],#REF!,#REF!,"NA",0)</f>
        <v>#REF!</v>
      </c>
      <c r="AD278" s="1" t="e">
        <f>_xlfn.XLOOKUP(JuchuZan[[#This Row],[H'#]],#REF!,#REF!,"NA",0)</f>
        <v>#REF!</v>
      </c>
      <c r="AE278" s="1" t="str">
        <f>_xlfn.XLOOKUP(JuchuZan[[#This Row],[H'#]],[3]Sheet1!$H$2:$H$1079,[3]Sheet1!$B$2:$B$1079,"NA",0)</f>
        <v>NA</v>
      </c>
    </row>
    <row r="279" spans="1:31">
      <c r="A279" s="1" t="s">
        <v>869</v>
      </c>
      <c r="B279" s="1" t="s">
        <v>671</v>
      </c>
      <c r="C279" s="1" t="s">
        <v>672</v>
      </c>
      <c r="D279" s="1">
        <v>100</v>
      </c>
      <c r="E279" s="1">
        <v>0</v>
      </c>
      <c r="F279" s="1">
        <v>100</v>
      </c>
      <c r="G279" s="1" t="s">
        <v>38</v>
      </c>
      <c r="H279" s="1" t="s">
        <v>89</v>
      </c>
      <c r="I279" s="1" t="s">
        <v>67</v>
      </c>
      <c r="J279" s="1" t="s">
        <v>114</v>
      </c>
      <c r="K279" s="1" t="s">
        <v>60</v>
      </c>
      <c r="L279" s="1" t="s">
        <v>61</v>
      </c>
      <c r="M279" s="1" t="s">
        <v>38</v>
      </c>
      <c r="N279" s="1">
        <v>22.45</v>
      </c>
      <c r="O279" s="2">
        <v>2245</v>
      </c>
      <c r="P279" s="1">
        <v>21</v>
      </c>
      <c r="Q279" s="1">
        <v>20230908</v>
      </c>
      <c r="R279" s="1">
        <v>20230911</v>
      </c>
      <c r="S279" s="1">
        <v>20230911</v>
      </c>
      <c r="T279" s="1" t="s">
        <v>38</v>
      </c>
      <c r="U279" s="1" t="b">
        <v>0</v>
      </c>
      <c r="V279" s="1" t="b">
        <v>1</v>
      </c>
      <c r="W279" s="1" t="str" cm="1">
        <f t="array" ref="W279">_xlfn.XLOOKUP(MID(JuchuZan[[#This Row],[Item'#]],2,3),INDEX(_dtRg_Material,,1),INDEX(_dtRg_Material,,2),"-")</f>
        <v>-</v>
      </c>
      <c r="X279" s="1">
        <f>JuchuZan[[#This Row],[Total Length]]/JuchuZan[[#This Row],[OrderQty]]</f>
        <v>0</v>
      </c>
      <c r="Y279" s="87">
        <f>JuchuZan[[#This Row],[TotalPrice]]+Y278</f>
        <v>495299.78999999969</v>
      </c>
      <c r="Z2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79" s="1">
        <f>JuchuZan[[#This Row],[Total Length]]/JuchuZan[[#This Row],[Total Block]]</f>
        <v>0</v>
      </c>
      <c r="AB279" s="1">
        <f>JuchuZan[[#This Row],[TotalPrice]]/JuchuZan[[#This Row],[OrderQty]]</f>
        <v>22.45</v>
      </c>
      <c r="AC279" s="1" t="e">
        <f>_xlfn.XLOOKUP(JuchuZan[[#This Row],[H'#]],#REF!,#REF!,"NA",0)</f>
        <v>#REF!</v>
      </c>
      <c r="AD279" s="1" t="e">
        <f>_xlfn.XLOOKUP(JuchuZan[[#This Row],[H'#]],#REF!,#REF!,"NA",0)</f>
        <v>#REF!</v>
      </c>
      <c r="AE279" s="1" t="str">
        <f>_xlfn.XLOOKUP(JuchuZan[[#This Row],[H'#]],[3]Sheet1!$H$2:$H$1079,[3]Sheet1!$B$2:$B$1079,"NA",0)</f>
        <v>NA</v>
      </c>
    </row>
    <row r="280" spans="1:31" hidden="1">
      <c r="A280" s="1" t="s">
        <v>870</v>
      </c>
      <c r="B280" s="1" t="s">
        <v>871</v>
      </c>
      <c r="C280" s="1" t="s">
        <v>872</v>
      </c>
      <c r="D280" s="1">
        <v>1</v>
      </c>
      <c r="E280" s="1">
        <v>0</v>
      </c>
      <c r="F280" s="1">
        <v>0</v>
      </c>
      <c r="G280" s="1" t="s">
        <v>873</v>
      </c>
      <c r="H280" s="1" t="s">
        <v>35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>
        <v>169</v>
      </c>
      <c r="O280" s="2">
        <v>169</v>
      </c>
      <c r="P280" s="1">
        <v>11</v>
      </c>
      <c r="Q280" s="1">
        <v>20230911</v>
      </c>
      <c r="R280" s="1">
        <v>20230911</v>
      </c>
      <c r="S280" s="1">
        <v>20230911</v>
      </c>
      <c r="T280" s="1" t="s">
        <v>38</v>
      </c>
      <c r="U280" s="1" t="b">
        <v>0</v>
      </c>
      <c r="V280" s="1" t="b">
        <v>0</v>
      </c>
      <c r="W280" s="1" t="str" cm="1">
        <f t="array" ref="W280">_xlfn.XLOOKUP(MID(JuchuZan[[#This Row],[Item'#]],2,3),INDEX(_dtRg_Material,,1),INDEX(_dtRg_Material,,2),"-")</f>
        <v>-</v>
      </c>
      <c r="X280" s="1">
        <f>JuchuZan[[#This Row],[Total Length]]/JuchuZan[[#This Row],[OrderQty]]</f>
        <v>0</v>
      </c>
      <c r="Y280" s="87">
        <f>JuchuZan[[#This Row],[TotalPrice]]+Y279</f>
        <v>495468.78999999969</v>
      </c>
      <c r="Z2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0" s="1" t="e">
        <f>JuchuZan[[#This Row],[Total Length]]/JuchuZan[[#This Row],[Total Block]]</f>
        <v>#DIV/0!</v>
      </c>
      <c r="AB280" s="1">
        <f>JuchuZan[[#This Row],[TotalPrice]]/JuchuZan[[#This Row],[OrderQty]]</f>
        <v>169</v>
      </c>
      <c r="AC280" s="1" t="e">
        <f>_xlfn.XLOOKUP(JuchuZan[[#This Row],[H'#]],#REF!,#REF!,"NA",0)</f>
        <v>#REF!</v>
      </c>
      <c r="AD280" s="1" t="e">
        <f>_xlfn.XLOOKUP(JuchuZan[[#This Row],[H'#]],#REF!,#REF!,"NA",0)</f>
        <v>#REF!</v>
      </c>
      <c r="AE280" s="1" t="str">
        <f>_xlfn.XLOOKUP(JuchuZan[[#This Row],[H'#]],[3]Sheet1!$H$2:$H$1079,[3]Sheet1!$B$2:$B$1079,"NA",0)</f>
        <v>BURTON (BLACK ANODIZE) TYPE 2</v>
      </c>
    </row>
    <row r="281" spans="1:31" hidden="1">
      <c r="A281" s="1" t="s">
        <v>874</v>
      </c>
      <c r="B281" s="1" t="s">
        <v>419</v>
      </c>
      <c r="C281" s="1" t="s">
        <v>420</v>
      </c>
      <c r="D281" s="1">
        <v>2</v>
      </c>
      <c r="E281" s="1">
        <v>300</v>
      </c>
      <c r="F281" s="1">
        <v>2</v>
      </c>
      <c r="G281" s="1" t="s">
        <v>38</v>
      </c>
      <c r="H281" s="1" t="s">
        <v>93</v>
      </c>
      <c r="I281" s="1" t="s">
        <v>43</v>
      </c>
      <c r="J281" s="1" t="s">
        <v>421</v>
      </c>
      <c r="K281" s="1" t="s">
        <v>227</v>
      </c>
      <c r="L281" s="1" t="s">
        <v>96</v>
      </c>
      <c r="M281" s="1" t="s">
        <v>97</v>
      </c>
      <c r="N281" s="1">
        <v>277.95</v>
      </c>
      <c r="O281" s="2">
        <v>555.9</v>
      </c>
      <c r="P281" s="1">
        <v>21</v>
      </c>
      <c r="Q281" s="1">
        <v>20230802</v>
      </c>
      <c r="R281" s="1">
        <v>20230911</v>
      </c>
      <c r="S281" s="1">
        <v>20230911</v>
      </c>
      <c r="T281" s="1" t="s">
        <v>38</v>
      </c>
      <c r="U281" s="1" t="b">
        <v>0</v>
      </c>
      <c r="V281" s="1" t="b">
        <v>0</v>
      </c>
      <c r="W281" s="1" t="str" cm="1">
        <f t="array" ref="W281">_xlfn.XLOOKUP(MID(JuchuZan[[#This Row],[Item'#]],2,3),INDEX(_dtRg_Material,,1),INDEX(_dtRg_Material,,2),"-")</f>
        <v>-</v>
      </c>
      <c r="X281" s="1">
        <f>JuchuZan[[#This Row],[Total Length]]/JuchuZan[[#This Row],[OrderQty]]</f>
        <v>150</v>
      </c>
      <c r="Y281" s="87">
        <f>JuchuZan[[#This Row],[TotalPrice]]+Y280</f>
        <v>496024.68999999971</v>
      </c>
      <c r="Z2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1" s="1">
        <f>JuchuZan[[#This Row],[Total Length]]/JuchuZan[[#This Row],[Total Block]]</f>
        <v>150</v>
      </c>
      <c r="AB281" s="1">
        <f>JuchuZan[[#This Row],[TotalPrice]]/JuchuZan[[#This Row],[OrderQty]]</f>
        <v>277.95</v>
      </c>
      <c r="AC281" s="1" t="e">
        <f>_xlfn.XLOOKUP(JuchuZan[[#This Row],[H'#]],#REF!,#REF!,"NA",0)</f>
        <v>#REF!</v>
      </c>
      <c r="AD281" s="1" t="e">
        <f>_xlfn.XLOOKUP(JuchuZan[[#This Row],[H'#]],#REF!,#REF!,"NA",0)</f>
        <v>#REF!</v>
      </c>
      <c r="AE281" s="1" t="str">
        <f>_xlfn.XLOOKUP(JuchuZan[[#This Row],[H'#]],[3]Sheet1!$H$2:$H$1079,[3]Sheet1!$B$2:$B$1079,"NA",0)</f>
        <v>NA</v>
      </c>
    </row>
    <row r="282" spans="1:31" hidden="1">
      <c r="A282" s="1" t="s">
        <v>875</v>
      </c>
      <c r="B282" s="1" t="s">
        <v>876</v>
      </c>
      <c r="C282" s="1" t="s">
        <v>877</v>
      </c>
      <c r="D282" s="1">
        <v>1</v>
      </c>
      <c r="E282" s="1">
        <v>1320</v>
      </c>
      <c r="F282" s="1">
        <v>2</v>
      </c>
      <c r="G282" s="1" t="s">
        <v>42</v>
      </c>
      <c r="H282" s="1" t="s">
        <v>878</v>
      </c>
      <c r="I282" s="1" t="s">
        <v>814</v>
      </c>
      <c r="J282" s="1" t="s">
        <v>81</v>
      </c>
      <c r="K282" s="1" t="s">
        <v>38</v>
      </c>
      <c r="L282" s="1" t="s">
        <v>38</v>
      </c>
      <c r="M282" s="1" t="s">
        <v>38</v>
      </c>
      <c r="N282" s="1">
        <v>1750</v>
      </c>
      <c r="O282" s="2">
        <v>1750</v>
      </c>
      <c r="P282" s="1">
        <v>11</v>
      </c>
      <c r="Q282" s="1">
        <v>20230810</v>
      </c>
      <c r="R282" s="1">
        <v>20230911</v>
      </c>
      <c r="S282" s="1">
        <v>20230911</v>
      </c>
      <c r="T282" s="1" t="s">
        <v>38</v>
      </c>
      <c r="U282" s="1" t="b">
        <v>0</v>
      </c>
      <c r="V282" s="1" t="b">
        <v>0</v>
      </c>
      <c r="W282" s="1" t="str" cm="1">
        <f t="array" ref="W282">_xlfn.XLOOKUP(MID(JuchuZan[[#This Row],[Item'#]],2,3),INDEX(_dtRg_Material,,1),INDEX(_dtRg_Material,,2),"-")</f>
        <v>-</v>
      </c>
      <c r="X282" s="1">
        <f>JuchuZan[[#This Row],[Total Length]]/JuchuZan[[#This Row],[OrderQty]]</f>
        <v>1320</v>
      </c>
      <c r="Y282" s="87">
        <f>JuchuZan[[#This Row],[TotalPrice]]+Y281</f>
        <v>497774.68999999971</v>
      </c>
      <c r="Z2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2" s="1">
        <f>JuchuZan[[#This Row],[Total Length]]/JuchuZan[[#This Row],[Total Block]]</f>
        <v>660</v>
      </c>
      <c r="AB282" s="1">
        <f>JuchuZan[[#This Row],[TotalPrice]]/JuchuZan[[#This Row],[OrderQty]]</f>
        <v>1750</v>
      </c>
      <c r="AC282" s="1" t="e">
        <f>_xlfn.XLOOKUP(JuchuZan[[#This Row],[H'#]],#REF!,#REF!,"NA",0)</f>
        <v>#REF!</v>
      </c>
      <c r="AD282" s="1" t="e">
        <f>_xlfn.XLOOKUP(JuchuZan[[#This Row],[H'#]],#REF!,#REF!,"NA",0)</f>
        <v>#REF!</v>
      </c>
      <c r="AE282" s="1" t="str">
        <f>_xlfn.XLOOKUP(JuchuZan[[#This Row],[H'#]],[3]Sheet1!$H$2:$H$1079,[3]Sheet1!$B$2:$B$1079,"NA",0)</f>
        <v>WASHING (GL)</v>
      </c>
    </row>
    <row r="283" spans="1:31" hidden="1">
      <c r="A283" s="1" t="s">
        <v>879</v>
      </c>
      <c r="B283" s="1" t="s">
        <v>880</v>
      </c>
      <c r="C283" s="1" t="s">
        <v>881</v>
      </c>
      <c r="D283" s="1">
        <v>1</v>
      </c>
      <c r="E283" s="1">
        <v>2520</v>
      </c>
      <c r="F283" s="1">
        <v>2</v>
      </c>
      <c r="G283" s="1" t="s">
        <v>882</v>
      </c>
      <c r="H283" s="1" t="s">
        <v>878</v>
      </c>
      <c r="I283" s="1" t="s">
        <v>814</v>
      </c>
      <c r="J283" s="1" t="s">
        <v>81</v>
      </c>
      <c r="K283" s="1" t="s">
        <v>38</v>
      </c>
      <c r="L283" s="1" t="s">
        <v>38</v>
      </c>
      <c r="M283" s="1" t="s">
        <v>38</v>
      </c>
      <c r="N283" s="1">
        <v>2264</v>
      </c>
      <c r="O283" s="2">
        <v>2264</v>
      </c>
      <c r="P283" s="1">
        <v>11</v>
      </c>
      <c r="Q283" s="1">
        <v>20230815</v>
      </c>
      <c r="R283" s="1">
        <v>20230911</v>
      </c>
      <c r="S283" s="1">
        <v>20230911</v>
      </c>
      <c r="T283" s="1" t="s">
        <v>38</v>
      </c>
      <c r="U283" s="1" t="b">
        <v>0</v>
      </c>
      <c r="V283" s="1" t="b">
        <v>0</v>
      </c>
      <c r="W283" s="1" t="str" cm="1">
        <f t="array" ref="W283">_xlfn.XLOOKUP(MID(JuchuZan[[#This Row],[Item'#]],2,3),INDEX(_dtRg_Material,,1),INDEX(_dtRg_Material,,2),"-")</f>
        <v>-</v>
      </c>
      <c r="X283" s="1">
        <f>JuchuZan[[#This Row],[Total Length]]/JuchuZan[[#This Row],[OrderQty]]</f>
        <v>2520</v>
      </c>
      <c r="Y283" s="87">
        <f>JuchuZan[[#This Row],[TotalPrice]]+Y282</f>
        <v>500038.68999999971</v>
      </c>
      <c r="Z2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3" s="1">
        <f>JuchuZan[[#This Row],[Total Length]]/JuchuZan[[#This Row],[Total Block]]</f>
        <v>1260</v>
      </c>
      <c r="AB283" s="1">
        <f>JuchuZan[[#This Row],[TotalPrice]]/JuchuZan[[#This Row],[OrderQty]]</f>
        <v>2264</v>
      </c>
      <c r="AC283" s="1" t="e">
        <f>_xlfn.XLOOKUP(JuchuZan[[#This Row],[H'#]],#REF!,#REF!,"NA",0)</f>
        <v>#REF!</v>
      </c>
      <c r="AD283" s="1" t="e">
        <f>_xlfn.XLOOKUP(JuchuZan[[#This Row],[H'#]],#REF!,#REF!,"NA",0)</f>
        <v>#REF!</v>
      </c>
      <c r="AE283" s="1" t="str">
        <f>_xlfn.XLOOKUP(JuchuZan[[#This Row],[H'#]],[3]Sheet1!$H$2:$H$1079,[3]Sheet1!$B$2:$B$1079,"NA",0)</f>
        <v>WASHING (GL)</v>
      </c>
    </row>
    <row r="284" spans="1:31" hidden="1">
      <c r="A284" s="1" t="s">
        <v>883</v>
      </c>
      <c r="B284" s="1" t="s">
        <v>884</v>
      </c>
      <c r="C284" s="1" t="s">
        <v>885</v>
      </c>
      <c r="D284" s="1">
        <v>1</v>
      </c>
      <c r="E284" s="1">
        <v>2520</v>
      </c>
      <c r="F284" s="1">
        <v>2</v>
      </c>
      <c r="G284" s="1" t="s">
        <v>882</v>
      </c>
      <c r="H284" s="1" t="s">
        <v>878</v>
      </c>
      <c r="I284" s="1" t="s">
        <v>814</v>
      </c>
      <c r="J284" s="1" t="s">
        <v>81</v>
      </c>
      <c r="K284" s="1" t="s">
        <v>38</v>
      </c>
      <c r="L284" s="1" t="s">
        <v>38</v>
      </c>
      <c r="M284" s="1" t="s">
        <v>38</v>
      </c>
      <c r="N284" s="1">
        <v>2264</v>
      </c>
      <c r="O284" s="2">
        <v>2264</v>
      </c>
      <c r="P284" s="1">
        <v>11</v>
      </c>
      <c r="Q284" s="1">
        <v>20230815</v>
      </c>
      <c r="R284" s="1">
        <v>20230911</v>
      </c>
      <c r="S284" s="1">
        <v>20230911</v>
      </c>
      <c r="T284" s="1" t="s">
        <v>38</v>
      </c>
      <c r="U284" s="1" t="b">
        <v>0</v>
      </c>
      <c r="V284" s="1" t="b">
        <v>0</v>
      </c>
      <c r="W284" s="1" t="str" cm="1">
        <f t="array" ref="W284">_xlfn.XLOOKUP(MID(JuchuZan[[#This Row],[Item'#]],2,3),INDEX(_dtRg_Material,,1),INDEX(_dtRg_Material,,2),"-")</f>
        <v>-</v>
      </c>
      <c r="X284" s="1">
        <f>JuchuZan[[#This Row],[Total Length]]/JuchuZan[[#This Row],[OrderQty]]</f>
        <v>2520</v>
      </c>
      <c r="Y284" s="87">
        <f>JuchuZan[[#This Row],[TotalPrice]]+Y283</f>
        <v>502302.68999999971</v>
      </c>
      <c r="Z2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4" s="1">
        <f>JuchuZan[[#This Row],[Total Length]]/JuchuZan[[#This Row],[Total Block]]</f>
        <v>1260</v>
      </c>
      <c r="AB284" s="1">
        <f>JuchuZan[[#This Row],[TotalPrice]]/JuchuZan[[#This Row],[OrderQty]]</f>
        <v>2264</v>
      </c>
      <c r="AC284" s="1" t="e">
        <f>_xlfn.XLOOKUP(JuchuZan[[#This Row],[H'#]],#REF!,#REF!,"NA",0)</f>
        <v>#REF!</v>
      </c>
      <c r="AD284" s="1" t="e">
        <f>_xlfn.XLOOKUP(JuchuZan[[#This Row],[H'#]],#REF!,#REF!,"NA",0)</f>
        <v>#REF!</v>
      </c>
      <c r="AE284" s="1" t="str">
        <f>_xlfn.XLOOKUP(JuchuZan[[#This Row],[H'#]],[3]Sheet1!$H$2:$H$1079,[3]Sheet1!$B$2:$B$1079,"NA",0)</f>
        <v>WASHING (GL)</v>
      </c>
    </row>
    <row r="285" spans="1:31">
      <c r="A285" s="1" t="s">
        <v>886</v>
      </c>
      <c r="B285" s="1" t="s">
        <v>887</v>
      </c>
      <c r="C285" s="1" t="s">
        <v>888</v>
      </c>
      <c r="D285" s="1">
        <v>4</v>
      </c>
      <c r="E285" s="1">
        <v>880</v>
      </c>
      <c r="F285" s="1">
        <v>4</v>
      </c>
      <c r="G285" s="1" t="s">
        <v>34</v>
      </c>
      <c r="H285" s="1" t="s">
        <v>66</v>
      </c>
      <c r="I285" s="1" t="s">
        <v>67</v>
      </c>
      <c r="J285" s="1" t="s">
        <v>397</v>
      </c>
      <c r="K285" s="1" t="s">
        <v>60</v>
      </c>
      <c r="L285" s="1" t="s">
        <v>38</v>
      </c>
      <c r="M285" s="1" t="s">
        <v>38</v>
      </c>
      <c r="N285" s="1">
        <v>150.38</v>
      </c>
      <c r="O285" s="2">
        <v>601.52</v>
      </c>
      <c r="P285" s="1">
        <v>11</v>
      </c>
      <c r="Q285" s="1">
        <v>20230908</v>
      </c>
      <c r="R285" s="1">
        <v>20230911</v>
      </c>
      <c r="S285" s="1">
        <v>20230911</v>
      </c>
      <c r="T285" s="1" t="s">
        <v>38</v>
      </c>
      <c r="U285" s="1" t="b">
        <v>0</v>
      </c>
      <c r="V285" s="1" t="b">
        <v>1</v>
      </c>
      <c r="W285" s="1" t="str" cm="1">
        <f t="array" ref="W285">_xlfn.XLOOKUP(MID(JuchuZan[[#This Row],[Item'#]],2,3),INDEX(_dtRg_Material,,1),INDEX(_dtRg_Material,,2),"-")</f>
        <v>-</v>
      </c>
      <c r="X285" s="1">
        <f>JuchuZan[[#This Row],[Total Length]]/JuchuZan[[#This Row],[OrderQty]]</f>
        <v>220</v>
      </c>
      <c r="Y285" s="87">
        <f>JuchuZan[[#This Row],[TotalPrice]]+Y284</f>
        <v>502904.20999999973</v>
      </c>
      <c r="Z2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5" s="1">
        <f>JuchuZan[[#This Row],[Total Length]]/JuchuZan[[#This Row],[Total Block]]</f>
        <v>220</v>
      </c>
      <c r="AB285" s="1">
        <f>JuchuZan[[#This Row],[TotalPrice]]/JuchuZan[[#This Row],[OrderQty]]</f>
        <v>150.38</v>
      </c>
      <c r="AC285" s="1" t="e">
        <f>_xlfn.XLOOKUP(JuchuZan[[#This Row],[H'#]],#REF!,#REF!,"NA",0)</f>
        <v>#REF!</v>
      </c>
      <c r="AD285" s="1" t="e">
        <f>_xlfn.XLOOKUP(JuchuZan[[#This Row],[H'#]],#REF!,#REF!,"NA",0)</f>
        <v>#REF!</v>
      </c>
      <c r="AE285" s="1" t="str">
        <f>_xlfn.XLOOKUP(JuchuZan[[#This Row],[H'#]],[3]Sheet1!$H$2:$H$1079,[3]Sheet1!$B$2:$B$1079,"NA",0)</f>
        <v>HI-TEC PLATING (TDNC) SC</v>
      </c>
    </row>
    <row r="286" spans="1:31" hidden="1">
      <c r="A286" s="1" t="s">
        <v>889</v>
      </c>
      <c r="B286" s="1" t="s">
        <v>890</v>
      </c>
      <c r="C286" s="1" t="s">
        <v>891</v>
      </c>
      <c r="D286" s="1">
        <v>25</v>
      </c>
      <c r="E286" s="1">
        <v>1562.5</v>
      </c>
      <c r="F286" s="1">
        <v>0</v>
      </c>
      <c r="G286" s="1" t="s">
        <v>892</v>
      </c>
      <c r="H286" s="1" t="s">
        <v>893</v>
      </c>
      <c r="I286" s="1" t="s">
        <v>894</v>
      </c>
      <c r="J286" s="1" t="s">
        <v>895</v>
      </c>
      <c r="K286" s="1" t="s">
        <v>38</v>
      </c>
      <c r="L286" s="1" t="s">
        <v>38</v>
      </c>
      <c r="M286" s="1" t="s">
        <v>38</v>
      </c>
      <c r="N286" s="1">
        <v>55</v>
      </c>
      <c r="O286" s="2">
        <v>1375</v>
      </c>
      <c r="P286" s="1">
        <v>11</v>
      </c>
      <c r="Q286" s="1">
        <v>20230821</v>
      </c>
      <c r="R286" s="1">
        <v>20230911</v>
      </c>
      <c r="S286" s="1">
        <v>20230911</v>
      </c>
      <c r="T286" s="1" t="s">
        <v>38</v>
      </c>
      <c r="U286" s="1" t="b">
        <v>0</v>
      </c>
      <c r="V286" s="1" t="b">
        <v>0</v>
      </c>
      <c r="W286" s="1" t="str" cm="1">
        <f t="array" ref="W286">_xlfn.XLOOKUP(MID(JuchuZan[[#This Row],[Item'#]],2,3),INDEX(_dtRg_Material,,1),INDEX(_dtRg_Material,,2),"-")</f>
        <v>-</v>
      </c>
      <c r="X286" s="1">
        <f>JuchuZan[[#This Row],[Total Length]]/JuchuZan[[#This Row],[OrderQty]]</f>
        <v>62.5</v>
      </c>
      <c r="Y286" s="87">
        <f>JuchuZan[[#This Row],[TotalPrice]]+Y285</f>
        <v>504279.20999999973</v>
      </c>
      <c r="Z2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6" s="1" t="e">
        <f>JuchuZan[[#This Row],[Total Length]]/JuchuZan[[#This Row],[Total Block]]</f>
        <v>#DIV/0!</v>
      </c>
      <c r="AB286" s="1">
        <f>JuchuZan[[#This Row],[TotalPrice]]/JuchuZan[[#This Row],[OrderQty]]</f>
        <v>55</v>
      </c>
      <c r="AC286" s="1" t="e">
        <f>_xlfn.XLOOKUP(JuchuZan[[#This Row],[H'#]],#REF!,#REF!,"NA",0)</f>
        <v>#REF!</v>
      </c>
      <c r="AD286" s="1" t="e">
        <f>_xlfn.XLOOKUP(JuchuZan[[#This Row],[H'#]],#REF!,#REF!,"NA",0)</f>
        <v>#REF!</v>
      </c>
      <c r="AE286" s="1" t="str">
        <f>_xlfn.XLOOKUP(JuchuZan[[#This Row],[H'#]],[3]Sheet1!$H$2:$H$1079,[3]Sheet1!$B$2:$B$1079,"NA",0)</f>
        <v>NA</v>
      </c>
    </row>
    <row r="287" spans="1:31">
      <c r="A287" s="1" t="s">
        <v>896</v>
      </c>
      <c r="B287" s="1" t="s">
        <v>897</v>
      </c>
      <c r="C287" s="1" t="s">
        <v>898</v>
      </c>
      <c r="D287" s="1">
        <v>2</v>
      </c>
      <c r="E287" s="1">
        <v>9836</v>
      </c>
      <c r="F287" s="1">
        <v>8</v>
      </c>
      <c r="G287" s="1" t="s">
        <v>559</v>
      </c>
      <c r="H287" s="1" t="s">
        <v>66</v>
      </c>
      <c r="I287" s="1" t="s">
        <v>67</v>
      </c>
      <c r="J287" s="1" t="s">
        <v>68</v>
      </c>
      <c r="K287" s="1" t="s">
        <v>60</v>
      </c>
      <c r="L287" s="1" t="s">
        <v>96</v>
      </c>
      <c r="M287" s="1" t="s">
        <v>208</v>
      </c>
      <c r="N287" s="1">
        <v>664</v>
      </c>
      <c r="O287" s="2">
        <v>1328</v>
      </c>
      <c r="P287" s="1">
        <v>11</v>
      </c>
      <c r="Q287" s="1">
        <v>20230911</v>
      </c>
      <c r="R287" s="1">
        <v>20230911</v>
      </c>
      <c r="S287" s="1">
        <v>20230911</v>
      </c>
      <c r="T287" s="1" t="s">
        <v>899</v>
      </c>
      <c r="U287" s="1" t="b">
        <v>0</v>
      </c>
      <c r="V287" s="1" t="b">
        <v>1</v>
      </c>
      <c r="W287" s="1" t="str" cm="1">
        <f t="array" ref="W287">_xlfn.XLOOKUP(MID(JuchuZan[[#This Row],[Item'#]],2,3),INDEX(_dtRg_Material,,1),INDEX(_dtRg_Material,,2),"-")</f>
        <v>-</v>
      </c>
      <c r="X287" s="1">
        <f>JuchuZan[[#This Row],[Total Length]]/JuchuZan[[#This Row],[OrderQty]]</f>
        <v>4918</v>
      </c>
      <c r="Y287" s="87">
        <f>JuchuZan[[#This Row],[TotalPrice]]+Y286</f>
        <v>505607.20999999973</v>
      </c>
      <c r="Z2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287" s="1">
        <f>JuchuZan[[#This Row],[Total Length]]/JuchuZan[[#This Row],[Total Block]]</f>
        <v>1229.5</v>
      </c>
      <c r="AB287" s="1">
        <f>JuchuZan[[#This Row],[TotalPrice]]/JuchuZan[[#This Row],[OrderQty]]</f>
        <v>664</v>
      </c>
      <c r="AC287" s="1" t="e">
        <f>_xlfn.XLOOKUP(JuchuZan[[#This Row],[H'#]],#REF!,#REF!,"NA",0)</f>
        <v>#REF!</v>
      </c>
      <c r="AD287" s="1" t="e">
        <f>_xlfn.XLOOKUP(JuchuZan[[#This Row],[H'#]],#REF!,#REF!,"NA",0)</f>
        <v>#REF!</v>
      </c>
      <c r="AE287" s="1" t="str">
        <f>_xlfn.XLOOKUP(JuchuZan[[#This Row],[H'#]],[3]Sheet1!$H$2:$H$1079,[3]Sheet1!$B$2:$B$1079,"NA",0)</f>
        <v>NA</v>
      </c>
    </row>
    <row r="288" spans="1:31">
      <c r="A288" s="1" t="s">
        <v>900</v>
      </c>
      <c r="B288" s="1" t="s">
        <v>901</v>
      </c>
      <c r="C288" s="1" t="s">
        <v>902</v>
      </c>
      <c r="D288" s="1">
        <v>1</v>
      </c>
      <c r="E288" s="1">
        <v>150</v>
      </c>
      <c r="F288" s="1">
        <v>1</v>
      </c>
      <c r="G288" s="1" t="s">
        <v>564</v>
      </c>
      <c r="H288" s="1" t="s">
        <v>372</v>
      </c>
      <c r="I288" s="1" t="s">
        <v>129</v>
      </c>
      <c r="J288" s="1" t="s">
        <v>239</v>
      </c>
      <c r="K288" s="1" t="s">
        <v>140</v>
      </c>
      <c r="L288" s="1" t="s">
        <v>38</v>
      </c>
      <c r="M288" s="1" t="s">
        <v>53</v>
      </c>
      <c r="N288" s="1">
        <v>83.48</v>
      </c>
      <c r="O288" s="2">
        <v>83.48</v>
      </c>
      <c r="P288" s="1">
        <v>11</v>
      </c>
      <c r="Q288" s="1">
        <v>20230911</v>
      </c>
      <c r="R288" s="1">
        <v>20230911</v>
      </c>
      <c r="S288" s="1">
        <v>20230911</v>
      </c>
      <c r="T288" s="1" t="s">
        <v>38</v>
      </c>
      <c r="U288" s="1" t="b">
        <v>0</v>
      </c>
      <c r="V288" s="1" t="b">
        <v>1</v>
      </c>
      <c r="W288" s="1" t="str" cm="1">
        <f t="array" ref="W288">_xlfn.XLOOKUP(MID(JuchuZan[[#This Row],[Item'#]],2,3),INDEX(_dtRg_Material,,1),INDEX(_dtRg_Material,,2),"-")</f>
        <v>M</v>
      </c>
      <c r="X288" s="1">
        <f>JuchuZan[[#This Row],[Total Length]]/JuchuZan[[#This Row],[OrderQty]]</f>
        <v>150</v>
      </c>
      <c r="Y288" s="87">
        <f>JuchuZan[[#This Row],[TotalPrice]]+Y287</f>
        <v>505690.68999999971</v>
      </c>
      <c r="Z2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8" s="1">
        <f>JuchuZan[[#This Row],[Total Length]]/JuchuZan[[#This Row],[Total Block]]</f>
        <v>150</v>
      </c>
      <c r="AB288" s="1">
        <f>JuchuZan[[#This Row],[TotalPrice]]/JuchuZan[[#This Row],[OrderQty]]</f>
        <v>83.48</v>
      </c>
      <c r="AC288" s="1" t="e">
        <f>_xlfn.XLOOKUP(JuchuZan[[#This Row],[H'#]],#REF!,#REF!,"NA",0)</f>
        <v>#REF!</v>
      </c>
      <c r="AD288" s="1" t="e">
        <f>_xlfn.XLOOKUP(JuchuZan[[#This Row],[H'#]],#REF!,#REF!,"NA",0)</f>
        <v>#REF!</v>
      </c>
      <c r="AE288" s="1" t="str">
        <f>_xlfn.XLOOKUP(JuchuZan[[#This Row],[H'#]],[3]Sheet1!$H$2:$H$1079,[3]Sheet1!$B$2:$B$1079,"NA",0)</f>
        <v>WHEEL CUTTING HALF 4</v>
      </c>
    </row>
    <row r="289" spans="1:31">
      <c r="A289" s="1" t="s">
        <v>903</v>
      </c>
      <c r="B289" s="1" t="s">
        <v>904</v>
      </c>
      <c r="C289" s="1" t="s">
        <v>905</v>
      </c>
      <c r="D289" s="1">
        <v>1</v>
      </c>
      <c r="E289" s="1">
        <v>3200</v>
      </c>
      <c r="F289" s="1">
        <v>2</v>
      </c>
      <c r="G289" s="1" t="s">
        <v>123</v>
      </c>
      <c r="H289" s="1" t="s">
        <v>49</v>
      </c>
      <c r="I289" s="1" t="s">
        <v>50</v>
      </c>
      <c r="J289" s="1" t="s">
        <v>68</v>
      </c>
      <c r="K289" s="1" t="s">
        <v>60</v>
      </c>
      <c r="L289" s="1" t="s">
        <v>38</v>
      </c>
      <c r="M289" s="1" t="s">
        <v>53</v>
      </c>
      <c r="N289" s="1">
        <v>647.45000000000005</v>
      </c>
      <c r="O289" s="2">
        <v>647.45000000000005</v>
      </c>
      <c r="P289" s="1">
        <v>11</v>
      </c>
      <c r="Q289" s="1">
        <v>20230911</v>
      </c>
      <c r="R289" s="1">
        <v>20230911</v>
      </c>
      <c r="S289" s="1">
        <v>20230911</v>
      </c>
      <c r="T289" s="1" t="s">
        <v>38</v>
      </c>
      <c r="U289" s="1" t="b">
        <v>0</v>
      </c>
      <c r="V289" s="1" t="b">
        <v>1</v>
      </c>
      <c r="W289" s="1" t="str" cm="1">
        <f t="array" ref="W289">_xlfn.XLOOKUP(MID(JuchuZan[[#This Row],[Item'#]],2,3),INDEX(_dtRg_Material,,1),INDEX(_dtRg_Material,,2),"-")</f>
        <v>-</v>
      </c>
      <c r="X289" s="1">
        <f>JuchuZan[[#This Row],[Total Length]]/JuchuZan[[#This Row],[OrderQty]]</f>
        <v>3200</v>
      </c>
      <c r="Y289" s="87">
        <f>JuchuZan[[#This Row],[TotalPrice]]+Y288</f>
        <v>506338.13999999972</v>
      </c>
      <c r="Z2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89" s="1">
        <f>JuchuZan[[#This Row],[Total Length]]/JuchuZan[[#This Row],[Total Block]]</f>
        <v>1600</v>
      </c>
      <c r="AB289" s="1">
        <f>JuchuZan[[#This Row],[TotalPrice]]/JuchuZan[[#This Row],[OrderQty]]</f>
        <v>647.45000000000005</v>
      </c>
      <c r="AC289" s="1" t="e">
        <f>_xlfn.XLOOKUP(JuchuZan[[#This Row],[H'#]],#REF!,#REF!,"NA",0)</f>
        <v>#REF!</v>
      </c>
      <c r="AD289" s="1" t="e">
        <f>_xlfn.XLOOKUP(JuchuZan[[#This Row],[H'#]],#REF!,#REF!,"NA",0)</f>
        <v>#REF!</v>
      </c>
      <c r="AE289" s="1" t="str">
        <f>_xlfn.XLOOKUP(JuchuZan[[#This Row],[H'#]],[3]Sheet1!$H$2:$H$1079,[3]Sheet1!$B$2:$B$1079,"NA",0)</f>
        <v>FINAL INSPECTION</v>
      </c>
    </row>
    <row r="290" spans="1:31" hidden="1">
      <c r="A290" s="1" t="s">
        <v>906</v>
      </c>
      <c r="B290" s="1" t="s">
        <v>907</v>
      </c>
      <c r="C290" s="1" t="s">
        <v>908</v>
      </c>
      <c r="D290" s="1">
        <v>25</v>
      </c>
      <c r="E290" s="1">
        <v>0</v>
      </c>
      <c r="F290" s="1">
        <v>25</v>
      </c>
      <c r="G290" s="1" t="s">
        <v>38</v>
      </c>
      <c r="H290" s="1" t="s">
        <v>526</v>
      </c>
      <c r="I290" s="1" t="s">
        <v>43</v>
      </c>
      <c r="J290" s="1" t="s">
        <v>366</v>
      </c>
      <c r="K290" s="1" t="s">
        <v>38</v>
      </c>
      <c r="L290" s="1" t="s">
        <v>38</v>
      </c>
      <c r="M290" s="1" t="s">
        <v>38</v>
      </c>
      <c r="N290" s="1">
        <v>5.61</v>
      </c>
      <c r="O290" s="2">
        <v>140.25</v>
      </c>
      <c r="P290" s="1">
        <v>21</v>
      </c>
      <c r="Q290" s="1">
        <v>20230906</v>
      </c>
      <c r="R290" s="1">
        <v>20230911</v>
      </c>
      <c r="S290" s="1">
        <v>20230911</v>
      </c>
      <c r="T290" s="1" t="s">
        <v>38</v>
      </c>
      <c r="U290" s="1" t="b">
        <v>0</v>
      </c>
      <c r="V290" s="1" t="b">
        <v>0</v>
      </c>
      <c r="W290" s="1" t="str" cm="1">
        <f t="array" ref="W290">_xlfn.XLOOKUP(MID(JuchuZan[[#This Row],[Item'#]],2,3),INDEX(_dtRg_Material,,1),INDEX(_dtRg_Material,,2),"-")</f>
        <v>-</v>
      </c>
      <c r="X290" s="1">
        <f>JuchuZan[[#This Row],[Total Length]]/JuchuZan[[#This Row],[OrderQty]]</f>
        <v>0</v>
      </c>
      <c r="Y290" s="87">
        <f>JuchuZan[[#This Row],[TotalPrice]]+Y289</f>
        <v>506478.38999999972</v>
      </c>
      <c r="Z2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0" s="1">
        <f>JuchuZan[[#This Row],[Total Length]]/JuchuZan[[#This Row],[Total Block]]</f>
        <v>0</v>
      </c>
      <c r="AB290" s="1">
        <f>JuchuZan[[#This Row],[TotalPrice]]/JuchuZan[[#This Row],[OrderQty]]</f>
        <v>5.61</v>
      </c>
      <c r="AC290" s="1" t="e">
        <f>_xlfn.XLOOKUP(JuchuZan[[#This Row],[H'#]],#REF!,#REF!,"NA",0)</f>
        <v>#REF!</v>
      </c>
      <c r="AD290" s="1" t="e">
        <f>_xlfn.XLOOKUP(JuchuZan[[#This Row],[H'#]],#REF!,#REF!,"NA",0)</f>
        <v>#REF!</v>
      </c>
      <c r="AE290" s="1" t="str">
        <f>_xlfn.XLOOKUP(JuchuZan[[#This Row],[H'#]],[3]Sheet1!$H$2:$H$1079,[3]Sheet1!$B$2:$B$1079,"NA",0)</f>
        <v>FINAL INSPECTION (GL)</v>
      </c>
    </row>
    <row r="291" spans="1:31">
      <c r="A291" s="1" t="s">
        <v>909</v>
      </c>
      <c r="B291" s="1" t="s">
        <v>910</v>
      </c>
      <c r="C291" s="1" t="s">
        <v>911</v>
      </c>
      <c r="D291" s="1">
        <v>50</v>
      </c>
      <c r="E291" s="1">
        <v>5500</v>
      </c>
      <c r="F291" s="1">
        <v>50</v>
      </c>
      <c r="G291" s="1" t="s">
        <v>250</v>
      </c>
      <c r="H291" s="1" t="s">
        <v>183</v>
      </c>
      <c r="I291" s="1" t="s">
        <v>184</v>
      </c>
      <c r="J291" s="1" t="s">
        <v>243</v>
      </c>
      <c r="K291" s="1" t="s">
        <v>185</v>
      </c>
      <c r="L291" s="1" t="s">
        <v>96</v>
      </c>
      <c r="M291" s="1" t="s">
        <v>53</v>
      </c>
      <c r="N291" s="1">
        <v>42.09</v>
      </c>
      <c r="O291" s="2">
        <v>2104.5</v>
      </c>
      <c r="P291" s="1">
        <v>11</v>
      </c>
      <c r="Q291" s="1">
        <v>20230817</v>
      </c>
      <c r="R291" s="1">
        <v>20230911</v>
      </c>
      <c r="S291" s="1">
        <v>20230911</v>
      </c>
      <c r="T291" s="1" t="s">
        <v>38</v>
      </c>
      <c r="U291" s="1" t="b">
        <v>0</v>
      </c>
      <c r="V291" s="1" t="b">
        <v>1</v>
      </c>
      <c r="W291" s="1" t="str" cm="1">
        <f t="array" ref="W291">_xlfn.XLOOKUP(MID(JuchuZan[[#This Row],[Item'#]],2,3),INDEX(_dtRg_Material,,1),INDEX(_dtRg_Material,,2),"-")</f>
        <v>M</v>
      </c>
      <c r="X291" s="1">
        <f>JuchuZan[[#This Row],[Total Length]]/JuchuZan[[#This Row],[OrderQty]]</f>
        <v>110</v>
      </c>
      <c r="Y291" s="87">
        <f>JuchuZan[[#This Row],[TotalPrice]]+Y290</f>
        <v>508582.88999999972</v>
      </c>
      <c r="Z2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1" s="1">
        <f>JuchuZan[[#This Row],[Total Length]]/JuchuZan[[#This Row],[Total Block]]</f>
        <v>110</v>
      </c>
      <c r="AB291" s="1">
        <f>JuchuZan[[#This Row],[TotalPrice]]/JuchuZan[[#This Row],[OrderQty]]</f>
        <v>42.09</v>
      </c>
      <c r="AC291" s="1" t="e">
        <f>_xlfn.XLOOKUP(JuchuZan[[#This Row],[H'#]],#REF!,#REF!,"NA",0)</f>
        <v>#REF!</v>
      </c>
      <c r="AD291" s="1" t="e">
        <f>_xlfn.XLOOKUP(JuchuZan[[#This Row],[H'#]],#REF!,#REF!,"NA",0)</f>
        <v>#REF!</v>
      </c>
      <c r="AE291" s="1" t="str">
        <f>_xlfn.XLOOKUP(JuchuZan[[#This Row],[H'#]],[3]Sheet1!$H$2:$H$1079,[3]Sheet1!$B$2:$B$1079,"NA",0)</f>
        <v>BC GRINDING</v>
      </c>
    </row>
    <row r="292" spans="1:31">
      <c r="A292" s="1" t="s">
        <v>912</v>
      </c>
      <c r="B292" s="1" t="s">
        <v>913</v>
      </c>
      <c r="C292" s="1" t="s">
        <v>914</v>
      </c>
      <c r="D292" s="1">
        <v>4</v>
      </c>
      <c r="E292" s="1">
        <v>1120</v>
      </c>
      <c r="F292" s="1">
        <v>8</v>
      </c>
      <c r="G292" s="1" t="s">
        <v>139</v>
      </c>
      <c r="H292" s="1" t="s">
        <v>128</v>
      </c>
      <c r="I292" s="1" t="s">
        <v>129</v>
      </c>
      <c r="J292" s="1" t="s">
        <v>130</v>
      </c>
      <c r="K292" s="1" t="s">
        <v>140</v>
      </c>
      <c r="L292" s="1" t="s">
        <v>96</v>
      </c>
      <c r="M292" s="1" t="s">
        <v>53</v>
      </c>
      <c r="N292" s="1">
        <v>220.34</v>
      </c>
      <c r="O292" s="2">
        <v>881.36</v>
      </c>
      <c r="P292" s="1">
        <v>11</v>
      </c>
      <c r="Q292" s="1">
        <v>20230818</v>
      </c>
      <c r="R292" s="1">
        <v>20230911</v>
      </c>
      <c r="S292" s="1">
        <v>20230911</v>
      </c>
      <c r="T292" s="1" t="s">
        <v>38</v>
      </c>
      <c r="U292" s="1" t="b">
        <v>0</v>
      </c>
      <c r="V292" s="1" t="b">
        <v>1</v>
      </c>
      <c r="W292" s="1" t="str" cm="1">
        <f t="array" ref="W292">_xlfn.XLOOKUP(MID(JuchuZan[[#This Row],[Item'#]],2,3),INDEX(_dtRg_Material,,1),INDEX(_dtRg_Material,,2),"-")</f>
        <v>-</v>
      </c>
      <c r="X292" s="1">
        <f>JuchuZan[[#This Row],[Total Length]]/JuchuZan[[#This Row],[OrderQty]]</f>
        <v>280</v>
      </c>
      <c r="Y292" s="87">
        <f>JuchuZan[[#This Row],[TotalPrice]]+Y291</f>
        <v>509464.24999999971</v>
      </c>
      <c r="Z2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2" s="1">
        <f>JuchuZan[[#This Row],[Total Length]]/JuchuZan[[#This Row],[Total Block]]</f>
        <v>140</v>
      </c>
      <c r="AB292" s="1">
        <f>JuchuZan[[#This Row],[TotalPrice]]/JuchuZan[[#This Row],[OrderQty]]</f>
        <v>220.34</v>
      </c>
      <c r="AC292" s="1" t="e">
        <f>_xlfn.XLOOKUP(JuchuZan[[#This Row],[H'#]],#REF!,#REF!,"NA",0)</f>
        <v>#REF!</v>
      </c>
      <c r="AD292" s="1" t="e">
        <f>_xlfn.XLOOKUP(JuchuZan[[#This Row],[H'#]],#REF!,#REF!,"NA",0)</f>
        <v>#REF!</v>
      </c>
      <c r="AE292" s="1" t="str">
        <f>_xlfn.XLOOKUP(JuchuZan[[#This Row],[H'#]],[3]Sheet1!$H$2:$H$1079,[3]Sheet1!$B$2:$B$1079,"NA",0)</f>
        <v>NA</v>
      </c>
    </row>
    <row r="293" spans="1:31">
      <c r="A293" s="1" t="s">
        <v>915</v>
      </c>
      <c r="B293" s="1" t="s">
        <v>916</v>
      </c>
      <c r="C293" s="1" t="s">
        <v>917</v>
      </c>
      <c r="D293" s="1">
        <v>2</v>
      </c>
      <c r="E293" s="1">
        <v>1274</v>
      </c>
      <c r="F293" s="1">
        <v>0</v>
      </c>
      <c r="G293" s="1" t="s">
        <v>918</v>
      </c>
      <c r="H293" s="1" t="s">
        <v>919</v>
      </c>
      <c r="I293" s="1" t="s">
        <v>67</v>
      </c>
      <c r="J293" s="1" t="s">
        <v>81</v>
      </c>
      <c r="K293" s="1" t="s">
        <v>38</v>
      </c>
      <c r="L293" s="1" t="s">
        <v>61</v>
      </c>
      <c r="M293" s="1" t="s">
        <v>38</v>
      </c>
      <c r="N293" s="1">
        <v>69.97</v>
      </c>
      <c r="O293" s="2">
        <v>139.94</v>
      </c>
      <c r="P293" s="1">
        <v>11</v>
      </c>
      <c r="Q293" s="1">
        <v>20230818</v>
      </c>
      <c r="R293" s="1">
        <v>20230911</v>
      </c>
      <c r="S293" s="1">
        <v>20230911</v>
      </c>
      <c r="T293" s="1" t="s">
        <v>38</v>
      </c>
      <c r="U293" s="1" t="b">
        <v>0</v>
      </c>
      <c r="V293" s="1" t="b">
        <v>1</v>
      </c>
      <c r="W293" s="1" t="str" cm="1">
        <f t="array" ref="W293">_xlfn.XLOOKUP(MID(JuchuZan[[#This Row],[Item'#]],2,3),INDEX(_dtRg_Material,,1),INDEX(_dtRg_Material,,2),"-")</f>
        <v>M</v>
      </c>
      <c r="X293" s="1">
        <f>JuchuZan[[#This Row],[Total Length]]/JuchuZan[[#This Row],[OrderQty]]</f>
        <v>637</v>
      </c>
      <c r="Y293" s="87">
        <f>JuchuZan[[#This Row],[TotalPrice]]+Y292</f>
        <v>509604.18999999971</v>
      </c>
      <c r="Z2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3" s="1" t="e">
        <f>JuchuZan[[#This Row],[Total Length]]/JuchuZan[[#This Row],[Total Block]]</f>
        <v>#DIV/0!</v>
      </c>
      <c r="AB293" s="1">
        <f>JuchuZan[[#This Row],[TotalPrice]]/JuchuZan[[#This Row],[OrderQty]]</f>
        <v>69.97</v>
      </c>
      <c r="AC293" s="1" t="e">
        <f>_xlfn.XLOOKUP(JuchuZan[[#This Row],[H'#]],#REF!,#REF!,"NA",0)</f>
        <v>#REF!</v>
      </c>
      <c r="AD293" s="1" t="e">
        <f>_xlfn.XLOOKUP(JuchuZan[[#This Row],[H'#]],#REF!,#REF!,"NA",0)</f>
        <v>#REF!</v>
      </c>
      <c r="AE293" s="1" t="str">
        <f>_xlfn.XLOOKUP(JuchuZan[[#This Row],[H'#]],[3]Sheet1!$H$2:$H$1079,[3]Sheet1!$B$2:$B$1079,"NA",0)</f>
        <v>FINISH STRAIGHTENING</v>
      </c>
    </row>
    <row r="294" spans="1:31">
      <c r="A294" s="1" t="s">
        <v>920</v>
      </c>
      <c r="B294" s="1" t="s">
        <v>921</v>
      </c>
      <c r="C294" s="1" t="s">
        <v>922</v>
      </c>
      <c r="D294" s="1">
        <v>1</v>
      </c>
      <c r="E294" s="1">
        <v>200</v>
      </c>
      <c r="F294" s="1">
        <v>2</v>
      </c>
      <c r="G294" s="1" t="s">
        <v>171</v>
      </c>
      <c r="H294" s="1" t="s">
        <v>183</v>
      </c>
      <c r="I294" s="1" t="s">
        <v>184</v>
      </c>
      <c r="J294" s="1" t="s">
        <v>243</v>
      </c>
      <c r="K294" s="1" t="s">
        <v>38</v>
      </c>
      <c r="L294" s="1" t="s">
        <v>38</v>
      </c>
      <c r="M294" s="1" t="s">
        <v>53</v>
      </c>
      <c r="N294" s="1">
        <v>72.37</v>
      </c>
      <c r="O294" s="2">
        <v>72.37</v>
      </c>
      <c r="P294" s="1">
        <v>11</v>
      </c>
      <c r="Q294" s="1">
        <v>20230911</v>
      </c>
      <c r="R294" s="1">
        <v>20230911</v>
      </c>
      <c r="S294" s="1">
        <v>20230911</v>
      </c>
      <c r="T294" s="1" t="s">
        <v>38</v>
      </c>
      <c r="U294" s="1" t="b">
        <v>0</v>
      </c>
      <c r="V294" s="1" t="b">
        <v>1</v>
      </c>
      <c r="W294" s="1" t="str" cm="1">
        <f t="array" ref="W294">_xlfn.XLOOKUP(MID(JuchuZan[[#This Row],[Item'#]],2,3),INDEX(_dtRg_Material,,1),INDEX(_dtRg_Material,,2),"-")</f>
        <v>M</v>
      </c>
      <c r="X294" s="1">
        <f>JuchuZan[[#This Row],[Total Length]]/JuchuZan[[#This Row],[OrderQty]]</f>
        <v>200</v>
      </c>
      <c r="Y294" s="87">
        <f>JuchuZan[[#This Row],[TotalPrice]]+Y293</f>
        <v>509676.55999999971</v>
      </c>
      <c r="Z2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4" s="1">
        <f>JuchuZan[[#This Row],[Total Length]]/JuchuZan[[#This Row],[Total Block]]</f>
        <v>100</v>
      </c>
      <c r="AB294" s="1">
        <f>JuchuZan[[#This Row],[TotalPrice]]/JuchuZan[[#This Row],[OrderQty]]</f>
        <v>72.37</v>
      </c>
      <c r="AC294" s="1" t="e">
        <f>_xlfn.XLOOKUP(JuchuZan[[#This Row],[H'#]],#REF!,#REF!,"NA",0)</f>
        <v>#REF!</v>
      </c>
      <c r="AD294" s="1" t="e">
        <f>_xlfn.XLOOKUP(JuchuZan[[#This Row],[H'#]],#REF!,#REF!,"NA",0)</f>
        <v>#REF!</v>
      </c>
      <c r="AE294" s="1" t="str">
        <f>_xlfn.XLOOKUP(JuchuZan[[#This Row],[H'#]],[3]Sheet1!$H$2:$H$1079,[3]Sheet1!$B$2:$B$1079,"NA",0)</f>
        <v>NA</v>
      </c>
    </row>
    <row r="295" spans="1:31" hidden="1">
      <c r="A295" s="1" t="s">
        <v>923</v>
      </c>
      <c r="B295" s="1" t="s">
        <v>924</v>
      </c>
      <c r="C295" s="1" t="s">
        <v>925</v>
      </c>
      <c r="D295" s="1">
        <v>1</v>
      </c>
      <c r="E295" s="1">
        <v>0</v>
      </c>
      <c r="F295" s="1">
        <v>1</v>
      </c>
      <c r="G295" s="1" t="s">
        <v>812</v>
      </c>
      <c r="H295" s="1" t="s">
        <v>365</v>
      </c>
      <c r="I295" s="1" t="s">
        <v>814</v>
      </c>
      <c r="J295" s="1" t="s">
        <v>81</v>
      </c>
      <c r="K295" s="1" t="s">
        <v>38</v>
      </c>
      <c r="L295" s="1" t="s">
        <v>38</v>
      </c>
      <c r="M295" s="1" t="s">
        <v>38</v>
      </c>
      <c r="N295" s="1">
        <v>15</v>
      </c>
      <c r="O295" s="2">
        <v>15</v>
      </c>
      <c r="P295" s="1">
        <v>11</v>
      </c>
      <c r="Q295" s="1">
        <v>20230824</v>
      </c>
      <c r="R295" s="1">
        <v>20230911</v>
      </c>
      <c r="S295" s="1">
        <v>20230911</v>
      </c>
      <c r="T295" s="1" t="s">
        <v>38</v>
      </c>
      <c r="U295" s="1" t="b">
        <v>0</v>
      </c>
      <c r="V295" s="1" t="b">
        <v>0</v>
      </c>
      <c r="W295" s="1" t="str" cm="1">
        <f t="array" ref="W295">_xlfn.XLOOKUP(MID(JuchuZan[[#This Row],[Item'#]],2,3),INDEX(_dtRg_Material,,1),INDEX(_dtRg_Material,,2),"-")</f>
        <v>-</v>
      </c>
      <c r="X295" s="1">
        <f>JuchuZan[[#This Row],[Total Length]]/JuchuZan[[#This Row],[OrderQty]]</f>
        <v>0</v>
      </c>
      <c r="Y295" s="87">
        <f>JuchuZan[[#This Row],[TotalPrice]]+Y294</f>
        <v>509691.55999999971</v>
      </c>
      <c r="Z2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5" s="1">
        <f>JuchuZan[[#This Row],[Total Length]]/JuchuZan[[#This Row],[Total Block]]</f>
        <v>0</v>
      </c>
      <c r="AB295" s="1">
        <f>JuchuZan[[#This Row],[TotalPrice]]/JuchuZan[[#This Row],[OrderQty]]</f>
        <v>15</v>
      </c>
      <c r="AC295" s="1" t="e">
        <f>_xlfn.XLOOKUP(JuchuZan[[#This Row],[H'#]],#REF!,#REF!,"NA",0)</f>
        <v>#REF!</v>
      </c>
      <c r="AD295" s="1" t="e">
        <f>_xlfn.XLOOKUP(JuchuZan[[#This Row],[H'#]],#REF!,#REF!,"NA",0)</f>
        <v>#REF!</v>
      </c>
      <c r="AE295" s="1" t="str">
        <f>_xlfn.XLOOKUP(JuchuZan[[#This Row],[H'#]],[3]Sheet1!$H$2:$H$1079,[3]Sheet1!$B$2:$B$1079,"NA",0)</f>
        <v>NA</v>
      </c>
    </row>
    <row r="296" spans="1:31">
      <c r="A296" s="1" t="s">
        <v>926</v>
      </c>
      <c r="B296" s="1" t="s">
        <v>927</v>
      </c>
      <c r="C296" s="1" t="s">
        <v>928</v>
      </c>
      <c r="D296" s="1">
        <v>2</v>
      </c>
      <c r="E296" s="1">
        <v>760</v>
      </c>
      <c r="F296" s="1">
        <v>6</v>
      </c>
      <c r="G296" s="1" t="s">
        <v>929</v>
      </c>
      <c r="H296" s="1" t="s">
        <v>372</v>
      </c>
      <c r="I296" s="1" t="s">
        <v>129</v>
      </c>
      <c r="J296" s="1" t="s">
        <v>239</v>
      </c>
      <c r="K296" s="1" t="s">
        <v>192</v>
      </c>
      <c r="L296" s="1" t="s">
        <v>38</v>
      </c>
      <c r="M296" s="1" t="s">
        <v>38</v>
      </c>
      <c r="N296" s="1">
        <v>222.12</v>
      </c>
      <c r="O296" s="2">
        <v>444.24</v>
      </c>
      <c r="P296" s="1">
        <v>11</v>
      </c>
      <c r="Q296" s="1">
        <v>20230831</v>
      </c>
      <c r="R296" s="1">
        <v>20230911</v>
      </c>
      <c r="S296" s="1">
        <v>20230911</v>
      </c>
      <c r="T296" s="1" t="s">
        <v>38</v>
      </c>
      <c r="U296" s="1" t="b">
        <v>0</v>
      </c>
      <c r="V296" s="1" t="b">
        <v>1</v>
      </c>
      <c r="W296" s="1" t="str" cm="1">
        <f t="array" ref="W296">_xlfn.XLOOKUP(MID(JuchuZan[[#This Row],[Item'#]],2,3),INDEX(_dtRg_Material,,1),INDEX(_dtRg_Material,,2),"-")</f>
        <v>M</v>
      </c>
      <c r="X296" s="1">
        <f>JuchuZan[[#This Row],[Total Length]]/JuchuZan[[#This Row],[OrderQty]]</f>
        <v>380</v>
      </c>
      <c r="Y296" s="87">
        <f>JuchuZan[[#This Row],[TotalPrice]]+Y295</f>
        <v>510135.7999999997</v>
      </c>
      <c r="Z2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6" s="1">
        <f>JuchuZan[[#This Row],[Total Length]]/JuchuZan[[#This Row],[Total Block]]</f>
        <v>126.66666666666667</v>
      </c>
      <c r="AB296" s="1">
        <f>JuchuZan[[#This Row],[TotalPrice]]/JuchuZan[[#This Row],[OrderQty]]</f>
        <v>222.12</v>
      </c>
      <c r="AC296" s="1" t="e">
        <f>_xlfn.XLOOKUP(JuchuZan[[#This Row],[H'#]],#REF!,#REF!,"NA",0)</f>
        <v>#REF!</v>
      </c>
      <c r="AD296" s="1" t="e">
        <f>_xlfn.XLOOKUP(JuchuZan[[#This Row],[H'#]],#REF!,#REF!,"NA",0)</f>
        <v>#REF!</v>
      </c>
      <c r="AE296" s="1" t="str">
        <f>_xlfn.XLOOKUP(JuchuZan[[#This Row],[H'#]],[3]Sheet1!$H$2:$H$1079,[3]Sheet1!$B$2:$B$1079,"NA",0)</f>
        <v>WHEEL CUTTING HALF 4</v>
      </c>
    </row>
    <row r="297" spans="1:31">
      <c r="A297" s="88" t="s">
        <v>930</v>
      </c>
      <c r="B297" s="1" t="s">
        <v>931</v>
      </c>
      <c r="C297" s="1" t="s">
        <v>932</v>
      </c>
      <c r="D297" s="1">
        <v>8</v>
      </c>
      <c r="E297" s="1">
        <v>8000</v>
      </c>
      <c r="F297" s="1">
        <v>16</v>
      </c>
      <c r="G297" s="1" t="s">
        <v>34</v>
      </c>
      <c r="H297" s="1" t="s">
        <v>172</v>
      </c>
      <c r="I297" s="1" t="s">
        <v>173</v>
      </c>
      <c r="J297" s="1" t="s">
        <v>243</v>
      </c>
      <c r="K297" s="1" t="s">
        <v>185</v>
      </c>
      <c r="L297" s="1" t="s">
        <v>38</v>
      </c>
      <c r="M297" s="1" t="s">
        <v>38</v>
      </c>
      <c r="N297" s="1">
        <v>127.53</v>
      </c>
      <c r="O297" s="2">
        <v>1020.24</v>
      </c>
      <c r="P297" s="1">
        <v>11</v>
      </c>
      <c r="Q297" s="1">
        <v>20230829</v>
      </c>
      <c r="R297" s="1">
        <v>20230911</v>
      </c>
      <c r="S297" s="1">
        <v>20230911</v>
      </c>
      <c r="T297" s="1" t="s">
        <v>38</v>
      </c>
      <c r="U297" s="1" t="b">
        <v>0</v>
      </c>
      <c r="V297" s="1" t="b">
        <v>1</v>
      </c>
      <c r="W297" s="1" t="str" cm="1">
        <f t="array" ref="W297">_xlfn.XLOOKUP(MID(JuchuZan[[#This Row],[Item'#]],2,3),INDEX(_dtRg_Material,,1),INDEX(_dtRg_Material,,2),"-")</f>
        <v>M</v>
      </c>
      <c r="X297" s="1">
        <f>JuchuZan[[#This Row],[Total Length]]/JuchuZan[[#This Row],[OrderQty]]</f>
        <v>1000</v>
      </c>
      <c r="Y297" s="87">
        <f>JuchuZan[[#This Row],[TotalPrice]]+Y296</f>
        <v>511156.03999999969</v>
      </c>
      <c r="Z2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7" s="1">
        <f>JuchuZan[[#This Row],[Total Length]]/JuchuZan[[#This Row],[Total Block]]</f>
        <v>500</v>
      </c>
      <c r="AB297" s="1">
        <f>JuchuZan[[#This Row],[TotalPrice]]/JuchuZan[[#This Row],[OrderQty]]</f>
        <v>127.53</v>
      </c>
      <c r="AC297" s="1" t="e">
        <f>_xlfn.XLOOKUP(JuchuZan[[#This Row],[H'#]],#REF!,#REF!,"NA",0)</f>
        <v>#REF!</v>
      </c>
      <c r="AD297" s="1" t="e">
        <f>_xlfn.XLOOKUP(JuchuZan[[#This Row],[H'#]],#REF!,#REF!,"NA",0)</f>
        <v>#REF!</v>
      </c>
      <c r="AE297" s="1" t="str">
        <f>_xlfn.XLOOKUP(JuchuZan[[#This Row],[H'#]],[3]Sheet1!$H$2:$H$1079,[3]Sheet1!$B$2:$B$1079,"NA",0)</f>
        <v>NA</v>
      </c>
    </row>
    <row r="298" spans="1:31">
      <c r="A298" s="1" t="s">
        <v>933</v>
      </c>
      <c r="B298" s="1" t="s">
        <v>934</v>
      </c>
      <c r="C298" s="1" t="s">
        <v>935</v>
      </c>
      <c r="D298" s="1">
        <v>24</v>
      </c>
      <c r="E298" s="1">
        <v>29184</v>
      </c>
      <c r="F298" s="1">
        <v>48</v>
      </c>
      <c r="G298" s="1" t="s">
        <v>936</v>
      </c>
      <c r="H298" s="1" t="s">
        <v>49</v>
      </c>
      <c r="I298" s="1" t="s">
        <v>50</v>
      </c>
      <c r="J298" s="1" t="s">
        <v>397</v>
      </c>
      <c r="K298" s="1" t="s">
        <v>82</v>
      </c>
      <c r="L298" s="1" t="s">
        <v>38</v>
      </c>
      <c r="M298" s="1" t="s">
        <v>53</v>
      </c>
      <c r="N298" s="1">
        <v>282.52</v>
      </c>
      <c r="O298" s="2">
        <v>6780.48</v>
      </c>
      <c r="P298" s="1">
        <v>11</v>
      </c>
      <c r="Q298" s="1">
        <v>20230914</v>
      </c>
      <c r="R298" s="1">
        <v>20230911</v>
      </c>
      <c r="S298" s="1">
        <v>20230914</v>
      </c>
      <c r="T298" s="1" t="s">
        <v>937</v>
      </c>
      <c r="U298" s="1" t="b">
        <v>0</v>
      </c>
      <c r="V298" s="1" t="b">
        <v>1</v>
      </c>
      <c r="W298" s="1" t="str" cm="1">
        <f t="array" ref="W298">_xlfn.XLOOKUP(MID(JuchuZan[[#This Row],[Item'#]],2,3),INDEX(_dtRg_Material,,1),INDEX(_dtRg_Material,,2),"-")</f>
        <v>-</v>
      </c>
      <c r="X298" s="1">
        <f>JuchuZan[[#This Row],[Total Length]]/JuchuZan[[#This Row],[OrderQty]]</f>
        <v>1216</v>
      </c>
      <c r="Y298" s="87">
        <f>JuchuZan[[#This Row],[TotalPrice]]+Y297</f>
        <v>517936.51999999967</v>
      </c>
      <c r="Z2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8" s="1">
        <f>JuchuZan[[#This Row],[Total Length]]/JuchuZan[[#This Row],[Total Block]]</f>
        <v>608</v>
      </c>
      <c r="AB298" s="1">
        <f>JuchuZan[[#This Row],[TotalPrice]]/JuchuZan[[#This Row],[OrderQty]]</f>
        <v>282.52</v>
      </c>
      <c r="AC298" s="1" t="e">
        <f>_xlfn.XLOOKUP(JuchuZan[[#This Row],[H'#]],#REF!,#REF!,"NA",0)</f>
        <v>#REF!</v>
      </c>
      <c r="AD298" s="1" t="e">
        <f>_xlfn.XLOOKUP(JuchuZan[[#This Row],[H'#]],#REF!,#REF!,"NA",0)</f>
        <v>#REF!</v>
      </c>
      <c r="AE298" s="1" t="str">
        <f>_xlfn.XLOOKUP(JuchuZan[[#This Row],[H'#]],[3]Sheet1!$H$2:$H$1079,[3]Sheet1!$B$2:$B$1079,"NA",0)</f>
        <v>SPECIAL RAIL DRILLING</v>
      </c>
    </row>
    <row r="299" spans="1:31" hidden="1">
      <c r="A299" s="1" t="s">
        <v>938</v>
      </c>
      <c r="B299" s="1" t="s">
        <v>939</v>
      </c>
      <c r="C299" s="1" t="s">
        <v>940</v>
      </c>
      <c r="D299" s="1">
        <v>10</v>
      </c>
      <c r="E299" s="1">
        <v>4000</v>
      </c>
      <c r="F299" s="1">
        <v>10</v>
      </c>
      <c r="G299" s="1" t="s">
        <v>941</v>
      </c>
      <c r="H299" s="1" t="s">
        <v>102</v>
      </c>
      <c r="I299" s="1" t="s">
        <v>103</v>
      </c>
      <c r="J299" s="1" t="s">
        <v>942</v>
      </c>
      <c r="K299" s="1" t="s">
        <v>105</v>
      </c>
      <c r="L299" s="1" t="s">
        <v>38</v>
      </c>
      <c r="M299" s="1" t="s">
        <v>53</v>
      </c>
      <c r="N299" s="1">
        <v>70</v>
      </c>
      <c r="O299" s="2">
        <v>700</v>
      </c>
      <c r="P299" s="1">
        <v>11</v>
      </c>
      <c r="Q299" s="1">
        <v>20230911</v>
      </c>
      <c r="R299" s="1">
        <v>20230911</v>
      </c>
      <c r="S299" s="1">
        <v>20231004</v>
      </c>
      <c r="T299" s="1" t="s">
        <v>38</v>
      </c>
      <c r="U299" s="1" t="b">
        <v>1</v>
      </c>
      <c r="V299" s="1" t="b">
        <v>0</v>
      </c>
      <c r="W299" s="1" t="str" cm="1">
        <f t="array" ref="W299">_xlfn.XLOOKUP(MID(JuchuZan[[#This Row],[Item'#]],2,3),INDEX(_dtRg_Material,,1),INDEX(_dtRg_Material,,2),"-")</f>
        <v>-</v>
      </c>
      <c r="X299" s="1">
        <f>JuchuZan[[#This Row],[Total Length]]/JuchuZan[[#This Row],[OrderQty]]</f>
        <v>400</v>
      </c>
      <c r="Y299" s="87">
        <f>JuchuZan[[#This Row],[TotalPrice]]+Y298</f>
        <v>518636.51999999967</v>
      </c>
      <c r="Z2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299" s="1">
        <f>JuchuZan[[#This Row],[Total Length]]/JuchuZan[[#This Row],[Total Block]]</f>
        <v>400</v>
      </c>
      <c r="AB299" s="1">
        <f>JuchuZan[[#This Row],[TotalPrice]]/JuchuZan[[#This Row],[OrderQty]]</f>
        <v>70</v>
      </c>
      <c r="AC299" s="1" t="e">
        <f>_xlfn.XLOOKUP(JuchuZan[[#This Row],[H'#]],#REF!,#REF!,"NA",0)</f>
        <v>#REF!</v>
      </c>
      <c r="AD299" s="1" t="e">
        <f>_xlfn.XLOOKUP(JuchuZan[[#This Row],[H'#]],#REF!,#REF!,"NA",0)</f>
        <v>#REF!</v>
      </c>
      <c r="AE299" s="1" t="str">
        <f>_xlfn.XLOOKUP(JuchuZan[[#This Row],[H'#]],[3]Sheet1!$H$2:$H$1079,[3]Sheet1!$B$2:$B$1079,"NA",0)</f>
        <v>RAIL GROOVE GRINDING</v>
      </c>
    </row>
    <row r="300" spans="1:31">
      <c r="A300" s="1" t="s">
        <v>943</v>
      </c>
      <c r="B300" s="1" t="s">
        <v>944</v>
      </c>
      <c r="C300" s="1" t="s">
        <v>945</v>
      </c>
      <c r="D300" s="1">
        <v>2</v>
      </c>
      <c r="E300" s="1">
        <v>0</v>
      </c>
      <c r="F300" s="1">
        <v>2</v>
      </c>
      <c r="G300" s="1" t="s">
        <v>156</v>
      </c>
      <c r="H300" s="1" t="s">
        <v>189</v>
      </c>
      <c r="I300" s="1" t="s">
        <v>190</v>
      </c>
      <c r="J300" s="1" t="s">
        <v>191</v>
      </c>
      <c r="K300" s="1" t="s">
        <v>192</v>
      </c>
      <c r="L300" s="1" t="s">
        <v>61</v>
      </c>
      <c r="M300" s="1" t="s">
        <v>38</v>
      </c>
      <c r="N300" s="1">
        <v>57.31</v>
      </c>
      <c r="O300" s="2">
        <v>114.62</v>
      </c>
      <c r="P300" s="1">
        <v>11</v>
      </c>
      <c r="Q300" s="1">
        <v>20230912</v>
      </c>
      <c r="R300" s="1">
        <v>20230912</v>
      </c>
      <c r="S300" s="1">
        <v>0</v>
      </c>
      <c r="T300" s="1" t="s">
        <v>38</v>
      </c>
      <c r="U300" s="1" t="b">
        <v>0</v>
      </c>
      <c r="V300" s="1" t="b">
        <v>1</v>
      </c>
      <c r="W300" s="1" t="str" cm="1">
        <f t="array" ref="W300">_xlfn.XLOOKUP(MID(JuchuZan[[#This Row],[Item'#]],2,3),INDEX(_dtRg_Material,,1),INDEX(_dtRg_Material,,2),"-")</f>
        <v>-</v>
      </c>
      <c r="X300" s="1">
        <f>JuchuZan[[#This Row],[Total Length]]/JuchuZan[[#This Row],[OrderQty]]</f>
        <v>0</v>
      </c>
      <c r="Y300" s="87">
        <f>JuchuZan[[#This Row],[TotalPrice]]+Y299</f>
        <v>518751.13999999966</v>
      </c>
      <c r="Z3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0" s="1">
        <f>JuchuZan[[#This Row],[Total Length]]/JuchuZan[[#This Row],[Total Block]]</f>
        <v>0</v>
      </c>
      <c r="AB300" s="1">
        <f>JuchuZan[[#This Row],[TotalPrice]]/JuchuZan[[#This Row],[OrderQty]]</f>
        <v>57.31</v>
      </c>
      <c r="AC300" s="1" t="e">
        <f>_xlfn.XLOOKUP(JuchuZan[[#This Row],[H'#]],#REF!,#REF!,"NA",0)</f>
        <v>#REF!</v>
      </c>
      <c r="AD300" s="1" t="e">
        <f>_xlfn.XLOOKUP(JuchuZan[[#This Row],[H'#]],#REF!,#REF!,"NA",0)</f>
        <v>#REF!</v>
      </c>
      <c r="AE300" s="1" t="str">
        <f>_xlfn.XLOOKUP(JuchuZan[[#This Row],[H'#]],[3]Sheet1!$H$2:$H$1079,[3]Sheet1!$B$2:$B$1079,"NA",0)</f>
        <v>NA</v>
      </c>
    </row>
    <row r="301" spans="1:31">
      <c r="A301" s="1" t="s">
        <v>946</v>
      </c>
      <c r="B301" s="1" t="s">
        <v>947</v>
      </c>
      <c r="C301" s="1" t="s">
        <v>948</v>
      </c>
      <c r="D301" s="1">
        <v>50</v>
      </c>
      <c r="E301" s="1">
        <v>11500</v>
      </c>
      <c r="F301" s="1">
        <v>100</v>
      </c>
      <c r="G301" s="1" t="s">
        <v>553</v>
      </c>
      <c r="H301" s="1" t="s">
        <v>183</v>
      </c>
      <c r="I301" s="1" t="s">
        <v>184</v>
      </c>
      <c r="J301" s="1" t="s">
        <v>243</v>
      </c>
      <c r="K301" s="1" t="s">
        <v>38</v>
      </c>
      <c r="L301" s="1" t="s">
        <v>38</v>
      </c>
      <c r="M301" s="1" t="s">
        <v>38</v>
      </c>
      <c r="N301" s="1">
        <v>95</v>
      </c>
      <c r="O301" s="2">
        <v>4750</v>
      </c>
      <c r="P301" s="1">
        <v>11</v>
      </c>
      <c r="Q301" s="1">
        <v>20230912</v>
      </c>
      <c r="R301" s="1">
        <v>20230912</v>
      </c>
      <c r="S301" s="1">
        <v>20230912</v>
      </c>
      <c r="T301" s="1" t="s">
        <v>38</v>
      </c>
      <c r="U301" s="1" t="b">
        <v>0</v>
      </c>
      <c r="V301" s="1" t="b">
        <v>1</v>
      </c>
      <c r="W301" s="1" t="str" cm="1">
        <f t="array" ref="W301">_xlfn.XLOOKUP(MID(JuchuZan[[#This Row],[Item'#]],2,3),INDEX(_dtRg_Material,,1),INDEX(_dtRg_Material,,2),"-")</f>
        <v>M</v>
      </c>
      <c r="X301" s="1">
        <f>JuchuZan[[#This Row],[Total Length]]/JuchuZan[[#This Row],[OrderQty]]</f>
        <v>230</v>
      </c>
      <c r="Y301" s="87">
        <f>JuchuZan[[#This Row],[TotalPrice]]+Y300</f>
        <v>523501.13999999966</v>
      </c>
      <c r="Z3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1" s="1">
        <f>JuchuZan[[#This Row],[Total Length]]/JuchuZan[[#This Row],[Total Block]]</f>
        <v>115</v>
      </c>
      <c r="AB301" s="1">
        <f>JuchuZan[[#This Row],[TotalPrice]]/JuchuZan[[#This Row],[OrderQty]]</f>
        <v>95</v>
      </c>
      <c r="AC301" s="1" t="e">
        <f>_xlfn.XLOOKUP(JuchuZan[[#This Row],[H'#]],#REF!,#REF!,"NA",0)</f>
        <v>#REF!</v>
      </c>
      <c r="AD301" s="1" t="e">
        <f>_xlfn.XLOOKUP(JuchuZan[[#This Row],[H'#]],#REF!,#REF!,"NA",0)</f>
        <v>#REF!</v>
      </c>
      <c r="AE301" s="1" t="str">
        <f>_xlfn.XLOOKUP(JuchuZan[[#This Row],[H'#]],[3]Sheet1!$H$2:$H$1079,[3]Sheet1!$B$2:$B$1079,"NA",0)</f>
        <v>VACUUM QUENCHING</v>
      </c>
    </row>
    <row r="302" spans="1:31">
      <c r="A302" s="1" t="s">
        <v>949</v>
      </c>
      <c r="B302" s="1" t="s">
        <v>671</v>
      </c>
      <c r="C302" s="1" t="s">
        <v>672</v>
      </c>
      <c r="D302" s="1">
        <v>100</v>
      </c>
      <c r="E302" s="1">
        <v>0</v>
      </c>
      <c r="F302" s="1">
        <v>100</v>
      </c>
      <c r="G302" s="1" t="s">
        <v>38</v>
      </c>
      <c r="H302" s="1" t="s">
        <v>89</v>
      </c>
      <c r="I302" s="1" t="s">
        <v>67</v>
      </c>
      <c r="J302" s="1" t="s">
        <v>114</v>
      </c>
      <c r="K302" s="1" t="s">
        <v>60</v>
      </c>
      <c r="L302" s="1" t="s">
        <v>61</v>
      </c>
      <c r="M302" s="1" t="s">
        <v>38</v>
      </c>
      <c r="N302" s="1">
        <v>22.45</v>
      </c>
      <c r="O302" s="2">
        <v>2245</v>
      </c>
      <c r="P302" s="1">
        <v>21</v>
      </c>
      <c r="Q302" s="1">
        <v>20230908</v>
      </c>
      <c r="R302" s="1">
        <v>20230912</v>
      </c>
      <c r="S302" s="1">
        <v>20230912</v>
      </c>
      <c r="T302" s="1" t="s">
        <v>38</v>
      </c>
      <c r="U302" s="1" t="b">
        <v>0</v>
      </c>
      <c r="V302" s="1" t="b">
        <v>1</v>
      </c>
      <c r="W302" s="1" t="str" cm="1">
        <f t="array" ref="W302">_xlfn.XLOOKUP(MID(JuchuZan[[#This Row],[Item'#]],2,3),INDEX(_dtRg_Material,,1),INDEX(_dtRg_Material,,2),"-")</f>
        <v>-</v>
      </c>
      <c r="X302" s="1">
        <f>JuchuZan[[#This Row],[Total Length]]/JuchuZan[[#This Row],[OrderQty]]</f>
        <v>0</v>
      </c>
      <c r="Y302" s="87">
        <f>JuchuZan[[#This Row],[TotalPrice]]+Y301</f>
        <v>525746.13999999966</v>
      </c>
      <c r="Z3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2" s="1">
        <f>JuchuZan[[#This Row],[Total Length]]/JuchuZan[[#This Row],[Total Block]]</f>
        <v>0</v>
      </c>
      <c r="AB302" s="1">
        <f>JuchuZan[[#This Row],[TotalPrice]]/JuchuZan[[#This Row],[OrderQty]]</f>
        <v>22.45</v>
      </c>
      <c r="AC302" s="1" t="e">
        <f>_xlfn.XLOOKUP(JuchuZan[[#This Row],[H'#]],#REF!,#REF!,"NA",0)</f>
        <v>#REF!</v>
      </c>
      <c r="AD302" s="1" t="e">
        <f>_xlfn.XLOOKUP(JuchuZan[[#This Row],[H'#]],#REF!,#REF!,"NA",0)</f>
        <v>#REF!</v>
      </c>
      <c r="AE302" s="1" t="str">
        <f>_xlfn.XLOOKUP(JuchuZan[[#This Row],[H'#]],[3]Sheet1!$H$2:$H$1079,[3]Sheet1!$B$2:$B$1079,"NA",0)</f>
        <v>NA</v>
      </c>
    </row>
    <row r="303" spans="1:31">
      <c r="A303" s="1" t="s">
        <v>950</v>
      </c>
      <c r="B303" s="1" t="s">
        <v>671</v>
      </c>
      <c r="C303" s="1" t="s">
        <v>672</v>
      </c>
      <c r="D303" s="1">
        <v>100</v>
      </c>
      <c r="E303" s="1">
        <v>0</v>
      </c>
      <c r="F303" s="1">
        <v>100</v>
      </c>
      <c r="G303" s="1" t="s">
        <v>38</v>
      </c>
      <c r="H303" s="1" t="s">
        <v>89</v>
      </c>
      <c r="I303" s="1" t="s">
        <v>67</v>
      </c>
      <c r="J303" s="1" t="s">
        <v>114</v>
      </c>
      <c r="K303" s="1" t="s">
        <v>60</v>
      </c>
      <c r="L303" s="1" t="s">
        <v>61</v>
      </c>
      <c r="M303" s="1" t="s">
        <v>38</v>
      </c>
      <c r="N303" s="1">
        <v>22.45</v>
      </c>
      <c r="O303" s="2">
        <v>2245</v>
      </c>
      <c r="P303" s="1">
        <v>21</v>
      </c>
      <c r="Q303" s="1">
        <v>20230908</v>
      </c>
      <c r="R303" s="1">
        <v>20230912</v>
      </c>
      <c r="S303" s="1">
        <v>20230912</v>
      </c>
      <c r="T303" s="1" t="s">
        <v>38</v>
      </c>
      <c r="U303" s="1" t="b">
        <v>0</v>
      </c>
      <c r="V303" s="1" t="b">
        <v>1</v>
      </c>
      <c r="W303" s="1" t="str" cm="1">
        <f t="array" ref="W303">_xlfn.XLOOKUP(MID(JuchuZan[[#This Row],[Item'#]],2,3),INDEX(_dtRg_Material,,1),INDEX(_dtRg_Material,,2),"-")</f>
        <v>-</v>
      </c>
      <c r="X303" s="1">
        <f>JuchuZan[[#This Row],[Total Length]]/JuchuZan[[#This Row],[OrderQty]]</f>
        <v>0</v>
      </c>
      <c r="Y303" s="87">
        <f>JuchuZan[[#This Row],[TotalPrice]]+Y302</f>
        <v>527991.13999999966</v>
      </c>
      <c r="Z3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3" s="1">
        <f>JuchuZan[[#This Row],[Total Length]]/JuchuZan[[#This Row],[Total Block]]</f>
        <v>0</v>
      </c>
      <c r="AB303" s="1">
        <f>JuchuZan[[#This Row],[TotalPrice]]/JuchuZan[[#This Row],[OrderQty]]</f>
        <v>22.45</v>
      </c>
      <c r="AC303" s="1" t="e">
        <f>_xlfn.XLOOKUP(JuchuZan[[#This Row],[H'#]],#REF!,#REF!,"NA",0)</f>
        <v>#REF!</v>
      </c>
      <c r="AD303" s="1" t="e">
        <f>_xlfn.XLOOKUP(JuchuZan[[#This Row],[H'#]],#REF!,#REF!,"NA",0)</f>
        <v>#REF!</v>
      </c>
      <c r="AE303" s="1" t="str">
        <f>_xlfn.XLOOKUP(JuchuZan[[#This Row],[H'#]],[3]Sheet1!$H$2:$H$1079,[3]Sheet1!$B$2:$B$1079,"NA",0)</f>
        <v>NA</v>
      </c>
    </row>
    <row r="304" spans="1:31">
      <c r="A304" s="1" t="s">
        <v>951</v>
      </c>
      <c r="B304" s="1" t="s">
        <v>952</v>
      </c>
      <c r="C304" s="1" t="s">
        <v>953</v>
      </c>
      <c r="D304" s="1">
        <v>20</v>
      </c>
      <c r="E304" s="1">
        <v>0</v>
      </c>
      <c r="F304" s="1">
        <v>20</v>
      </c>
      <c r="G304" s="1" t="s">
        <v>38</v>
      </c>
      <c r="H304" s="1" t="s">
        <v>89</v>
      </c>
      <c r="I304" s="1" t="s">
        <v>67</v>
      </c>
      <c r="J304" s="1" t="s">
        <v>114</v>
      </c>
      <c r="K304" s="1" t="s">
        <v>60</v>
      </c>
      <c r="L304" s="1" t="s">
        <v>61</v>
      </c>
      <c r="M304" s="1" t="s">
        <v>53</v>
      </c>
      <c r="N304" s="1">
        <v>21.54</v>
      </c>
      <c r="O304" s="2">
        <v>430.8</v>
      </c>
      <c r="P304" s="1">
        <v>21</v>
      </c>
      <c r="Q304" s="1">
        <v>20230908</v>
      </c>
      <c r="R304" s="1">
        <v>20230912</v>
      </c>
      <c r="S304" s="1">
        <v>20230912</v>
      </c>
      <c r="T304" s="1" t="s">
        <v>38</v>
      </c>
      <c r="U304" s="1" t="b">
        <v>0</v>
      </c>
      <c r="V304" s="1" t="b">
        <v>1</v>
      </c>
      <c r="W304" s="1" t="str" cm="1">
        <f t="array" ref="W304">_xlfn.XLOOKUP(MID(JuchuZan[[#This Row],[Item'#]],2,3),INDEX(_dtRg_Material,,1),INDEX(_dtRg_Material,,2),"-")</f>
        <v>-</v>
      </c>
      <c r="X304" s="1">
        <f>JuchuZan[[#This Row],[Total Length]]/JuchuZan[[#This Row],[OrderQty]]</f>
        <v>0</v>
      </c>
      <c r="Y304" s="87">
        <f>JuchuZan[[#This Row],[TotalPrice]]+Y303</f>
        <v>528421.93999999971</v>
      </c>
      <c r="Z3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4" s="1">
        <f>JuchuZan[[#This Row],[Total Length]]/JuchuZan[[#This Row],[Total Block]]</f>
        <v>0</v>
      </c>
      <c r="AB304" s="1">
        <f>JuchuZan[[#This Row],[TotalPrice]]/JuchuZan[[#This Row],[OrderQty]]</f>
        <v>21.54</v>
      </c>
      <c r="AC304" s="1" t="e">
        <f>_xlfn.XLOOKUP(JuchuZan[[#This Row],[H'#]],#REF!,#REF!,"NA",0)</f>
        <v>#REF!</v>
      </c>
      <c r="AD304" s="1" t="e">
        <f>_xlfn.XLOOKUP(JuchuZan[[#This Row],[H'#]],#REF!,#REF!,"NA",0)</f>
        <v>#REF!</v>
      </c>
      <c r="AE304" s="1" t="str">
        <f>_xlfn.XLOOKUP(JuchuZan[[#This Row],[H'#]],[3]Sheet1!$H$2:$H$1079,[3]Sheet1!$B$2:$B$1079,"NA",0)</f>
        <v>NA</v>
      </c>
    </row>
    <row r="305" spans="1:31">
      <c r="A305" s="1" t="s">
        <v>954</v>
      </c>
      <c r="B305" s="1" t="s">
        <v>952</v>
      </c>
      <c r="C305" s="1" t="s">
        <v>953</v>
      </c>
      <c r="D305" s="1">
        <v>20</v>
      </c>
      <c r="E305" s="1">
        <v>0</v>
      </c>
      <c r="F305" s="1">
        <v>20</v>
      </c>
      <c r="G305" s="1" t="s">
        <v>38</v>
      </c>
      <c r="H305" s="1" t="s">
        <v>89</v>
      </c>
      <c r="I305" s="1" t="s">
        <v>67</v>
      </c>
      <c r="J305" s="1" t="s">
        <v>114</v>
      </c>
      <c r="K305" s="1" t="s">
        <v>60</v>
      </c>
      <c r="L305" s="1" t="s">
        <v>61</v>
      </c>
      <c r="M305" s="1" t="s">
        <v>53</v>
      </c>
      <c r="N305" s="1">
        <v>21.54</v>
      </c>
      <c r="O305" s="2">
        <v>430.8</v>
      </c>
      <c r="P305" s="1">
        <v>21</v>
      </c>
      <c r="Q305" s="1">
        <v>20230908</v>
      </c>
      <c r="R305" s="1">
        <v>20230912</v>
      </c>
      <c r="S305" s="1">
        <v>20230912</v>
      </c>
      <c r="T305" s="1" t="s">
        <v>38</v>
      </c>
      <c r="U305" s="1" t="b">
        <v>0</v>
      </c>
      <c r="V305" s="1" t="b">
        <v>1</v>
      </c>
      <c r="W305" s="1" t="str" cm="1">
        <f t="array" ref="W305">_xlfn.XLOOKUP(MID(JuchuZan[[#This Row],[Item'#]],2,3),INDEX(_dtRg_Material,,1),INDEX(_dtRg_Material,,2),"-")</f>
        <v>-</v>
      </c>
      <c r="X305" s="1">
        <f>JuchuZan[[#This Row],[Total Length]]/JuchuZan[[#This Row],[OrderQty]]</f>
        <v>0</v>
      </c>
      <c r="Y305" s="87">
        <f>JuchuZan[[#This Row],[TotalPrice]]+Y304</f>
        <v>528852.73999999976</v>
      </c>
      <c r="Z3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5" s="1">
        <f>JuchuZan[[#This Row],[Total Length]]/JuchuZan[[#This Row],[Total Block]]</f>
        <v>0</v>
      </c>
      <c r="AB305" s="1">
        <f>JuchuZan[[#This Row],[TotalPrice]]/JuchuZan[[#This Row],[OrderQty]]</f>
        <v>21.54</v>
      </c>
      <c r="AC305" s="1" t="e">
        <f>_xlfn.XLOOKUP(JuchuZan[[#This Row],[H'#]],#REF!,#REF!,"NA",0)</f>
        <v>#REF!</v>
      </c>
      <c r="AD305" s="1" t="e">
        <f>_xlfn.XLOOKUP(JuchuZan[[#This Row],[H'#]],#REF!,#REF!,"NA",0)</f>
        <v>#REF!</v>
      </c>
      <c r="AE305" s="1" t="str">
        <f>_xlfn.XLOOKUP(JuchuZan[[#This Row],[H'#]],[3]Sheet1!$H$2:$H$1079,[3]Sheet1!$B$2:$B$1079,"NA",0)</f>
        <v>NA</v>
      </c>
    </row>
    <row r="306" spans="1:31">
      <c r="A306" s="1" t="s">
        <v>955</v>
      </c>
      <c r="B306" s="1" t="s">
        <v>952</v>
      </c>
      <c r="C306" s="1" t="s">
        <v>953</v>
      </c>
      <c r="D306" s="1">
        <v>20</v>
      </c>
      <c r="E306" s="1">
        <v>0</v>
      </c>
      <c r="F306" s="1">
        <v>20</v>
      </c>
      <c r="G306" s="1" t="s">
        <v>38</v>
      </c>
      <c r="H306" s="1" t="s">
        <v>89</v>
      </c>
      <c r="I306" s="1" t="s">
        <v>67</v>
      </c>
      <c r="J306" s="1" t="s">
        <v>114</v>
      </c>
      <c r="K306" s="1" t="s">
        <v>60</v>
      </c>
      <c r="L306" s="1" t="s">
        <v>61</v>
      </c>
      <c r="M306" s="1" t="s">
        <v>53</v>
      </c>
      <c r="N306" s="1">
        <v>21.54</v>
      </c>
      <c r="O306" s="2">
        <v>430.8</v>
      </c>
      <c r="P306" s="1">
        <v>21</v>
      </c>
      <c r="Q306" s="1">
        <v>20230908</v>
      </c>
      <c r="R306" s="1">
        <v>20230912</v>
      </c>
      <c r="S306" s="1">
        <v>20230912</v>
      </c>
      <c r="T306" s="1" t="s">
        <v>38</v>
      </c>
      <c r="U306" s="1" t="b">
        <v>0</v>
      </c>
      <c r="V306" s="1" t="b">
        <v>1</v>
      </c>
      <c r="W306" s="1" t="str" cm="1">
        <f t="array" ref="W306">_xlfn.XLOOKUP(MID(JuchuZan[[#This Row],[Item'#]],2,3),INDEX(_dtRg_Material,,1),INDEX(_dtRg_Material,,2),"-")</f>
        <v>-</v>
      </c>
      <c r="X306" s="1">
        <f>JuchuZan[[#This Row],[Total Length]]/JuchuZan[[#This Row],[OrderQty]]</f>
        <v>0</v>
      </c>
      <c r="Y306" s="87">
        <f>JuchuZan[[#This Row],[TotalPrice]]+Y305</f>
        <v>529283.5399999998</v>
      </c>
      <c r="Z3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6" s="1">
        <f>JuchuZan[[#This Row],[Total Length]]/JuchuZan[[#This Row],[Total Block]]</f>
        <v>0</v>
      </c>
      <c r="AB306" s="1">
        <f>JuchuZan[[#This Row],[TotalPrice]]/JuchuZan[[#This Row],[OrderQty]]</f>
        <v>21.54</v>
      </c>
      <c r="AC306" s="1" t="e">
        <f>_xlfn.XLOOKUP(JuchuZan[[#This Row],[H'#]],#REF!,#REF!,"NA",0)</f>
        <v>#REF!</v>
      </c>
      <c r="AD306" s="1" t="e">
        <f>_xlfn.XLOOKUP(JuchuZan[[#This Row],[H'#]],#REF!,#REF!,"NA",0)</f>
        <v>#REF!</v>
      </c>
      <c r="AE306" s="1" t="str">
        <f>_xlfn.XLOOKUP(JuchuZan[[#This Row],[H'#]],[3]Sheet1!$H$2:$H$1079,[3]Sheet1!$B$2:$B$1079,"NA",0)</f>
        <v>NA</v>
      </c>
    </row>
    <row r="307" spans="1:31" hidden="1">
      <c r="A307" s="1" t="s">
        <v>956</v>
      </c>
      <c r="B307" s="1" t="s">
        <v>957</v>
      </c>
      <c r="C307" s="1" t="s">
        <v>958</v>
      </c>
      <c r="D307" s="1">
        <v>120</v>
      </c>
      <c r="E307" s="1">
        <v>132000</v>
      </c>
      <c r="F307" s="1">
        <v>120</v>
      </c>
      <c r="G307" s="1" t="s">
        <v>959</v>
      </c>
      <c r="H307" s="1" t="s">
        <v>172</v>
      </c>
      <c r="I307" s="1" t="s">
        <v>173</v>
      </c>
      <c r="J307" s="1" t="s">
        <v>243</v>
      </c>
      <c r="K307" s="1" t="s">
        <v>960</v>
      </c>
      <c r="L307" s="1" t="s">
        <v>38</v>
      </c>
      <c r="M307" s="1" t="s">
        <v>38</v>
      </c>
      <c r="N307" s="1">
        <v>76</v>
      </c>
      <c r="O307" s="2">
        <v>9120</v>
      </c>
      <c r="P307" s="1">
        <v>11</v>
      </c>
      <c r="Q307" s="1">
        <v>20230912</v>
      </c>
      <c r="R307" s="1">
        <v>20230912</v>
      </c>
      <c r="S307" s="1">
        <v>20230912</v>
      </c>
      <c r="T307" s="1" t="s">
        <v>38</v>
      </c>
      <c r="U307" s="1" t="b">
        <v>1</v>
      </c>
      <c r="V307" s="1" t="b">
        <v>0</v>
      </c>
      <c r="W307" s="1" t="str" cm="1">
        <f t="array" ref="W307">_xlfn.XLOOKUP(MID(JuchuZan[[#This Row],[Item'#]],2,3),INDEX(_dtRg_Material,,1),INDEX(_dtRg_Material,,2),"-")</f>
        <v>M</v>
      </c>
      <c r="X307" s="1">
        <f>JuchuZan[[#This Row],[Total Length]]/JuchuZan[[#This Row],[OrderQty]]</f>
        <v>1100</v>
      </c>
      <c r="Y307" s="87">
        <f>JuchuZan[[#This Row],[TotalPrice]]+Y306</f>
        <v>538403.5399999998</v>
      </c>
      <c r="Z3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7" s="1">
        <f>JuchuZan[[#This Row],[Total Length]]/JuchuZan[[#This Row],[Total Block]]</f>
        <v>1100</v>
      </c>
      <c r="AB307" s="1">
        <f>JuchuZan[[#This Row],[TotalPrice]]/JuchuZan[[#This Row],[OrderQty]]</f>
        <v>76</v>
      </c>
      <c r="AC307" s="1" t="e">
        <f>_xlfn.XLOOKUP(JuchuZan[[#This Row],[H'#]],#REF!,#REF!,"NA",0)</f>
        <v>#REF!</v>
      </c>
      <c r="AD307" s="1" t="e">
        <f>_xlfn.XLOOKUP(JuchuZan[[#This Row],[H'#]],#REF!,#REF!,"NA",0)</f>
        <v>#REF!</v>
      </c>
      <c r="AE307" s="1" t="str">
        <f>_xlfn.XLOOKUP(JuchuZan[[#This Row],[H'#]],[3]Sheet1!$H$2:$H$1079,[3]Sheet1!$B$2:$B$1079,"NA",0)</f>
        <v>WHEEL CUTTING HALF 4</v>
      </c>
    </row>
    <row r="308" spans="1:31">
      <c r="A308" s="1" t="s">
        <v>961</v>
      </c>
      <c r="B308" s="1" t="s">
        <v>962</v>
      </c>
      <c r="C308" s="1" t="s">
        <v>963</v>
      </c>
      <c r="D308" s="1">
        <v>20</v>
      </c>
      <c r="E308" s="1">
        <v>16400</v>
      </c>
      <c r="F308" s="1">
        <v>40</v>
      </c>
      <c r="G308" s="1" t="s">
        <v>38</v>
      </c>
      <c r="H308" s="1" t="s">
        <v>49</v>
      </c>
      <c r="I308" s="1" t="s">
        <v>50</v>
      </c>
      <c r="J308" s="1" t="s">
        <v>59</v>
      </c>
      <c r="K308" s="1" t="s">
        <v>167</v>
      </c>
      <c r="L308" s="1" t="s">
        <v>38</v>
      </c>
      <c r="M308" s="1" t="s">
        <v>38</v>
      </c>
      <c r="N308" s="1">
        <v>97</v>
      </c>
      <c r="O308" s="2">
        <v>1940</v>
      </c>
      <c r="P308" s="1">
        <v>21</v>
      </c>
      <c r="Q308" s="1">
        <v>20230915</v>
      </c>
      <c r="R308" s="1">
        <v>20230912</v>
      </c>
      <c r="S308" s="1">
        <v>20230912</v>
      </c>
      <c r="T308" s="1" t="s">
        <v>38</v>
      </c>
      <c r="U308" s="1" t="b">
        <v>0</v>
      </c>
      <c r="V308" s="1" t="b">
        <v>1</v>
      </c>
      <c r="W308" s="1" t="str" cm="1">
        <f t="array" ref="W308">_xlfn.XLOOKUP(MID(JuchuZan[[#This Row],[Item'#]],2,3),INDEX(_dtRg_Material,,1),INDEX(_dtRg_Material,,2),"-")</f>
        <v>-</v>
      </c>
      <c r="X308" s="1">
        <f>JuchuZan[[#This Row],[Total Length]]/JuchuZan[[#This Row],[OrderQty]]</f>
        <v>820</v>
      </c>
      <c r="Y308" s="87">
        <f>JuchuZan[[#This Row],[TotalPrice]]+Y307</f>
        <v>540343.5399999998</v>
      </c>
      <c r="Z3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8" s="1">
        <f>JuchuZan[[#This Row],[Total Length]]/JuchuZan[[#This Row],[Total Block]]</f>
        <v>410</v>
      </c>
      <c r="AB308" s="1">
        <f>JuchuZan[[#This Row],[TotalPrice]]/JuchuZan[[#This Row],[OrderQty]]</f>
        <v>97</v>
      </c>
      <c r="AC308" s="1" t="e">
        <f>_xlfn.XLOOKUP(JuchuZan[[#This Row],[H'#]],#REF!,#REF!,"NA",0)</f>
        <v>#REF!</v>
      </c>
      <c r="AD308" s="1" t="e">
        <f>_xlfn.XLOOKUP(JuchuZan[[#This Row],[H'#]],#REF!,#REF!,"NA",0)</f>
        <v>#REF!</v>
      </c>
      <c r="AE308" s="1" t="str">
        <f>_xlfn.XLOOKUP(JuchuZan[[#This Row],[H'#]],[3]Sheet1!$H$2:$H$1079,[3]Sheet1!$B$2:$B$1079,"NA",0)</f>
        <v>WASHING &amp; WIPING RAIL</v>
      </c>
    </row>
    <row r="309" spans="1:31">
      <c r="A309" s="1" t="s">
        <v>964</v>
      </c>
      <c r="B309" s="1" t="s">
        <v>962</v>
      </c>
      <c r="C309" s="1" t="s">
        <v>963</v>
      </c>
      <c r="D309" s="1">
        <v>20</v>
      </c>
      <c r="E309" s="1">
        <v>16400</v>
      </c>
      <c r="F309" s="1">
        <v>40</v>
      </c>
      <c r="G309" s="1" t="s">
        <v>38</v>
      </c>
      <c r="H309" s="1" t="s">
        <v>49</v>
      </c>
      <c r="I309" s="1" t="s">
        <v>50</v>
      </c>
      <c r="J309" s="1" t="s">
        <v>59</v>
      </c>
      <c r="K309" s="1" t="s">
        <v>167</v>
      </c>
      <c r="L309" s="1" t="s">
        <v>38</v>
      </c>
      <c r="M309" s="1" t="s">
        <v>38</v>
      </c>
      <c r="N309" s="1">
        <v>97</v>
      </c>
      <c r="O309" s="2">
        <v>1940</v>
      </c>
      <c r="P309" s="1">
        <v>21</v>
      </c>
      <c r="Q309" s="1">
        <v>20230915</v>
      </c>
      <c r="R309" s="1">
        <v>20230912</v>
      </c>
      <c r="S309" s="1">
        <v>20230912</v>
      </c>
      <c r="T309" s="1" t="s">
        <v>38</v>
      </c>
      <c r="U309" s="1" t="b">
        <v>0</v>
      </c>
      <c r="V309" s="1" t="b">
        <v>1</v>
      </c>
      <c r="W309" s="1" t="str" cm="1">
        <f t="array" ref="W309">_xlfn.XLOOKUP(MID(JuchuZan[[#This Row],[Item'#]],2,3),INDEX(_dtRg_Material,,1),INDEX(_dtRg_Material,,2),"-")</f>
        <v>-</v>
      </c>
      <c r="X309" s="1">
        <f>JuchuZan[[#This Row],[Total Length]]/JuchuZan[[#This Row],[OrderQty]]</f>
        <v>820</v>
      </c>
      <c r="Y309" s="87">
        <f>JuchuZan[[#This Row],[TotalPrice]]+Y308</f>
        <v>542283.5399999998</v>
      </c>
      <c r="Z3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09" s="1">
        <f>JuchuZan[[#This Row],[Total Length]]/JuchuZan[[#This Row],[Total Block]]</f>
        <v>410</v>
      </c>
      <c r="AB309" s="1">
        <f>JuchuZan[[#This Row],[TotalPrice]]/JuchuZan[[#This Row],[OrderQty]]</f>
        <v>97</v>
      </c>
      <c r="AC309" s="1" t="e">
        <f>_xlfn.XLOOKUP(JuchuZan[[#This Row],[H'#]],#REF!,#REF!,"NA",0)</f>
        <v>#REF!</v>
      </c>
      <c r="AD309" s="1" t="e">
        <f>_xlfn.XLOOKUP(JuchuZan[[#This Row],[H'#]],#REF!,#REF!,"NA",0)</f>
        <v>#REF!</v>
      </c>
      <c r="AE309" s="1" t="str">
        <f>_xlfn.XLOOKUP(JuchuZan[[#This Row],[H'#]],[3]Sheet1!$H$2:$H$1079,[3]Sheet1!$B$2:$B$1079,"NA",0)</f>
        <v>RAIL SURFACE/GROOVE GRINDING</v>
      </c>
    </row>
    <row r="310" spans="1:31">
      <c r="A310" s="1" t="s">
        <v>965</v>
      </c>
      <c r="B310" s="1" t="s">
        <v>335</v>
      </c>
      <c r="C310" s="1" t="s">
        <v>336</v>
      </c>
      <c r="D310" s="1">
        <v>40</v>
      </c>
      <c r="E310" s="1">
        <v>0</v>
      </c>
      <c r="F310" s="1">
        <v>40</v>
      </c>
      <c r="G310" s="1" t="s">
        <v>38</v>
      </c>
      <c r="H310" s="1" t="s">
        <v>58</v>
      </c>
      <c r="I310" s="1" t="s">
        <v>50</v>
      </c>
      <c r="J310" s="1" t="s">
        <v>114</v>
      </c>
      <c r="K310" s="1" t="s">
        <v>60</v>
      </c>
      <c r="L310" s="1" t="s">
        <v>61</v>
      </c>
      <c r="M310" s="1" t="s">
        <v>53</v>
      </c>
      <c r="N310" s="1">
        <v>31.1</v>
      </c>
      <c r="O310" s="2">
        <v>1244</v>
      </c>
      <c r="P310" s="1">
        <v>21</v>
      </c>
      <c r="Q310" s="1">
        <v>20230831</v>
      </c>
      <c r="R310" s="1">
        <v>20230912</v>
      </c>
      <c r="S310" s="1">
        <v>20230912</v>
      </c>
      <c r="T310" s="1" t="s">
        <v>38</v>
      </c>
      <c r="U310" s="1" t="b">
        <v>0</v>
      </c>
      <c r="V310" s="1" t="b">
        <v>1</v>
      </c>
      <c r="W310" s="1" t="str" cm="1">
        <f t="array" ref="W310">_xlfn.XLOOKUP(MID(JuchuZan[[#This Row],[Item'#]],2,3),INDEX(_dtRg_Material,,1),INDEX(_dtRg_Material,,2),"-")</f>
        <v>-</v>
      </c>
      <c r="X310" s="1">
        <f>JuchuZan[[#This Row],[Total Length]]/JuchuZan[[#This Row],[OrderQty]]</f>
        <v>0</v>
      </c>
      <c r="Y310" s="87">
        <f>JuchuZan[[#This Row],[TotalPrice]]+Y309</f>
        <v>543527.5399999998</v>
      </c>
      <c r="Z3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0" s="1">
        <f>JuchuZan[[#This Row],[Total Length]]/JuchuZan[[#This Row],[Total Block]]</f>
        <v>0</v>
      </c>
      <c r="AB310" s="1">
        <f>JuchuZan[[#This Row],[TotalPrice]]/JuchuZan[[#This Row],[OrderQty]]</f>
        <v>31.1</v>
      </c>
      <c r="AC310" s="1" t="e">
        <f>_xlfn.XLOOKUP(JuchuZan[[#This Row],[H'#]],#REF!,#REF!,"NA",0)</f>
        <v>#REF!</v>
      </c>
      <c r="AD310" s="1" t="e">
        <f>_xlfn.XLOOKUP(JuchuZan[[#This Row],[H'#]],#REF!,#REF!,"NA",0)</f>
        <v>#REF!</v>
      </c>
      <c r="AE310" s="1" t="str">
        <f>_xlfn.XLOOKUP(JuchuZan[[#This Row],[H'#]],[3]Sheet1!$H$2:$H$1079,[3]Sheet1!$B$2:$B$1079,"NA",0)</f>
        <v>NA</v>
      </c>
    </row>
    <row r="311" spans="1:31">
      <c r="A311" s="1" t="s">
        <v>966</v>
      </c>
      <c r="B311" s="1" t="s">
        <v>335</v>
      </c>
      <c r="C311" s="1" t="s">
        <v>336</v>
      </c>
      <c r="D311" s="1">
        <v>20</v>
      </c>
      <c r="E311" s="1">
        <v>0</v>
      </c>
      <c r="F311" s="1">
        <v>20</v>
      </c>
      <c r="G311" s="1" t="s">
        <v>38</v>
      </c>
      <c r="H311" s="1" t="s">
        <v>58</v>
      </c>
      <c r="I311" s="1" t="s">
        <v>50</v>
      </c>
      <c r="J311" s="1" t="s">
        <v>114</v>
      </c>
      <c r="K311" s="1" t="s">
        <v>60</v>
      </c>
      <c r="L311" s="1" t="s">
        <v>61</v>
      </c>
      <c r="M311" s="1" t="s">
        <v>53</v>
      </c>
      <c r="N311" s="1">
        <v>31.1</v>
      </c>
      <c r="O311" s="2">
        <v>622</v>
      </c>
      <c r="P311" s="1">
        <v>21</v>
      </c>
      <c r="Q311" s="1">
        <v>20230831</v>
      </c>
      <c r="R311" s="1">
        <v>20230912</v>
      </c>
      <c r="S311" s="1">
        <v>20230912</v>
      </c>
      <c r="T311" s="1" t="s">
        <v>38</v>
      </c>
      <c r="U311" s="1" t="b">
        <v>0</v>
      </c>
      <c r="V311" s="1" t="b">
        <v>1</v>
      </c>
      <c r="W311" s="1" t="str" cm="1">
        <f t="array" ref="W311">_xlfn.XLOOKUP(MID(JuchuZan[[#This Row],[Item'#]],2,3),INDEX(_dtRg_Material,,1),INDEX(_dtRg_Material,,2),"-")</f>
        <v>-</v>
      </c>
      <c r="X311" s="1">
        <f>JuchuZan[[#This Row],[Total Length]]/JuchuZan[[#This Row],[OrderQty]]</f>
        <v>0</v>
      </c>
      <c r="Y311" s="87">
        <f>JuchuZan[[#This Row],[TotalPrice]]+Y310</f>
        <v>544149.5399999998</v>
      </c>
      <c r="Z3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1" s="1">
        <f>JuchuZan[[#This Row],[Total Length]]/JuchuZan[[#This Row],[Total Block]]</f>
        <v>0</v>
      </c>
      <c r="AB311" s="1">
        <f>JuchuZan[[#This Row],[TotalPrice]]/JuchuZan[[#This Row],[OrderQty]]</f>
        <v>31.1</v>
      </c>
      <c r="AC311" s="1" t="e">
        <f>_xlfn.XLOOKUP(JuchuZan[[#This Row],[H'#]],#REF!,#REF!,"NA",0)</f>
        <v>#REF!</v>
      </c>
      <c r="AD311" s="1" t="e">
        <f>_xlfn.XLOOKUP(JuchuZan[[#This Row],[H'#]],#REF!,#REF!,"NA",0)</f>
        <v>#REF!</v>
      </c>
      <c r="AE311" s="1" t="str">
        <f>_xlfn.XLOOKUP(JuchuZan[[#This Row],[H'#]],[3]Sheet1!$H$2:$H$1079,[3]Sheet1!$B$2:$B$1079,"NA",0)</f>
        <v>NA</v>
      </c>
    </row>
    <row r="312" spans="1:31" hidden="1">
      <c r="A312" s="1" t="s">
        <v>967</v>
      </c>
      <c r="B312" s="1" t="s">
        <v>968</v>
      </c>
      <c r="C312" s="1" t="s">
        <v>969</v>
      </c>
      <c r="D312" s="1">
        <v>6</v>
      </c>
      <c r="E312" s="1">
        <v>6360</v>
      </c>
      <c r="F312" s="1">
        <v>0</v>
      </c>
      <c r="G312" s="1" t="s">
        <v>135</v>
      </c>
      <c r="H312" s="1" t="s">
        <v>74</v>
      </c>
      <c r="I312" s="1" t="s">
        <v>36</v>
      </c>
      <c r="J312" s="1" t="s">
        <v>403</v>
      </c>
      <c r="K312" s="1" t="s">
        <v>568</v>
      </c>
      <c r="L312" s="1" t="s">
        <v>38</v>
      </c>
      <c r="M312" s="1" t="s">
        <v>38</v>
      </c>
      <c r="N312" s="1">
        <v>1403</v>
      </c>
      <c r="O312" s="2">
        <v>8418</v>
      </c>
      <c r="P312" s="1">
        <v>11</v>
      </c>
      <c r="Q312" s="1">
        <v>20230912</v>
      </c>
      <c r="R312" s="1">
        <v>20230912</v>
      </c>
      <c r="S312" s="1">
        <v>20230912</v>
      </c>
      <c r="T312" s="1" t="s">
        <v>38</v>
      </c>
      <c r="U312" s="1" t="b">
        <v>0</v>
      </c>
      <c r="V312" s="1" t="b">
        <v>0</v>
      </c>
      <c r="W312" s="1" t="str" cm="1">
        <f t="array" ref="W312">_xlfn.XLOOKUP(MID(JuchuZan[[#This Row],[Item'#]],2,3),INDEX(_dtRg_Material,,1),INDEX(_dtRg_Material,,2),"-")</f>
        <v>-</v>
      </c>
      <c r="X312" s="1">
        <f>JuchuZan[[#This Row],[Total Length]]/JuchuZan[[#This Row],[OrderQty]]</f>
        <v>1060</v>
      </c>
      <c r="Y312" s="87">
        <f>JuchuZan[[#This Row],[TotalPrice]]+Y311</f>
        <v>552567.5399999998</v>
      </c>
      <c r="Z3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2" s="1" t="e">
        <f>JuchuZan[[#This Row],[Total Length]]/JuchuZan[[#This Row],[Total Block]]</f>
        <v>#DIV/0!</v>
      </c>
      <c r="AB312" s="1">
        <f>JuchuZan[[#This Row],[TotalPrice]]/JuchuZan[[#This Row],[OrderQty]]</f>
        <v>1403</v>
      </c>
      <c r="AC312" s="1" t="e">
        <f>_xlfn.XLOOKUP(JuchuZan[[#This Row],[H'#]],#REF!,#REF!,"NA",0)</f>
        <v>#REF!</v>
      </c>
      <c r="AD312" s="1" t="e">
        <f>_xlfn.XLOOKUP(JuchuZan[[#This Row],[H'#]],#REF!,#REF!,"NA",0)</f>
        <v>#REF!</v>
      </c>
      <c r="AE312" s="1" t="str">
        <f>_xlfn.XLOOKUP(JuchuZan[[#This Row],[H'#]],[3]Sheet1!$H$2:$H$1079,[3]Sheet1!$B$2:$B$1079,"NA",0)</f>
        <v>WASHING (GL)</v>
      </c>
    </row>
    <row r="313" spans="1:31" hidden="1">
      <c r="A313" s="1" t="s">
        <v>970</v>
      </c>
      <c r="B313" s="1" t="s">
        <v>971</v>
      </c>
      <c r="C313" s="1" t="s">
        <v>972</v>
      </c>
      <c r="D313" s="1">
        <v>20</v>
      </c>
      <c r="E313" s="1">
        <v>6000</v>
      </c>
      <c r="F313" s="1">
        <v>20</v>
      </c>
      <c r="G313" s="1" t="s">
        <v>38</v>
      </c>
      <c r="H313" s="1" t="s">
        <v>93</v>
      </c>
      <c r="I313" s="1" t="s">
        <v>43</v>
      </c>
      <c r="J313" s="1" t="s">
        <v>288</v>
      </c>
      <c r="K313" s="1" t="s">
        <v>227</v>
      </c>
      <c r="L313" s="1" t="s">
        <v>38</v>
      </c>
      <c r="M313" s="1" t="s">
        <v>289</v>
      </c>
      <c r="N313" s="1">
        <v>442.27</v>
      </c>
      <c r="O313" s="2">
        <v>8845.4</v>
      </c>
      <c r="P313" s="1">
        <v>21</v>
      </c>
      <c r="Q313" s="1">
        <v>20230822</v>
      </c>
      <c r="R313" s="1">
        <v>20230912</v>
      </c>
      <c r="S313" s="1">
        <v>20230912</v>
      </c>
      <c r="T313" s="1" t="s">
        <v>38</v>
      </c>
      <c r="U313" s="1" t="b">
        <v>0</v>
      </c>
      <c r="V313" s="1" t="b">
        <v>0</v>
      </c>
      <c r="W313" s="1" t="str" cm="1">
        <f t="array" ref="W313">_xlfn.XLOOKUP(MID(JuchuZan[[#This Row],[Item'#]],2,3),INDEX(_dtRg_Material,,1),INDEX(_dtRg_Material,,2),"-")</f>
        <v>-</v>
      </c>
      <c r="X313" s="1">
        <f>JuchuZan[[#This Row],[Total Length]]/JuchuZan[[#This Row],[OrderQty]]</f>
        <v>300</v>
      </c>
      <c r="Y313" s="87">
        <f>JuchuZan[[#This Row],[TotalPrice]]+Y312</f>
        <v>561412.93999999983</v>
      </c>
      <c r="Z3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3" s="1">
        <f>JuchuZan[[#This Row],[Total Length]]/JuchuZan[[#This Row],[Total Block]]</f>
        <v>300</v>
      </c>
      <c r="AB313" s="1">
        <f>JuchuZan[[#This Row],[TotalPrice]]/JuchuZan[[#This Row],[OrderQty]]</f>
        <v>442.27</v>
      </c>
      <c r="AC313" s="1" t="e">
        <f>_xlfn.XLOOKUP(JuchuZan[[#This Row],[H'#]],#REF!,#REF!,"NA",0)</f>
        <v>#REF!</v>
      </c>
      <c r="AD313" s="1" t="e">
        <f>_xlfn.XLOOKUP(JuchuZan[[#This Row],[H'#]],#REF!,#REF!,"NA",0)</f>
        <v>#REF!</v>
      </c>
      <c r="AE313" s="1" t="str">
        <f>_xlfn.XLOOKUP(JuchuZan[[#This Row],[H'#]],[3]Sheet1!$H$2:$H$1079,[3]Sheet1!$B$2:$B$1079,"NA",0)</f>
        <v>NA</v>
      </c>
    </row>
    <row r="314" spans="1:31">
      <c r="A314" s="1" t="s">
        <v>973</v>
      </c>
      <c r="B314" s="1" t="s">
        <v>974</v>
      </c>
      <c r="C314" s="1" t="s">
        <v>975</v>
      </c>
      <c r="D314" s="1">
        <v>10</v>
      </c>
      <c r="E314" s="1">
        <v>2800</v>
      </c>
      <c r="F314" s="1">
        <v>20</v>
      </c>
      <c r="G314" s="1" t="s">
        <v>139</v>
      </c>
      <c r="H314" s="1" t="s">
        <v>102</v>
      </c>
      <c r="I314" s="1" t="s">
        <v>103</v>
      </c>
      <c r="J314" s="1" t="s">
        <v>104</v>
      </c>
      <c r="K314" s="1" t="s">
        <v>105</v>
      </c>
      <c r="L314" s="1" t="s">
        <v>38</v>
      </c>
      <c r="M314" s="1" t="s">
        <v>38</v>
      </c>
      <c r="N314" s="1">
        <v>110.96</v>
      </c>
      <c r="O314" s="2">
        <v>1109.5999999999999</v>
      </c>
      <c r="P314" s="1">
        <v>11</v>
      </c>
      <c r="Q314" s="1">
        <v>20230725</v>
      </c>
      <c r="R314" s="1">
        <v>20230912</v>
      </c>
      <c r="S314" s="1">
        <v>20230912</v>
      </c>
      <c r="T314" s="1" t="s">
        <v>38</v>
      </c>
      <c r="U314" s="1" t="b">
        <v>0</v>
      </c>
      <c r="V314" s="1" t="b">
        <v>1</v>
      </c>
      <c r="W314" s="1" t="str" cm="1">
        <f t="array" ref="W314">_xlfn.XLOOKUP(MID(JuchuZan[[#This Row],[Item'#]],2,3),INDEX(_dtRg_Material,,1),INDEX(_dtRg_Material,,2),"-")</f>
        <v>-</v>
      </c>
      <c r="X314" s="1">
        <f>JuchuZan[[#This Row],[Total Length]]/JuchuZan[[#This Row],[OrderQty]]</f>
        <v>280</v>
      </c>
      <c r="Y314" s="87">
        <f>JuchuZan[[#This Row],[TotalPrice]]+Y313</f>
        <v>562522.5399999998</v>
      </c>
      <c r="Z3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4" s="1">
        <f>JuchuZan[[#This Row],[Total Length]]/JuchuZan[[#This Row],[Total Block]]</f>
        <v>140</v>
      </c>
      <c r="AB314" s="1">
        <f>JuchuZan[[#This Row],[TotalPrice]]/JuchuZan[[#This Row],[OrderQty]]</f>
        <v>110.96</v>
      </c>
      <c r="AC314" s="1" t="e">
        <f>_xlfn.XLOOKUP(JuchuZan[[#This Row],[H'#]],#REF!,#REF!,"NA",0)</f>
        <v>#REF!</v>
      </c>
      <c r="AD314" s="1" t="e">
        <f>_xlfn.XLOOKUP(JuchuZan[[#This Row],[H'#]],#REF!,#REF!,"NA",0)</f>
        <v>#REF!</v>
      </c>
      <c r="AE314" s="1" t="str">
        <f>_xlfn.XLOOKUP(JuchuZan[[#This Row],[H'#]],[3]Sheet1!$H$2:$H$1079,[3]Sheet1!$B$2:$B$1079,"NA",0)</f>
        <v>WASHING &amp; WIPING RAIL</v>
      </c>
    </row>
    <row r="315" spans="1:31">
      <c r="A315" s="1" t="s">
        <v>976</v>
      </c>
      <c r="B315" s="1" t="s">
        <v>977</v>
      </c>
      <c r="C315" s="1" t="s">
        <v>978</v>
      </c>
      <c r="D315" s="1">
        <v>2</v>
      </c>
      <c r="E315" s="1">
        <v>320</v>
      </c>
      <c r="F315" s="1">
        <v>2</v>
      </c>
      <c r="G315" s="1" t="s">
        <v>882</v>
      </c>
      <c r="H315" s="1" t="s">
        <v>102</v>
      </c>
      <c r="I315" s="1" t="s">
        <v>103</v>
      </c>
      <c r="J315" s="1" t="s">
        <v>104</v>
      </c>
      <c r="K315" s="1" t="s">
        <v>105</v>
      </c>
      <c r="L315" s="1" t="s">
        <v>38</v>
      </c>
      <c r="M315" s="1" t="s">
        <v>38</v>
      </c>
      <c r="N315" s="1">
        <v>44.93</v>
      </c>
      <c r="O315" s="2">
        <v>89.86</v>
      </c>
      <c r="P315" s="1">
        <v>11</v>
      </c>
      <c r="Q315" s="1">
        <v>20230809</v>
      </c>
      <c r="R315" s="1">
        <v>20230912</v>
      </c>
      <c r="S315" s="1">
        <v>20230912</v>
      </c>
      <c r="T315" s="1" t="s">
        <v>38</v>
      </c>
      <c r="U315" s="1" t="b">
        <v>0</v>
      </c>
      <c r="V315" s="1" t="b">
        <v>1</v>
      </c>
      <c r="W315" s="1" t="str" cm="1">
        <f t="array" ref="W315">_xlfn.XLOOKUP(MID(JuchuZan[[#This Row],[Item'#]],2,3),INDEX(_dtRg_Material,,1),INDEX(_dtRg_Material,,2),"-")</f>
        <v>-</v>
      </c>
      <c r="X315" s="1">
        <f>JuchuZan[[#This Row],[Total Length]]/JuchuZan[[#This Row],[OrderQty]]</f>
        <v>160</v>
      </c>
      <c r="Y315" s="87">
        <f>JuchuZan[[#This Row],[TotalPrice]]+Y314</f>
        <v>562612.39999999979</v>
      </c>
      <c r="Z3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5" s="1">
        <f>JuchuZan[[#This Row],[Total Length]]/JuchuZan[[#This Row],[Total Block]]</f>
        <v>160</v>
      </c>
      <c r="AB315" s="1">
        <f>JuchuZan[[#This Row],[TotalPrice]]/JuchuZan[[#This Row],[OrderQty]]</f>
        <v>44.93</v>
      </c>
      <c r="AC315" s="1" t="e">
        <f>_xlfn.XLOOKUP(JuchuZan[[#This Row],[H'#]],#REF!,#REF!,"NA",0)</f>
        <v>#REF!</v>
      </c>
      <c r="AD315" s="1" t="e">
        <f>_xlfn.XLOOKUP(JuchuZan[[#This Row],[H'#]],#REF!,#REF!,"NA",0)</f>
        <v>#REF!</v>
      </c>
      <c r="AE315" s="1" t="str">
        <f>_xlfn.XLOOKUP(JuchuZan[[#This Row],[H'#]],[3]Sheet1!$H$2:$H$1079,[3]Sheet1!$B$2:$B$1079,"NA",0)</f>
        <v>WASHING &amp; WIPING RAIL</v>
      </c>
    </row>
    <row r="316" spans="1:31">
      <c r="A316" s="1" t="s">
        <v>979</v>
      </c>
      <c r="B316" s="1" t="s">
        <v>229</v>
      </c>
      <c r="C316" s="1" t="s">
        <v>230</v>
      </c>
      <c r="D316" s="1">
        <v>10</v>
      </c>
      <c r="E316" s="1">
        <v>60960</v>
      </c>
      <c r="F316" s="1">
        <v>0</v>
      </c>
      <c r="G316" s="1" t="s">
        <v>231</v>
      </c>
      <c r="H316" s="1" t="s">
        <v>232</v>
      </c>
      <c r="I316" s="1" t="s">
        <v>233</v>
      </c>
      <c r="J316" s="1" t="s">
        <v>114</v>
      </c>
      <c r="K316" s="1" t="s">
        <v>38</v>
      </c>
      <c r="L316" s="1" t="s">
        <v>61</v>
      </c>
      <c r="M316" s="1" t="s">
        <v>38</v>
      </c>
      <c r="N316" s="1">
        <v>434</v>
      </c>
      <c r="O316" s="2">
        <v>4340</v>
      </c>
      <c r="P316" s="1">
        <v>11</v>
      </c>
      <c r="Q316" s="1">
        <v>20230912</v>
      </c>
      <c r="R316" s="1">
        <v>20230912</v>
      </c>
      <c r="S316" s="1">
        <v>20230912</v>
      </c>
      <c r="T316" s="1" t="s">
        <v>234</v>
      </c>
      <c r="U316" s="1" t="b">
        <v>0</v>
      </c>
      <c r="V316" s="1" t="b">
        <v>1</v>
      </c>
      <c r="W316" s="1" t="str" cm="1">
        <f t="array" ref="W316">_xlfn.XLOOKUP(MID(JuchuZan[[#This Row],[Item'#]],2,3),INDEX(_dtRg_Material,,1),INDEX(_dtRg_Material,,2),"-")</f>
        <v>-</v>
      </c>
      <c r="X316" s="1">
        <f>JuchuZan[[#This Row],[Total Length]]/JuchuZan[[#This Row],[OrderQty]]</f>
        <v>6096</v>
      </c>
      <c r="Y316" s="87">
        <f>JuchuZan[[#This Row],[TotalPrice]]+Y315</f>
        <v>566952.39999999979</v>
      </c>
      <c r="Z3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6" s="1" t="e">
        <f>JuchuZan[[#This Row],[Total Length]]/JuchuZan[[#This Row],[Total Block]]</f>
        <v>#DIV/0!</v>
      </c>
      <c r="AB316" s="1">
        <f>JuchuZan[[#This Row],[TotalPrice]]/JuchuZan[[#This Row],[OrderQty]]</f>
        <v>434</v>
      </c>
      <c r="AC316" s="1" t="e">
        <f>_xlfn.XLOOKUP(JuchuZan[[#This Row],[H'#]],#REF!,#REF!,"NA",0)</f>
        <v>#REF!</v>
      </c>
      <c r="AD316" s="1" t="e">
        <f>_xlfn.XLOOKUP(JuchuZan[[#This Row],[H'#]],#REF!,#REF!,"NA",0)</f>
        <v>#REF!</v>
      </c>
      <c r="AE316" s="1" t="str">
        <f>_xlfn.XLOOKUP(JuchuZan[[#This Row],[H'#]],[3]Sheet1!$H$2:$H$1079,[3]Sheet1!$B$2:$B$1079,"NA",0)</f>
        <v>ACCURACY INSPECTION</v>
      </c>
    </row>
    <row r="317" spans="1:31">
      <c r="A317" s="1" t="s">
        <v>980</v>
      </c>
      <c r="B317" s="1" t="s">
        <v>981</v>
      </c>
      <c r="C317" s="1" t="s">
        <v>982</v>
      </c>
      <c r="D317" s="1">
        <v>6</v>
      </c>
      <c r="E317" s="1">
        <v>1320</v>
      </c>
      <c r="F317" s="1">
        <v>12</v>
      </c>
      <c r="G317" s="1" t="s">
        <v>123</v>
      </c>
      <c r="H317" s="1" t="s">
        <v>49</v>
      </c>
      <c r="I317" s="1" t="s">
        <v>50</v>
      </c>
      <c r="J317" s="1" t="s">
        <v>59</v>
      </c>
      <c r="K317" s="1" t="s">
        <v>82</v>
      </c>
      <c r="L317" s="1" t="s">
        <v>38</v>
      </c>
      <c r="M317" s="1" t="s">
        <v>38</v>
      </c>
      <c r="N317" s="1">
        <v>83.12</v>
      </c>
      <c r="O317" s="2">
        <v>498.72</v>
      </c>
      <c r="P317" s="1">
        <v>11</v>
      </c>
      <c r="Q317" s="1">
        <v>20230815</v>
      </c>
      <c r="R317" s="1">
        <v>20230912</v>
      </c>
      <c r="S317" s="1">
        <v>20230912</v>
      </c>
      <c r="T317" s="1" t="s">
        <v>38</v>
      </c>
      <c r="U317" s="1" t="b">
        <v>0</v>
      </c>
      <c r="V317" s="1" t="b">
        <v>1</v>
      </c>
      <c r="W317" s="1" t="str" cm="1">
        <f t="array" ref="W317">_xlfn.XLOOKUP(MID(JuchuZan[[#This Row],[Item'#]],2,3),INDEX(_dtRg_Material,,1),INDEX(_dtRg_Material,,2),"-")</f>
        <v>-</v>
      </c>
      <c r="X317" s="1">
        <f>JuchuZan[[#This Row],[Total Length]]/JuchuZan[[#This Row],[OrderQty]]</f>
        <v>220</v>
      </c>
      <c r="Y317" s="87">
        <f>JuchuZan[[#This Row],[TotalPrice]]+Y316</f>
        <v>567451.11999999976</v>
      </c>
      <c r="Z3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7" s="1">
        <f>JuchuZan[[#This Row],[Total Length]]/JuchuZan[[#This Row],[Total Block]]</f>
        <v>110</v>
      </c>
      <c r="AB317" s="1">
        <f>JuchuZan[[#This Row],[TotalPrice]]/JuchuZan[[#This Row],[OrderQty]]</f>
        <v>83.12</v>
      </c>
      <c r="AC317" s="1" t="e">
        <f>_xlfn.XLOOKUP(JuchuZan[[#This Row],[H'#]],#REF!,#REF!,"NA",0)</f>
        <v>#REF!</v>
      </c>
      <c r="AD317" s="1" t="e">
        <f>_xlfn.XLOOKUP(JuchuZan[[#This Row],[H'#]],#REF!,#REF!,"NA",0)</f>
        <v>#REF!</v>
      </c>
      <c r="AE317" s="1" t="str">
        <f>_xlfn.XLOOKUP(JuchuZan[[#This Row],[H'#]],[3]Sheet1!$H$2:$H$1079,[3]Sheet1!$B$2:$B$1079,"NA",0)</f>
        <v>NA</v>
      </c>
    </row>
    <row r="318" spans="1:31">
      <c r="A318" s="1" t="s">
        <v>983</v>
      </c>
      <c r="B318" s="1" t="s">
        <v>984</v>
      </c>
      <c r="C318" s="1" t="s">
        <v>985</v>
      </c>
      <c r="D318" s="1">
        <v>1</v>
      </c>
      <c r="E318" s="1">
        <v>160</v>
      </c>
      <c r="F318" s="1">
        <v>1</v>
      </c>
      <c r="G318" s="1" t="s">
        <v>439</v>
      </c>
      <c r="H318" s="1" t="s">
        <v>49</v>
      </c>
      <c r="I318" s="1" t="s">
        <v>50</v>
      </c>
      <c r="J318" s="1" t="s">
        <v>81</v>
      </c>
      <c r="K318" s="1" t="s">
        <v>82</v>
      </c>
      <c r="L318" s="1" t="s">
        <v>38</v>
      </c>
      <c r="M318" s="1" t="s">
        <v>53</v>
      </c>
      <c r="N318" s="1">
        <v>80.599999999999994</v>
      </c>
      <c r="O318" s="2">
        <v>80.599999999999994</v>
      </c>
      <c r="P318" s="1">
        <v>11</v>
      </c>
      <c r="Q318" s="1">
        <v>20230829</v>
      </c>
      <c r="R318" s="1">
        <v>20230912</v>
      </c>
      <c r="S318" s="1">
        <v>20230912</v>
      </c>
      <c r="T318" s="1" t="s">
        <v>38</v>
      </c>
      <c r="U318" s="1" t="b">
        <v>0</v>
      </c>
      <c r="V318" s="1" t="b">
        <v>1</v>
      </c>
      <c r="W318" s="1" t="str" cm="1">
        <f t="array" ref="W318">_xlfn.XLOOKUP(MID(JuchuZan[[#This Row],[Item'#]],2,3),INDEX(_dtRg_Material,,1),INDEX(_dtRg_Material,,2),"-")</f>
        <v>-</v>
      </c>
      <c r="X318" s="1">
        <f>JuchuZan[[#This Row],[Total Length]]/JuchuZan[[#This Row],[OrderQty]]</f>
        <v>160</v>
      </c>
      <c r="Y318" s="87">
        <f>JuchuZan[[#This Row],[TotalPrice]]+Y317</f>
        <v>567531.71999999974</v>
      </c>
      <c r="Z3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8" s="1">
        <f>JuchuZan[[#This Row],[Total Length]]/JuchuZan[[#This Row],[Total Block]]</f>
        <v>160</v>
      </c>
      <c r="AB318" s="1">
        <f>JuchuZan[[#This Row],[TotalPrice]]/JuchuZan[[#This Row],[OrderQty]]</f>
        <v>80.599999999999994</v>
      </c>
      <c r="AC318" s="1" t="e">
        <f>_xlfn.XLOOKUP(JuchuZan[[#This Row],[H'#]],#REF!,#REF!,"NA",0)</f>
        <v>#REF!</v>
      </c>
      <c r="AD318" s="1" t="e">
        <f>_xlfn.XLOOKUP(JuchuZan[[#This Row],[H'#]],#REF!,#REF!,"NA",0)</f>
        <v>#REF!</v>
      </c>
      <c r="AE318" s="1" t="str">
        <f>_xlfn.XLOOKUP(JuchuZan[[#This Row],[H'#]],[3]Sheet1!$H$2:$H$1079,[3]Sheet1!$B$2:$B$1079,"NA",0)</f>
        <v>WHEEL CUTTING HALF 4</v>
      </c>
    </row>
    <row r="319" spans="1:31">
      <c r="A319" s="1" t="s">
        <v>986</v>
      </c>
      <c r="B319" s="1" t="s">
        <v>987</v>
      </c>
      <c r="C319" s="1" t="s">
        <v>988</v>
      </c>
      <c r="D319" s="1">
        <v>2</v>
      </c>
      <c r="E319" s="1">
        <v>400</v>
      </c>
      <c r="F319" s="1">
        <v>2</v>
      </c>
      <c r="G319" s="1" t="s">
        <v>439</v>
      </c>
      <c r="H319" s="1" t="s">
        <v>49</v>
      </c>
      <c r="I319" s="1" t="s">
        <v>50</v>
      </c>
      <c r="J319" s="1" t="s">
        <v>81</v>
      </c>
      <c r="K319" s="1" t="s">
        <v>82</v>
      </c>
      <c r="L319" s="1" t="s">
        <v>38</v>
      </c>
      <c r="M319" s="1" t="s">
        <v>38</v>
      </c>
      <c r="N319" s="1">
        <v>76.760000000000005</v>
      </c>
      <c r="O319" s="2">
        <v>153.52000000000001</v>
      </c>
      <c r="P319" s="1">
        <v>11</v>
      </c>
      <c r="Q319" s="1">
        <v>20230829</v>
      </c>
      <c r="R319" s="1">
        <v>20230912</v>
      </c>
      <c r="S319" s="1">
        <v>20230912</v>
      </c>
      <c r="T319" s="1" t="s">
        <v>38</v>
      </c>
      <c r="U319" s="1" t="b">
        <v>0</v>
      </c>
      <c r="V319" s="1" t="b">
        <v>1</v>
      </c>
      <c r="W319" s="1" t="str" cm="1">
        <f t="array" ref="W319">_xlfn.XLOOKUP(MID(JuchuZan[[#This Row],[Item'#]],2,3),INDEX(_dtRg_Material,,1),INDEX(_dtRg_Material,,2),"-")</f>
        <v>-</v>
      </c>
      <c r="X319" s="1">
        <f>JuchuZan[[#This Row],[Total Length]]/JuchuZan[[#This Row],[OrderQty]]</f>
        <v>200</v>
      </c>
      <c r="Y319" s="87">
        <f>JuchuZan[[#This Row],[TotalPrice]]+Y318</f>
        <v>567685.23999999976</v>
      </c>
      <c r="Z3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19" s="1">
        <f>JuchuZan[[#This Row],[Total Length]]/JuchuZan[[#This Row],[Total Block]]</f>
        <v>200</v>
      </c>
      <c r="AB319" s="1">
        <f>JuchuZan[[#This Row],[TotalPrice]]/JuchuZan[[#This Row],[OrderQty]]</f>
        <v>76.760000000000005</v>
      </c>
      <c r="AC319" s="1" t="e">
        <f>_xlfn.XLOOKUP(JuchuZan[[#This Row],[H'#]],#REF!,#REF!,"NA",0)</f>
        <v>#REF!</v>
      </c>
      <c r="AD319" s="1" t="e">
        <f>_xlfn.XLOOKUP(JuchuZan[[#This Row],[H'#]],#REF!,#REF!,"NA",0)</f>
        <v>#REF!</v>
      </c>
      <c r="AE319" s="1" t="str">
        <f>_xlfn.XLOOKUP(JuchuZan[[#This Row],[H'#]],[3]Sheet1!$H$2:$H$1079,[3]Sheet1!$B$2:$B$1079,"NA",0)</f>
        <v>WHEEL CUTTING HALF 4</v>
      </c>
    </row>
    <row r="320" spans="1:31">
      <c r="A320" s="1" t="s">
        <v>989</v>
      </c>
      <c r="B320" s="1" t="s">
        <v>990</v>
      </c>
      <c r="C320" s="1" t="s">
        <v>991</v>
      </c>
      <c r="D320" s="1">
        <v>1</v>
      </c>
      <c r="E320" s="1">
        <v>140</v>
      </c>
      <c r="F320" s="1">
        <v>1</v>
      </c>
      <c r="G320" s="1" t="s">
        <v>439</v>
      </c>
      <c r="H320" s="1" t="s">
        <v>49</v>
      </c>
      <c r="I320" s="1" t="s">
        <v>50</v>
      </c>
      <c r="J320" s="1" t="s">
        <v>81</v>
      </c>
      <c r="K320" s="1" t="s">
        <v>82</v>
      </c>
      <c r="L320" s="1" t="s">
        <v>38</v>
      </c>
      <c r="M320" s="1" t="s">
        <v>38</v>
      </c>
      <c r="N320" s="1">
        <v>63.93</v>
      </c>
      <c r="O320" s="2">
        <v>63.93</v>
      </c>
      <c r="P320" s="1">
        <v>11</v>
      </c>
      <c r="Q320" s="1">
        <v>20230829</v>
      </c>
      <c r="R320" s="1">
        <v>20230912</v>
      </c>
      <c r="S320" s="1">
        <v>20230912</v>
      </c>
      <c r="T320" s="1" t="s">
        <v>38</v>
      </c>
      <c r="U320" s="1" t="b">
        <v>0</v>
      </c>
      <c r="V320" s="1" t="b">
        <v>1</v>
      </c>
      <c r="W320" s="1" t="str" cm="1">
        <f t="array" ref="W320">_xlfn.XLOOKUP(MID(JuchuZan[[#This Row],[Item'#]],2,3),INDEX(_dtRg_Material,,1),INDEX(_dtRg_Material,,2),"-")</f>
        <v>-</v>
      </c>
      <c r="X320" s="1">
        <f>JuchuZan[[#This Row],[Total Length]]/JuchuZan[[#This Row],[OrderQty]]</f>
        <v>140</v>
      </c>
      <c r="Y320" s="87">
        <f>JuchuZan[[#This Row],[TotalPrice]]+Y319</f>
        <v>567749.16999999981</v>
      </c>
      <c r="Z3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0" s="1">
        <f>JuchuZan[[#This Row],[Total Length]]/JuchuZan[[#This Row],[Total Block]]</f>
        <v>140</v>
      </c>
      <c r="AB320" s="1">
        <f>JuchuZan[[#This Row],[TotalPrice]]/JuchuZan[[#This Row],[OrderQty]]</f>
        <v>63.93</v>
      </c>
      <c r="AC320" s="1" t="e">
        <f>_xlfn.XLOOKUP(JuchuZan[[#This Row],[H'#]],#REF!,#REF!,"NA",0)</f>
        <v>#REF!</v>
      </c>
      <c r="AD320" s="1" t="e">
        <f>_xlfn.XLOOKUP(JuchuZan[[#This Row],[H'#]],#REF!,#REF!,"NA",0)</f>
        <v>#REF!</v>
      </c>
      <c r="AE320" s="1" t="str">
        <f>_xlfn.XLOOKUP(JuchuZan[[#This Row],[H'#]],[3]Sheet1!$H$2:$H$1079,[3]Sheet1!$B$2:$B$1079,"NA",0)</f>
        <v>WHEEL CUTTING HALF 4</v>
      </c>
    </row>
    <row r="321" spans="1:31">
      <c r="A321" s="1" t="s">
        <v>992</v>
      </c>
      <c r="B321" s="1" t="s">
        <v>993</v>
      </c>
      <c r="C321" s="1" t="s">
        <v>994</v>
      </c>
      <c r="D321" s="1">
        <v>1</v>
      </c>
      <c r="E321" s="1">
        <v>1720</v>
      </c>
      <c r="F321" s="1">
        <v>3</v>
      </c>
      <c r="G321" s="1" t="s">
        <v>139</v>
      </c>
      <c r="H321" s="1" t="s">
        <v>49</v>
      </c>
      <c r="I321" s="1" t="s">
        <v>50</v>
      </c>
      <c r="J321" s="1" t="s">
        <v>81</v>
      </c>
      <c r="K321" s="1" t="s">
        <v>60</v>
      </c>
      <c r="L321" s="1" t="s">
        <v>38</v>
      </c>
      <c r="M321" s="1" t="s">
        <v>38</v>
      </c>
      <c r="N321" s="1">
        <v>286.10000000000002</v>
      </c>
      <c r="O321" s="2">
        <v>286.10000000000002</v>
      </c>
      <c r="P321" s="1">
        <v>11</v>
      </c>
      <c r="Q321" s="1">
        <v>20230817</v>
      </c>
      <c r="R321" s="1">
        <v>20230912</v>
      </c>
      <c r="S321" s="1">
        <v>20230912</v>
      </c>
      <c r="T321" s="1" t="s">
        <v>38</v>
      </c>
      <c r="U321" s="1" t="b">
        <v>0</v>
      </c>
      <c r="V321" s="1" t="b">
        <v>1</v>
      </c>
      <c r="W321" s="1" t="str" cm="1">
        <f t="array" ref="W321">_xlfn.XLOOKUP(MID(JuchuZan[[#This Row],[Item'#]],2,3),INDEX(_dtRg_Material,,1),INDEX(_dtRg_Material,,2),"-")</f>
        <v>-</v>
      </c>
      <c r="X321" s="1">
        <f>JuchuZan[[#This Row],[Total Length]]/JuchuZan[[#This Row],[OrderQty]]</f>
        <v>1720</v>
      </c>
      <c r="Y321" s="87">
        <f>JuchuZan[[#This Row],[TotalPrice]]+Y320</f>
        <v>568035.26999999979</v>
      </c>
      <c r="Z3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1" s="1">
        <f>JuchuZan[[#This Row],[Total Length]]/JuchuZan[[#This Row],[Total Block]]</f>
        <v>573.33333333333337</v>
      </c>
      <c r="AB321" s="1">
        <f>JuchuZan[[#This Row],[TotalPrice]]/JuchuZan[[#This Row],[OrderQty]]</f>
        <v>286.10000000000002</v>
      </c>
      <c r="AC321" s="1" t="e">
        <f>_xlfn.XLOOKUP(JuchuZan[[#This Row],[H'#]],#REF!,#REF!,"NA",0)</f>
        <v>#REF!</v>
      </c>
      <c r="AD321" s="1" t="e">
        <f>_xlfn.XLOOKUP(JuchuZan[[#This Row],[H'#]],#REF!,#REF!,"NA",0)</f>
        <v>#REF!</v>
      </c>
      <c r="AE321" s="1" t="str">
        <f>_xlfn.XLOOKUP(JuchuZan[[#This Row],[H'#]],[3]Sheet1!$H$2:$H$1079,[3]Sheet1!$B$2:$B$1079,"NA",0)</f>
        <v>WASHING &amp; WIPING RAIL</v>
      </c>
    </row>
    <row r="322" spans="1:31" hidden="1">
      <c r="A322" s="1" t="s">
        <v>995</v>
      </c>
      <c r="B322" s="1" t="s">
        <v>996</v>
      </c>
      <c r="C322" s="1" t="s">
        <v>997</v>
      </c>
      <c r="D322" s="1">
        <v>1</v>
      </c>
      <c r="E322" s="1">
        <v>2200</v>
      </c>
      <c r="F322" s="1">
        <v>0</v>
      </c>
      <c r="G322" s="1" t="s">
        <v>135</v>
      </c>
      <c r="H322" s="1" t="s">
        <v>526</v>
      </c>
      <c r="I322" s="1" t="s">
        <v>38</v>
      </c>
      <c r="J322" s="1" t="s">
        <v>38</v>
      </c>
      <c r="K322" s="1" t="s">
        <v>38</v>
      </c>
      <c r="L322" s="1" t="s">
        <v>38</v>
      </c>
      <c r="M322" s="1" t="s">
        <v>38</v>
      </c>
      <c r="N322" s="1">
        <v>11.15</v>
      </c>
      <c r="O322" s="2">
        <v>11.15</v>
      </c>
      <c r="P322" s="1">
        <v>11</v>
      </c>
      <c r="Q322" s="1">
        <v>20230818</v>
      </c>
      <c r="R322" s="1">
        <v>20230912</v>
      </c>
      <c r="S322" s="1">
        <v>20230912</v>
      </c>
      <c r="T322" s="1" t="s">
        <v>38</v>
      </c>
      <c r="U322" s="1" t="b">
        <v>0</v>
      </c>
      <c r="V322" s="1" t="b">
        <v>0</v>
      </c>
      <c r="W322" s="1" t="str" cm="1">
        <f t="array" ref="W322">_xlfn.XLOOKUP(MID(JuchuZan[[#This Row],[Item'#]],2,3),INDEX(_dtRg_Material,,1),INDEX(_dtRg_Material,,2),"-")</f>
        <v>-</v>
      </c>
      <c r="X322" s="1">
        <f>JuchuZan[[#This Row],[Total Length]]/JuchuZan[[#This Row],[OrderQty]]</f>
        <v>2200</v>
      </c>
      <c r="Y322" s="87">
        <f>JuchuZan[[#This Row],[TotalPrice]]+Y321</f>
        <v>568046.41999999981</v>
      </c>
      <c r="Z3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2" s="1" t="e">
        <f>JuchuZan[[#This Row],[Total Length]]/JuchuZan[[#This Row],[Total Block]]</f>
        <v>#DIV/0!</v>
      </c>
      <c r="AB322" s="1">
        <f>JuchuZan[[#This Row],[TotalPrice]]/JuchuZan[[#This Row],[OrderQty]]</f>
        <v>11.15</v>
      </c>
      <c r="AC322" s="1" t="e">
        <f>_xlfn.XLOOKUP(JuchuZan[[#This Row],[H'#]],#REF!,#REF!,"NA",0)</f>
        <v>#REF!</v>
      </c>
      <c r="AD322" s="1" t="e">
        <f>_xlfn.XLOOKUP(JuchuZan[[#This Row],[H'#]],#REF!,#REF!,"NA",0)</f>
        <v>#REF!</v>
      </c>
      <c r="AE322" s="1" t="str">
        <f>_xlfn.XLOOKUP(JuchuZan[[#This Row],[H'#]],[3]Sheet1!$H$2:$H$1079,[3]Sheet1!$B$2:$B$1079,"NA",0)</f>
        <v>FINAL INSPECTION (GL)</v>
      </c>
    </row>
    <row r="323" spans="1:31">
      <c r="A323" s="1" t="s">
        <v>998</v>
      </c>
      <c r="B323" s="1" t="s">
        <v>999</v>
      </c>
      <c r="C323" s="1" t="s">
        <v>1000</v>
      </c>
      <c r="D323" s="1">
        <v>4</v>
      </c>
      <c r="E323" s="1">
        <v>400</v>
      </c>
      <c r="F323" s="1">
        <v>4</v>
      </c>
      <c r="G323" s="1" t="s">
        <v>1001</v>
      </c>
      <c r="H323" s="1" t="s">
        <v>49</v>
      </c>
      <c r="I323" s="1" t="s">
        <v>50</v>
      </c>
      <c r="J323" s="1" t="s">
        <v>59</v>
      </c>
      <c r="K323" s="1" t="s">
        <v>167</v>
      </c>
      <c r="L323" s="1" t="s">
        <v>38</v>
      </c>
      <c r="M323" s="1" t="s">
        <v>38</v>
      </c>
      <c r="N323" s="1">
        <v>58.58</v>
      </c>
      <c r="O323" s="2">
        <v>234.32</v>
      </c>
      <c r="P323" s="1">
        <v>11</v>
      </c>
      <c r="Q323" s="1">
        <v>20230905</v>
      </c>
      <c r="R323" s="1">
        <v>20230912</v>
      </c>
      <c r="S323" s="1">
        <v>20230912</v>
      </c>
      <c r="T323" s="1" t="s">
        <v>38</v>
      </c>
      <c r="U323" s="1" t="b">
        <v>0</v>
      </c>
      <c r="V323" s="1" t="b">
        <v>1</v>
      </c>
      <c r="W323" s="1" t="str" cm="1">
        <f t="array" ref="W323">_xlfn.XLOOKUP(MID(JuchuZan[[#This Row],[Item'#]],2,3),INDEX(_dtRg_Material,,1),INDEX(_dtRg_Material,,2),"-")</f>
        <v>-</v>
      </c>
      <c r="X323" s="1">
        <f>JuchuZan[[#This Row],[Total Length]]/JuchuZan[[#This Row],[OrderQty]]</f>
        <v>100</v>
      </c>
      <c r="Y323" s="87">
        <f>JuchuZan[[#This Row],[TotalPrice]]+Y322</f>
        <v>568280.73999999976</v>
      </c>
      <c r="Z3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3" s="1">
        <f>JuchuZan[[#This Row],[Total Length]]/JuchuZan[[#This Row],[Total Block]]</f>
        <v>100</v>
      </c>
      <c r="AB323" s="1">
        <f>JuchuZan[[#This Row],[TotalPrice]]/JuchuZan[[#This Row],[OrderQty]]</f>
        <v>58.58</v>
      </c>
      <c r="AC323" s="1" t="e">
        <f>_xlfn.XLOOKUP(JuchuZan[[#This Row],[H'#]],#REF!,#REF!,"NA",0)</f>
        <v>#REF!</v>
      </c>
      <c r="AD323" s="1" t="e">
        <f>_xlfn.XLOOKUP(JuchuZan[[#This Row],[H'#]],#REF!,#REF!,"NA",0)</f>
        <v>#REF!</v>
      </c>
      <c r="AE323" s="1" t="str">
        <f>_xlfn.XLOOKUP(JuchuZan[[#This Row],[H'#]],[3]Sheet1!$H$2:$H$1079,[3]Sheet1!$B$2:$B$1079,"NA",0)</f>
        <v>WHEEL CUTTING HALF 4</v>
      </c>
    </row>
    <row r="324" spans="1:31">
      <c r="A324" s="1" t="s">
        <v>1002</v>
      </c>
      <c r="B324" s="1" t="s">
        <v>1003</v>
      </c>
      <c r="C324" s="1" t="s">
        <v>1004</v>
      </c>
      <c r="D324" s="1">
        <v>2</v>
      </c>
      <c r="E324" s="1">
        <v>220</v>
      </c>
      <c r="F324" s="1">
        <v>2</v>
      </c>
      <c r="G324" s="1" t="s">
        <v>139</v>
      </c>
      <c r="H324" s="1" t="s">
        <v>49</v>
      </c>
      <c r="I324" s="1" t="s">
        <v>50</v>
      </c>
      <c r="J324" s="1" t="s">
        <v>59</v>
      </c>
      <c r="K324" s="1" t="s">
        <v>82</v>
      </c>
      <c r="L324" s="1" t="s">
        <v>38</v>
      </c>
      <c r="M324" s="1" t="s">
        <v>38</v>
      </c>
      <c r="N324" s="1">
        <v>51.18</v>
      </c>
      <c r="O324" s="2">
        <v>102.36</v>
      </c>
      <c r="P324" s="1">
        <v>11</v>
      </c>
      <c r="Q324" s="1">
        <v>20230824</v>
      </c>
      <c r="R324" s="1">
        <v>20230912</v>
      </c>
      <c r="S324" s="1">
        <v>20230912</v>
      </c>
      <c r="T324" s="1" t="s">
        <v>38</v>
      </c>
      <c r="U324" s="1" t="b">
        <v>0</v>
      </c>
      <c r="V324" s="1" t="b">
        <v>1</v>
      </c>
      <c r="W324" s="1" t="str" cm="1">
        <f t="array" ref="W324">_xlfn.XLOOKUP(MID(JuchuZan[[#This Row],[Item'#]],2,3),INDEX(_dtRg_Material,,1),INDEX(_dtRg_Material,,2),"-")</f>
        <v>-</v>
      </c>
      <c r="X324" s="1">
        <f>JuchuZan[[#This Row],[Total Length]]/JuchuZan[[#This Row],[OrderQty]]</f>
        <v>110</v>
      </c>
      <c r="Y324" s="87">
        <f>JuchuZan[[#This Row],[TotalPrice]]+Y323</f>
        <v>568383.09999999974</v>
      </c>
      <c r="Z3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4" s="1">
        <f>JuchuZan[[#This Row],[Total Length]]/JuchuZan[[#This Row],[Total Block]]</f>
        <v>110</v>
      </c>
      <c r="AB324" s="1">
        <f>JuchuZan[[#This Row],[TotalPrice]]/JuchuZan[[#This Row],[OrderQty]]</f>
        <v>51.18</v>
      </c>
      <c r="AC324" s="1" t="e">
        <f>_xlfn.XLOOKUP(JuchuZan[[#This Row],[H'#]],#REF!,#REF!,"NA",0)</f>
        <v>#REF!</v>
      </c>
      <c r="AD324" s="1" t="e">
        <f>_xlfn.XLOOKUP(JuchuZan[[#This Row],[H'#]],#REF!,#REF!,"NA",0)</f>
        <v>#REF!</v>
      </c>
      <c r="AE324" s="1" t="str">
        <f>_xlfn.XLOOKUP(JuchuZan[[#This Row],[H'#]],[3]Sheet1!$H$2:$H$1079,[3]Sheet1!$B$2:$B$1079,"NA",0)</f>
        <v>WHEEL CUTTING HALF 4</v>
      </c>
    </row>
    <row r="325" spans="1:31">
      <c r="A325" s="1" t="s">
        <v>1005</v>
      </c>
      <c r="B325" s="1" t="s">
        <v>142</v>
      </c>
      <c r="C325" s="1" t="s">
        <v>143</v>
      </c>
      <c r="D325" s="1">
        <v>100</v>
      </c>
      <c r="E325" s="1">
        <v>0</v>
      </c>
      <c r="F325" s="1">
        <v>100</v>
      </c>
      <c r="G325" s="1" t="s">
        <v>144</v>
      </c>
      <c r="H325" s="1" t="s">
        <v>49</v>
      </c>
      <c r="I325" s="1" t="s">
        <v>50</v>
      </c>
      <c r="J325" s="1" t="s">
        <v>59</v>
      </c>
      <c r="K325" s="1" t="s">
        <v>82</v>
      </c>
      <c r="L325" s="1" t="s">
        <v>61</v>
      </c>
      <c r="M325" s="1" t="s">
        <v>38</v>
      </c>
      <c r="N325" s="1">
        <v>27.77</v>
      </c>
      <c r="O325" s="2">
        <v>2777</v>
      </c>
      <c r="P325" s="1">
        <v>11</v>
      </c>
      <c r="Q325" s="1">
        <v>20231018</v>
      </c>
      <c r="R325" s="1">
        <v>20230912</v>
      </c>
      <c r="S325" s="1">
        <v>20231018</v>
      </c>
      <c r="T325" s="1" t="s">
        <v>38</v>
      </c>
      <c r="U325" s="1" t="b">
        <v>0</v>
      </c>
      <c r="V325" s="1" t="b">
        <v>1</v>
      </c>
      <c r="W325" s="1" t="str" cm="1">
        <f t="array" ref="W325">_xlfn.XLOOKUP(MID(JuchuZan[[#This Row],[Item'#]],2,3),INDEX(_dtRg_Material,,1),INDEX(_dtRg_Material,,2),"-")</f>
        <v>-</v>
      </c>
      <c r="X325" s="1">
        <f>JuchuZan[[#This Row],[Total Length]]/JuchuZan[[#This Row],[OrderQty]]</f>
        <v>0</v>
      </c>
      <c r="Y325" s="87">
        <f>JuchuZan[[#This Row],[TotalPrice]]+Y324</f>
        <v>571160.09999999974</v>
      </c>
      <c r="Z3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5" s="1">
        <f>JuchuZan[[#This Row],[Total Length]]/JuchuZan[[#This Row],[Total Block]]</f>
        <v>0</v>
      </c>
      <c r="AB325" s="1">
        <f>JuchuZan[[#This Row],[TotalPrice]]/JuchuZan[[#This Row],[OrderQty]]</f>
        <v>27.77</v>
      </c>
      <c r="AC325" s="1" t="e">
        <f>_xlfn.XLOOKUP(JuchuZan[[#This Row],[H'#]],#REF!,#REF!,"NA",0)</f>
        <v>#REF!</v>
      </c>
      <c r="AD325" s="1" t="e">
        <f>_xlfn.XLOOKUP(JuchuZan[[#This Row],[H'#]],#REF!,#REF!,"NA",0)</f>
        <v>#REF!</v>
      </c>
      <c r="AE325" s="1" t="str">
        <f>_xlfn.XLOOKUP(JuchuZan[[#This Row],[H'#]],[3]Sheet1!$H$2:$H$1079,[3]Sheet1!$B$2:$B$1079,"NA",0)</f>
        <v>NA</v>
      </c>
    </row>
    <row r="326" spans="1:31">
      <c r="A326" s="1" t="s">
        <v>1006</v>
      </c>
      <c r="B326" s="1" t="s">
        <v>1007</v>
      </c>
      <c r="C326" s="1" t="s">
        <v>1008</v>
      </c>
      <c r="D326" s="1">
        <v>2</v>
      </c>
      <c r="E326" s="1">
        <v>680</v>
      </c>
      <c r="F326" s="1">
        <v>2</v>
      </c>
      <c r="G326" s="1" t="s">
        <v>139</v>
      </c>
      <c r="H326" s="1" t="s">
        <v>49</v>
      </c>
      <c r="I326" s="1" t="s">
        <v>50</v>
      </c>
      <c r="J326" s="1" t="s">
        <v>397</v>
      </c>
      <c r="K326" s="1" t="s">
        <v>167</v>
      </c>
      <c r="L326" s="1" t="s">
        <v>38</v>
      </c>
      <c r="M326" s="1" t="s">
        <v>38</v>
      </c>
      <c r="N326" s="1">
        <v>105.49</v>
      </c>
      <c r="O326" s="2">
        <v>210.98</v>
      </c>
      <c r="P326" s="1">
        <v>11</v>
      </c>
      <c r="Q326" s="1">
        <v>20230524</v>
      </c>
      <c r="R326" s="1">
        <v>20230913</v>
      </c>
      <c r="S326" s="1">
        <v>20230913</v>
      </c>
      <c r="T326" s="1" t="s">
        <v>38</v>
      </c>
      <c r="U326" s="1" t="b">
        <v>0</v>
      </c>
      <c r="V326" s="1" t="b">
        <v>1</v>
      </c>
      <c r="W326" s="1" t="str" cm="1">
        <f t="array" ref="W326">_xlfn.XLOOKUP(MID(JuchuZan[[#This Row],[Item'#]],2,3),INDEX(_dtRg_Material,,1),INDEX(_dtRg_Material,,2),"-")</f>
        <v>-</v>
      </c>
      <c r="X326" s="1">
        <f>JuchuZan[[#This Row],[Total Length]]/JuchuZan[[#This Row],[OrderQty]]</f>
        <v>340</v>
      </c>
      <c r="Y326" s="87">
        <f>JuchuZan[[#This Row],[TotalPrice]]+Y325</f>
        <v>571371.07999999973</v>
      </c>
      <c r="Z3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6" s="1">
        <f>JuchuZan[[#This Row],[Total Length]]/JuchuZan[[#This Row],[Total Block]]</f>
        <v>340</v>
      </c>
      <c r="AB326" s="1">
        <f>JuchuZan[[#This Row],[TotalPrice]]/JuchuZan[[#This Row],[OrderQty]]</f>
        <v>105.49</v>
      </c>
      <c r="AC326" s="1" t="e">
        <f>_xlfn.XLOOKUP(JuchuZan[[#This Row],[H'#]],#REF!,#REF!,"NA",0)</f>
        <v>#REF!</v>
      </c>
      <c r="AD326" s="1" t="e">
        <f>_xlfn.XLOOKUP(JuchuZan[[#This Row],[H'#]],#REF!,#REF!,"NA",0)</f>
        <v>#REF!</v>
      </c>
      <c r="AE326" s="1" t="str">
        <f>_xlfn.XLOOKUP(JuchuZan[[#This Row],[H'#]],[3]Sheet1!$H$2:$H$1079,[3]Sheet1!$B$2:$B$1079,"NA",0)</f>
        <v>NA</v>
      </c>
    </row>
    <row r="327" spans="1:31">
      <c r="A327" s="1" t="s">
        <v>1009</v>
      </c>
      <c r="B327" s="1" t="s">
        <v>1010</v>
      </c>
      <c r="C327" s="1" t="s">
        <v>1011</v>
      </c>
      <c r="D327" s="1">
        <v>44</v>
      </c>
      <c r="E327" s="1">
        <v>151712</v>
      </c>
      <c r="F327" s="1">
        <v>0</v>
      </c>
      <c r="G327" s="1" t="s">
        <v>123</v>
      </c>
      <c r="H327" s="1" t="s">
        <v>324</v>
      </c>
      <c r="I327" s="1" t="s">
        <v>50</v>
      </c>
      <c r="J327" s="1" t="s">
        <v>68</v>
      </c>
      <c r="K327" s="1" t="s">
        <v>38</v>
      </c>
      <c r="L327" s="1" t="s">
        <v>61</v>
      </c>
      <c r="M327" s="1" t="s">
        <v>38</v>
      </c>
      <c r="N327" s="1">
        <v>306</v>
      </c>
      <c r="O327" s="2">
        <v>13464</v>
      </c>
      <c r="P327" s="1">
        <v>11</v>
      </c>
      <c r="Q327" s="1">
        <v>20230828</v>
      </c>
      <c r="R327" s="1">
        <v>20230913</v>
      </c>
      <c r="S327" s="1">
        <v>20230913</v>
      </c>
      <c r="T327" s="1" t="s">
        <v>1012</v>
      </c>
      <c r="U327" s="1" t="b">
        <v>0</v>
      </c>
      <c r="V327" s="1" t="b">
        <v>1</v>
      </c>
      <c r="W327" s="1" t="str" cm="1">
        <f t="array" ref="W327">_xlfn.XLOOKUP(MID(JuchuZan[[#This Row],[Item'#]],2,3),INDEX(_dtRg_Material,,1),INDEX(_dtRg_Material,,2),"-")</f>
        <v>-</v>
      </c>
      <c r="X327" s="1">
        <f>JuchuZan[[#This Row],[Total Length]]/JuchuZan[[#This Row],[OrderQty]]</f>
        <v>3448</v>
      </c>
      <c r="Y327" s="87">
        <f>JuchuZan[[#This Row],[TotalPrice]]+Y326</f>
        <v>584835.07999999973</v>
      </c>
      <c r="Z3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7" s="1" t="e">
        <f>JuchuZan[[#This Row],[Total Length]]/JuchuZan[[#This Row],[Total Block]]</f>
        <v>#DIV/0!</v>
      </c>
      <c r="AB327" s="1">
        <f>JuchuZan[[#This Row],[TotalPrice]]/JuchuZan[[#This Row],[OrderQty]]</f>
        <v>306</v>
      </c>
      <c r="AC327" s="1" t="e">
        <f>_xlfn.XLOOKUP(JuchuZan[[#This Row],[H'#]],#REF!,#REF!,"NA",0)</f>
        <v>#REF!</v>
      </c>
      <c r="AD327" s="1" t="e">
        <f>_xlfn.XLOOKUP(JuchuZan[[#This Row],[H'#]],#REF!,#REF!,"NA",0)</f>
        <v>#REF!</v>
      </c>
      <c r="AE327" s="1" t="str">
        <f>_xlfn.XLOOKUP(JuchuZan[[#This Row],[H'#]],[3]Sheet1!$H$2:$H$1079,[3]Sheet1!$B$2:$B$1079,"NA",0)</f>
        <v>WHEEL CUTTING HALF 3</v>
      </c>
    </row>
    <row r="328" spans="1:31">
      <c r="A328" s="1" t="s">
        <v>1013</v>
      </c>
      <c r="B328" s="1" t="s">
        <v>1014</v>
      </c>
      <c r="C328" s="1" t="s">
        <v>486</v>
      </c>
      <c r="D328" s="1">
        <v>16</v>
      </c>
      <c r="E328" s="1">
        <v>0</v>
      </c>
      <c r="F328" s="1">
        <v>16</v>
      </c>
      <c r="G328" s="1" t="s">
        <v>1015</v>
      </c>
      <c r="H328" s="1" t="s">
        <v>49</v>
      </c>
      <c r="I328" s="1" t="s">
        <v>50</v>
      </c>
      <c r="J328" s="1" t="s">
        <v>114</v>
      </c>
      <c r="K328" s="1" t="s">
        <v>60</v>
      </c>
      <c r="L328" s="1" t="s">
        <v>61</v>
      </c>
      <c r="M328" s="1" t="s">
        <v>38</v>
      </c>
      <c r="N328" s="1">
        <v>46.64</v>
      </c>
      <c r="O328" s="2">
        <v>746.24</v>
      </c>
      <c r="P328" s="1">
        <v>11</v>
      </c>
      <c r="Q328" s="1">
        <v>20230720</v>
      </c>
      <c r="R328" s="1">
        <v>20230913</v>
      </c>
      <c r="S328" s="1">
        <v>20230913</v>
      </c>
      <c r="T328" s="1" t="s">
        <v>38</v>
      </c>
      <c r="U328" s="1" t="b">
        <v>0</v>
      </c>
      <c r="V328" s="1" t="b">
        <v>1</v>
      </c>
      <c r="W328" s="1" t="str" cm="1">
        <f t="array" ref="W328">_xlfn.XLOOKUP(MID(JuchuZan[[#This Row],[Item'#]],2,3),INDEX(_dtRg_Material,,1),INDEX(_dtRg_Material,,2),"-")</f>
        <v>-</v>
      </c>
      <c r="X328" s="1">
        <f>JuchuZan[[#This Row],[Total Length]]/JuchuZan[[#This Row],[OrderQty]]</f>
        <v>0</v>
      </c>
      <c r="Y328" s="87">
        <f>JuchuZan[[#This Row],[TotalPrice]]+Y327</f>
        <v>585581.31999999972</v>
      </c>
      <c r="Z3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8" s="1">
        <f>JuchuZan[[#This Row],[Total Length]]/JuchuZan[[#This Row],[Total Block]]</f>
        <v>0</v>
      </c>
      <c r="AB328" s="1">
        <f>JuchuZan[[#This Row],[TotalPrice]]/JuchuZan[[#This Row],[OrderQty]]</f>
        <v>46.64</v>
      </c>
      <c r="AC328" s="1" t="e">
        <f>_xlfn.XLOOKUP(JuchuZan[[#This Row],[H'#]],#REF!,#REF!,"NA",0)</f>
        <v>#REF!</v>
      </c>
      <c r="AD328" s="1" t="e">
        <f>_xlfn.XLOOKUP(JuchuZan[[#This Row],[H'#]],#REF!,#REF!,"NA",0)</f>
        <v>#REF!</v>
      </c>
      <c r="AE328" s="1" t="str">
        <f>_xlfn.XLOOKUP(JuchuZan[[#This Row],[H'#]],[3]Sheet1!$H$2:$H$1079,[3]Sheet1!$B$2:$B$1079,"NA",0)</f>
        <v>NA</v>
      </c>
    </row>
    <row r="329" spans="1:31" hidden="1">
      <c r="A329" s="1" t="s">
        <v>1016</v>
      </c>
      <c r="B329" s="1" t="s">
        <v>1017</v>
      </c>
      <c r="C329" s="1" t="s">
        <v>1018</v>
      </c>
      <c r="D329" s="1">
        <v>2</v>
      </c>
      <c r="E329" s="1">
        <v>920</v>
      </c>
      <c r="F329" s="1">
        <v>0</v>
      </c>
      <c r="G329" s="1" t="s">
        <v>1019</v>
      </c>
      <c r="H329" s="1" t="s">
        <v>74</v>
      </c>
      <c r="I329" s="1" t="s">
        <v>36</v>
      </c>
      <c r="J329" s="1" t="s">
        <v>403</v>
      </c>
      <c r="K329" s="1" t="s">
        <v>568</v>
      </c>
      <c r="L329" s="1" t="s">
        <v>38</v>
      </c>
      <c r="M329" s="1" t="s">
        <v>38</v>
      </c>
      <c r="N329" s="1">
        <v>1846</v>
      </c>
      <c r="O329" s="2">
        <v>3692</v>
      </c>
      <c r="P329" s="1">
        <v>11</v>
      </c>
      <c r="Q329" s="1">
        <v>20230831</v>
      </c>
      <c r="R329" s="1">
        <v>20230913</v>
      </c>
      <c r="S329" s="1">
        <v>20230913</v>
      </c>
      <c r="T329" s="1" t="s">
        <v>38</v>
      </c>
      <c r="U329" s="1" t="b">
        <v>0</v>
      </c>
      <c r="V329" s="1" t="b">
        <v>0</v>
      </c>
      <c r="W329" s="1" t="str" cm="1">
        <f t="array" ref="W329">_xlfn.XLOOKUP(MID(JuchuZan[[#This Row],[Item'#]],2,3),INDEX(_dtRg_Material,,1),INDEX(_dtRg_Material,,2),"-")</f>
        <v>-</v>
      </c>
      <c r="X329" s="1">
        <f>JuchuZan[[#This Row],[Total Length]]/JuchuZan[[#This Row],[OrderQty]]</f>
        <v>460</v>
      </c>
      <c r="Y329" s="87">
        <f>JuchuZan[[#This Row],[TotalPrice]]+Y328</f>
        <v>589273.31999999972</v>
      </c>
      <c r="Z3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29" s="1" t="e">
        <f>JuchuZan[[#This Row],[Total Length]]/JuchuZan[[#This Row],[Total Block]]</f>
        <v>#DIV/0!</v>
      </c>
      <c r="AB329" s="1">
        <f>JuchuZan[[#This Row],[TotalPrice]]/JuchuZan[[#This Row],[OrderQty]]</f>
        <v>1846</v>
      </c>
      <c r="AC329" s="1" t="e">
        <f>_xlfn.XLOOKUP(JuchuZan[[#This Row],[H'#]],#REF!,#REF!,"NA",0)</f>
        <v>#REF!</v>
      </c>
      <c r="AD329" s="1" t="e">
        <f>_xlfn.XLOOKUP(JuchuZan[[#This Row],[H'#]],#REF!,#REF!,"NA",0)</f>
        <v>#REF!</v>
      </c>
      <c r="AE329" s="1" t="str">
        <f>_xlfn.XLOOKUP(JuchuZan[[#This Row],[H'#]],[3]Sheet1!$H$2:$H$1079,[3]Sheet1!$B$2:$B$1079,"NA",0)</f>
        <v>WASHING (GL)</v>
      </c>
    </row>
    <row r="330" spans="1:31">
      <c r="A330" s="1" t="s">
        <v>1020</v>
      </c>
      <c r="B330" s="1" t="s">
        <v>1021</v>
      </c>
      <c r="C330" s="1" t="s">
        <v>1022</v>
      </c>
      <c r="D330" s="1">
        <v>4</v>
      </c>
      <c r="E330" s="1">
        <v>968</v>
      </c>
      <c r="F330" s="1">
        <v>4</v>
      </c>
      <c r="G330" s="1" t="s">
        <v>156</v>
      </c>
      <c r="H330" s="1" t="s">
        <v>49</v>
      </c>
      <c r="I330" s="1" t="s">
        <v>50</v>
      </c>
      <c r="J330" s="1" t="s">
        <v>59</v>
      </c>
      <c r="K330" s="1" t="s">
        <v>82</v>
      </c>
      <c r="L330" s="1" t="s">
        <v>38</v>
      </c>
      <c r="M330" s="1" t="s">
        <v>38</v>
      </c>
      <c r="N330" s="1">
        <v>57.73</v>
      </c>
      <c r="O330" s="2">
        <v>230.92</v>
      </c>
      <c r="P330" s="1">
        <v>11</v>
      </c>
      <c r="Q330" s="1">
        <v>20230913</v>
      </c>
      <c r="R330" s="1">
        <v>20230913</v>
      </c>
      <c r="S330" s="1">
        <v>20230913</v>
      </c>
      <c r="T330" s="1" t="s">
        <v>38</v>
      </c>
      <c r="U330" s="1" t="b">
        <v>0</v>
      </c>
      <c r="V330" s="1" t="b">
        <v>1</v>
      </c>
      <c r="W330" s="1" t="str" cm="1">
        <f t="array" ref="W330">_xlfn.XLOOKUP(MID(JuchuZan[[#This Row],[Item'#]],2,3),INDEX(_dtRg_Material,,1),INDEX(_dtRg_Material,,2),"-")</f>
        <v>-</v>
      </c>
      <c r="X330" s="1">
        <f>JuchuZan[[#This Row],[Total Length]]/JuchuZan[[#This Row],[OrderQty]]</f>
        <v>242</v>
      </c>
      <c r="Y330" s="87">
        <f>JuchuZan[[#This Row],[TotalPrice]]+Y329</f>
        <v>589504.23999999976</v>
      </c>
      <c r="Z3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0" s="1">
        <f>JuchuZan[[#This Row],[Total Length]]/JuchuZan[[#This Row],[Total Block]]</f>
        <v>242</v>
      </c>
      <c r="AB330" s="1">
        <f>JuchuZan[[#This Row],[TotalPrice]]/JuchuZan[[#This Row],[OrderQty]]</f>
        <v>57.73</v>
      </c>
      <c r="AC330" s="1" t="e">
        <f>_xlfn.XLOOKUP(JuchuZan[[#This Row],[H'#]],#REF!,#REF!,"NA",0)</f>
        <v>#REF!</v>
      </c>
      <c r="AD330" s="1" t="e">
        <f>_xlfn.XLOOKUP(JuchuZan[[#This Row],[H'#]],#REF!,#REF!,"NA",0)</f>
        <v>#REF!</v>
      </c>
      <c r="AE330" s="1" t="str">
        <f>_xlfn.XLOOKUP(JuchuZan[[#This Row],[H'#]],[3]Sheet1!$H$2:$H$1079,[3]Sheet1!$B$2:$B$1079,"NA",0)</f>
        <v>NA</v>
      </c>
    </row>
    <row r="331" spans="1:31">
      <c r="A331" s="1" t="s">
        <v>1023</v>
      </c>
      <c r="B331" s="1" t="s">
        <v>1024</v>
      </c>
      <c r="C331" s="1" t="s">
        <v>1025</v>
      </c>
      <c r="D331" s="1">
        <v>16</v>
      </c>
      <c r="E331" s="1">
        <v>0</v>
      </c>
      <c r="F331" s="1">
        <v>16</v>
      </c>
      <c r="G331" s="1" t="s">
        <v>1026</v>
      </c>
      <c r="H331" s="1" t="s">
        <v>66</v>
      </c>
      <c r="I331" s="1" t="s">
        <v>67</v>
      </c>
      <c r="J331" s="1" t="s">
        <v>81</v>
      </c>
      <c r="K331" s="1" t="s">
        <v>207</v>
      </c>
      <c r="L331" s="1" t="s">
        <v>38</v>
      </c>
      <c r="M331" s="1" t="s">
        <v>53</v>
      </c>
      <c r="N331" s="1">
        <v>73.959999999999994</v>
      </c>
      <c r="O331" s="2">
        <v>1183.3599999999999</v>
      </c>
      <c r="P331" s="1">
        <v>11</v>
      </c>
      <c r="Q331" s="1">
        <v>20230913</v>
      </c>
      <c r="R331" s="1">
        <v>20230913</v>
      </c>
      <c r="S331" s="1">
        <v>20230913</v>
      </c>
      <c r="T331" s="1" t="s">
        <v>38</v>
      </c>
      <c r="U331" s="1" t="b">
        <v>0</v>
      </c>
      <c r="V331" s="1" t="b">
        <v>1</v>
      </c>
      <c r="W331" s="1" t="str" cm="1">
        <f t="array" ref="W331">_xlfn.XLOOKUP(MID(JuchuZan[[#This Row],[Item'#]],2,3),INDEX(_dtRg_Material,,1),INDEX(_dtRg_Material,,2),"-")</f>
        <v>-</v>
      </c>
      <c r="X331" s="1">
        <f>JuchuZan[[#This Row],[Total Length]]/JuchuZan[[#This Row],[OrderQty]]</f>
        <v>0</v>
      </c>
      <c r="Y331" s="87">
        <f>JuchuZan[[#This Row],[TotalPrice]]+Y330</f>
        <v>590687.59999999974</v>
      </c>
      <c r="Z3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1" s="1">
        <f>JuchuZan[[#This Row],[Total Length]]/JuchuZan[[#This Row],[Total Block]]</f>
        <v>0</v>
      </c>
      <c r="AB331" s="1">
        <f>JuchuZan[[#This Row],[TotalPrice]]/JuchuZan[[#This Row],[OrderQty]]</f>
        <v>73.959999999999994</v>
      </c>
      <c r="AC331" s="1" t="e">
        <f>_xlfn.XLOOKUP(JuchuZan[[#This Row],[H'#]],#REF!,#REF!,"NA",0)</f>
        <v>#REF!</v>
      </c>
      <c r="AD331" s="1" t="e">
        <f>_xlfn.XLOOKUP(JuchuZan[[#This Row],[H'#]],#REF!,#REF!,"NA",0)</f>
        <v>#REF!</v>
      </c>
      <c r="AE331" s="1" t="str">
        <f>_xlfn.XLOOKUP(JuchuZan[[#This Row],[H'#]],[3]Sheet1!$H$2:$H$1079,[3]Sheet1!$B$2:$B$1079,"NA",0)</f>
        <v>NA</v>
      </c>
    </row>
    <row r="332" spans="1:31">
      <c r="A332" s="1" t="s">
        <v>1027</v>
      </c>
      <c r="B332" s="1" t="s">
        <v>1028</v>
      </c>
      <c r="C332" s="1" t="s">
        <v>1029</v>
      </c>
      <c r="D332" s="1">
        <v>8</v>
      </c>
      <c r="E332" s="1">
        <v>0</v>
      </c>
      <c r="F332" s="1">
        <v>8</v>
      </c>
      <c r="G332" s="1" t="s">
        <v>1026</v>
      </c>
      <c r="H332" s="1" t="s">
        <v>66</v>
      </c>
      <c r="I332" s="1" t="s">
        <v>67</v>
      </c>
      <c r="J332" s="1" t="s">
        <v>114</v>
      </c>
      <c r="K332" s="1" t="s">
        <v>60</v>
      </c>
      <c r="L332" s="1" t="s">
        <v>38</v>
      </c>
      <c r="M332" s="1" t="s">
        <v>38</v>
      </c>
      <c r="N332" s="1">
        <v>62.05</v>
      </c>
      <c r="O332" s="2">
        <v>496.4</v>
      </c>
      <c r="P332" s="1">
        <v>11</v>
      </c>
      <c r="Q332" s="1">
        <v>20230913</v>
      </c>
      <c r="R332" s="1">
        <v>20230913</v>
      </c>
      <c r="S332" s="1">
        <v>20230913</v>
      </c>
      <c r="T332" s="1" t="s">
        <v>38</v>
      </c>
      <c r="U332" s="1" t="b">
        <v>0</v>
      </c>
      <c r="V332" s="1" t="b">
        <v>1</v>
      </c>
      <c r="W332" s="1" t="str" cm="1">
        <f t="array" ref="W332">_xlfn.XLOOKUP(MID(JuchuZan[[#This Row],[Item'#]],2,3),INDEX(_dtRg_Material,,1),INDEX(_dtRg_Material,,2),"-")</f>
        <v>-</v>
      </c>
      <c r="X332" s="1">
        <f>JuchuZan[[#This Row],[Total Length]]/JuchuZan[[#This Row],[OrderQty]]</f>
        <v>0</v>
      </c>
      <c r="Y332" s="87">
        <f>JuchuZan[[#This Row],[TotalPrice]]+Y331</f>
        <v>591183.99999999977</v>
      </c>
      <c r="Z3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2" s="1">
        <f>JuchuZan[[#This Row],[Total Length]]/JuchuZan[[#This Row],[Total Block]]</f>
        <v>0</v>
      </c>
      <c r="AB332" s="1">
        <f>JuchuZan[[#This Row],[TotalPrice]]/JuchuZan[[#This Row],[OrderQty]]</f>
        <v>62.05</v>
      </c>
      <c r="AC332" s="1" t="e">
        <f>_xlfn.XLOOKUP(JuchuZan[[#This Row],[H'#]],#REF!,#REF!,"NA",0)</f>
        <v>#REF!</v>
      </c>
      <c r="AD332" s="1" t="e">
        <f>_xlfn.XLOOKUP(JuchuZan[[#This Row],[H'#]],#REF!,#REF!,"NA",0)</f>
        <v>#REF!</v>
      </c>
      <c r="AE332" s="1" t="str">
        <f>_xlfn.XLOOKUP(JuchuZan[[#This Row],[H'#]],[3]Sheet1!$H$2:$H$1079,[3]Sheet1!$B$2:$B$1079,"NA",0)</f>
        <v>NA</v>
      </c>
    </row>
    <row r="333" spans="1:31">
      <c r="A333" s="1" t="s">
        <v>1030</v>
      </c>
      <c r="B333" s="1" t="s">
        <v>1031</v>
      </c>
      <c r="C333" s="1" t="s">
        <v>1032</v>
      </c>
      <c r="D333" s="1">
        <v>4</v>
      </c>
      <c r="E333" s="1">
        <v>14740</v>
      </c>
      <c r="F333" s="1">
        <v>0</v>
      </c>
      <c r="G333" s="1" t="s">
        <v>1033</v>
      </c>
      <c r="H333" s="1" t="s">
        <v>324</v>
      </c>
      <c r="I333" s="1" t="s">
        <v>50</v>
      </c>
      <c r="J333" s="1" t="s">
        <v>68</v>
      </c>
      <c r="K333" s="1" t="s">
        <v>38</v>
      </c>
      <c r="L333" s="1" t="s">
        <v>61</v>
      </c>
      <c r="M333" s="1" t="s">
        <v>38</v>
      </c>
      <c r="N333" s="1">
        <v>516.11</v>
      </c>
      <c r="O333" s="2">
        <v>2064.44</v>
      </c>
      <c r="P333" s="1">
        <v>11</v>
      </c>
      <c r="Q333" s="1">
        <v>20230807</v>
      </c>
      <c r="R333" s="1">
        <v>20230913</v>
      </c>
      <c r="S333" s="1">
        <v>20230913</v>
      </c>
      <c r="T333" s="1" t="s">
        <v>38</v>
      </c>
      <c r="U333" s="1" t="b">
        <v>0</v>
      </c>
      <c r="V333" s="1" t="b">
        <v>1</v>
      </c>
      <c r="W333" s="1" t="str" cm="1">
        <f t="array" ref="W333">_xlfn.XLOOKUP(MID(JuchuZan[[#This Row],[Item'#]],2,3),INDEX(_dtRg_Material,,1),INDEX(_dtRg_Material,,2),"-")</f>
        <v>-</v>
      </c>
      <c r="X333" s="1">
        <f>JuchuZan[[#This Row],[Total Length]]/JuchuZan[[#This Row],[OrderQty]]</f>
        <v>3685</v>
      </c>
      <c r="Y333" s="87">
        <f>JuchuZan[[#This Row],[TotalPrice]]+Y332</f>
        <v>593248.43999999971</v>
      </c>
      <c r="Z3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3" s="1" t="e">
        <f>JuchuZan[[#This Row],[Total Length]]/JuchuZan[[#This Row],[Total Block]]</f>
        <v>#DIV/0!</v>
      </c>
      <c r="AB333" s="1">
        <f>JuchuZan[[#This Row],[TotalPrice]]/JuchuZan[[#This Row],[OrderQty]]</f>
        <v>516.11</v>
      </c>
      <c r="AC333" s="1" t="e">
        <f>_xlfn.XLOOKUP(JuchuZan[[#This Row],[H'#]],#REF!,#REF!,"NA",0)</f>
        <v>#REF!</v>
      </c>
      <c r="AD333" s="1" t="e">
        <f>_xlfn.XLOOKUP(JuchuZan[[#This Row],[H'#]],#REF!,#REF!,"NA",0)</f>
        <v>#REF!</v>
      </c>
      <c r="AE333" s="1" t="str">
        <f>_xlfn.XLOOKUP(JuchuZan[[#This Row],[H'#]],[3]Sheet1!$H$2:$H$1079,[3]Sheet1!$B$2:$B$1079,"NA",0)</f>
        <v>NA</v>
      </c>
    </row>
    <row r="334" spans="1:31">
      <c r="A334" s="1" t="s">
        <v>1034</v>
      </c>
      <c r="B334" s="1" t="s">
        <v>1035</v>
      </c>
      <c r="C334" s="1" t="s">
        <v>1036</v>
      </c>
      <c r="D334" s="1">
        <v>8</v>
      </c>
      <c r="E334" s="1">
        <v>0</v>
      </c>
      <c r="F334" s="1">
        <v>8</v>
      </c>
      <c r="G334" s="1" t="s">
        <v>1026</v>
      </c>
      <c r="H334" s="1" t="s">
        <v>66</v>
      </c>
      <c r="I334" s="1" t="s">
        <v>67</v>
      </c>
      <c r="J334" s="1" t="s">
        <v>81</v>
      </c>
      <c r="K334" s="1" t="s">
        <v>207</v>
      </c>
      <c r="L334" s="1" t="s">
        <v>38</v>
      </c>
      <c r="M334" s="1" t="s">
        <v>53</v>
      </c>
      <c r="N334" s="1">
        <v>66.459999999999994</v>
      </c>
      <c r="O334" s="2">
        <v>531.67999999999995</v>
      </c>
      <c r="P334" s="1">
        <v>11</v>
      </c>
      <c r="Q334" s="1">
        <v>20230913</v>
      </c>
      <c r="R334" s="1">
        <v>20230913</v>
      </c>
      <c r="S334" s="1">
        <v>20230913</v>
      </c>
      <c r="T334" s="1" t="s">
        <v>38</v>
      </c>
      <c r="U334" s="1" t="b">
        <v>0</v>
      </c>
      <c r="V334" s="1" t="b">
        <v>1</v>
      </c>
      <c r="W334" s="1" t="str" cm="1">
        <f t="array" ref="W334">_xlfn.XLOOKUP(MID(JuchuZan[[#This Row],[Item'#]],2,3),INDEX(_dtRg_Material,,1),INDEX(_dtRg_Material,,2),"-")</f>
        <v>-</v>
      </c>
      <c r="X334" s="1">
        <f>JuchuZan[[#This Row],[Total Length]]/JuchuZan[[#This Row],[OrderQty]]</f>
        <v>0</v>
      </c>
      <c r="Y334" s="87">
        <f>JuchuZan[[#This Row],[TotalPrice]]+Y333</f>
        <v>593780.11999999976</v>
      </c>
      <c r="Z3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4" s="1">
        <f>JuchuZan[[#This Row],[Total Length]]/JuchuZan[[#This Row],[Total Block]]</f>
        <v>0</v>
      </c>
      <c r="AB334" s="1">
        <f>JuchuZan[[#This Row],[TotalPrice]]/JuchuZan[[#This Row],[OrderQty]]</f>
        <v>66.459999999999994</v>
      </c>
      <c r="AC334" s="1" t="e">
        <f>_xlfn.XLOOKUP(JuchuZan[[#This Row],[H'#]],#REF!,#REF!,"NA",0)</f>
        <v>#REF!</v>
      </c>
      <c r="AD334" s="1" t="e">
        <f>_xlfn.XLOOKUP(JuchuZan[[#This Row],[H'#]],#REF!,#REF!,"NA",0)</f>
        <v>#REF!</v>
      </c>
      <c r="AE334" s="1" t="str">
        <f>_xlfn.XLOOKUP(JuchuZan[[#This Row],[H'#]],[3]Sheet1!$H$2:$H$1079,[3]Sheet1!$B$2:$B$1079,"NA",0)</f>
        <v>NA</v>
      </c>
    </row>
    <row r="335" spans="1:31">
      <c r="A335" s="1" t="s">
        <v>1037</v>
      </c>
      <c r="B335" s="1" t="s">
        <v>1035</v>
      </c>
      <c r="C335" s="1" t="s">
        <v>1036</v>
      </c>
      <c r="D335" s="1">
        <v>8</v>
      </c>
      <c r="E335" s="1">
        <v>0</v>
      </c>
      <c r="F335" s="1">
        <v>8</v>
      </c>
      <c r="G335" s="1" t="s">
        <v>1026</v>
      </c>
      <c r="H335" s="1" t="s">
        <v>66</v>
      </c>
      <c r="I335" s="1" t="s">
        <v>67</v>
      </c>
      <c r="J335" s="1" t="s">
        <v>81</v>
      </c>
      <c r="K335" s="1" t="s">
        <v>207</v>
      </c>
      <c r="L335" s="1" t="s">
        <v>38</v>
      </c>
      <c r="M335" s="1" t="s">
        <v>53</v>
      </c>
      <c r="N335" s="1">
        <v>66.459999999999994</v>
      </c>
      <c r="O335" s="2">
        <v>531.67999999999995</v>
      </c>
      <c r="P335" s="1">
        <v>11</v>
      </c>
      <c r="Q335" s="1">
        <v>20230913</v>
      </c>
      <c r="R335" s="1">
        <v>20230913</v>
      </c>
      <c r="S335" s="1">
        <v>20230913</v>
      </c>
      <c r="T335" s="1" t="s">
        <v>38</v>
      </c>
      <c r="U335" s="1" t="b">
        <v>0</v>
      </c>
      <c r="V335" s="1" t="b">
        <v>1</v>
      </c>
      <c r="W335" s="1" t="str" cm="1">
        <f t="array" ref="W335">_xlfn.XLOOKUP(MID(JuchuZan[[#This Row],[Item'#]],2,3),INDEX(_dtRg_Material,,1),INDEX(_dtRg_Material,,2),"-")</f>
        <v>-</v>
      </c>
      <c r="X335" s="1">
        <f>JuchuZan[[#This Row],[Total Length]]/JuchuZan[[#This Row],[OrderQty]]</f>
        <v>0</v>
      </c>
      <c r="Y335" s="87">
        <f>JuchuZan[[#This Row],[TotalPrice]]+Y334</f>
        <v>594311.79999999981</v>
      </c>
      <c r="Z3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5" s="1">
        <f>JuchuZan[[#This Row],[Total Length]]/JuchuZan[[#This Row],[Total Block]]</f>
        <v>0</v>
      </c>
      <c r="AB335" s="1">
        <f>JuchuZan[[#This Row],[TotalPrice]]/JuchuZan[[#This Row],[OrderQty]]</f>
        <v>66.459999999999994</v>
      </c>
      <c r="AC335" s="1" t="e">
        <f>_xlfn.XLOOKUP(JuchuZan[[#This Row],[H'#]],#REF!,#REF!,"NA",0)</f>
        <v>#REF!</v>
      </c>
      <c r="AD335" s="1" t="e">
        <f>_xlfn.XLOOKUP(JuchuZan[[#This Row],[H'#]],#REF!,#REF!,"NA",0)</f>
        <v>#REF!</v>
      </c>
      <c r="AE335" s="1" t="str">
        <f>_xlfn.XLOOKUP(JuchuZan[[#This Row],[H'#]],[3]Sheet1!$H$2:$H$1079,[3]Sheet1!$B$2:$B$1079,"NA",0)</f>
        <v>NA</v>
      </c>
    </row>
    <row r="336" spans="1:31">
      <c r="A336" s="1" t="s">
        <v>1038</v>
      </c>
      <c r="B336" s="1" t="s">
        <v>1039</v>
      </c>
      <c r="C336" s="1" t="s">
        <v>1040</v>
      </c>
      <c r="D336" s="1">
        <v>4</v>
      </c>
      <c r="E336" s="1">
        <v>640</v>
      </c>
      <c r="F336" s="1">
        <v>4</v>
      </c>
      <c r="G336" s="1" t="s">
        <v>1026</v>
      </c>
      <c r="H336" s="1" t="s">
        <v>49</v>
      </c>
      <c r="I336" s="1" t="s">
        <v>50</v>
      </c>
      <c r="J336" s="1" t="s">
        <v>59</v>
      </c>
      <c r="K336" s="1" t="s">
        <v>82</v>
      </c>
      <c r="L336" s="1" t="s">
        <v>38</v>
      </c>
      <c r="M336" s="1" t="s">
        <v>38</v>
      </c>
      <c r="N336" s="1">
        <v>62.36</v>
      </c>
      <c r="O336" s="2">
        <v>249.44</v>
      </c>
      <c r="P336" s="1">
        <v>11</v>
      </c>
      <c r="Q336" s="1">
        <v>20230913</v>
      </c>
      <c r="R336" s="1">
        <v>20230913</v>
      </c>
      <c r="S336" s="1">
        <v>20230913</v>
      </c>
      <c r="T336" s="1" t="s">
        <v>38</v>
      </c>
      <c r="U336" s="1" t="b">
        <v>0</v>
      </c>
      <c r="V336" s="1" t="b">
        <v>1</v>
      </c>
      <c r="W336" s="1" t="str" cm="1">
        <f t="array" ref="W336">_xlfn.XLOOKUP(MID(JuchuZan[[#This Row],[Item'#]],2,3),INDEX(_dtRg_Material,,1),INDEX(_dtRg_Material,,2),"-")</f>
        <v>-</v>
      </c>
      <c r="X336" s="1">
        <f>JuchuZan[[#This Row],[Total Length]]/JuchuZan[[#This Row],[OrderQty]]</f>
        <v>160</v>
      </c>
      <c r="Y336" s="87">
        <f>JuchuZan[[#This Row],[TotalPrice]]+Y335</f>
        <v>594561.23999999976</v>
      </c>
      <c r="Z3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6" s="1">
        <f>JuchuZan[[#This Row],[Total Length]]/JuchuZan[[#This Row],[Total Block]]</f>
        <v>160</v>
      </c>
      <c r="AB336" s="1">
        <f>JuchuZan[[#This Row],[TotalPrice]]/JuchuZan[[#This Row],[OrderQty]]</f>
        <v>62.36</v>
      </c>
      <c r="AC336" s="1" t="e">
        <f>_xlfn.XLOOKUP(JuchuZan[[#This Row],[H'#]],#REF!,#REF!,"NA",0)</f>
        <v>#REF!</v>
      </c>
      <c r="AD336" s="1" t="e">
        <f>_xlfn.XLOOKUP(JuchuZan[[#This Row],[H'#]],#REF!,#REF!,"NA",0)</f>
        <v>#REF!</v>
      </c>
      <c r="AE336" s="1" t="str">
        <f>_xlfn.XLOOKUP(JuchuZan[[#This Row],[H'#]],[3]Sheet1!$H$2:$H$1079,[3]Sheet1!$B$2:$B$1079,"NA",0)</f>
        <v>WASHING &amp; WIPING RAIL</v>
      </c>
    </row>
    <row r="337" spans="1:31">
      <c r="A337" s="1" t="s">
        <v>1041</v>
      </c>
      <c r="B337" s="1" t="s">
        <v>1042</v>
      </c>
      <c r="C337" s="1" t="s">
        <v>1043</v>
      </c>
      <c r="D337" s="1">
        <v>16</v>
      </c>
      <c r="E337" s="1">
        <v>0</v>
      </c>
      <c r="F337" s="1">
        <v>16</v>
      </c>
      <c r="G337" s="1" t="s">
        <v>1026</v>
      </c>
      <c r="H337" s="1" t="s">
        <v>66</v>
      </c>
      <c r="I337" s="1" t="s">
        <v>67</v>
      </c>
      <c r="J337" s="1" t="s">
        <v>114</v>
      </c>
      <c r="K337" s="1" t="s">
        <v>60</v>
      </c>
      <c r="L337" s="1" t="s">
        <v>38</v>
      </c>
      <c r="M337" s="1" t="s">
        <v>38</v>
      </c>
      <c r="N337" s="1">
        <v>71.34</v>
      </c>
      <c r="O337" s="2">
        <v>1141.44</v>
      </c>
      <c r="P337" s="1">
        <v>11</v>
      </c>
      <c r="Q337" s="1">
        <v>20230913</v>
      </c>
      <c r="R337" s="1">
        <v>20230913</v>
      </c>
      <c r="S337" s="1">
        <v>20230913</v>
      </c>
      <c r="T337" s="1" t="s">
        <v>38</v>
      </c>
      <c r="U337" s="1" t="b">
        <v>0</v>
      </c>
      <c r="V337" s="1" t="b">
        <v>1</v>
      </c>
      <c r="W337" s="1" t="str" cm="1">
        <f t="array" ref="W337">_xlfn.XLOOKUP(MID(JuchuZan[[#This Row],[Item'#]],2,3),INDEX(_dtRg_Material,,1),INDEX(_dtRg_Material,,2),"-")</f>
        <v>-</v>
      </c>
      <c r="X337" s="1">
        <f>JuchuZan[[#This Row],[Total Length]]/JuchuZan[[#This Row],[OrderQty]]</f>
        <v>0</v>
      </c>
      <c r="Y337" s="87">
        <f>JuchuZan[[#This Row],[TotalPrice]]+Y336</f>
        <v>595702.6799999997</v>
      </c>
      <c r="Z3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7" s="1">
        <f>JuchuZan[[#This Row],[Total Length]]/JuchuZan[[#This Row],[Total Block]]</f>
        <v>0</v>
      </c>
      <c r="AB337" s="1">
        <f>JuchuZan[[#This Row],[TotalPrice]]/JuchuZan[[#This Row],[OrderQty]]</f>
        <v>71.34</v>
      </c>
      <c r="AC337" s="1" t="e">
        <f>_xlfn.XLOOKUP(JuchuZan[[#This Row],[H'#]],#REF!,#REF!,"NA",0)</f>
        <v>#REF!</v>
      </c>
      <c r="AD337" s="1" t="e">
        <f>_xlfn.XLOOKUP(JuchuZan[[#This Row],[H'#]],#REF!,#REF!,"NA",0)</f>
        <v>#REF!</v>
      </c>
      <c r="AE337" s="1" t="str">
        <f>_xlfn.XLOOKUP(JuchuZan[[#This Row],[H'#]],[3]Sheet1!$H$2:$H$1079,[3]Sheet1!$B$2:$B$1079,"NA",0)</f>
        <v>NA</v>
      </c>
    </row>
    <row r="338" spans="1:31">
      <c r="A338" s="1" t="s">
        <v>1044</v>
      </c>
      <c r="B338" s="1" t="s">
        <v>1045</v>
      </c>
      <c r="C338" s="1" t="s">
        <v>1046</v>
      </c>
      <c r="D338" s="1">
        <v>6</v>
      </c>
      <c r="E338" s="1">
        <v>0</v>
      </c>
      <c r="F338" s="1">
        <v>6</v>
      </c>
      <c r="G338" s="1" t="s">
        <v>1026</v>
      </c>
      <c r="H338" s="1" t="s">
        <v>66</v>
      </c>
      <c r="I338" s="1" t="s">
        <v>67</v>
      </c>
      <c r="J338" s="1" t="s">
        <v>81</v>
      </c>
      <c r="K338" s="1" t="s">
        <v>207</v>
      </c>
      <c r="L338" s="1" t="s">
        <v>38</v>
      </c>
      <c r="M338" s="1" t="s">
        <v>38</v>
      </c>
      <c r="N338" s="1">
        <v>70.459999999999994</v>
      </c>
      <c r="O338" s="2">
        <v>422.76</v>
      </c>
      <c r="P338" s="1">
        <v>11</v>
      </c>
      <c r="Q338" s="1">
        <v>20230913</v>
      </c>
      <c r="R338" s="1">
        <v>20230913</v>
      </c>
      <c r="S338" s="1">
        <v>20230913</v>
      </c>
      <c r="T338" s="1" t="s">
        <v>38</v>
      </c>
      <c r="U338" s="1" t="b">
        <v>0</v>
      </c>
      <c r="V338" s="1" t="b">
        <v>1</v>
      </c>
      <c r="W338" s="1" t="str" cm="1">
        <f t="array" ref="W338">_xlfn.XLOOKUP(MID(JuchuZan[[#This Row],[Item'#]],2,3),INDEX(_dtRg_Material,,1),INDEX(_dtRg_Material,,2),"-")</f>
        <v>-</v>
      </c>
      <c r="X338" s="1">
        <f>JuchuZan[[#This Row],[Total Length]]/JuchuZan[[#This Row],[OrderQty]]</f>
        <v>0</v>
      </c>
      <c r="Y338" s="87">
        <f>JuchuZan[[#This Row],[TotalPrice]]+Y337</f>
        <v>596125.43999999971</v>
      </c>
      <c r="Z3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8" s="1">
        <f>JuchuZan[[#This Row],[Total Length]]/JuchuZan[[#This Row],[Total Block]]</f>
        <v>0</v>
      </c>
      <c r="AB338" s="1">
        <f>JuchuZan[[#This Row],[TotalPrice]]/JuchuZan[[#This Row],[OrderQty]]</f>
        <v>70.459999999999994</v>
      </c>
      <c r="AC338" s="1" t="e">
        <f>_xlfn.XLOOKUP(JuchuZan[[#This Row],[H'#]],#REF!,#REF!,"NA",0)</f>
        <v>#REF!</v>
      </c>
      <c r="AD338" s="1" t="e">
        <f>_xlfn.XLOOKUP(JuchuZan[[#This Row],[H'#]],#REF!,#REF!,"NA",0)</f>
        <v>#REF!</v>
      </c>
      <c r="AE338" s="1" t="str">
        <f>_xlfn.XLOOKUP(JuchuZan[[#This Row],[H'#]],[3]Sheet1!$H$2:$H$1079,[3]Sheet1!$B$2:$B$1079,"NA",0)</f>
        <v>NA</v>
      </c>
    </row>
    <row r="339" spans="1:31">
      <c r="A339" s="1" t="s">
        <v>1047</v>
      </c>
      <c r="B339" s="1" t="s">
        <v>1045</v>
      </c>
      <c r="C339" s="1" t="s">
        <v>1046</v>
      </c>
      <c r="D339" s="1">
        <v>8</v>
      </c>
      <c r="E339" s="1">
        <v>0</v>
      </c>
      <c r="F339" s="1">
        <v>8</v>
      </c>
      <c r="G339" s="1" t="s">
        <v>1026</v>
      </c>
      <c r="H339" s="1" t="s">
        <v>66</v>
      </c>
      <c r="I339" s="1" t="s">
        <v>67</v>
      </c>
      <c r="J339" s="1" t="s">
        <v>81</v>
      </c>
      <c r="K339" s="1" t="s">
        <v>207</v>
      </c>
      <c r="L339" s="1" t="s">
        <v>38</v>
      </c>
      <c r="M339" s="1" t="s">
        <v>38</v>
      </c>
      <c r="N339" s="1">
        <v>70.459999999999994</v>
      </c>
      <c r="O339" s="2">
        <v>563.67999999999995</v>
      </c>
      <c r="P339" s="1">
        <v>11</v>
      </c>
      <c r="Q339" s="1">
        <v>20230913</v>
      </c>
      <c r="R339" s="1">
        <v>20230913</v>
      </c>
      <c r="S339" s="1">
        <v>20230913</v>
      </c>
      <c r="T339" s="1" t="s">
        <v>38</v>
      </c>
      <c r="U339" s="1" t="b">
        <v>0</v>
      </c>
      <c r="V339" s="1" t="b">
        <v>1</v>
      </c>
      <c r="W339" s="1" t="str" cm="1">
        <f t="array" ref="W339">_xlfn.XLOOKUP(MID(JuchuZan[[#This Row],[Item'#]],2,3),INDEX(_dtRg_Material,,1),INDEX(_dtRg_Material,,2),"-")</f>
        <v>-</v>
      </c>
      <c r="X339" s="1">
        <f>JuchuZan[[#This Row],[Total Length]]/JuchuZan[[#This Row],[OrderQty]]</f>
        <v>0</v>
      </c>
      <c r="Y339" s="87">
        <f>JuchuZan[[#This Row],[TotalPrice]]+Y338</f>
        <v>596689.11999999976</v>
      </c>
      <c r="Z3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39" s="1">
        <f>JuchuZan[[#This Row],[Total Length]]/JuchuZan[[#This Row],[Total Block]]</f>
        <v>0</v>
      </c>
      <c r="AB339" s="1">
        <f>JuchuZan[[#This Row],[TotalPrice]]/JuchuZan[[#This Row],[OrderQty]]</f>
        <v>70.459999999999994</v>
      </c>
      <c r="AC339" s="1" t="e">
        <f>_xlfn.XLOOKUP(JuchuZan[[#This Row],[H'#]],#REF!,#REF!,"NA",0)</f>
        <v>#REF!</v>
      </c>
      <c r="AD339" s="1" t="e">
        <f>_xlfn.XLOOKUP(JuchuZan[[#This Row],[H'#]],#REF!,#REF!,"NA",0)</f>
        <v>#REF!</v>
      </c>
      <c r="AE339" s="1" t="str">
        <f>_xlfn.XLOOKUP(JuchuZan[[#This Row],[H'#]],[3]Sheet1!$H$2:$H$1079,[3]Sheet1!$B$2:$B$1079,"NA",0)</f>
        <v>NA</v>
      </c>
    </row>
    <row r="340" spans="1:31">
      <c r="A340" s="1" t="s">
        <v>1048</v>
      </c>
      <c r="B340" s="1" t="s">
        <v>1049</v>
      </c>
      <c r="C340" s="1" t="s">
        <v>1050</v>
      </c>
      <c r="D340" s="1">
        <v>2</v>
      </c>
      <c r="E340" s="1">
        <v>760</v>
      </c>
      <c r="F340" s="1">
        <v>2</v>
      </c>
      <c r="G340" s="1" t="s">
        <v>139</v>
      </c>
      <c r="H340" s="1" t="s">
        <v>49</v>
      </c>
      <c r="I340" s="1" t="s">
        <v>50</v>
      </c>
      <c r="J340" s="1" t="s">
        <v>114</v>
      </c>
      <c r="K340" s="1" t="s">
        <v>167</v>
      </c>
      <c r="L340" s="1" t="s">
        <v>38</v>
      </c>
      <c r="M340" s="1" t="s">
        <v>38</v>
      </c>
      <c r="N340" s="1">
        <v>101.4</v>
      </c>
      <c r="O340" s="2">
        <v>202.8</v>
      </c>
      <c r="P340" s="1">
        <v>11</v>
      </c>
      <c r="Q340" s="1">
        <v>20230814</v>
      </c>
      <c r="R340" s="1">
        <v>20230913</v>
      </c>
      <c r="S340" s="1">
        <v>20230913</v>
      </c>
      <c r="T340" s="1" t="s">
        <v>38</v>
      </c>
      <c r="U340" s="1" t="b">
        <v>0</v>
      </c>
      <c r="V340" s="1" t="b">
        <v>1</v>
      </c>
      <c r="W340" s="1" t="str" cm="1">
        <f t="array" ref="W340">_xlfn.XLOOKUP(MID(JuchuZan[[#This Row],[Item'#]],2,3),INDEX(_dtRg_Material,,1),INDEX(_dtRg_Material,,2),"-")</f>
        <v>-</v>
      </c>
      <c r="X340" s="1">
        <f>JuchuZan[[#This Row],[Total Length]]/JuchuZan[[#This Row],[OrderQty]]</f>
        <v>380</v>
      </c>
      <c r="Y340" s="87">
        <f>JuchuZan[[#This Row],[TotalPrice]]+Y339</f>
        <v>596891.91999999981</v>
      </c>
      <c r="Z3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0" s="1">
        <f>JuchuZan[[#This Row],[Total Length]]/JuchuZan[[#This Row],[Total Block]]</f>
        <v>380</v>
      </c>
      <c r="AB340" s="1">
        <f>JuchuZan[[#This Row],[TotalPrice]]/JuchuZan[[#This Row],[OrderQty]]</f>
        <v>101.4</v>
      </c>
      <c r="AC340" s="1" t="e">
        <f>_xlfn.XLOOKUP(JuchuZan[[#This Row],[H'#]],#REF!,#REF!,"NA",0)</f>
        <v>#REF!</v>
      </c>
      <c r="AD340" s="1" t="e">
        <f>_xlfn.XLOOKUP(JuchuZan[[#This Row],[H'#]],#REF!,#REF!,"NA",0)</f>
        <v>#REF!</v>
      </c>
      <c r="AE340" s="1" t="str">
        <f>_xlfn.XLOOKUP(JuchuZan[[#This Row],[H'#]],[3]Sheet1!$H$2:$H$1079,[3]Sheet1!$B$2:$B$1079,"NA",0)</f>
        <v>WASHING &amp; WIPING RAIL</v>
      </c>
    </row>
    <row r="341" spans="1:31">
      <c r="A341" s="1" t="s">
        <v>1051</v>
      </c>
      <c r="B341" s="1" t="s">
        <v>1021</v>
      </c>
      <c r="C341" s="1" t="s">
        <v>1022</v>
      </c>
      <c r="D341" s="1">
        <v>6</v>
      </c>
      <c r="E341" s="1">
        <v>1452</v>
      </c>
      <c r="F341" s="1">
        <v>6</v>
      </c>
      <c r="G341" s="1" t="s">
        <v>156</v>
      </c>
      <c r="H341" s="1" t="s">
        <v>49</v>
      </c>
      <c r="I341" s="1" t="s">
        <v>50</v>
      </c>
      <c r="J341" s="1" t="s">
        <v>59</v>
      </c>
      <c r="K341" s="1" t="s">
        <v>82</v>
      </c>
      <c r="L341" s="1" t="s">
        <v>38</v>
      </c>
      <c r="M341" s="1" t="s">
        <v>38</v>
      </c>
      <c r="N341" s="1">
        <v>57.73</v>
      </c>
      <c r="O341" s="2">
        <v>346.38</v>
      </c>
      <c r="P341" s="1">
        <v>11</v>
      </c>
      <c r="Q341" s="1">
        <v>20230821</v>
      </c>
      <c r="R341" s="1">
        <v>20230913</v>
      </c>
      <c r="S341" s="1">
        <v>20230913</v>
      </c>
      <c r="T341" s="1" t="s">
        <v>38</v>
      </c>
      <c r="U341" s="1" t="b">
        <v>0</v>
      </c>
      <c r="V341" s="1" t="b">
        <v>1</v>
      </c>
      <c r="W341" s="1" t="str" cm="1">
        <f t="array" ref="W341">_xlfn.XLOOKUP(MID(JuchuZan[[#This Row],[Item'#]],2,3),INDEX(_dtRg_Material,,1),INDEX(_dtRg_Material,,2),"-")</f>
        <v>-</v>
      </c>
      <c r="X341" s="1">
        <f>JuchuZan[[#This Row],[Total Length]]/JuchuZan[[#This Row],[OrderQty]]</f>
        <v>242</v>
      </c>
      <c r="Y341" s="87">
        <f>JuchuZan[[#This Row],[TotalPrice]]+Y340</f>
        <v>597238.29999999981</v>
      </c>
      <c r="Z3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1" s="1">
        <f>JuchuZan[[#This Row],[Total Length]]/JuchuZan[[#This Row],[Total Block]]</f>
        <v>242</v>
      </c>
      <c r="AB341" s="1">
        <f>JuchuZan[[#This Row],[TotalPrice]]/JuchuZan[[#This Row],[OrderQty]]</f>
        <v>57.73</v>
      </c>
      <c r="AC341" s="1" t="e">
        <f>_xlfn.XLOOKUP(JuchuZan[[#This Row],[H'#]],#REF!,#REF!,"NA",0)</f>
        <v>#REF!</v>
      </c>
      <c r="AD341" s="1" t="e">
        <f>_xlfn.XLOOKUP(JuchuZan[[#This Row],[H'#]],#REF!,#REF!,"NA",0)</f>
        <v>#REF!</v>
      </c>
      <c r="AE341" s="1" t="str">
        <f>_xlfn.XLOOKUP(JuchuZan[[#This Row],[H'#]],[3]Sheet1!$H$2:$H$1079,[3]Sheet1!$B$2:$B$1079,"NA",0)</f>
        <v>NA</v>
      </c>
    </row>
    <row r="342" spans="1:31">
      <c r="A342" s="1" t="s">
        <v>1052</v>
      </c>
      <c r="B342" s="1" t="s">
        <v>1053</v>
      </c>
      <c r="C342" s="1" t="s">
        <v>1054</v>
      </c>
      <c r="D342" s="1">
        <v>1</v>
      </c>
      <c r="E342" s="1">
        <v>1960</v>
      </c>
      <c r="F342" s="1">
        <v>2</v>
      </c>
      <c r="G342" s="1" t="s">
        <v>309</v>
      </c>
      <c r="H342" s="1" t="s">
        <v>128</v>
      </c>
      <c r="I342" s="1" t="s">
        <v>129</v>
      </c>
      <c r="J342" s="1" t="s">
        <v>51</v>
      </c>
      <c r="K342" s="1" t="s">
        <v>192</v>
      </c>
      <c r="L342" s="1" t="s">
        <v>38</v>
      </c>
      <c r="M342" s="1" t="s">
        <v>38</v>
      </c>
      <c r="N342" s="1">
        <v>534.75</v>
      </c>
      <c r="O342" s="2">
        <v>534.75</v>
      </c>
      <c r="P342" s="1">
        <v>11</v>
      </c>
      <c r="Q342" s="1">
        <v>20230912</v>
      </c>
      <c r="R342" s="1">
        <v>20230913</v>
      </c>
      <c r="S342" s="1">
        <v>20230913</v>
      </c>
      <c r="T342" s="1" t="s">
        <v>38</v>
      </c>
      <c r="U342" s="1" t="b">
        <v>0</v>
      </c>
      <c r="V342" s="1" t="b">
        <v>1</v>
      </c>
      <c r="W342" s="1" t="str" cm="1">
        <f t="array" ref="W342">_xlfn.XLOOKUP(MID(JuchuZan[[#This Row],[Item'#]],2,3),INDEX(_dtRg_Material,,1),INDEX(_dtRg_Material,,2),"-")</f>
        <v>-</v>
      </c>
      <c r="X342" s="1">
        <f>JuchuZan[[#This Row],[Total Length]]/JuchuZan[[#This Row],[OrderQty]]</f>
        <v>1960</v>
      </c>
      <c r="Y342" s="87">
        <f>JuchuZan[[#This Row],[TotalPrice]]+Y341</f>
        <v>597773.04999999981</v>
      </c>
      <c r="Z3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2" s="1">
        <f>JuchuZan[[#This Row],[Total Length]]/JuchuZan[[#This Row],[Total Block]]</f>
        <v>980</v>
      </c>
      <c r="AB342" s="1">
        <f>JuchuZan[[#This Row],[TotalPrice]]/JuchuZan[[#This Row],[OrderQty]]</f>
        <v>534.75</v>
      </c>
      <c r="AC342" s="1" t="e">
        <f>_xlfn.XLOOKUP(JuchuZan[[#This Row],[H'#]],#REF!,#REF!,"NA",0)</f>
        <v>#REF!</v>
      </c>
      <c r="AD342" s="1" t="e">
        <f>_xlfn.XLOOKUP(JuchuZan[[#This Row],[H'#]],#REF!,#REF!,"NA",0)</f>
        <v>#REF!</v>
      </c>
      <c r="AE342" s="1" t="str">
        <f>_xlfn.XLOOKUP(JuchuZan[[#This Row],[H'#]],[3]Sheet1!$H$2:$H$1079,[3]Sheet1!$B$2:$B$1079,"NA",0)</f>
        <v>WHEEL CUTTING HALF 4</v>
      </c>
    </row>
    <row r="343" spans="1:31">
      <c r="A343" s="1" t="s">
        <v>1055</v>
      </c>
      <c r="B343" s="1" t="s">
        <v>1056</v>
      </c>
      <c r="C343" s="1" t="s">
        <v>1057</v>
      </c>
      <c r="D343" s="1">
        <v>4</v>
      </c>
      <c r="E343" s="1">
        <v>2080</v>
      </c>
      <c r="F343" s="1">
        <v>8</v>
      </c>
      <c r="G343" s="1" t="s">
        <v>135</v>
      </c>
      <c r="H343" s="1" t="s">
        <v>49</v>
      </c>
      <c r="I343" s="1" t="s">
        <v>50</v>
      </c>
      <c r="J343" s="1" t="s">
        <v>59</v>
      </c>
      <c r="K343" s="1" t="s">
        <v>82</v>
      </c>
      <c r="L343" s="1" t="s">
        <v>38</v>
      </c>
      <c r="M343" s="1" t="s">
        <v>53</v>
      </c>
      <c r="N343" s="1">
        <v>111</v>
      </c>
      <c r="O343" s="2">
        <v>444</v>
      </c>
      <c r="P343" s="1">
        <v>11</v>
      </c>
      <c r="Q343" s="1">
        <v>20230830</v>
      </c>
      <c r="R343" s="1">
        <v>20230913</v>
      </c>
      <c r="S343" s="1">
        <v>20230913</v>
      </c>
      <c r="T343" s="1" t="s">
        <v>38</v>
      </c>
      <c r="U343" s="1" t="b">
        <v>0</v>
      </c>
      <c r="V343" s="1" t="b">
        <v>1</v>
      </c>
      <c r="W343" s="1" t="str" cm="1">
        <f t="array" ref="W343">_xlfn.XLOOKUP(MID(JuchuZan[[#This Row],[Item'#]],2,3),INDEX(_dtRg_Material,,1),INDEX(_dtRg_Material,,2),"-")</f>
        <v>-</v>
      </c>
      <c r="X343" s="1">
        <f>JuchuZan[[#This Row],[Total Length]]/JuchuZan[[#This Row],[OrderQty]]</f>
        <v>520</v>
      </c>
      <c r="Y343" s="87">
        <f>JuchuZan[[#This Row],[TotalPrice]]+Y342</f>
        <v>598217.04999999981</v>
      </c>
      <c r="Z3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3" s="1">
        <f>JuchuZan[[#This Row],[Total Length]]/JuchuZan[[#This Row],[Total Block]]</f>
        <v>260</v>
      </c>
      <c r="AB343" s="1">
        <f>JuchuZan[[#This Row],[TotalPrice]]/JuchuZan[[#This Row],[OrderQty]]</f>
        <v>111</v>
      </c>
      <c r="AC343" s="1" t="e">
        <f>_xlfn.XLOOKUP(JuchuZan[[#This Row],[H'#]],#REF!,#REF!,"NA",0)</f>
        <v>#REF!</v>
      </c>
      <c r="AD343" s="1" t="e">
        <f>_xlfn.XLOOKUP(JuchuZan[[#This Row],[H'#]],#REF!,#REF!,"NA",0)</f>
        <v>#REF!</v>
      </c>
      <c r="AE343" s="1" t="str">
        <f>_xlfn.XLOOKUP(JuchuZan[[#This Row],[H'#]],[3]Sheet1!$H$2:$H$1079,[3]Sheet1!$B$2:$B$1079,"NA",0)</f>
        <v>NA</v>
      </c>
    </row>
    <row r="344" spans="1:31">
      <c r="A344" s="1" t="s">
        <v>1058</v>
      </c>
      <c r="B344" s="1" t="s">
        <v>1059</v>
      </c>
      <c r="C344" s="1" t="s">
        <v>1060</v>
      </c>
      <c r="D344" s="1">
        <v>20</v>
      </c>
      <c r="E344" s="1">
        <v>0</v>
      </c>
      <c r="F344" s="1">
        <v>20</v>
      </c>
      <c r="G344" s="1" t="s">
        <v>38</v>
      </c>
      <c r="H344" s="1" t="s">
        <v>58</v>
      </c>
      <c r="I344" s="1" t="s">
        <v>50</v>
      </c>
      <c r="J344" s="1" t="s">
        <v>68</v>
      </c>
      <c r="K344" s="1" t="s">
        <v>82</v>
      </c>
      <c r="L344" s="1" t="s">
        <v>61</v>
      </c>
      <c r="M344" s="1" t="s">
        <v>38</v>
      </c>
      <c r="N344" s="1">
        <v>54.99</v>
      </c>
      <c r="O344" s="2">
        <v>1099.8</v>
      </c>
      <c r="P344" s="1">
        <v>21</v>
      </c>
      <c r="Q344" s="1">
        <v>20230908</v>
      </c>
      <c r="R344" s="1">
        <v>20230913</v>
      </c>
      <c r="S344" s="1">
        <v>20230913</v>
      </c>
      <c r="T344" s="1" t="s">
        <v>38</v>
      </c>
      <c r="U344" s="1" t="b">
        <v>0</v>
      </c>
      <c r="V344" s="1" t="b">
        <v>1</v>
      </c>
      <c r="W344" s="1" t="str" cm="1">
        <f t="array" ref="W344">_xlfn.XLOOKUP(MID(JuchuZan[[#This Row],[Item'#]],2,3),INDEX(_dtRg_Material,,1),INDEX(_dtRg_Material,,2),"-")</f>
        <v>-</v>
      </c>
      <c r="X344" s="1">
        <f>JuchuZan[[#This Row],[Total Length]]/JuchuZan[[#This Row],[OrderQty]]</f>
        <v>0</v>
      </c>
      <c r="Y344" s="87">
        <f>JuchuZan[[#This Row],[TotalPrice]]+Y343</f>
        <v>599316.84999999986</v>
      </c>
      <c r="Z3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4" s="1">
        <f>JuchuZan[[#This Row],[Total Length]]/JuchuZan[[#This Row],[Total Block]]</f>
        <v>0</v>
      </c>
      <c r="AB344" s="1">
        <f>JuchuZan[[#This Row],[TotalPrice]]/JuchuZan[[#This Row],[OrderQty]]</f>
        <v>54.989999999999995</v>
      </c>
      <c r="AC344" s="1" t="e">
        <f>_xlfn.XLOOKUP(JuchuZan[[#This Row],[H'#]],#REF!,#REF!,"NA",0)</f>
        <v>#REF!</v>
      </c>
      <c r="AD344" s="1" t="e">
        <f>_xlfn.XLOOKUP(JuchuZan[[#This Row],[H'#]],#REF!,#REF!,"NA",0)</f>
        <v>#REF!</v>
      </c>
      <c r="AE344" s="1" t="str">
        <f>_xlfn.XLOOKUP(JuchuZan[[#This Row],[H'#]],[3]Sheet1!$H$2:$H$1079,[3]Sheet1!$B$2:$B$1079,"NA",0)</f>
        <v>NA</v>
      </c>
    </row>
    <row r="345" spans="1:31">
      <c r="A345" s="1" t="s">
        <v>1061</v>
      </c>
      <c r="B345" s="1" t="s">
        <v>1062</v>
      </c>
      <c r="C345" s="1" t="s">
        <v>1063</v>
      </c>
      <c r="D345" s="1">
        <v>2</v>
      </c>
      <c r="E345" s="1">
        <v>380</v>
      </c>
      <c r="F345" s="1">
        <v>2</v>
      </c>
      <c r="G345" s="1" t="s">
        <v>123</v>
      </c>
      <c r="H345" s="1" t="s">
        <v>49</v>
      </c>
      <c r="I345" s="1" t="s">
        <v>50</v>
      </c>
      <c r="J345" s="1" t="s">
        <v>81</v>
      </c>
      <c r="K345" s="1" t="s">
        <v>82</v>
      </c>
      <c r="L345" s="1" t="s">
        <v>38</v>
      </c>
      <c r="M345" s="1" t="s">
        <v>38</v>
      </c>
      <c r="N345" s="1">
        <v>73.61</v>
      </c>
      <c r="O345" s="2">
        <v>147.22</v>
      </c>
      <c r="P345" s="1">
        <v>11</v>
      </c>
      <c r="Q345" s="1">
        <v>20230822</v>
      </c>
      <c r="R345" s="1">
        <v>20230913</v>
      </c>
      <c r="S345" s="1">
        <v>20230913</v>
      </c>
      <c r="T345" s="1" t="s">
        <v>38</v>
      </c>
      <c r="U345" s="1" t="b">
        <v>0</v>
      </c>
      <c r="V345" s="1" t="b">
        <v>1</v>
      </c>
      <c r="W345" s="1" t="str" cm="1">
        <f t="array" ref="W345">_xlfn.XLOOKUP(MID(JuchuZan[[#This Row],[Item'#]],2,3),INDEX(_dtRg_Material,,1),INDEX(_dtRg_Material,,2),"-")</f>
        <v>-</v>
      </c>
      <c r="X345" s="1">
        <f>JuchuZan[[#This Row],[Total Length]]/JuchuZan[[#This Row],[OrderQty]]</f>
        <v>190</v>
      </c>
      <c r="Y345" s="87">
        <f>JuchuZan[[#This Row],[TotalPrice]]+Y344</f>
        <v>599464.06999999983</v>
      </c>
      <c r="Z3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5" s="1">
        <f>JuchuZan[[#This Row],[Total Length]]/JuchuZan[[#This Row],[Total Block]]</f>
        <v>190</v>
      </c>
      <c r="AB345" s="1">
        <f>JuchuZan[[#This Row],[TotalPrice]]/JuchuZan[[#This Row],[OrderQty]]</f>
        <v>73.61</v>
      </c>
      <c r="AC345" s="1" t="e">
        <f>_xlfn.XLOOKUP(JuchuZan[[#This Row],[H'#]],#REF!,#REF!,"NA",0)</f>
        <v>#REF!</v>
      </c>
      <c r="AD345" s="1" t="e">
        <f>_xlfn.XLOOKUP(JuchuZan[[#This Row],[H'#]],#REF!,#REF!,"NA",0)</f>
        <v>#REF!</v>
      </c>
      <c r="AE345" s="1" t="str">
        <f>_xlfn.XLOOKUP(JuchuZan[[#This Row],[H'#]],[3]Sheet1!$H$2:$H$1079,[3]Sheet1!$B$2:$B$1079,"NA",0)</f>
        <v>WHEEL CUTTING HALF 4</v>
      </c>
    </row>
    <row r="346" spans="1:31">
      <c r="A346" s="1" t="s">
        <v>1064</v>
      </c>
      <c r="B346" s="1" t="s">
        <v>904</v>
      </c>
      <c r="C346" s="1" t="s">
        <v>905</v>
      </c>
      <c r="D346" s="1">
        <v>1</v>
      </c>
      <c r="E346" s="1">
        <v>3200</v>
      </c>
      <c r="F346" s="1">
        <v>2</v>
      </c>
      <c r="G346" s="1" t="s">
        <v>123</v>
      </c>
      <c r="H346" s="1" t="s">
        <v>49</v>
      </c>
      <c r="I346" s="1" t="s">
        <v>50</v>
      </c>
      <c r="J346" s="1" t="s">
        <v>68</v>
      </c>
      <c r="K346" s="1" t="s">
        <v>60</v>
      </c>
      <c r="L346" s="1" t="s">
        <v>38</v>
      </c>
      <c r="M346" s="1" t="s">
        <v>53</v>
      </c>
      <c r="N346" s="1">
        <v>647.45000000000005</v>
      </c>
      <c r="O346" s="2">
        <v>647.45000000000005</v>
      </c>
      <c r="P346" s="1">
        <v>11</v>
      </c>
      <c r="Q346" s="1">
        <v>20230913</v>
      </c>
      <c r="R346" s="1">
        <v>20230913</v>
      </c>
      <c r="S346" s="1">
        <v>20230913</v>
      </c>
      <c r="T346" s="1" t="s">
        <v>38</v>
      </c>
      <c r="U346" s="1" t="b">
        <v>0</v>
      </c>
      <c r="V346" s="1" t="b">
        <v>1</v>
      </c>
      <c r="W346" s="1" t="str" cm="1">
        <f t="array" ref="W346">_xlfn.XLOOKUP(MID(JuchuZan[[#This Row],[Item'#]],2,3),INDEX(_dtRg_Material,,1),INDEX(_dtRg_Material,,2),"-")</f>
        <v>-</v>
      </c>
      <c r="X346" s="1">
        <f>JuchuZan[[#This Row],[Total Length]]/JuchuZan[[#This Row],[OrderQty]]</f>
        <v>3200</v>
      </c>
      <c r="Y346" s="87">
        <f>JuchuZan[[#This Row],[TotalPrice]]+Y345</f>
        <v>600111.51999999979</v>
      </c>
      <c r="Z3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6" s="1">
        <f>JuchuZan[[#This Row],[Total Length]]/JuchuZan[[#This Row],[Total Block]]</f>
        <v>1600</v>
      </c>
      <c r="AB346" s="1">
        <f>JuchuZan[[#This Row],[TotalPrice]]/JuchuZan[[#This Row],[OrderQty]]</f>
        <v>647.45000000000005</v>
      </c>
      <c r="AC346" s="1" t="e">
        <f>_xlfn.XLOOKUP(JuchuZan[[#This Row],[H'#]],#REF!,#REF!,"NA",0)</f>
        <v>#REF!</v>
      </c>
      <c r="AD346" s="1" t="e">
        <f>_xlfn.XLOOKUP(JuchuZan[[#This Row],[H'#]],#REF!,#REF!,"NA",0)</f>
        <v>#REF!</v>
      </c>
      <c r="AE346" s="1" t="str">
        <f>_xlfn.XLOOKUP(JuchuZan[[#This Row],[H'#]],[3]Sheet1!$H$2:$H$1079,[3]Sheet1!$B$2:$B$1079,"NA",0)</f>
        <v>FINAL INSPECTION</v>
      </c>
    </row>
    <row r="347" spans="1:31">
      <c r="A347" s="1" t="s">
        <v>1065</v>
      </c>
      <c r="B347" s="1" t="s">
        <v>1066</v>
      </c>
      <c r="C347" s="1" t="s">
        <v>1067</v>
      </c>
      <c r="D347" s="1">
        <v>4</v>
      </c>
      <c r="E347" s="1">
        <v>2080</v>
      </c>
      <c r="F347" s="1">
        <v>8</v>
      </c>
      <c r="G347" s="1" t="s">
        <v>1068</v>
      </c>
      <c r="H347" s="1" t="s">
        <v>49</v>
      </c>
      <c r="I347" s="1" t="s">
        <v>50</v>
      </c>
      <c r="J347" s="1" t="s">
        <v>51</v>
      </c>
      <c r="K347" s="1" t="s">
        <v>82</v>
      </c>
      <c r="L347" s="1" t="s">
        <v>38</v>
      </c>
      <c r="M347" s="1" t="s">
        <v>53</v>
      </c>
      <c r="N347" s="1">
        <v>209.48</v>
      </c>
      <c r="O347" s="2">
        <v>837.92</v>
      </c>
      <c r="P347" s="1">
        <v>11</v>
      </c>
      <c r="Q347" s="1">
        <v>20230804</v>
      </c>
      <c r="R347" s="1">
        <v>20230913</v>
      </c>
      <c r="S347" s="1">
        <v>20231004</v>
      </c>
      <c r="T347" s="1" t="s">
        <v>38</v>
      </c>
      <c r="U347" s="1" t="b">
        <v>0</v>
      </c>
      <c r="V347" s="1" t="b">
        <v>1</v>
      </c>
      <c r="W347" s="1" t="str" cm="1">
        <f t="array" ref="W347">_xlfn.XLOOKUP(MID(JuchuZan[[#This Row],[Item'#]],2,3),INDEX(_dtRg_Material,,1),INDEX(_dtRg_Material,,2),"-")</f>
        <v>-</v>
      </c>
      <c r="X347" s="1">
        <f>JuchuZan[[#This Row],[Total Length]]/JuchuZan[[#This Row],[OrderQty]]</f>
        <v>520</v>
      </c>
      <c r="Y347" s="87">
        <f>JuchuZan[[#This Row],[TotalPrice]]+Y346</f>
        <v>600949.43999999983</v>
      </c>
      <c r="Z3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7" s="1">
        <f>JuchuZan[[#This Row],[Total Length]]/JuchuZan[[#This Row],[Total Block]]</f>
        <v>260</v>
      </c>
      <c r="AB347" s="1">
        <f>JuchuZan[[#This Row],[TotalPrice]]/JuchuZan[[#This Row],[OrderQty]]</f>
        <v>209.48</v>
      </c>
      <c r="AC347" s="1" t="e">
        <f>_xlfn.XLOOKUP(JuchuZan[[#This Row],[H'#]],#REF!,#REF!,"NA",0)</f>
        <v>#REF!</v>
      </c>
      <c r="AD347" s="1" t="e">
        <f>_xlfn.XLOOKUP(JuchuZan[[#This Row],[H'#]],#REF!,#REF!,"NA",0)</f>
        <v>#REF!</v>
      </c>
      <c r="AE347" s="1" t="str">
        <f>_xlfn.XLOOKUP(JuchuZan[[#This Row],[H'#]],[3]Sheet1!$H$2:$H$1079,[3]Sheet1!$B$2:$B$1079,"NA",0)</f>
        <v>NA</v>
      </c>
    </row>
    <row r="348" spans="1:31">
      <c r="A348" s="1" t="s">
        <v>1069</v>
      </c>
      <c r="B348" s="1" t="s">
        <v>534</v>
      </c>
      <c r="C348" s="1" t="s">
        <v>535</v>
      </c>
      <c r="D348" s="1">
        <v>40</v>
      </c>
      <c r="E348" s="1">
        <v>120000</v>
      </c>
      <c r="F348" s="1">
        <v>0</v>
      </c>
      <c r="G348" s="1" t="s">
        <v>536</v>
      </c>
      <c r="H348" s="1" t="s">
        <v>324</v>
      </c>
      <c r="I348" s="1" t="s">
        <v>50</v>
      </c>
      <c r="J348" s="1" t="s">
        <v>325</v>
      </c>
      <c r="K348" s="1" t="s">
        <v>38</v>
      </c>
      <c r="L348" s="1" t="s">
        <v>61</v>
      </c>
      <c r="M348" s="1" t="s">
        <v>38</v>
      </c>
      <c r="N348" s="1">
        <v>736.81</v>
      </c>
      <c r="O348" s="2">
        <v>29472.400000000001</v>
      </c>
      <c r="P348" s="1">
        <v>11</v>
      </c>
      <c r="Q348" s="1">
        <v>20230720</v>
      </c>
      <c r="R348" s="1">
        <v>20230913</v>
      </c>
      <c r="S348" s="1">
        <v>20231027</v>
      </c>
      <c r="T348" s="1" t="s">
        <v>38</v>
      </c>
      <c r="U348" s="1" t="b">
        <v>0</v>
      </c>
      <c r="V348" s="1" t="b">
        <v>1</v>
      </c>
      <c r="W348" s="1" t="str" cm="1">
        <f t="array" ref="W348">_xlfn.XLOOKUP(MID(JuchuZan[[#This Row],[Item'#]],2,3),INDEX(_dtRg_Material,,1),INDEX(_dtRg_Material,,2),"-")</f>
        <v>-</v>
      </c>
      <c r="X348" s="1">
        <f>JuchuZan[[#This Row],[Total Length]]/JuchuZan[[#This Row],[OrderQty]]</f>
        <v>3000</v>
      </c>
      <c r="Y348" s="87">
        <f>JuchuZan[[#This Row],[TotalPrice]]+Y347</f>
        <v>630421.83999999985</v>
      </c>
      <c r="Z3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8" s="1" t="e">
        <f>JuchuZan[[#This Row],[Total Length]]/JuchuZan[[#This Row],[Total Block]]</f>
        <v>#DIV/0!</v>
      </c>
      <c r="AB348" s="1">
        <f>JuchuZan[[#This Row],[TotalPrice]]/JuchuZan[[#This Row],[OrderQty]]</f>
        <v>736.81000000000006</v>
      </c>
      <c r="AC348" s="1" t="e">
        <f>_xlfn.XLOOKUP(JuchuZan[[#This Row],[H'#]],#REF!,#REF!,"NA",0)</f>
        <v>#REF!</v>
      </c>
      <c r="AD348" s="1" t="e">
        <f>_xlfn.XLOOKUP(JuchuZan[[#This Row],[H'#]],#REF!,#REF!,"NA",0)</f>
        <v>#REF!</v>
      </c>
      <c r="AE348" s="1" t="str">
        <f>_xlfn.XLOOKUP(JuchuZan[[#This Row],[H'#]],[3]Sheet1!$H$2:$H$1079,[3]Sheet1!$B$2:$B$1079,"NA",0)</f>
        <v>ROTARY GRINDING</v>
      </c>
    </row>
    <row r="349" spans="1:31" hidden="1">
      <c r="A349" s="1" t="s">
        <v>1070</v>
      </c>
      <c r="B349" s="1" t="s">
        <v>840</v>
      </c>
      <c r="C349" s="1" t="s">
        <v>841</v>
      </c>
      <c r="D349" s="1">
        <v>8</v>
      </c>
      <c r="E349" s="1">
        <v>0</v>
      </c>
      <c r="F349" s="1">
        <v>8</v>
      </c>
      <c r="G349" s="1" t="s">
        <v>269</v>
      </c>
      <c r="H349" s="1" t="s">
        <v>270</v>
      </c>
      <c r="I349" s="1" t="s">
        <v>271</v>
      </c>
      <c r="J349" s="1" t="s">
        <v>38</v>
      </c>
      <c r="K349" s="1" t="s">
        <v>38</v>
      </c>
      <c r="L349" s="1" t="s">
        <v>38</v>
      </c>
      <c r="M349" s="1" t="s">
        <v>38</v>
      </c>
      <c r="N349" s="1">
        <v>1929</v>
      </c>
      <c r="O349" s="2">
        <v>15432</v>
      </c>
      <c r="P349" s="1">
        <v>11</v>
      </c>
      <c r="Q349" s="1">
        <v>20240319</v>
      </c>
      <c r="R349" s="1">
        <v>20230913</v>
      </c>
      <c r="S349" s="1">
        <v>20240319</v>
      </c>
      <c r="T349" s="1" t="s">
        <v>38</v>
      </c>
      <c r="U349" s="1" t="b">
        <v>0</v>
      </c>
      <c r="V349" s="1" t="b">
        <v>0</v>
      </c>
      <c r="W349" s="1" t="str" cm="1">
        <f t="array" ref="W349">_xlfn.XLOOKUP(MID(JuchuZan[[#This Row],[Item'#]],2,3),INDEX(_dtRg_Material,,1),INDEX(_dtRg_Material,,2),"-")</f>
        <v>-</v>
      </c>
      <c r="X349" s="1">
        <f>JuchuZan[[#This Row],[Total Length]]/JuchuZan[[#This Row],[OrderQty]]</f>
        <v>0</v>
      </c>
      <c r="Y349" s="87">
        <f>JuchuZan[[#This Row],[TotalPrice]]+Y348</f>
        <v>645853.83999999985</v>
      </c>
      <c r="Z3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49" s="1">
        <f>JuchuZan[[#This Row],[Total Length]]/JuchuZan[[#This Row],[Total Block]]</f>
        <v>0</v>
      </c>
      <c r="AB349" s="1">
        <f>JuchuZan[[#This Row],[TotalPrice]]/JuchuZan[[#This Row],[OrderQty]]</f>
        <v>1929</v>
      </c>
      <c r="AC349" s="1" t="e">
        <f>_xlfn.XLOOKUP(JuchuZan[[#This Row],[H'#]],#REF!,#REF!,"NA",0)</f>
        <v>#REF!</v>
      </c>
      <c r="AD349" s="1" t="e">
        <f>_xlfn.XLOOKUP(JuchuZan[[#This Row],[H'#]],#REF!,#REF!,"NA",0)</f>
        <v>#REF!</v>
      </c>
      <c r="AE349" s="1" t="str">
        <f>_xlfn.XLOOKUP(JuchuZan[[#This Row],[H'#]],[3]Sheet1!$H$2:$H$1079,[3]Sheet1!$B$2:$B$1079,"NA",0)</f>
        <v>NA</v>
      </c>
    </row>
    <row r="350" spans="1:31">
      <c r="A350" s="1" t="s">
        <v>1071</v>
      </c>
      <c r="B350" s="1" t="s">
        <v>280</v>
      </c>
      <c r="C350" s="1" t="s">
        <v>281</v>
      </c>
      <c r="D350" s="1">
        <v>96</v>
      </c>
      <c r="E350" s="1">
        <v>0</v>
      </c>
      <c r="F350" s="1">
        <v>96</v>
      </c>
      <c r="G350" s="1" t="s">
        <v>123</v>
      </c>
      <c r="H350" s="1" t="s">
        <v>49</v>
      </c>
      <c r="I350" s="1" t="s">
        <v>50</v>
      </c>
      <c r="J350" s="1" t="s">
        <v>59</v>
      </c>
      <c r="K350" s="1" t="s">
        <v>60</v>
      </c>
      <c r="L350" s="1" t="s">
        <v>61</v>
      </c>
      <c r="M350" s="1" t="s">
        <v>38</v>
      </c>
      <c r="N350" s="1">
        <v>39.049999999999997</v>
      </c>
      <c r="O350" s="2">
        <v>3748.8</v>
      </c>
      <c r="P350" s="1">
        <v>11</v>
      </c>
      <c r="Q350" s="1">
        <v>20230914</v>
      </c>
      <c r="R350" s="1">
        <v>20230914</v>
      </c>
      <c r="S350" s="1">
        <v>0</v>
      </c>
      <c r="T350" s="1" t="s">
        <v>38</v>
      </c>
      <c r="U350" s="1" t="b">
        <v>0</v>
      </c>
      <c r="V350" s="1" t="b">
        <v>1</v>
      </c>
      <c r="W350" s="1" t="str" cm="1">
        <f t="array" ref="W350">_xlfn.XLOOKUP(MID(JuchuZan[[#This Row],[Item'#]],2,3),INDEX(_dtRg_Material,,1),INDEX(_dtRg_Material,,2),"-")</f>
        <v>-</v>
      </c>
      <c r="X350" s="1">
        <f>JuchuZan[[#This Row],[Total Length]]/JuchuZan[[#This Row],[OrderQty]]</f>
        <v>0</v>
      </c>
      <c r="Y350" s="87">
        <f>JuchuZan[[#This Row],[TotalPrice]]+Y349</f>
        <v>649602.6399999999</v>
      </c>
      <c r="Z3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0" s="1">
        <f>JuchuZan[[#This Row],[Total Length]]/JuchuZan[[#This Row],[Total Block]]</f>
        <v>0</v>
      </c>
      <c r="AB350" s="1">
        <f>JuchuZan[[#This Row],[TotalPrice]]/JuchuZan[[#This Row],[OrderQty]]</f>
        <v>39.050000000000004</v>
      </c>
      <c r="AC350" s="1" t="e">
        <f>_xlfn.XLOOKUP(JuchuZan[[#This Row],[H'#]],#REF!,#REF!,"NA",0)</f>
        <v>#REF!</v>
      </c>
      <c r="AD350" s="1" t="e">
        <f>_xlfn.XLOOKUP(JuchuZan[[#This Row],[H'#]],#REF!,#REF!,"NA",0)</f>
        <v>#REF!</v>
      </c>
      <c r="AE350" s="1" t="str">
        <f>_xlfn.XLOOKUP(JuchuZan[[#This Row],[H'#]],[3]Sheet1!$H$2:$H$1079,[3]Sheet1!$B$2:$B$1079,"NA",0)</f>
        <v>NA</v>
      </c>
    </row>
    <row r="351" spans="1:31">
      <c r="A351" s="1" t="s">
        <v>1072</v>
      </c>
      <c r="B351" s="1" t="s">
        <v>551</v>
      </c>
      <c r="C351" s="1" t="s">
        <v>552</v>
      </c>
      <c r="D351" s="1">
        <v>8</v>
      </c>
      <c r="E351" s="1">
        <v>2160</v>
      </c>
      <c r="F351" s="1">
        <v>16</v>
      </c>
      <c r="G351" s="1" t="s">
        <v>553</v>
      </c>
      <c r="H351" s="1" t="s">
        <v>183</v>
      </c>
      <c r="I351" s="1" t="s">
        <v>184</v>
      </c>
      <c r="J351" s="1" t="s">
        <v>243</v>
      </c>
      <c r="K351" s="1" t="s">
        <v>38</v>
      </c>
      <c r="L351" s="1" t="s">
        <v>38</v>
      </c>
      <c r="M351" s="1" t="s">
        <v>38</v>
      </c>
      <c r="N351" s="1">
        <v>100</v>
      </c>
      <c r="O351" s="2">
        <v>800</v>
      </c>
      <c r="P351" s="1">
        <v>11</v>
      </c>
      <c r="Q351" s="1">
        <v>20230914</v>
      </c>
      <c r="R351" s="1">
        <v>20230914</v>
      </c>
      <c r="S351" s="1">
        <v>20230914</v>
      </c>
      <c r="T351" s="1" t="s">
        <v>38</v>
      </c>
      <c r="U351" s="1" t="b">
        <v>0</v>
      </c>
      <c r="V351" s="1" t="b">
        <v>1</v>
      </c>
      <c r="W351" s="1" t="str" cm="1">
        <f t="array" ref="W351">_xlfn.XLOOKUP(MID(JuchuZan[[#This Row],[Item'#]],2,3),INDEX(_dtRg_Material,,1),INDEX(_dtRg_Material,,2),"-")</f>
        <v>M</v>
      </c>
      <c r="X351" s="1">
        <f>JuchuZan[[#This Row],[Total Length]]/JuchuZan[[#This Row],[OrderQty]]</f>
        <v>270</v>
      </c>
      <c r="Y351" s="87">
        <f>JuchuZan[[#This Row],[TotalPrice]]+Y350</f>
        <v>650402.6399999999</v>
      </c>
      <c r="Z3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1" s="1">
        <f>JuchuZan[[#This Row],[Total Length]]/JuchuZan[[#This Row],[Total Block]]</f>
        <v>135</v>
      </c>
      <c r="AB351" s="1">
        <f>JuchuZan[[#This Row],[TotalPrice]]/JuchuZan[[#This Row],[OrderQty]]</f>
        <v>100</v>
      </c>
      <c r="AC351" s="1" t="e">
        <f>_xlfn.XLOOKUP(JuchuZan[[#This Row],[H'#]],#REF!,#REF!,"NA",0)</f>
        <v>#REF!</v>
      </c>
      <c r="AD351" s="1" t="e">
        <f>_xlfn.XLOOKUP(JuchuZan[[#This Row],[H'#]],#REF!,#REF!,"NA",0)</f>
        <v>#REF!</v>
      </c>
      <c r="AE351" s="1" t="str">
        <f>_xlfn.XLOOKUP(JuchuZan[[#This Row],[H'#]],[3]Sheet1!$H$2:$H$1079,[3]Sheet1!$B$2:$B$1079,"NA",0)</f>
        <v>VACUUM QUENCHING</v>
      </c>
    </row>
    <row r="352" spans="1:31">
      <c r="A352" s="1" t="s">
        <v>1073</v>
      </c>
      <c r="B352" s="1" t="s">
        <v>1074</v>
      </c>
      <c r="C352" s="1" t="s">
        <v>1075</v>
      </c>
      <c r="D352" s="1">
        <v>10</v>
      </c>
      <c r="E352" s="1">
        <v>5710</v>
      </c>
      <c r="F352" s="1">
        <v>20</v>
      </c>
      <c r="G352" s="1" t="s">
        <v>1076</v>
      </c>
      <c r="H352" s="1" t="s">
        <v>172</v>
      </c>
      <c r="I352" s="1" t="s">
        <v>173</v>
      </c>
      <c r="J352" s="1" t="s">
        <v>243</v>
      </c>
      <c r="K352" s="1" t="s">
        <v>38</v>
      </c>
      <c r="L352" s="1" t="s">
        <v>38</v>
      </c>
      <c r="M352" s="1" t="s">
        <v>38</v>
      </c>
      <c r="N352" s="1">
        <v>86</v>
      </c>
      <c r="O352" s="2">
        <v>860</v>
      </c>
      <c r="P352" s="1">
        <v>11</v>
      </c>
      <c r="Q352" s="1">
        <v>20230914</v>
      </c>
      <c r="R352" s="1">
        <v>20230914</v>
      </c>
      <c r="S352" s="1">
        <v>20230914</v>
      </c>
      <c r="T352" s="1" t="s">
        <v>38</v>
      </c>
      <c r="U352" s="1" t="b">
        <v>0</v>
      </c>
      <c r="V352" s="1" t="b">
        <v>1</v>
      </c>
      <c r="W352" s="1" t="str" cm="1">
        <f t="array" ref="W352">_xlfn.XLOOKUP(MID(JuchuZan[[#This Row],[Item'#]],2,3),INDEX(_dtRg_Material,,1),INDEX(_dtRg_Material,,2),"-")</f>
        <v>M</v>
      </c>
      <c r="X352" s="1">
        <f>JuchuZan[[#This Row],[Total Length]]/JuchuZan[[#This Row],[OrderQty]]</f>
        <v>571</v>
      </c>
      <c r="Y352" s="87">
        <f>JuchuZan[[#This Row],[TotalPrice]]+Y351</f>
        <v>651262.6399999999</v>
      </c>
      <c r="Z3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2" s="1">
        <f>JuchuZan[[#This Row],[Total Length]]/JuchuZan[[#This Row],[Total Block]]</f>
        <v>285.5</v>
      </c>
      <c r="AB352" s="1">
        <f>JuchuZan[[#This Row],[TotalPrice]]/JuchuZan[[#This Row],[OrderQty]]</f>
        <v>86</v>
      </c>
      <c r="AC352" s="1" t="e">
        <f>_xlfn.XLOOKUP(JuchuZan[[#This Row],[H'#]],#REF!,#REF!,"NA",0)</f>
        <v>#REF!</v>
      </c>
      <c r="AD352" s="1" t="e">
        <f>_xlfn.XLOOKUP(JuchuZan[[#This Row],[H'#]],#REF!,#REF!,"NA",0)</f>
        <v>#REF!</v>
      </c>
      <c r="AE352" s="1" t="str">
        <f>_xlfn.XLOOKUP(JuchuZan[[#This Row],[H'#]],[3]Sheet1!$H$2:$H$1079,[3]Sheet1!$B$2:$B$1079,"NA",0)</f>
        <v>NA</v>
      </c>
    </row>
    <row r="353" spans="1:31">
      <c r="A353" s="1" t="s">
        <v>1077</v>
      </c>
      <c r="B353" s="1" t="s">
        <v>551</v>
      </c>
      <c r="C353" s="1" t="s">
        <v>552</v>
      </c>
      <c r="D353" s="1">
        <v>40</v>
      </c>
      <c r="E353" s="1">
        <v>10800</v>
      </c>
      <c r="F353" s="1">
        <v>80</v>
      </c>
      <c r="G353" s="1" t="s">
        <v>553</v>
      </c>
      <c r="H353" s="1" t="s">
        <v>183</v>
      </c>
      <c r="I353" s="1" t="s">
        <v>184</v>
      </c>
      <c r="J353" s="1" t="s">
        <v>243</v>
      </c>
      <c r="K353" s="1" t="s">
        <v>38</v>
      </c>
      <c r="L353" s="1" t="s">
        <v>38</v>
      </c>
      <c r="M353" s="1" t="s">
        <v>38</v>
      </c>
      <c r="N353" s="1">
        <v>100</v>
      </c>
      <c r="O353" s="2">
        <v>4000</v>
      </c>
      <c r="P353" s="1">
        <v>11</v>
      </c>
      <c r="Q353" s="1">
        <v>20230914</v>
      </c>
      <c r="R353" s="1">
        <v>20230914</v>
      </c>
      <c r="S353" s="1">
        <v>20230914</v>
      </c>
      <c r="T353" s="1" t="s">
        <v>38</v>
      </c>
      <c r="U353" s="1" t="b">
        <v>0</v>
      </c>
      <c r="V353" s="1" t="b">
        <v>1</v>
      </c>
      <c r="W353" s="1" t="str" cm="1">
        <f t="array" ref="W353">_xlfn.XLOOKUP(MID(JuchuZan[[#This Row],[Item'#]],2,3),INDEX(_dtRg_Material,,1),INDEX(_dtRg_Material,,2),"-")</f>
        <v>M</v>
      </c>
      <c r="X353" s="1">
        <f>JuchuZan[[#This Row],[Total Length]]/JuchuZan[[#This Row],[OrderQty]]</f>
        <v>270</v>
      </c>
      <c r="Y353" s="87">
        <f>JuchuZan[[#This Row],[TotalPrice]]+Y352</f>
        <v>655262.6399999999</v>
      </c>
      <c r="Z3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3" s="1">
        <f>JuchuZan[[#This Row],[Total Length]]/JuchuZan[[#This Row],[Total Block]]</f>
        <v>135</v>
      </c>
      <c r="AB353" s="1">
        <f>JuchuZan[[#This Row],[TotalPrice]]/JuchuZan[[#This Row],[OrderQty]]</f>
        <v>100</v>
      </c>
      <c r="AC353" s="1" t="e">
        <f>_xlfn.XLOOKUP(JuchuZan[[#This Row],[H'#]],#REF!,#REF!,"NA",0)</f>
        <v>#REF!</v>
      </c>
      <c r="AD353" s="1" t="e">
        <f>_xlfn.XLOOKUP(JuchuZan[[#This Row],[H'#]],#REF!,#REF!,"NA",0)</f>
        <v>#REF!</v>
      </c>
      <c r="AE353" s="1" t="str">
        <f>_xlfn.XLOOKUP(JuchuZan[[#This Row],[H'#]],[3]Sheet1!$H$2:$H$1079,[3]Sheet1!$B$2:$B$1079,"NA",0)</f>
        <v>VACUUM QUENCHING</v>
      </c>
    </row>
    <row r="354" spans="1:31">
      <c r="A354" s="1" t="s">
        <v>1078</v>
      </c>
      <c r="B354" s="1" t="s">
        <v>1079</v>
      </c>
      <c r="C354" s="1" t="s">
        <v>1080</v>
      </c>
      <c r="D354" s="1">
        <v>20</v>
      </c>
      <c r="E354" s="1">
        <v>0</v>
      </c>
      <c r="F354" s="1">
        <v>20</v>
      </c>
      <c r="G354" s="1" t="s">
        <v>38</v>
      </c>
      <c r="H354" s="1" t="s">
        <v>89</v>
      </c>
      <c r="I354" s="1" t="s">
        <v>67</v>
      </c>
      <c r="J354" s="1" t="s">
        <v>114</v>
      </c>
      <c r="K354" s="1" t="s">
        <v>167</v>
      </c>
      <c r="L354" s="1" t="s">
        <v>61</v>
      </c>
      <c r="M354" s="1" t="s">
        <v>38</v>
      </c>
      <c r="N354" s="1">
        <v>22.64</v>
      </c>
      <c r="O354" s="2">
        <v>452.8</v>
      </c>
      <c r="P354" s="1">
        <v>21</v>
      </c>
      <c r="Q354" s="1">
        <v>20230908</v>
      </c>
      <c r="R354" s="1">
        <v>20230914</v>
      </c>
      <c r="S354" s="1">
        <v>20230914</v>
      </c>
      <c r="T354" s="1" t="s">
        <v>38</v>
      </c>
      <c r="U354" s="1" t="b">
        <v>0</v>
      </c>
      <c r="V354" s="1" t="b">
        <v>1</v>
      </c>
      <c r="W354" s="1" t="str" cm="1">
        <f t="array" ref="W354">_xlfn.XLOOKUP(MID(JuchuZan[[#This Row],[Item'#]],2,3),INDEX(_dtRg_Material,,1),INDEX(_dtRg_Material,,2),"-")</f>
        <v>-</v>
      </c>
      <c r="X354" s="1">
        <f>JuchuZan[[#This Row],[Total Length]]/JuchuZan[[#This Row],[OrderQty]]</f>
        <v>0</v>
      </c>
      <c r="Y354" s="87">
        <f>JuchuZan[[#This Row],[TotalPrice]]+Y353</f>
        <v>655715.43999999994</v>
      </c>
      <c r="Z3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4" s="1">
        <f>JuchuZan[[#This Row],[Total Length]]/JuchuZan[[#This Row],[Total Block]]</f>
        <v>0</v>
      </c>
      <c r="AB354" s="1">
        <f>JuchuZan[[#This Row],[TotalPrice]]/JuchuZan[[#This Row],[OrderQty]]</f>
        <v>22.64</v>
      </c>
      <c r="AC354" s="1" t="e">
        <f>_xlfn.XLOOKUP(JuchuZan[[#This Row],[H'#]],#REF!,#REF!,"NA",0)</f>
        <v>#REF!</v>
      </c>
      <c r="AD354" s="1" t="e">
        <f>_xlfn.XLOOKUP(JuchuZan[[#This Row],[H'#]],#REF!,#REF!,"NA",0)</f>
        <v>#REF!</v>
      </c>
      <c r="AE354" s="1" t="str">
        <f>_xlfn.XLOOKUP(JuchuZan[[#This Row],[H'#]],[3]Sheet1!$H$2:$H$1079,[3]Sheet1!$B$2:$B$1079,"NA",0)</f>
        <v>NA</v>
      </c>
    </row>
    <row r="355" spans="1:31">
      <c r="A355" s="1" t="s">
        <v>1081</v>
      </c>
      <c r="B355" s="1" t="s">
        <v>1079</v>
      </c>
      <c r="C355" s="1" t="s">
        <v>1080</v>
      </c>
      <c r="D355" s="1">
        <v>100</v>
      </c>
      <c r="E355" s="1">
        <v>0</v>
      </c>
      <c r="F355" s="1">
        <v>100</v>
      </c>
      <c r="G355" s="1" t="s">
        <v>38</v>
      </c>
      <c r="H355" s="1" t="s">
        <v>89</v>
      </c>
      <c r="I355" s="1" t="s">
        <v>67</v>
      </c>
      <c r="J355" s="1" t="s">
        <v>114</v>
      </c>
      <c r="K355" s="1" t="s">
        <v>167</v>
      </c>
      <c r="L355" s="1" t="s">
        <v>61</v>
      </c>
      <c r="M355" s="1" t="s">
        <v>38</v>
      </c>
      <c r="N355" s="1">
        <v>22.64</v>
      </c>
      <c r="O355" s="2">
        <v>2264</v>
      </c>
      <c r="P355" s="1">
        <v>21</v>
      </c>
      <c r="Q355" s="1">
        <v>20230908</v>
      </c>
      <c r="R355" s="1">
        <v>20230914</v>
      </c>
      <c r="S355" s="1">
        <v>20230914</v>
      </c>
      <c r="T355" s="1" t="s">
        <v>38</v>
      </c>
      <c r="U355" s="1" t="b">
        <v>0</v>
      </c>
      <c r="V355" s="1" t="b">
        <v>1</v>
      </c>
      <c r="W355" s="1" t="str" cm="1">
        <f t="array" ref="W355">_xlfn.XLOOKUP(MID(JuchuZan[[#This Row],[Item'#]],2,3),INDEX(_dtRg_Material,,1),INDEX(_dtRg_Material,,2),"-")</f>
        <v>-</v>
      </c>
      <c r="X355" s="1">
        <f>JuchuZan[[#This Row],[Total Length]]/JuchuZan[[#This Row],[OrderQty]]</f>
        <v>0</v>
      </c>
      <c r="Y355" s="87">
        <f>JuchuZan[[#This Row],[TotalPrice]]+Y354</f>
        <v>657979.43999999994</v>
      </c>
      <c r="Z3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5" s="1">
        <f>JuchuZan[[#This Row],[Total Length]]/JuchuZan[[#This Row],[Total Block]]</f>
        <v>0</v>
      </c>
      <c r="AB355" s="1">
        <f>JuchuZan[[#This Row],[TotalPrice]]/JuchuZan[[#This Row],[OrderQty]]</f>
        <v>22.64</v>
      </c>
      <c r="AC355" s="1" t="e">
        <f>_xlfn.XLOOKUP(JuchuZan[[#This Row],[H'#]],#REF!,#REF!,"NA",0)</f>
        <v>#REF!</v>
      </c>
      <c r="AD355" s="1" t="e">
        <f>_xlfn.XLOOKUP(JuchuZan[[#This Row],[H'#]],#REF!,#REF!,"NA",0)</f>
        <v>#REF!</v>
      </c>
      <c r="AE355" s="1" t="str">
        <f>_xlfn.XLOOKUP(JuchuZan[[#This Row],[H'#]],[3]Sheet1!$H$2:$H$1079,[3]Sheet1!$B$2:$B$1079,"NA",0)</f>
        <v>NA</v>
      </c>
    </row>
    <row r="356" spans="1:31">
      <c r="A356" s="1" t="s">
        <v>1082</v>
      </c>
      <c r="B356" s="1" t="s">
        <v>327</v>
      </c>
      <c r="C356" s="1" t="s">
        <v>328</v>
      </c>
      <c r="D356" s="1">
        <v>60</v>
      </c>
      <c r="E356" s="1">
        <v>0</v>
      </c>
      <c r="F356" s="1">
        <v>60</v>
      </c>
      <c r="G356" s="1" t="s">
        <v>38</v>
      </c>
      <c r="H356" s="1" t="s">
        <v>49</v>
      </c>
      <c r="I356" s="1" t="s">
        <v>50</v>
      </c>
      <c r="J356" s="1" t="s">
        <v>114</v>
      </c>
      <c r="K356" s="1" t="s">
        <v>60</v>
      </c>
      <c r="L356" s="1" t="s">
        <v>61</v>
      </c>
      <c r="M356" s="1" t="s">
        <v>38</v>
      </c>
      <c r="N356" s="1">
        <v>46.94</v>
      </c>
      <c r="O356" s="2">
        <v>2816.4</v>
      </c>
      <c r="P356" s="1">
        <v>21</v>
      </c>
      <c r="Q356" s="1">
        <v>20230831</v>
      </c>
      <c r="R356" s="1">
        <v>20230914</v>
      </c>
      <c r="S356" s="1">
        <v>20230914</v>
      </c>
      <c r="T356" s="1" t="s">
        <v>38</v>
      </c>
      <c r="U356" s="1" t="b">
        <v>0</v>
      </c>
      <c r="V356" s="1" t="b">
        <v>1</v>
      </c>
      <c r="W356" s="1" t="str" cm="1">
        <f t="array" ref="W356">_xlfn.XLOOKUP(MID(JuchuZan[[#This Row],[Item'#]],2,3),INDEX(_dtRg_Material,,1),INDEX(_dtRg_Material,,2),"-")</f>
        <v>-</v>
      </c>
      <c r="X356" s="1">
        <f>JuchuZan[[#This Row],[Total Length]]/JuchuZan[[#This Row],[OrderQty]]</f>
        <v>0</v>
      </c>
      <c r="Y356" s="87">
        <f>JuchuZan[[#This Row],[TotalPrice]]+Y355</f>
        <v>660795.84</v>
      </c>
      <c r="Z3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6" s="1">
        <f>JuchuZan[[#This Row],[Total Length]]/JuchuZan[[#This Row],[Total Block]]</f>
        <v>0</v>
      </c>
      <c r="AB356" s="1">
        <f>JuchuZan[[#This Row],[TotalPrice]]/JuchuZan[[#This Row],[OrderQty]]</f>
        <v>46.940000000000005</v>
      </c>
      <c r="AC356" s="1" t="e">
        <f>_xlfn.XLOOKUP(JuchuZan[[#This Row],[H'#]],#REF!,#REF!,"NA",0)</f>
        <v>#REF!</v>
      </c>
      <c r="AD356" s="1" t="e">
        <f>_xlfn.XLOOKUP(JuchuZan[[#This Row],[H'#]],#REF!,#REF!,"NA",0)</f>
        <v>#REF!</v>
      </c>
      <c r="AE356" s="1" t="str">
        <f>_xlfn.XLOOKUP(JuchuZan[[#This Row],[H'#]],[3]Sheet1!$H$2:$H$1079,[3]Sheet1!$B$2:$B$1079,"NA",0)</f>
        <v>NA</v>
      </c>
    </row>
    <row r="357" spans="1:31">
      <c r="A357" s="1" t="s">
        <v>1083</v>
      </c>
      <c r="B357" s="1" t="s">
        <v>327</v>
      </c>
      <c r="C357" s="1" t="s">
        <v>328</v>
      </c>
      <c r="D357" s="1">
        <v>60</v>
      </c>
      <c r="E357" s="1">
        <v>0</v>
      </c>
      <c r="F357" s="1">
        <v>60</v>
      </c>
      <c r="G357" s="1" t="s">
        <v>38</v>
      </c>
      <c r="H357" s="1" t="s">
        <v>49</v>
      </c>
      <c r="I357" s="1" t="s">
        <v>50</v>
      </c>
      <c r="J357" s="1" t="s">
        <v>114</v>
      </c>
      <c r="K357" s="1" t="s">
        <v>60</v>
      </c>
      <c r="L357" s="1" t="s">
        <v>61</v>
      </c>
      <c r="M357" s="1" t="s">
        <v>38</v>
      </c>
      <c r="N357" s="1">
        <v>46.94</v>
      </c>
      <c r="O357" s="2">
        <v>2816.4</v>
      </c>
      <c r="P357" s="1">
        <v>21</v>
      </c>
      <c r="Q357" s="1">
        <v>20230831</v>
      </c>
      <c r="R357" s="1">
        <v>20230914</v>
      </c>
      <c r="S357" s="1">
        <v>20230914</v>
      </c>
      <c r="T357" s="1" t="s">
        <v>38</v>
      </c>
      <c r="U357" s="1" t="b">
        <v>0</v>
      </c>
      <c r="V357" s="1" t="b">
        <v>1</v>
      </c>
      <c r="W357" s="1" t="str" cm="1">
        <f t="array" ref="W357">_xlfn.XLOOKUP(MID(JuchuZan[[#This Row],[Item'#]],2,3),INDEX(_dtRg_Material,,1),INDEX(_dtRg_Material,,2),"-")</f>
        <v>-</v>
      </c>
      <c r="X357" s="1">
        <f>JuchuZan[[#This Row],[Total Length]]/JuchuZan[[#This Row],[OrderQty]]</f>
        <v>0</v>
      </c>
      <c r="Y357" s="87">
        <f>JuchuZan[[#This Row],[TotalPrice]]+Y356</f>
        <v>663612.24</v>
      </c>
      <c r="Z3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7" s="1">
        <f>JuchuZan[[#This Row],[Total Length]]/JuchuZan[[#This Row],[Total Block]]</f>
        <v>0</v>
      </c>
      <c r="AB357" s="1">
        <f>JuchuZan[[#This Row],[TotalPrice]]/JuchuZan[[#This Row],[OrderQty]]</f>
        <v>46.940000000000005</v>
      </c>
      <c r="AC357" s="1" t="e">
        <f>_xlfn.XLOOKUP(JuchuZan[[#This Row],[H'#]],#REF!,#REF!,"NA",0)</f>
        <v>#REF!</v>
      </c>
      <c r="AD357" s="1" t="e">
        <f>_xlfn.XLOOKUP(JuchuZan[[#This Row],[H'#]],#REF!,#REF!,"NA",0)</f>
        <v>#REF!</v>
      </c>
      <c r="AE357" s="1" t="str">
        <f>_xlfn.XLOOKUP(JuchuZan[[#This Row],[H'#]],[3]Sheet1!$H$2:$H$1079,[3]Sheet1!$B$2:$B$1079,"NA",0)</f>
        <v>NA</v>
      </c>
    </row>
    <row r="358" spans="1:31" hidden="1">
      <c r="A358" s="1" t="s">
        <v>1084</v>
      </c>
      <c r="B358" s="1" t="s">
        <v>1085</v>
      </c>
      <c r="C358" s="1" t="s">
        <v>1086</v>
      </c>
      <c r="D358" s="1">
        <v>4</v>
      </c>
      <c r="E358" s="1">
        <v>1840</v>
      </c>
      <c r="F358" s="1">
        <v>16</v>
      </c>
      <c r="G358" s="1" t="s">
        <v>462</v>
      </c>
      <c r="H358" s="1" t="s">
        <v>74</v>
      </c>
      <c r="I358" s="1" t="s">
        <v>36</v>
      </c>
      <c r="J358" s="1" t="s">
        <v>75</v>
      </c>
      <c r="K358" s="1" t="s">
        <v>1087</v>
      </c>
      <c r="L358" s="1" t="s">
        <v>38</v>
      </c>
      <c r="M358" s="1" t="s">
        <v>38</v>
      </c>
      <c r="N358" s="1">
        <v>910</v>
      </c>
      <c r="O358" s="2">
        <v>3640</v>
      </c>
      <c r="P358" s="1">
        <v>11</v>
      </c>
      <c r="Q358" s="1">
        <v>20230915</v>
      </c>
      <c r="R358" s="1">
        <v>20230914</v>
      </c>
      <c r="S358" s="1">
        <v>20230914</v>
      </c>
      <c r="T358" s="1" t="s">
        <v>38</v>
      </c>
      <c r="U358" s="1" t="b">
        <v>0</v>
      </c>
      <c r="V358" s="1" t="b">
        <v>0</v>
      </c>
      <c r="W358" s="1" t="str" cm="1">
        <f t="array" ref="W358">_xlfn.XLOOKUP(MID(JuchuZan[[#This Row],[Item'#]],2,3),INDEX(_dtRg_Material,,1),INDEX(_dtRg_Material,,2),"-")</f>
        <v>-</v>
      </c>
      <c r="X358" s="1">
        <f>JuchuZan[[#This Row],[Total Length]]/JuchuZan[[#This Row],[OrderQty]]</f>
        <v>460</v>
      </c>
      <c r="Y358" s="87">
        <f>JuchuZan[[#This Row],[TotalPrice]]+Y357</f>
        <v>667252.24</v>
      </c>
      <c r="Z3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8" s="1">
        <f>JuchuZan[[#This Row],[Total Length]]/JuchuZan[[#This Row],[Total Block]]</f>
        <v>115</v>
      </c>
      <c r="AB358" s="1">
        <f>JuchuZan[[#This Row],[TotalPrice]]/JuchuZan[[#This Row],[OrderQty]]</f>
        <v>910</v>
      </c>
      <c r="AC358" s="1" t="e">
        <f>_xlfn.XLOOKUP(JuchuZan[[#This Row],[H'#]],#REF!,#REF!,"NA",0)</f>
        <v>#REF!</v>
      </c>
      <c r="AD358" s="1" t="e">
        <f>_xlfn.XLOOKUP(JuchuZan[[#This Row],[H'#]],#REF!,#REF!,"NA",0)</f>
        <v>#REF!</v>
      </c>
      <c r="AE358" s="1" t="str">
        <f>_xlfn.XLOOKUP(JuchuZan[[#This Row],[H'#]],[3]Sheet1!$H$2:$H$1079,[3]Sheet1!$B$2:$B$1079,"NA",0)</f>
        <v>NA</v>
      </c>
    </row>
    <row r="359" spans="1:31">
      <c r="A359" s="1" t="s">
        <v>1088</v>
      </c>
      <c r="B359" s="1" t="s">
        <v>1089</v>
      </c>
      <c r="C359" s="1" t="s">
        <v>1090</v>
      </c>
      <c r="D359" s="1">
        <v>10</v>
      </c>
      <c r="E359" s="1">
        <v>1100</v>
      </c>
      <c r="F359" s="1">
        <v>10</v>
      </c>
      <c r="G359" s="1" t="s">
        <v>238</v>
      </c>
      <c r="H359" s="1" t="s">
        <v>102</v>
      </c>
      <c r="I359" s="1" t="s">
        <v>103</v>
      </c>
      <c r="J359" s="1" t="s">
        <v>104</v>
      </c>
      <c r="K359" s="1" t="s">
        <v>105</v>
      </c>
      <c r="L359" s="1" t="s">
        <v>38</v>
      </c>
      <c r="M359" s="1" t="s">
        <v>53</v>
      </c>
      <c r="N359" s="1">
        <v>44.54</v>
      </c>
      <c r="O359" s="2">
        <v>445.4</v>
      </c>
      <c r="P359" s="1">
        <v>11</v>
      </c>
      <c r="Q359" s="1">
        <v>20230728</v>
      </c>
      <c r="R359" s="1">
        <v>20230914</v>
      </c>
      <c r="S359" s="1">
        <v>20230914</v>
      </c>
      <c r="T359" s="1" t="s">
        <v>38</v>
      </c>
      <c r="U359" s="1" t="b">
        <v>0</v>
      </c>
      <c r="V359" s="1" t="b">
        <v>1</v>
      </c>
      <c r="W359" s="1" t="str" cm="1">
        <f t="array" ref="W359">_xlfn.XLOOKUP(MID(JuchuZan[[#This Row],[Item'#]],2,3),INDEX(_dtRg_Material,,1),INDEX(_dtRg_Material,,2),"-")</f>
        <v>-</v>
      </c>
      <c r="X359" s="1">
        <f>JuchuZan[[#This Row],[Total Length]]/JuchuZan[[#This Row],[OrderQty]]</f>
        <v>110</v>
      </c>
      <c r="Y359" s="87">
        <f>JuchuZan[[#This Row],[TotalPrice]]+Y358</f>
        <v>667697.64</v>
      </c>
      <c r="Z3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59" s="1">
        <f>JuchuZan[[#This Row],[Total Length]]/JuchuZan[[#This Row],[Total Block]]</f>
        <v>110</v>
      </c>
      <c r="AB359" s="1">
        <f>JuchuZan[[#This Row],[TotalPrice]]/JuchuZan[[#This Row],[OrderQty]]</f>
        <v>44.54</v>
      </c>
      <c r="AC359" s="1" t="e">
        <f>_xlfn.XLOOKUP(JuchuZan[[#This Row],[H'#]],#REF!,#REF!,"NA",0)</f>
        <v>#REF!</v>
      </c>
      <c r="AD359" s="1" t="e">
        <f>_xlfn.XLOOKUP(JuchuZan[[#This Row],[H'#]],#REF!,#REF!,"NA",0)</f>
        <v>#REF!</v>
      </c>
      <c r="AE359" s="1" t="str">
        <f>_xlfn.XLOOKUP(JuchuZan[[#This Row],[H'#]],[3]Sheet1!$H$2:$H$1079,[3]Sheet1!$B$2:$B$1079,"NA",0)</f>
        <v>WASHING &amp; WIPING RAIL</v>
      </c>
    </row>
    <row r="360" spans="1:31">
      <c r="A360" s="1" t="s">
        <v>1091</v>
      </c>
      <c r="B360" s="1" t="s">
        <v>1092</v>
      </c>
      <c r="C360" s="1" t="s">
        <v>1093</v>
      </c>
      <c r="D360" s="1">
        <v>1</v>
      </c>
      <c r="E360" s="1">
        <v>220</v>
      </c>
      <c r="F360" s="1">
        <v>3</v>
      </c>
      <c r="G360" s="1" t="s">
        <v>139</v>
      </c>
      <c r="H360" s="1" t="s">
        <v>102</v>
      </c>
      <c r="I360" s="1" t="s">
        <v>103</v>
      </c>
      <c r="J360" s="1" t="s">
        <v>104</v>
      </c>
      <c r="K360" s="1" t="s">
        <v>82</v>
      </c>
      <c r="L360" s="1" t="s">
        <v>96</v>
      </c>
      <c r="M360" s="1" t="s">
        <v>53</v>
      </c>
      <c r="N360" s="1">
        <v>126.64</v>
      </c>
      <c r="O360" s="2">
        <v>126.64</v>
      </c>
      <c r="P360" s="1">
        <v>11</v>
      </c>
      <c r="Q360" s="1">
        <v>20230807</v>
      </c>
      <c r="R360" s="1">
        <v>20230914</v>
      </c>
      <c r="S360" s="1">
        <v>20230914</v>
      </c>
      <c r="T360" s="1" t="s">
        <v>38</v>
      </c>
      <c r="U360" s="1" t="b">
        <v>0</v>
      </c>
      <c r="V360" s="1" t="b">
        <v>1</v>
      </c>
      <c r="W360" s="1" t="str" cm="1">
        <f t="array" ref="W360">_xlfn.XLOOKUP(MID(JuchuZan[[#This Row],[Item'#]],2,3),INDEX(_dtRg_Material,,1),INDEX(_dtRg_Material,,2),"-")</f>
        <v>-</v>
      </c>
      <c r="X360" s="1">
        <f>JuchuZan[[#This Row],[Total Length]]/JuchuZan[[#This Row],[OrderQty]]</f>
        <v>220</v>
      </c>
      <c r="Y360" s="87">
        <f>JuchuZan[[#This Row],[TotalPrice]]+Y359</f>
        <v>667824.28</v>
      </c>
      <c r="Z3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0" s="1">
        <f>JuchuZan[[#This Row],[Total Length]]/JuchuZan[[#This Row],[Total Block]]</f>
        <v>73.333333333333329</v>
      </c>
      <c r="AB360" s="1">
        <f>JuchuZan[[#This Row],[TotalPrice]]/JuchuZan[[#This Row],[OrderQty]]</f>
        <v>126.64</v>
      </c>
      <c r="AC360" s="1" t="e">
        <f>_xlfn.XLOOKUP(JuchuZan[[#This Row],[H'#]],#REF!,#REF!,"NA",0)</f>
        <v>#REF!</v>
      </c>
      <c r="AD360" s="1" t="e">
        <f>_xlfn.XLOOKUP(JuchuZan[[#This Row],[H'#]],#REF!,#REF!,"NA",0)</f>
        <v>#REF!</v>
      </c>
      <c r="AE360" s="1" t="str">
        <f>_xlfn.XLOOKUP(JuchuZan[[#This Row],[H'#]],[3]Sheet1!$H$2:$H$1079,[3]Sheet1!$B$2:$B$1079,"NA",0)</f>
        <v>NA</v>
      </c>
    </row>
    <row r="361" spans="1:31">
      <c r="A361" s="1" t="s">
        <v>1094</v>
      </c>
      <c r="B361" s="1" t="s">
        <v>1095</v>
      </c>
      <c r="C361" s="1" t="s">
        <v>1096</v>
      </c>
      <c r="D361" s="1">
        <v>6</v>
      </c>
      <c r="E361" s="1">
        <v>7560</v>
      </c>
      <c r="F361" s="1">
        <v>0</v>
      </c>
      <c r="G361" s="1" t="s">
        <v>38</v>
      </c>
      <c r="H361" s="1" t="s">
        <v>595</v>
      </c>
      <c r="I361" s="1" t="s">
        <v>67</v>
      </c>
      <c r="J361" s="1" t="s">
        <v>44</v>
      </c>
      <c r="K361" s="1" t="s">
        <v>38</v>
      </c>
      <c r="L361" s="1" t="s">
        <v>61</v>
      </c>
      <c r="M361" s="1" t="s">
        <v>38</v>
      </c>
      <c r="N361" s="1">
        <v>198.84</v>
      </c>
      <c r="O361" s="2">
        <v>1193.04</v>
      </c>
      <c r="P361" s="1">
        <v>21</v>
      </c>
      <c r="Q361" s="1">
        <v>20230831</v>
      </c>
      <c r="R361" s="1">
        <v>20230914</v>
      </c>
      <c r="S361" s="1">
        <v>20230914</v>
      </c>
      <c r="T361" s="1" t="s">
        <v>38</v>
      </c>
      <c r="U361" s="1" t="b">
        <v>0</v>
      </c>
      <c r="V361" s="1" t="b">
        <v>1</v>
      </c>
      <c r="W361" s="1" t="str" cm="1">
        <f t="array" ref="W361">_xlfn.XLOOKUP(MID(JuchuZan[[#This Row],[Item'#]],2,3),INDEX(_dtRg_Material,,1),INDEX(_dtRg_Material,,2),"-")</f>
        <v>-</v>
      </c>
      <c r="X361" s="1">
        <f>JuchuZan[[#This Row],[Total Length]]/JuchuZan[[#This Row],[OrderQty]]</f>
        <v>1260</v>
      </c>
      <c r="Y361" s="87">
        <f>JuchuZan[[#This Row],[TotalPrice]]+Y360</f>
        <v>669017.32000000007</v>
      </c>
      <c r="Z3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1" s="1" t="e">
        <f>JuchuZan[[#This Row],[Total Length]]/JuchuZan[[#This Row],[Total Block]]</f>
        <v>#DIV/0!</v>
      </c>
      <c r="AB361" s="1">
        <f>JuchuZan[[#This Row],[TotalPrice]]/JuchuZan[[#This Row],[OrderQty]]</f>
        <v>198.84</v>
      </c>
      <c r="AC361" s="1" t="e">
        <f>_xlfn.XLOOKUP(JuchuZan[[#This Row],[H'#]],#REF!,#REF!,"NA",0)</f>
        <v>#REF!</v>
      </c>
      <c r="AD361" s="1" t="e">
        <f>_xlfn.XLOOKUP(JuchuZan[[#This Row],[H'#]],#REF!,#REF!,"NA",0)</f>
        <v>#REF!</v>
      </c>
      <c r="AE361" s="1" t="str">
        <f>_xlfn.XLOOKUP(JuchuZan[[#This Row],[H'#]],[3]Sheet1!$H$2:$H$1079,[3]Sheet1!$B$2:$B$1079,"NA",0)</f>
        <v>NA</v>
      </c>
    </row>
    <row r="362" spans="1:31" hidden="1">
      <c r="A362" s="1" t="s">
        <v>1097</v>
      </c>
      <c r="B362" s="1" t="s">
        <v>584</v>
      </c>
      <c r="C362" s="1" t="s">
        <v>585</v>
      </c>
      <c r="D362" s="1">
        <v>24</v>
      </c>
      <c r="E362" s="1">
        <v>4080</v>
      </c>
      <c r="F362" s="1">
        <v>24</v>
      </c>
      <c r="G362" s="1" t="s">
        <v>38</v>
      </c>
      <c r="H362" s="1" t="s">
        <v>172</v>
      </c>
      <c r="I362" s="1" t="s">
        <v>173</v>
      </c>
      <c r="J362" s="1" t="s">
        <v>243</v>
      </c>
      <c r="K362" s="1" t="s">
        <v>38</v>
      </c>
      <c r="L362" s="1" t="s">
        <v>38</v>
      </c>
      <c r="M362" s="1" t="s">
        <v>38</v>
      </c>
      <c r="N362" s="1">
        <v>37</v>
      </c>
      <c r="O362" s="2">
        <v>888</v>
      </c>
      <c r="P362" s="1">
        <v>21</v>
      </c>
      <c r="Q362" s="1">
        <v>20230908</v>
      </c>
      <c r="R362" s="1">
        <v>20230914</v>
      </c>
      <c r="S362" s="1">
        <v>20230914</v>
      </c>
      <c r="T362" s="1" t="s">
        <v>38</v>
      </c>
      <c r="U362" s="1" t="b">
        <v>1</v>
      </c>
      <c r="V362" s="1" t="b">
        <v>0</v>
      </c>
      <c r="W362" s="1" t="str" cm="1">
        <f t="array" ref="W362">_xlfn.XLOOKUP(MID(JuchuZan[[#This Row],[Item'#]],2,3),INDEX(_dtRg_Material,,1),INDEX(_dtRg_Material,,2),"-")</f>
        <v>M</v>
      </c>
      <c r="X362" s="1">
        <f>JuchuZan[[#This Row],[Total Length]]/JuchuZan[[#This Row],[OrderQty]]</f>
        <v>170</v>
      </c>
      <c r="Y362" s="87">
        <f>JuchuZan[[#This Row],[TotalPrice]]+Y361</f>
        <v>669905.32000000007</v>
      </c>
      <c r="Z3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2" s="1">
        <f>JuchuZan[[#This Row],[Total Length]]/JuchuZan[[#This Row],[Total Block]]</f>
        <v>170</v>
      </c>
      <c r="AB362" s="1">
        <f>JuchuZan[[#This Row],[TotalPrice]]/JuchuZan[[#This Row],[OrderQty]]</f>
        <v>37</v>
      </c>
      <c r="AC362" s="1" t="e">
        <f>_xlfn.XLOOKUP(JuchuZan[[#This Row],[H'#]],#REF!,#REF!,"NA",0)</f>
        <v>#REF!</v>
      </c>
      <c r="AD362" s="1" t="e">
        <f>_xlfn.XLOOKUP(JuchuZan[[#This Row],[H'#]],#REF!,#REF!,"NA",0)</f>
        <v>#REF!</v>
      </c>
      <c r="AE362" s="1" t="str">
        <f>_xlfn.XLOOKUP(JuchuZan[[#This Row],[H'#]],[3]Sheet1!$H$2:$H$1079,[3]Sheet1!$B$2:$B$1079,"NA",0)</f>
        <v>WHEEL CUTTING HALF 4</v>
      </c>
    </row>
    <row r="363" spans="1:31">
      <c r="A363" s="1" t="s">
        <v>1098</v>
      </c>
      <c r="B363" s="1" t="s">
        <v>1099</v>
      </c>
      <c r="C363" s="1" t="s">
        <v>1100</v>
      </c>
      <c r="D363" s="1">
        <v>13</v>
      </c>
      <c r="E363" s="1">
        <v>5980</v>
      </c>
      <c r="F363" s="1">
        <v>39</v>
      </c>
      <c r="G363" s="1" t="s">
        <v>803</v>
      </c>
      <c r="H363" s="1" t="s">
        <v>49</v>
      </c>
      <c r="I363" s="1" t="s">
        <v>50</v>
      </c>
      <c r="J363" s="1" t="s">
        <v>81</v>
      </c>
      <c r="K363" s="1" t="s">
        <v>82</v>
      </c>
      <c r="L363" s="1" t="s">
        <v>38</v>
      </c>
      <c r="M363" s="1" t="s">
        <v>53</v>
      </c>
      <c r="N363" s="1">
        <v>222</v>
      </c>
      <c r="O363" s="2">
        <v>2886</v>
      </c>
      <c r="P363" s="1">
        <v>11</v>
      </c>
      <c r="Q363" s="1">
        <v>20230914</v>
      </c>
      <c r="R363" s="1">
        <v>20230914</v>
      </c>
      <c r="S363" s="1">
        <v>20230914</v>
      </c>
      <c r="T363" s="1" t="s">
        <v>38</v>
      </c>
      <c r="U363" s="1" t="b">
        <v>0</v>
      </c>
      <c r="V363" s="1" t="b">
        <v>1</v>
      </c>
      <c r="W363" s="1" t="str" cm="1">
        <f t="array" ref="W363">_xlfn.XLOOKUP(MID(JuchuZan[[#This Row],[Item'#]],2,3),INDEX(_dtRg_Material,,1),INDEX(_dtRg_Material,,2),"-")</f>
        <v>-</v>
      </c>
      <c r="X363" s="1">
        <f>JuchuZan[[#This Row],[Total Length]]/JuchuZan[[#This Row],[OrderQty]]</f>
        <v>460</v>
      </c>
      <c r="Y363" s="87">
        <f>JuchuZan[[#This Row],[TotalPrice]]+Y362</f>
        <v>672791.32000000007</v>
      </c>
      <c r="Z3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3" s="1">
        <f>JuchuZan[[#This Row],[Total Length]]/JuchuZan[[#This Row],[Total Block]]</f>
        <v>153.33333333333334</v>
      </c>
      <c r="AB363" s="1">
        <f>JuchuZan[[#This Row],[TotalPrice]]/JuchuZan[[#This Row],[OrderQty]]</f>
        <v>222</v>
      </c>
      <c r="AC363" s="1" t="e">
        <f>_xlfn.XLOOKUP(JuchuZan[[#This Row],[H'#]],#REF!,#REF!,"NA",0)</f>
        <v>#REF!</v>
      </c>
      <c r="AD363" s="1" t="e">
        <f>_xlfn.XLOOKUP(JuchuZan[[#This Row],[H'#]],#REF!,#REF!,"NA",0)</f>
        <v>#REF!</v>
      </c>
      <c r="AE363" s="1" t="str">
        <f>_xlfn.XLOOKUP(JuchuZan[[#This Row],[H'#]],[3]Sheet1!$H$2:$H$1079,[3]Sheet1!$B$2:$B$1079,"NA",0)</f>
        <v>SPECIAL BLOCK MACHINING 2</v>
      </c>
    </row>
    <row r="364" spans="1:31" hidden="1">
      <c r="A364" s="1" t="s">
        <v>1101</v>
      </c>
      <c r="B364" s="1" t="s">
        <v>1102</v>
      </c>
      <c r="C364" s="1" t="s">
        <v>1103</v>
      </c>
      <c r="D364" s="1">
        <v>50</v>
      </c>
      <c r="E364" s="1">
        <v>0</v>
      </c>
      <c r="F364" s="1">
        <v>0</v>
      </c>
      <c r="G364" s="1" t="s">
        <v>38</v>
      </c>
      <c r="H364" s="1" t="s">
        <v>1104</v>
      </c>
      <c r="I364" s="1" t="s">
        <v>1105</v>
      </c>
      <c r="J364" s="1" t="s">
        <v>114</v>
      </c>
      <c r="K364" s="1" t="s">
        <v>38</v>
      </c>
      <c r="L364" s="1" t="s">
        <v>38</v>
      </c>
      <c r="M364" s="1" t="s">
        <v>38</v>
      </c>
      <c r="N364" s="1">
        <v>5.0999999999999996</v>
      </c>
      <c r="O364" s="2">
        <v>255</v>
      </c>
      <c r="P364" s="1">
        <v>21</v>
      </c>
      <c r="Q364" s="1">
        <v>20230921</v>
      </c>
      <c r="R364" s="1">
        <v>20230914</v>
      </c>
      <c r="S364" s="1">
        <v>20230914</v>
      </c>
      <c r="T364" s="1" t="s">
        <v>38</v>
      </c>
      <c r="U364" s="1" t="b">
        <v>0</v>
      </c>
      <c r="V364" s="1" t="b">
        <v>0</v>
      </c>
      <c r="W364" s="1" t="str" cm="1">
        <f t="array" ref="W364">_xlfn.XLOOKUP(MID(JuchuZan[[#This Row],[Item'#]],2,3),INDEX(_dtRg_Material,,1),INDEX(_dtRg_Material,,2),"-")</f>
        <v>-</v>
      </c>
      <c r="X364" s="1">
        <f>JuchuZan[[#This Row],[Total Length]]/JuchuZan[[#This Row],[OrderQty]]</f>
        <v>0</v>
      </c>
      <c r="Y364" s="87">
        <f>JuchuZan[[#This Row],[TotalPrice]]+Y363</f>
        <v>673046.32000000007</v>
      </c>
      <c r="Z3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4" s="1" t="e">
        <f>JuchuZan[[#This Row],[Total Length]]/JuchuZan[[#This Row],[Total Block]]</f>
        <v>#DIV/0!</v>
      </c>
      <c r="AB364" s="1">
        <f>JuchuZan[[#This Row],[TotalPrice]]/JuchuZan[[#This Row],[OrderQty]]</f>
        <v>5.0999999999999996</v>
      </c>
      <c r="AC364" s="1" t="e">
        <f>_xlfn.XLOOKUP(JuchuZan[[#This Row],[H'#]],#REF!,#REF!,"NA",0)</f>
        <v>#REF!</v>
      </c>
      <c r="AD364" s="1" t="e">
        <f>_xlfn.XLOOKUP(JuchuZan[[#This Row],[H'#]],#REF!,#REF!,"NA",0)</f>
        <v>#REF!</v>
      </c>
      <c r="AE364" s="1" t="str">
        <f>_xlfn.XLOOKUP(JuchuZan[[#This Row],[H'#]],[3]Sheet1!$H$2:$H$1079,[3]Sheet1!$B$2:$B$1079,"NA",0)</f>
        <v>NA</v>
      </c>
    </row>
    <row r="365" spans="1:31">
      <c r="A365" s="1" t="s">
        <v>4170</v>
      </c>
      <c r="B365" s="1" t="s">
        <v>1106</v>
      </c>
      <c r="C365" s="1" t="s">
        <v>1107</v>
      </c>
      <c r="D365" s="1">
        <v>2</v>
      </c>
      <c r="E365" s="1">
        <v>2744</v>
      </c>
      <c r="F365" s="1">
        <v>4</v>
      </c>
      <c r="G365" s="1" t="s">
        <v>123</v>
      </c>
      <c r="H365" s="1" t="s">
        <v>299</v>
      </c>
      <c r="I365" s="1" t="s">
        <v>190</v>
      </c>
      <c r="J365" s="1" t="s">
        <v>51</v>
      </c>
      <c r="K365" s="1" t="s">
        <v>140</v>
      </c>
      <c r="L365" s="1" t="s">
        <v>38</v>
      </c>
      <c r="M365" s="1" t="s">
        <v>38</v>
      </c>
      <c r="N365" s="1">
        <v>704.67</v>
      </c>
      <c r="O365" s="2">
        <v>1409.34</v>
      </c>
      <c r="P365" s="1">
        <v>11</v>
      </c>
      <c r="Q365" s="1">
        <v>20230823</v>
      </c>
      <c r="R365" s="1">
        <v>20230914</v>
      </c>
      <c r="S365" s="1">
        <v>20230914</v>
      </c>
      <c r="T365" s="1" t="s">
        <v>38</v>
      </c>
      <c r="U365" s="1" t="b">
        <v>0</v>
      </c>
      <c r="V365" s="1" t="b">
        <v>1</v>
      </c>
      <c r="W365" s="1" t="str" cm="1">
        <f t="array" ref="W365">_xlfn.XLOOKUP(MID(JuchuZan[[#This Row],[Item'#]],2,3),INDEX(_dtRg_Material,,1),INDEX(_dtRg_Material,,2),"-")</f>
        <v>M</v>
      </c>
      <c r="X365" s="1">
        <f>JuchuZan[[#This Row],[Total Length]]/JuchuZan[[#This Row],[OrderQty]]</f>
        <v>1372</v>
      </c>
      <c r="Y365" s="87">
        <f>JuchuZan[[#This Row],[TotalPrice]]+Y364</f>
        <v>674455.66</v>
      </c>
      <c r="Z3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5" s="1">
        <f>JuchuZan[[#This Row],[Total Length]]/JuchuZan[[#This Row],[Total Block]]</f>
        <v>686</v>
      </c>
      <c r="AB365" s="1">
        <f>JuchuZan[[#This Row],[TotalPrice]]/JuchuZan[[#This Row],[OrderQty]]</f>
        <v>704.67</v>
      </c>
      <c r="AC365" s="1" t="e">
        <f>_xlfn.XLOOKUP(JuchuZan[[#This Row],[H'#]],#REF!,#REF!,"NA",0)</f>
        <v>#REF!</v>
      </c>
      <c r="AD365" s="1" t="e">
        <f>_xlfn.XLOOKUP(JuchuZan[[#This Row],[H'#]],#REF!,#REF!,"NA",0)</f>
        <v>#REF!</v>
      </c>
      <c r="AE365" s="1" t="str">
        <f>_xlfn.XLOOKUP(JuchuZan[[#This Row],[H'#]],[3]Sheet1!$H$2:$H$1079,[3]Sheet1!$B$2:$B$1079,"NA",0)</f>
        <v>WHEEL CUTTING HALF 4</v>
      </c>
    </row>
    <row r="366" spans="1:31">
      <c r="A366" s="1" t="s">
        <v>1108</v>
      </c>
      <c r="B366" s="1" t="s">
        <v>1109</v>
      </c>
      <c r="C366" s="1" t="s">
        <v>1110</v>
      </c>
      <c r="D366" s="1">
        <v>4</v>
      </c>
      <c r="E366" s="1">
        <v>960</v>
      </c>
      <c r="F366" s="1">
        <v>4</v>
      </c>
      <c r="G366" s="1" t="s">
        <v>127</v>
      </c>
      <c r="H366" s="1" t="s">
        <v>102</v>
      </c>
      <c r="I366" s="1" t="s">
        <v>103</v>
      </c>
      <c r="J366" s="1" t="s">
        <v>1111</v>
      </c>
      <c r="K366" s="1" t="s">
        <v>105</v>
      </c>
      <c r="L366" s="1" t="s">
        <v>38</v>
      </c>
      <c r="M366" s="1" t="s">
        <v>38</v>
      </c>
      <c r="N366" s="1">
        <v>94.97</v>
      </c>
      <c r="O366" s="2">
        <v>379.88</v>
      </c>
      <c r="P366" s="1">
        <v>11</v>
      </c>
      <c r="Q366" s="1">
        <v>20230823</v>
      </c>
      <c r="R366" s="1">
        <v>20230914</v>
      </c>
      <c r="S366" s="1">
        <v>20230914</v>
      </c>
      <c r="T366" s="1" t="s">
        <v>38</v>
      </c>
      <c r="U366" s="1" t="b">
        <v>0</v>
      </c>
      <c r="V366" s="1" t="b">
        <v>1</v>
      </c>
      <c r="W366" s="1" t="str" cm="1">
        <f t="array" ref="W366">_xlfn.XLOOKUP(MID(JuchuZan[[#This Row],[Item'#]],2,3),INDEX(_dtRg_Material,,1),INDEX(_dtRg_Material,,2),"-")</f>
        <v>-</v>
      </c>
      <c r="X366" s="1">
        <f>JuchuZan[[#This Row],[Total Length]]/JuchuZan[[#This Row],[OrderQty]]</f>
        <v>240</v>
      </c>
      <c r="Y366" s="87">
        <f>JuchuZan[[#This Row],[TotalPrice]]+Y365</f>
        <v>674835.54</v>
      </c>
      <c r="Z3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6" s="1">
        <f>JuchuZan[[#This Row],[Total Length]]/JuchuZan[[#This Row],[Total Block]]</f>
        <v>240</v>
      </c>
      <c r="AB366" s="1">
        <f>JuchuZan[[#This Row],[TotalPrice]]/JuchuZan[[#This Row],[OrderQty]]</f>
        <v>94.97</v>
      </c>
      <c r="AC366" s="1" t="e">
        <f>_xlfn.XLOOKUP(JuchuZan[[#This Row],[H'#]],#REF!,#REF!,"NA",0)</f>
        <v>#REF!</v>
      </c>
      <c r="AD366" s="1" t="e">
        <f>_xlfn.XLOOKUP(JuchuZan[[#This Row],[H'#]],#REF!,#REF!,"NA",0)</f>
        <v>#REF!</v>
      </c>
      <c r="AE366" s="1" t="str">
        <f>_xlfn.XLOOKUP(JuchuZan[[#This Row],[H'#]],[3]Sheet1!$H$2:$H$1079,[3]Sheet1!$B$2:$B$1079,"NA",0)</f>
        <v>NA</v>
      </c>
    </row>
    <row r="367" spans="1:31">
      <c r="A367" s="1" t="s">
        <v>1112</v>
      </c>
      <c r="B367" s="1" t="s">
        <v>1113</v>
      </c>
      <c r="C367" s="1" t="s">
        <v>1114</v>
      </c>
      <c r="D367" s="1">
        <v>1</v>
      </c>
      <c r="E367" s="1">
        <v>2400</v>
      </c>
      <c r="F367" s="1">
        <v>2</v>
      </c>
      <c r="G367" s="1" t="s">
        <v>238</v>
      </c>
      <c r="H367" s="1" t="s">
        <v>66</v>
      </c>
      <c r="I367" s="1" t="s">
        <v>67</v>
      </c>
      <c r="J367" s="1" t="s">
        <v>114</v>
      </c>
      <c r="K367" s="1" t="s">
        <v>60</v>
      </c>
      <c r="L367" s="1" t="s">
        <v>38</v>
      </c>
      <c r="M367" s="1" t="s">
        <v>38</v>
      </c>
      <c r="N367" s="1">
        <v>283.37</v>
      </c>
      <c r="O367" s="2">
        <v>283.37</v>
      </c>
      <c r="P367" s="1">
        <v>11</v>
      </c>
      <c r="Q367" s="1">
        <v>20230821</v>
      </c>
      <c r="R367" s="1">
        <v>20230914</v>
      </c>
      <c r="S367" s="1">
        <v>20230914</v>
      </c>
      <c r="T367" s="1" t="s">
        <v>38</v>
      </c>
      <c r="U367" s="1" t="b">
        <v>0</v>
      </c>
      <c r="V367" s="1" t="b">
        <v>1</v>
      </c>
      <c r="W367" s="1" t="str" cm="1">
        <f t="array" ref="W367">_xlfn.XLOOKUP(MID(JuchuZan[[#This Row],[Item'#]],2,3),INDEX(_dtRg_Material,,1),INDEX(_dtRg_Material,,2),"-")</f>
        <v>-</v>
      </c>
      <c r="X367" s="1">
        <f>JuchuZan[[#This Row],[Total Length]]/JuchuZan[[#This Row],[OrderQty]]</f>
        <v>2400</v>
      </c>
      <c r="Y367" s="87">
        <f>JuchuZan[[#This Row],[TotalPrice]]+Y366</f>
        <v>675118.91</v>
      </c>
      <c r="Z3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7" s="1">
        <f>JuchuZan[[#This Row],[Total Length]]/JuchuZan[[#This Row],[Total Block]]</f>
        <v>1200</v>
      </c>
      <c r="AB367" s="1">
        <f>JuchuZan[[#This Row],[TotalPrice]]/JuchuZan[[#This Row],[OrderQty]]</f>
        <v>283.37</v>
      </c>
      <c r="AC367" s="1" t="e">
        <f>_xlfn.XLOOKUP(JuchuZan[[#This Row],[H'#]],#REF!,#REF!,"NA",0)</f>
        <v>#REF!</v>
      </c>
      <c r="AD367" s="1" t="e">
        <f>_xlfn.XLOOKUP(JuchuZan[[#This Row],[H'#]],#REF!,#REF!,"NA",0)</f>
        <v>#REF!</v>
      </c>
      <c r="AE367" s="1" t="str">
        <f>_xlfn.XLOOKUP(JuchuZan[[#This Row],[H'#]],[3]Sheet1!$H$2:$H$1079,[3]Sheet1!$B$2:$B$1079,"NA",0)</f>
        <v>RAIL GROOVE GRINDING</v>
      </c>
    </row>
    <row r="368" spans="1:31">
      <c r="A368" s="1" t="s">
        <v>1115</v>
      </c>
      <c r="B368" s="1" t="s">
        <v>1116</v>
      </c>
      <c r="C368" s="1" t="s">
        <v>1117</v>
      </c>
      <c r="D368" s="1">
        <v>8</v>
      </c>
      <c r="E368" s="1">
        <v>5120</v>
      </c>
      <c r="F368" s="1">
        <v>16</v>
      </c>
      <c r="G368" s="1" t="s">
        <v>215</v>
      </c>
      <c r="H368" s="1" t="s">
        <v>49</v>
      </c>
      <c r="I368" s="1" t="s">
        <v>50</v>
      </c>
      <c r="J368" s="1" t="s">
        <v>59</v>
      </c>
      <c r="K368" s="1" t="s">
        <v>167</v>
      </c>
      <c r="L368" s="1" t="s">
        <v>38</v>
      </c>
      <c r="M368" s="1" t="s">
        <v>38</v>
      </c>
      <c r="N368" s="1">
        <v>114.62</v>
      </c>
      <c r="O368" s="2">
        <v>916.96</v>
      </c>
      <c r="P368" s="1">
        <v>11</v>
      </c>
      <c r="Q368" s="1">
        <v>20230831</v>
      </c>
      <c r="R368" s="1">
        <v>20230914</v>
      </c>
      <c r="S368" s="1">
        <v>20230914</v>
      </c>
      <c r="T368" s="1" t="s">
        <v>38</v>
      </c>
      <c r="U368" s="1" t="b">
        <v>0</v>
      </c>
      <c r="V368" s="1" t="b">
        <v>1</v>
      </c>
      <c r="W368" s="1" t="str" cm="1">
        <f t="array" ref="W368">_xlfn.XLOOKUP(MID(JuchuZan[[#This Row],[Item'#]],2,3),INDEX(_dtRg_Material,,1),INDEX(_dtRg_Material,,2),"-")</f>
        <v>-</v>
      </c>
      <c r="X368" s="1">
        <f>JuchuZan[[#This Row],[Total Length]]/JuchuZan[[#This Row],[OrderQty]]</f>
        <v>640</v>
      </c>
      <c r="Y368" s="87">
        <f>JuchuZan[[#This Row],[TotalPrice]]+Y367</f>
        <v>676035.87</v>
      </c>
      <c r="Z3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8" s="1">
        <f>JuchuZan[[#This Row],[Total Length]]/JuchuZan[[#This Row],[Total Block]]</f>
        <v>320</v>
      </c>
      <c r="AB368" s="1">
        <f>JuchuZan[[#This Row],[TotalPrice]]/JuchuZan[[#This Row],[OrderQty]]</f>
        <v>114.62</v>
      </c>
      <c r="AC368" s="1" t="e">
        <f>_xlfn.XLOOKUP(JuchuZan[[#This Row],[H'#]],#REF!,#REF!,"NA",0)</f>
        <v>#REF!</v>
      </c>
      <c r="AD368" s="1" t="e">
        <f>_xlfn.XLOOKUP(JuchuZan[[#This Row],[H'#]],#REF!,#REF!,"NA",0)</f>
        <v>#REF!</v>
      </c>
      <c r="AE368" s="1" t="str">
        <f>_xlfn.XLOOKUP(JuchuZan[[#This Row],[H'#]],[3]Sheet1!$H$2:$H$1079,[3]Sheet1!$B$2:$B$1079,"NA",0)</f>
        <v>NA</v>
      </c>
    </row>
    <row r="369" spans="1:31">
      <c r="A369" s="1" t="s">
        <v>1118</v>
      </c>
      <c r="B369" s="1" t="s">
        <v>1119</v>
      </c>
      <c r="C369" s="1" t="s">
        <v>1120</v>
      </c>
      <c r="D369" s="1">
        <v>2</v>
      </c>
      <c r="E369" s="1">
        <v>2360</v>
      </c>
      <c r="F369" s="1">
        <v>4</v>
      </c>
      <c r="G369" s="1" t="s">
        <v>139</v>
      </c>
      <c r="H369" s="1" t="s">
        <v>49</v>
      </c>
      <c r="I369" s="1" t="s">
        <v>50</v>
      </c>
      <c r="J369" s="1" t="s">
        <v>81</v>
      </c>
      <c r="K369" s="1" t="s">
        <v>115</v>
      </c>
      <c r="L369" s="1" t="s">
        <v>38</v>
      </c>
      <c r="M369" s="1" t="s">
        <v>38</v>
      </c>
      <c r="N369" s="1">
        <v>196.89</v>
      </c>
      <c r="O369" s="2">
        <v>393.78</v>
      </c>
      <c r="P369" s="1">
        <v>11</v>
      </c>
      <c r="Q369" s="1">
        <v>20230825</v>
      </c>
      <c r="R369" s="1">
        <v>20230914</v>
      </c>
      <c r="S369" s="1">
        <v>20230914</v>
      </c>
      <c r="T369" s="1" t="s">
        <v>38</v>
      </c>
      <c r="U369" s="1" t="b">
        <v>0</v>
      </c>
      <c r="V369" s="1" t="b">
        <v>1</v>
      </c>
      <c r="W369" s="1" t="str" cm="1">
        <f t="array" ref="W369">_xlfn.XLOOKUP(MID(JuchuZan[[#This Row],[Item'#]],2,3),INDEX(_dtRg_Material,,1),INDEX(_dtRg_Material,,2),"-")</f>
        <v>-</v>
      </c>
      <c r="X369" s="1">
        <f>JuchuZan[[#This Row],[Total Length]]/JuchuZan[[#This Row],[OrderQty]]</f>
        <v>1180</v>
      </c>
      <c r="Y369" s="87">
        <f>JuchuZan[[#This Row],[TotalPrice]]+Y368</f>
        <v>676429.65</v>
      </c>
      <c r="Z3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69" s="1">
        <f>JuchuZan[[#This Row],[Total Length]]/JuchuZan[[#This Row],[Total Block]]</f>
        <v>590</v>
      </c>
      <c r="AB369" s="1">
        <f>JuchuZan[[#This Row],[TotalPrice]]/JuchuZan[[#This Row],[OrderQty]]</f>
        <v>196.89</v>
      </c>
      <c r="AC369" s="1" t="e">
        <f>_xlfn.XLOOKUP(JuchuZan[[#This Row],[H'#]],#REF!,#REF!,"NA",0)</f>
        <v>#REF!</v>
      </c>
      <c r="AD369" s="1" t="e">
        <f>_xlfn.XLOOKUP(JuchuZan[[#This Row],[H'#]],#REF!,#REF!,"NA",0)</f>
        <v>#REF!</v>
      </c>
      <c r="AE369" s="1" t="str">
        <f>_xlfn.XLOOKUP(JuchuZan[[#This Row],[H'#]],[3]Sheet1!$H$2:$H$1079,[3]Sheet1!$B$2:$B$1079,"NA",0)</f>
        <v>NA</v>
      </c>
    </row>
    <row r="370" spans="1:31">
      <c r="A370" s="1" t="s">
        <v>1121</v>
      </c>
      <c r="B370" s="1" t="s">
        <v>1122</v>
      </c>
      <c r="C370" s="1" t="s">
        <v>1123</v>
      </c>
      <c r="D370" s="1">
        <v>10</v>
      </c>
      <c r="E370" s="1">
        <v>12400</v>
      </c>
      <c r="F370" s="1">
        <v>30</v>
      </c>
      <c r="G370" s="1" t="s">
        <v>1124</v>
      </c>
      <c r="H370" s="1" t="s">
        <v>183</v>
      </c>
      <c r="I370" s="1" t="s">
        <v>184</v>
      </c>
      <c r="J370" s="1" t="s">
        <v>59</v>
      </c>
      <c r="K370" s="1" t="s">
        <v>38</v>
      </c>
      <c r="L370" s="1" t="s">
        <v>38</v>
      </c>
      <c r="M370" s="1" t="s">
        <v>53</v>
      </c>
      <c r="N370" s="1">
        <v>313.98</v>
      </c>
      <c r="O370" s="2">
        <v>3139.8</v>
      </c>
      <c r="P370" s="1">
        <v>11</v>
      </c>
      <c r="Q370" s="1">
        <v>20230914</v>
      </c>
      <c r="R370" s="1">
        <v>20230914</v>
      </c>
      <c r="S370" s="1">
        <v>20230914</v>
      </c>
      <c r="T370" s="1" t="s">
        <v>38</v>
      </c>
      <c r="U370" s="1" t="b">
        <v>0</v>
      </c>
      <c r="V370" s="1" t="b">
        <v>1</v>
      </c>
      <c r="W370" s="1" t="str" cm="1">
        <f t="array" ref="W370">_xlfn.XLOOKUP(MID(JuchuZan[[#This Row],[Item'#]],2,3),INDEX(_dtRg_Material,,1),INDEX(_dtRg_Material,,2),"-")</f>
        <v>M</v>
      </c>
      <c r="X370" s="1">
        <f>JuchuZan[[#This Row],[Total Length]]/JuchuZan[[#This Row],[OrderQty]]</f>
        <v>1240</v>
      </c>
      <c r="Y370" s="87">
        <f>JuchuZan[[#This Row],[TotalPrice]]+Y369</f>
        <v>679569.45000000007</v>
      </c>
      <c r="Z3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0" s="1">
        <f>JuchuZan[[#This Row],[Total Length]]/JuchuZan[[#This Row],[Total Block]]</f>
        <v>413.33333333333331</v>
      </c>
      <c r="AB370" s="1">
        <f>JuchuZan[[#This Row],[TotalPrice]]/JuchuZan[[#This Row],[OrderQty]]</f>
        <v>313.98</v>
      </c>
      <c r="AC370" s="1" t="e">
        <f>_xlfn.XLOOKUP(JuchuZan[[#This Row],[H'#]],#REF!,#REF!,"NA",0)</f>
        <v>#REF!</v>
      </c>
      <c r="AD370" s="1" t="e">
        <f>_xlfn.XLOOKUP(JuchuZan[[#This Row],[H'#]],#REF!,#REF!,"NA",0)</f>
        <v>#REF!</v>
      </c>
      <c r="AE370" s="1" t="str">
        <f>_xlfn.XLOOKUP(JuchuZan[[#This Row],[H'#]],[3]Sheet1!$H$2:$H$1079,[3]Sheet1!$B$2:$B$1079,"NA",0)</f>
        <v>NA</v>
      </c>
    </row>
    <row r="371" spans="1:31">
      <c r="A371" s="1" t="s">
        <v>1125</v>
      </c>
      <c r="B371" s="1" t="s">
        <v>388</v>
      </c>
      <c r="C371" s="1" t="s">
        <v>389</v>
      </c>
      <c r="D371" s="1">
        <v>10</v>
      </c>
      <c r="E371" s="1">
        <v>4000</v>
      </c>
      <c r="F371" s="1">
        <v>20</v>
      </c>
      <c r="G371" s="1" t="s">
        <v>135</v>
      </c>
      <c r="H371" s="1" t="s">
        <v>49</v>
      </c>
      <c r="I371" s="1" t="s">
        <v>50</v>
      </c>
      <c r="J371" s="1" t="s">
        <v>59</v>
      </c>
      <c r="K371" s="1" t="s">
        <v>60</v>
      </c>
      <c r="L371" s="1" t="s">
        <v>38</v>
      </c>
      <c r="M371" s="1" t="s">
        <v>53</v>
      </c>
      <c r="N371" s="1">
        <v>131</v>
      </c>
      <c r="O371" s="2">
        <v>1310</v>
      </c>
      <c r="P371" s="1">
        <v>11</v>
      </c>
      <c r="Q371" s="1">
        <v>20231102</v>
      </c>
      <c r="R371" s="1">
        <v>20230914</v>
      </c>
      <c r="S371" s="1">
        <v>20231026</v>
      </c>
      <c r="T371" s="1" t="s">
        <v>38</v>
      </c>
      <c r="U371" s="1" t="b">
        <v>0</v>
      </c>
      <c r="V371" s="1" t="b">
        <v>1</v>
      </c>
      <c r="W371" s="1" t="str" cm="1">
        <f t="array" ref="W371">_xlfn.XLOOKUP(MID(JuchuZan[[#This Row],[Item'#]],2,3),INDEX(_dtRg_Material,,1),INDEX(_dtRg_Material,,2),"-")</f>
        <v>-</v>
      </c>
      <c r="X371" s="1">
        <f>JuchuZan[[#This Row],[Total Length]]/JuchuZan[[#This Row],[OrderQty]]</f>
        <v>400</v>
      </c>
      <c r="Y371" s="87">
        <f>JuchuZan[[#This Row],[TotalPrice]]+Y370</f>
        <v>680879.45000000007</v>
      </c>
      <c r="Z3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1" s="1">
        <f>JuchuZan[[#This Row],[Total Length]]/JuchuZan[[#This Row],[Total Block]]</f>
        <v>200</v>
      </c>
      <c r="AB371" s="1">
        <f>JuchuZan[[#This Row],[TotalPrice]]/JuchuZan[[#This Row],[OrderQty]]</f>
        <v>131</v>
      </c>
      <c r="AC371" s="1" t="e">
        <f>_xlfn.XLOOKUP(JuchuZan[[#This Row],[H'#]],#REF!,#REF!,"NA",0)</f>
        <v>#REF!</v>
      </c>
      <c r="AD371" s="1" t="e">
        <f>_xlfn.XLOOKUP(JuchuZan[[#This Row],[H'#]],#REF!,#REF!,"NA",0)</f>
        <v>#REF!</v>
      </c>
      <c r="AE371" s="1" t="str">
        <f>_xlfn.XLOOKUP(JuchuZan[[#This Row],[H'#]],[3]Sheet1!$H$2:$H$1079,[3]Sheet1!$B$2:$B$1079,"NA",0)</f>
        <v>NA</v>
      </c>
    </row>
    <row r="372" spans="1:31" hidden="1">
      <c r="A372" s="1" t="s">
        <v>1126</v>
      </c>
      <c r="B372" s="1" t="s">
        <v>621</v>
      </c>
      <c r="C372" s="1" t="s">
        <v>622</v>
      </c>
      <c r="D372" s="1">
        <v>7</v>
      </c>
      <c r="E372" s="1">
        <v>0</v>
      </c>
      <c r="F372" s="1">
        <v>0</v>
      </c>
      <c r="G372" s="1" t="s">
        <v>269</v>
      </c>
      <c r="H372" s="1" t="s">
        <v>270</v>
      </c>
      <c r="I372" s="1" t="s">
        <v>271</v>
      </c>
      <c r="J372" s="1" t="s">
        <v>38</v>
      </c>
      <c r="K372" s="1" t="s">
        <v>38</v>
      </c>
      <c r="L372" s="1" t="s">
        <v>38</v>
      </c>
      <c r="M372" s="1" t="s">
        <v>38</v>
      </c>
      <c r="N372" s="1">
        <v>5710</v>
      </c>
      <c r="O372" s="2">
        <v>39970</v>
      </c>
      <c r="P372" s="1">
        <v>11</v>
      </c>
      <c r="Q372" s="1">
        <v>20230915</v>
      </c>
      <c r="R372" s="1">
        <v>20230915</v>
      </c>
      <c r="S372" s="1">
        <v>20230915</v>
      </c>
      <c r="T372" s="1" t="s">
        <v>38</v>
      </c>
      <c r="U372" s="1" t="b">
        <v>0</v>
      </c>
      <c r="V372" s="1" t="b">
        <v>0</v>
      </c>
      <c r="W372" s="1" t="str" cm="1">
        <f t="array" ref="W372">_xlfn.XLOOKUP(MID(JuchuZan[[#This Row],[Item'#]],2,3),INDEX(_dtRg_Material,,1),INDEX(_dtRg_Material,,2),"-")</f>
        <v>-</v>
      </c>
      <c r="X372" s="1">
        <f>JuchuZan[[#This Row],[Total Length]]/JuchuZan[[#This Row],[OrderQty]]</f>
        <v>0</v>
      </c>
      <c r="Y372" s="87">
        <f>JuchuZan[[#This Row],[TotalPrice]]+Y371</f>
        <v>720849.45000000007</v>
      </c>
      <c r="Z3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2" s="1" t="e">
        <f>JuchuZan[[#This Row],[Total Length]]/JuchuZan[[#This Row],[Total Block]]</f>
        <v>#DIV/0!</v>
      </c>
      <c r="AB372" s="1">
        <f>JuchuZan[[#This Row],[TotalPrice]]/JuchuZan[[#This Row],[OrderQty]]</f>
        <v>5710</v>
      </c>
      <c r="AC372" s="1" t="e">
        <f>_xlfn.XLOOKUP(JuchuZan[[#This Row],[H'#]],#REF!,#REF!,"NA",0)</f>
        <v>#REF!</v>
      </c>
      <c r="AD372" s="1" t="e">
        <f>_xlfn.XLOOKUP(JuchuZan[[#This Row],[H'#]],#REF!,#REF!,"NA",0)</f>
        <v>#REF!</v>
      </c>
      <c r="AE372" s="1" t="str">
        <f>_xlfn.XLOOKUP(JuchuZan[[#This Row],[H'#]],[3]Sheet1!$H$2:$H$1079,[3]Sheet1!$B$2:$B$1079,"NA",0)</f>
        <v>NA</v>
      </c>
    </row>
    <row r="373" spans="1:31" hidden="1">
      <c r="A373" s="1" t="s">
        <v>1127</v>
      </c>
      <c r="B373" s="1" t="s">
        <v>624</v>
      </c>
      <c r="C373" s="1" t="s">
        <v>625</v>
      </c>
      <c r="D373" s="1">
        <v>7</v>
      </c>
      <c r="E373" s="1">
        <v>0</v>
      </c>
      <c r="F373" s="1">
        <v>0</v>
      </c>
      <c r="G373" s="1" t="s">
        <v>269</v>
      </c>
      <c r="H373" s="1" t="s">
        <v>270</v>
      </c>
      <c r="I373" s="1" t="s">
        <v>271</v>
      </c>
      <c r="J373" s="1" t="s">
        <v>38</v>
      </c>
      <c r="K373" s="1" t="s">
        <v>38</v>
      </c>
      <c r="L373" s="1" t="s">
        <v>38</v>
      </c>
      <c r="M373" s="1" t="s">
        <v>38</v>
      </c>
      <c r="N373" s="1">
        <v>8347</v>
      </c>
      <c r="O373" s="2">
        <v>58429</v>
      </c>
      <c r="P373" s="1">
        <v>11</v>
      </c>
      <c r="Q373" s="1">
        <v>20230915</v>
      </c>
      <c r="R373" s="1">
        <v>20230915</v>
      </c>
      <c r="S373" s="1">
        <v>20230915</v>
      </c>
      <c r="T373" s="1" t="s">
        <v>38</v>
      </c>
      <c r="U373" s="1" t="b">
        <v>0</v>
      </c>
      <c r="V373" s="1" t="b">
        <v>0</v>
      </c>
      <c r="W373" s="1" t="str" cm="1">
        <f t="array" ref="W373">_xlfn.XLOOKUP(MID(JuchuZan[[#This Row],[Item'#]],2,3),INDEX(_dtRg_Material,,1),INDEX(_dtRg_Material,,2),"-")</f>
        <v>-</v>
      </c>
      <c r="X373" s="1">
        <f>JuchuZan[[#This Row],[Total Length]]/JuchuZan[[#This Row],[OrderQty]]</f>
        <v>0</v>
      </c>
      <c r="Y373" s="87">
        <f>JuchuZan[[#This Row],[TotalPrice]]+Y372</f>
        <v>779278.45000000007</v>
      </c>
      <c r="Z3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3" s="1" t="e">
        <f>JuchuZan[[#This Row],[Total Length]]/JuchuZan[[#This Row],[Total Block]]</f>
        <v>#DIV/0!</v>
      </c>
      <c r="AB373" s="1">
        <f>JuchuZan[[#This Row],[TotalPrice]]/JuchuZan[[#This Row],[OrderQty]]</f>
        <v>8347</v>
      </c>
      <c r="AC373" s="1" t="e">
        <f>_xlfn.XLOOKUP(JuchuZan[[#This Row],[H'#]],#REF!,#REF!,"NA",0)</f>
        <v>#REF!</v>
      </c>
      <c r="AD373" s="1" t="e">
        <f>_xlfn.XLOOKUP(JuchuZan[[#This Row],[H'#]],#REF!,#REF!,"NA",0)</f>
        <v>#REF!</v>
      </c>
      <c r="AE373" s="1" t="str">
        <f>_xlfn.XLOOKUP(JuchuZan[[#This Row],[H'#]],[3]Sheet1!$H$2:$H$1079,[3]Sheet1!$B$2:$B$1079,"NA",0)</f>
        <v>NA</v>
      </c>
    </row>
    <row r="374" spans="1:31">
      <c r="A374" s="1" t="s">
        <v>1128</v>
      </c>
      <c r="B374" s="1" t="s">
        <v>46</v>
      </c>
      <c r="C374" s="1" t="s">
        <v>47</v>
      </c>
      <c r="D374" s="1">
        <v>30</v>
      </c>
      <c r="E374" s="1">
        <v>120000</v>
      </c>
      <c r="F374" s="1">
        <v>60</v>
      </c>
      <c r="G374" s="1" t="s">
        <v>48</v>
      </c>
      <c r="H374" s="1" t="s">
        <v>49</v>
      </c>
      <c r="I374" s="1" t="s">
        <v>50</v>
      </c>
      <c r="J374" s="1" t="s">
        <v>51</v>
      </c>
      <c r="K374" s="1" t="s">
        <v>52</v>
      </c>
      <c r="L374" s="1" t="s">
        <v>38</v>
      </c>
      <c r="M374" s="1" t="s">
        <v>53</v>
      </c>
      <c r="N374" s="1">
        <v>446</v>
      </c>
      <c r="O374" s="2">
        <v>13380</v>
      </c>
      <c r="P374" s="1">
        <v>11</v>
      </c>
      <c r="Q374" s="1">
        <v>20230920</v>
      </c>
      <c r="R374" s="1">
        <v>20230915</v>
      </c>
      <c r="S374" s="1">
        <v>20230915</v>
      </c>
      <c r="T374" s="1" t="s">
        <v>54</v>
      </c>
      <c r="U374" s="1" t="b">
        <v>0</v>
      </c>
      <c r="V374" s="1" t="b">
        <v>1</v>
      </c>
      <c r="W374" s="1" t="str" cm="1">
        <f t="array" ref="W374">_xlfn.XLOOKUP(MID(JuchuZan[[#This Row],[Item'#]],2,3),INDEX(_dtRg_Material,,1),INDEX(_dtRg_Material,,2),"-")</f>
        <v>-</v>
      </c>
      <c r="X374" s="1">
        <f>JuchuZan[[#This Row],[Total Length]]/JuchuZan[[#This Row],[OrderQty]]</f>
        <v>4000</v>
      </c>
      <c r="Y374" s="87">
        <f>JuchuZan[[#This Row],[TotalPrice]]+Y373</f>
        <v>792658.45000000007</v>
      </c>
      <c r="Z3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4" s="1">
        <f>JuchuZan[[#This Row],[Total Length]]/JuchuZan[[#This Row],[Total Block]]</f>
        <v>2000</v>
      </c>
      <c r="AB374" s="1">
        <f>JuchuZan[[#This Row],[TotalPrice]]/JuchuZan[[#This Row],[OrderQty]]</f>
        <v>446</v>
      </c>
      <c r="AC374" s="1" t="e">
        <f>_xlfn.XLOOKUP(JuchuZan[[#This Row],[H'#]],#REF!,#REF!,"NA",0)</f>
        <v>#REF!</v>
      </c>
      <c r="AD374" s="1" t="e">
        <f>_xlfn.XLOOKUP(JuchuZan[[#This Row],[H'#]],#REF!,#REF!,"NA",0)</f>
        <v>#REF!</v>
      </c>
      <c r="AE374" s="1" t="str">
        <f>_xlfn.XLOOKUP(JuchuZan[[#This Row],[H'#]],[3]Sheet1!$H$2:$H$1079,[3]Sheet1!$B$2:$B$1079,"NA",0)</f>
        <v>SPECIAL BLOCK MACHINING 1</v>
      </c>
    </row>
    <row r="375" spans="1:31">
      <c r="A375" s="1" t="s">
        <v>1129</v>
      </c>
      <c r="B375" s="1" t="s">
        <v>1130</v>
      </c>
      <c r="C375" s="1" t="s">
        <v>1131</v>
      </c>
      <c r="D375" s="1">
        <v>2</v>
      </c>
      <c r="E375" s="1">
        <v>6160</v>
      </c>
      <c r="F375" s="1">
        <v>4</v>
      </c>
      <c r="G375" s="1" t="s">
        <v>1132</v>
      </c>
      <c r="H375" s="1" t="s">
        <v>49</v>
      </c>
      <c r="I375" s="1" t="s">
        <v>50</v>
      </c>
      <c r="J375" s="1" t="s">
        <v>397</v>
      </c>
      <c r="K375" s="1" t="s">
        <v>207</v>
      </c>
      <c r="L375" s="1" t="s">
        <v>38</v>
      </c>
      <c r="M375" s="1" t="s">
        <v>38</v>
      </c>
      <c r="N375" s="1">
        <v>360.45</v>
      </c>
      <c r="O375" s="2">
        <v>720.9</v>
      </c>
      <c r="P375" s="1">
        <v>11</v>
      </c>
      <c r="Q375" s="1">
        <v>20230915</v>
      </c>
      <c r="R375" s="1">
        <v>20230915</v>
      </c>
      <c r="S375" s="1">
        <v>20230915</v>
      </c>
      <c r="T375" s="1" t="s">
        <v>38</v>
      </c>
      <c r="U375" s="1" t="b">
        <v>0</v>
      </c>
      <c r="V375" s="1" t="b">
        <v>1</v>
      </c>
      <c r="W375" s="1" t="str" cm="1">
        <f t="array" ref="W375">_xlfn.XLOOKUP(MID(JuchuZan[[#This Row],[Item'#]],2,3),INDEX(_dtRg_Material,,1),INDEX(_dtRg_Material,,2),"-")</f>
        <v>-</v>
      </c>
      <c r="X375" s="1">
        <f>JuchuZan[[#This Row],[Total Length]]/JuchuZan[[#This Row],[OrderQty]]</f>
        <v>3080</v>
      </c>
      <c r="Y375" s="87">
        <f>JuchuZan[[#This Row],[TotalPrice]]+Y374</f>
        <v>793379.35000000009</v>
      </c>
      <c r="Z3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5" s="1">
        <f>JuchuZan[[#This Row],[Total Length]]/JuchuZan[[#This Row],[Total Block]]</f>
        <v>1540</v>
      </c>
      <c r="AB375" s="1">
        <f>JuchuZan[[#This Row],[TotalPrice]]/JuchuZan[[#This Row],[OrderQty]]</f>
        <v>360.45</v>
      </c>
      <c r="AC375" s="1" t="e">
        <f>_xlfn.XLOOKUP(JuchuZan[[#This Row],[H'#]],#REF!,#REF!,"NA",0)</f>
        <v>#REF!</v>
      </c>
      <c r="AD375" s="1" t="e">
        <f>_xlfn.XLOOKUP(JuchuZan[[#This Row],[H'#]],#REF!,#REF!,"NA",0)</f>
        <v>#REF!</v>
      </c>
      <c r="AE375" s="1" t="str">
        <f>_xlfn.XLOOKUP(JuchuZan[[#This Row],[H'#]],[3]Sheet1!$H$2:$H$1079,[3]Sheet1!$B$2:$B$1079,"NA",0)</f>
        <v>NA</v>
      </c>
    </row>
    <row r="376" spans="1:31">
      <c r="A376" s="1" t="s">
        <v>1133</v>
      </c>
      <c r="B376" s="1" t="s">
        <v>1134</v>
      </c>
      <c r="C376" s="1" t="s">
        <v>1135</v>
      </c>
      <c r="D376" s="1">
        <v>4</v>
      </c>
      <c r="E376" s="1">
        <v>32680</v>
      </c>
      <c r="F376" s="1">
        <v>0</v>
      </c>
      <c r="G376" s="1" t="s">
        <v>215</v>
      </c>
      <c r="H376" s="1" t="s">
        <v>324</v>
      </c>
      <c r="I376" s="1" t="s">
        <v>50</v>
      </c>
      <c r="J376" s="1" t="s">
        <v>325</v>
      </c>
      <c r="K376" s="1" t="s">
        <v>38</v>
      </c>
      <c r="L376" s="1" t="s">
        <v>61</v>
      </c>
      <c r="M376" s="1" t="s">
        <v>38</v>
      </c>
      <c r="N376" s="1">
        <v>1965.17</v>
      </c>
      <c r="O376" s="2">
        <v>7860.68</v>
      </c>
      <c r="P376" s="1">
        <v>11</v>
      </c>
      <c r="Q376" s="1">
        <v>20230915</v>
      </c>
      <c r="R376" s="1">
        <v>20230915</v>
      </c>
      <c r="S376" s="1">
        <v>20230915</v>
      </c>
      <c r="T376" s="1" t="s">
        <v>1136</v>
      </c>
      <c r="U376" s="1" t="b">
        <v>0</v>
      </c>
      <c r="V376" s="1" t="b">
        <v>1</v>
      </c>
      <c r="W376" s="1" t="str" cm="1">
        <f t="array" ref="W376">_xlfn.XLOOKUP(MID(JuchuZan[[#This Row],[Item'#]],2,3),INDEX(_dtRg_Material,,1),INDEX(_dtRg_Material,,2),"-")</f>
        <v>-</v>
      </c>
      <c r="X376" s="1">
        <f>JuchuZan[[#This Row],[Total Length]]/JuchuZan[[#This Row],[OrderQty]]</f>
        <v>8170</v>
      </c>
      <c r="Y376" s="87">
        <f>JuchuZan[[#This Row],[TotalPrice]]+Y375</f>
        <v>801240.03000000014</v>
      </c>
      <c r="Z3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6" s="1" t="e">
        <f>JuchuZan[[#This Row],[Total Length]]/JuchuZan[[#This Row],[Total Block]]</f>
        <v>#DIV/0!</v>
      </c>
      <c r="AB376" s="1">
        <f>JuchuZan[[#This Row],[TotalPrice]]/JuchuZan[[#This Row],[OrderQty]]</f>
        <v>1965.17</v>
      </c>
      <c r="AC376" s="1" t="e">
        <f>_xlfn.XLOOKUP(JuchuZan[[#This Row],[H'#]],#REF!,#REF!,"NA",0)</f>
        <v>#REF!</v>
      </c>
      <c r="AD376" s="1" t="e">
        <f>_xlfn.XLOOKUP(JuchuZan[[#This Row],[H'#]],#REF!,#REF!,"NA",0)</f>
        <v>#REF!</v>
      </c>
      <c r="AE376" s="1" t="str">
        <f>_xlfn.XLOOKUP(JuchuZan[[#This Row],[H'#]],[3]Sheet1!$H$2:$H$1079,[3]Sheet1!$B$2:$B$1079,"NA",0)</f>
        <v>ROUGH STRAIGHTENING PRESS</v>
      </c>
    </row>
    <row r="377" spans="1:31">
      <c r="A377" s="88" t="s">
        <v>1137</v>
      </c>
      <c r="B377" s="1" t="s">
        <v>1079</v>
      </c>
      <c r="C377" s="1" t="s">
        <v>1080</v>
      </c>
      <c r="D377" s="1">
        <v>100</v>
      </c>
      <c r="E377" s="1">
        <v>0</v>
      </c>
      <c r="F377" s="1">
        <v>100</v>
      </c>
      <c r="G377" s="1" t="s">
        <v>38</v>
      </c>
      <c r="H377" s="1" t="s">
        <v>89</v>
      </c>
      <c r="I377" s="1" t="s">
        <v>67</v>
      </c>
      <c r="J377" s="1" t="s">
        <v>114</v>
      </c>
      <c r="K377" s="1" t="s">
        <v>167</v>
      </c>
      <c r="L377" s="1" t="s">
        <v>61</v>
      </c>
      <c r="M377" s="1" t="s">
        <v>38</v>
      </c>
      <c r="N377" s="1">
        <v>22.64</v>
      </c>
      <c r="O377" s="2">
        <v>2264</v>
      </c>
      <c r="P377" s="1">
        <v>21</v>
      </c>
      <c r="Q377" s="1">
        <v>20230908</v>
      </c>
      <c r="R377" s="1">
        <v>20230915</v>
      </c>
      <c r="S377" s="1">
        <v>20230915</v>
      </c>
      <c r="T377" s="1" t="s">
        <v>38</v>
      </c>
      <c r="U377" s="1" t="b">
        <v>0</v>
      </c>
      <c r="V377" s="1" t="b">
        <v>1</v>
      </c>
      <c r="W377" s="1" t="str" cm="1">
        <f t="array" ref="W377">_xlfn.XLOOKUP(MID(JuchuZan[[#This Row],[Item'#]],2,3),INDEX(_dtRg_Material,,1),INDEX(_dtRg_Material,,2),"-")</f>
        <v>-</v>
      </c>
      <c r="X377" s="1">
        <f>JuchuZan[[#This Row],[Total Length]]/JuchuZan[[#This Row],[OrderQty]]</f>
        <v>0</v>
      </c>
      <c r="Y377" s="87">
        <f>JuchuZan[[#This Row],[TotalPrice]]+Y376</f>
        <v>803504.03000000014</v>
      </c>
      <c r="Z3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7" s="1">
        <f>JuchuZan[[#This Row],[Total Length]]/JuchuZan[[#This Row],[Total Block]]</f>
        <v>0</v>
      </c>
      <c r="AB377" s="1">
        <f>JuchuZan[[#This Row],[TotalPrice]]/JuchuZan[[#This Row],[OrderQty]]</f>
        <v>22.64</v>
      </c>
      <c r="AC377" s="1" t="e">
        <f>_xlfn.XLOOKUP(JuchuZan[[#This Row],[H'#]],#REF!,#REF!,"NA",0)</f>
        <v>#REF!</v>
      </c>
      <c r="AD377" s="1" t="e">
        <f>_xlfn.XLOOKUP(JuchuZan[[#This Row],[H'#]],#REF!,#REF!,"NA",0)</f>
        <v>#REF!</v>
      </c>
      <c r="AE377" s="1" t="str">
        <f>_xlfn.XLOOKUP(JuchuZan[[#This Row],[H'#]],[3]Sheet1!$H$2:$H$1079,[3]Sheet1!$B$2:$B$1079,"NA",0)</f>
        <v>NA</v>
      </c>
    </row>
    <row r="378" spans="1:31">
      <c r="A378" s="1" t="s">
        <v>1138</v>
      </c>
      <c r="B378" s="1" t="s">
        <v>1079</v>
      </c>
      <c r="C378" s="1" t="s">
        <v>1080</v>
      </c>
      <c r="D378" s="1">
        <v>100</v>
      </c>
      <c r="E378" s="1">
        <v>0</v>
      </c>
      <c r="F378" s="1">
        <v>100</v>
      </c>
      <c r="G378" s="1" t="s">
        <v>38</v>
      </c>
      <c r="H378" s="1" t="s">
        <v>89</v>
      </c>
      <c r="I378" s="1" t="s">
        <v>67</v>
      </c>
      <c r="J378" s="1" t="s">
        <v>114</v>
      </c>
      <c r="K378" s="1" t="s">
        <v>167</v>
      </c>
      <c r="L378" s="1" t="s">
        <v>61</v>
      </c>
      <c r="M378" s="1" t="s">
        <v>38</v>
      </c>
      <c r="N378" s="1">
        <v>22.64</v>
      </c>
      <c r="O378" s="2">
        <v>2264</v>
      </c>
      <c r="P378" s="1">
        <v>21</v>
      </c>
      <c r="Q378" s="1">
        <v>20230908</v>
      </c>
      <c r="R378" s="1">
        <v>20230915</v>
      </c>
      <c r="S378" s="1">
        <v>20230915</v>
      </c>
      <c r="T378" s="1" t="s">
        <v>38</v>
      </c>
      <c r="U378" s="1" t="b">
        <v>0</v>
      </c>
      <c r="V378" s="1" t="b">
        <v>1</v>
      </c>
      <c r="W378" s="1" t="str" cm="1">
        <f t="array" ref="W378">_xlfn.XLOOKUP(MID(JuchuZan[[#This Row],[Item'#]],2,3),INDEX(_dtRg_Material,,1),INDEX(_dtRg_Material,,2),"-")</f>
        <v>-</v>
      </c>
      <c r="X378" s="1">
        <f>JuchuZan[[#This Row],[Total Length]]/JuchuZan[[#This Row],[OrderQty]]</f>
        <v>0</v>
      </c>
      <c r="Y378" s="87">
        <f>JuchuZan[[#This Row],[TotalPrice]]+Y377</f>
        <v>805768.03000000014</v>
      </c>
      <c r="Z3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8" s="1">
        <f>JuchuZan[[#This Row],[Total Length]]/JuchuZan[[#This Row],[Total Block]]</f>
        <v>0</v>
      </c>
      <c r="AB378" s="1">
        <f>JuchuZan[[#This Row],[TotalPrice]]/JuchuZan[[#This Row],[OrderQty]]</f>
        <v>22.64</v>
      </c>
      <c r="AC378" s="1" t="e">
        <f>_xlfn.XLOOKUP(JuchuZan[[#This Row],[H'#]],#REF!,#REF!,"NA",0)</f>
        <v>#REF!</v>
      </c>
      <c r="AD378" s="1" t="e">
        <f>_xlfn.XLOOKUP(JuchuZan[[#This Row],[H'#]],#REF!,#REF!,"NA",0)</f>
        <v>#REF!</v>
      </c>
      <c r="AE378" s="1" t="str">
        <f>_xlfn.XLOOKUP(JuchuZan[[#This Row],[H'#]],[3]Sheet1!$H$2:$H$1079,[3]Sheet1!$B$2:$B$1079,"NA",0)</f>
        <v>NA</v>
      </c>
    </row>
    <row r="379" spans="1:31">
      <c r="A379" s="1" t="s">
        <v>1139</v>
      </c>
      <c r="B379" s="1" t="s">
        <v>1079</v>
      </c>
      <c r="C379" s="1" t="s">
        <v>1080</v>
      </c>
      <c r="D379" s="1">
        <v>100</v>
      </c>
      <c r="E379" s="1">
        <v>0</v>
      </c>
      <c r="F379" s="1">
        <v>100</v>
      </c>
      <c r="G379" s="1" t="s">
        <v>38</v>
      </c>
      <c r="H379" s="1" t="s">
        <v>89</v>
      </c>
      <c r="I379" s="1" t="s">
        <v>67</v>
      </c>
      <c r="J379" s="1" t="s">
        <v>114</v>
      </c>
      <c r="K379" s="1" t="s">
        <v>167</v>
      </c>
      <c r="L379" s="1" t="s">
        <v>61</v>
      </c>
      <c r="M379" s="1" t="s">
        <v>38</v>
      </c>
      <c r="N379" s="1">
        <v>22.64</v>
      </c>
      <c r="O379" s="2">
        <v>2264</v>
      </c>
      <c r="P379" s="1">
        <v>21</v>
      </c>
      <c r="Q379" s="1">
        <v>20230908</v>
      </c>
      <c r="R379" s="1">
        <v>20230915</v>
      </c>
      <c r="S379" s="1">
        <v>20230915</v>
      </c>
      <c r="T379" s="1" t="s">
        <v>38</v>
      </c>
      <c r="U379" s="1" t="b">
        <v>0</v>
      </c>
      <c r="V379" s="1" t="b">
        <v>1</v>
      </c>
      <c r="W379" s="1" t="str" cm="1">
        <f t="array" ref="W379">_xlfn.XLOOKUP(MID(JuchuZan[[#This Row],[Item'#]],2,3),INDEX(_dtRg_Material,,1),INDEX(_dtRg_Material,,2),"-")</f>
        <v>-</v>
      </c>
      <c r="X379" s="1">
        <f>JuchuZan[[#This Row],[Total Length]]/JuchuZan[[#This Row],[OrderQty]]</f>
        <v>0</v>
      </c>
      <c r="Y379" s="87">
        <f>JuchuZan[[#This Row],[TotalPrice]]+Y378</f>
        <v>808032.03000000014</v>
      </c>
      <c r="Z3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79" s="1">
        <f>JuchuZan[[#This Row],[Total Length]]/JuchuZan[[#This Row],[Total Block]]</f>
        <v>0</v>
      </c>
      <c r="AB379" s="1">
        <f>JuchuZan[[#This Row],[TotalPrice]]/JuchuZan[[#This Row],[OrderQty]]</f>
        <v>22.64</v>
      </c>
      <c r="AC379" s="1" t="e">
        <f>_xlfn.XLOOKUP(JuchuZan[[#This Row],[H'#]],#REF!,#REF!,"NA",0)</f>
        <v>#REF!</v>
      </c>
      <c r="AD379" s="1" t="e">
        <f>_xlfn.XLOOKUP(JuchuZan[[#This Row],[H'#]],#REF!,#REF!,"NA",0)</f>
        <v>#REF!</v>
      </c>
      <c r="AE379" s="1" t="str">
        <f>_xlfn.XLOOKUP(JuchuZan[[#This Row],[H'#]],[3]Sheet1!$H$2:$H$1079,[3]Sheet1!$B$2:$B$1079,"NA",0)</f>
        <v>NA</v>
      </c>
    </row>
    <row r="380" spans="1:31" hidden="1">
      <c r="A380" s="1" t="s">
        <v>1140</v>
      </c>
      <c r="B380" s="1" t="s">
        <v>1141</v>
      </c>
      <c r="C380" s="1" t="s">
        <v>1142</v>
      </c>
      <c r="D380" s="1">
        <v>100</v>
      </c>
      <c r="E380" s="1">
        <v>0</v>
      </c>
      <c r="F380" s="1">
        <v>100</v>
      </c>
      <c r="G380" s="1" t="s">
        <v>38</v>
      </c>
      <c r="H380" s="1" t="s">
        <v>157</v>
      </c>
      <c r="I380" s="1" t="s">
        <v>67</v>
      </c>
      <c r="J380" s="1" t="s">
        <v>59</v>
      </c>
      <c r="K380" s="1" t="s">
        <v>167</v>
      </c>
      <c r="L380" s="1" t="s">
        <v>61</v>
      </c>
      <c r="M380" s="1" t="s">
        <v>61</v>
      </c>
      <c r="N380" s="1">
        <v>22.5</v>
      </c>
      <c r="O380" s="2">
        <v>2250</v>
      </c>
      <c r="P380" s="1">
        <v>21</v>
      </c>
      <c r="Q380" s="1">
        <v>20230804</v>
      </c>
      <c r="R380" s="1">
        <v>20230915</v>
      </c>
      <c r="S380" s="1">
        <v>20230915</v>
      </c>
      <c r="T380" s="1" t="s">
        <v>38</v>
      </c>
      <c r="U380" s="1" t="b">
        <v>1</v>
      </c>
      <c r="V380" s="1" t="b">
        <v>0</v>
      </c>
      <c r="W380" s="1" t="str" cm="1">
        <f t="array" ref="W380">_xlfn.XLOOKUP(MID(JuchuZan[[#This Row],[Item'#]],2,3),INDEX(_dtRg_Material,,1),INDEX(_dtRg_Material,,2),"-")</f>
        <v>-</v>
      </c>
      <c r="X380" s="1">
        <f>JuchuZan[[#This Row],[Total Length]]/JuchuZan[[#This Row],[OrderQty]]</f>
        <v>0</v>
      </c>
      <c r="Y380" s="87">
        <f>JuchuZan[[#This Row],[TotalPrice]]+Y379</f>
        <v>810282.03000000014</v>
      </c>
      <c r="Z3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0" s="1">
        <f>JuchuZan[[#This Row],[Total Length]]/JuchuZan[[#This Row],[Total Block]]</f>
        <v>0</v>
      </c>
      <c r="AB380" s="1">
        <f>JuchuZan[[#This Row],[TotalPrice]]/JuchuZan[[#This Row],[OrderQty]]</f>
        <v>22.5</v>
      </c>
      <c r="AC380" s="1" t="e">
        <f>_xlfn.XLOOKUP(JuchuZan[[#This Row],[H'#]],#REF!,#REF!,"NA",0)</f>
        <v>#REF!</v>
      </c>
      <c r="AD380" s="1" t="e">
        <f>_xlfn.XLOOKUP(JuchuZan[[#This Row],[H'#]],#REF!,#REF!,"NA",0)</f>
        <v>#REF!</v>
      </c>
      <c r="AE380" s="1" t="str">
        <f>_xlfn.XLOOKUP(JuchuZan[[#This Row],[H'#]],[3]Sheet1!$H$2:$H$1079,[3]Sheet1!$B$2:$B$1079,"NA",0)</f>
        <v>BLOCK ASSEMBLY (GK)</v>
      </c>
    </row>
    <row r="381" spans="1:31">
      <c r="A381" s="1" t="s">
        <v>1143</v>
      </c>
      <c r="B381" s="1" t="s">
        <v>154</v>
      </c>
      <c r="C381" s="1" t="s">
        <v>155</v>
      </c>
      <c r="D381" s="1">
        <v>4</v>
      </c>
      <c r="E381" s="1">
        <v>0</v>
      </c>
      <c r="F381" s="1">
        <v>4</v>
      </c>
      <c r="G381" s="1" t="s">
        <v>156</v>
      </c>
      <c r="H381" s="1" t="s">
        <v>157</v>
      </c>
      <c r="I381" s="1" t="s">
        <v>67</v>
      </c>
      <c r="J381" s="1" t="s">
        <v>68</v>
      </c>
      <c r="K381" s="1" t="s">
        <v>52</v>
      </c>
      <c r="L381" s="1" t="s">
        <v>38</v>
      </c>
      <c r="M381" s="1" t="s">
        <v>38</v>
      </c>
      <c r="N381" s="1">
        <v>146.5</v>
      </c>
      <c r="O381" s="2">
        <v>586</v>
      </c>
      <c r="P381" s="1">
        <v>11</v>
      </c>
      <c r="Q381" s="1">
        <v>20230915</v>
      </c>
      <c r="R381" s="1">
        <v>20230915</v>
      </c>
      <c r="S381" s="1">
        <v>20230915</v>
      </c>
      <c r="T381" s="1" t="s">
        <v>38</v>
      </c>
      <c r="U381" s="1" t="b">
        <v>0</v>
      </c>
      <c r="V381" s="1" t="b">
        <v>1</v>
      </c>
      <c r="W381" s="1" t="str" cm="1">
        <f t="array" ref="W381">_xlfn.XLOOKUP(MID(JuchuZan[[#This Row],[Item'#]],2,3),INDEX(_dtRg_Material,,1),INDEX(_dtRg_Material,,2),"-")</f>
        <v>-</v>
      </c>
      <c r="X381" s="1">
        <f>JuchuZan[[#This Row],[Total Length]]/JuchuZan[[#This Row],[OrderQty]]</f>
        <v>0</v>
      </c>
      <c r="Y381" s="87">
        <f>JuchuZan[[#This Row],[TotalPrice]]+Y380</f>
        <v>810868.03000000014</v>
      </c>
      <c r="Z3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1" s="1">
        <f>JuchuZan[[#This Row],[Total Length]]/JuchuZan[[#This Row],[Total Block]]</f>
        <v>0</v>
      </c>
      <c r="AB381" s="1">
        <f>JuchuZan[[#This Row],[TotalPrice]]/JuchuZan[[#This Row],[OrderQty]]</f>
        <v>146.5</v>
      </c>
      <c r="AC381" s="1" t="e">
        <f>_xlfn.XLOOKUP(JuchuZan[[#This Row],[H'#]],#REF!,#REF!,"NA",0)</f>
        <v>#REF!</v>
      </c>
      <c r="AD381" s="1" t="e">
        <f>_xlfn.XLOOKUP(JuchuZan[[#This Row],[H'#]],#REF!,#REF!,"NA",0)</f>
        <v>#REF!</v>
      </c>
      <c r="AE381" s="1" t="str">
        <f>_xlfn.XLOOKUP(JuchuZan[[#This Row],[H'#]],[3]Sheet1!$H$2:$H$1079,[3]Sheet1!$B$2:$B$1079,"NA",0)</f>
        <v>BLOCK SURFACE &amp; GROOVE G</v>
      </c>
    </row>
    <row r="382" spans="1:31">
      <c r="A382" s="1" t="s">
        <v>1144</v>
      </c>
      <c r="B382" s="1" t="s">
        <v>962</v>
      </c>
      <c r="C382" s="1" t="s">
        <v>963</v>
      </c>
      <c r="D382" s="1">
        <v>20</v>
      </c>
      <c r="E382" s="1">
        <v>16400</v>
      </c>
      <c r="F382" s="1">
        <v>40</v>
      </c>
      <c r="G382" s="1" t="s">
        <v>38</v>
      </c>
      <c r="H382" s="1" t="s">
        <v>49</v>
      </c>
      <c r="I382" s="1" t="s">
        <v>50</v>
      </c>
      <c r="J382" s="1" t="s">
        <v>59</v>
      </c>
      <c r="K382" s="1" t="s">
        <v>167</v>
      </c>
      <c r="L382" s="1" t="s">
        <v>38</v>
      </c>
      <c r="M382" s="1" t="s">
        <v>38</v>
      </c>
      <c r="N382" s="1">
        <v>97</v>
      </c>
      <c r="O382" s="2">
        <v>1940</v>
      </c>
      <c r="P382" s="1">
        <v>21</v>
      </c>
      <c r="Q382" s="1">
        <v>20230915</v>
      </c>
      <c r="R382" s="1">
        <v>20230915</v>
      </c>
      <c r="S382" s="1">
        <v>20230915</v>
      </c>
      <c r="T382" s="1" t="s">
        <v>38</v>
      </c>
      <c r="U382" s="1" t="b">
        <v>0</v>
      </c>
      <c r="V382" s="1" t="b">
        <v>1</v>
      </c>
      <c r="W382" s="1" t="str" cm="1">
        <f t="array" ref="W382">_xlfn.XLOOKUP(MID(JuchuZan[[#This Row],[Item'#]],2,3),INDEX(_dtRg_Material,,1),INDEX(_dtRg_Material,,2),"-")</f>
        <v>-</v>
      </c>
      <c r="X382" s="1">
        <f>JuchuZan[[#This Row],[Total Length]]/JuchuZan[[#This Row],[OrderQty]]</f>
        <v>820</v>
      </c>
      <c r="Y382" s="87">
        <f>JuchuZan[[#This Row],[TotalPrice]]+Y381</f>
        <v>812808.03000000014</v>
      </c>
      <c r="Z3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2" s="1">
        <f>JuchuZan[[#This Row],[Total Length]]/JuchuZan[[#This Row],[Total Block]]</f>
        <v>410</v>
      </c>
      <c r="AB382" s="1">
        <f>JuchuZan[[#This Row],[TotalPrice]]/JuchuZan[[#This Row],[OrderQty]]</f>
        <v>97</v>
      </c>
      <c r="AC382" s="1" t="e">
        <f>_xlfn.XLOOKUP(JuchuZan[[#This Row],[H'#]],#REF!,#REF!,"NA",0)</f>
        <v>#REF!</v>
      </c>
      <c r="AD382" s="1" t="e">
        <f>_xlfn.XLOOKUP(JuchuZan[[#This Row],[H'#]],#REF!,#REF!,"NA",0)</f>
        <v>#REF!</v>
      </c>
      <c r="AE382" s="1" t="str">
        <f>_xlfn.XLOOKUP(JuchuZan[[#This Row],[H'#]],[3]Sheet1!$H$2:$H$1079,[3]Sheet1!$B$2:$B$1079,"NA",0)</f>
        <v>NA</v>
      </c>
    </row>
    <row r="383" spans="1:31">
      <c r="A383" s="1" t="s">
        <v>1145</v>
      </c>
      <c r="B383" s="1" t="s">
        <v>962</v>
      </c>
      <c r="C383" s="1" t="s">
        <v>963</v>
      </c>
      <c r="D383" s="1">
        <v>20</v>
      </c>
      <c r="E383" s="1">
        <v>16400</v>
      </c>
      <c r="F383" s="1">
        <v>40</v>
      </c>
      <c r="G383" s="1" t="s">
        <v>38</v>
      </c>
      <c r="H383" s="1" t="s">
        <v>49</v>
      </c>
      <c r="I383" s="1" t="s">
        <v>50</v>
      </c>
      <c r="J383" s="1" t="s">
        <v>59</v>
      </c>
      <c r="K383" s="1" t="s">
        <v>167</v>
      </c>
      <c r="L383" s="1" t="s">
        <v>38</v>
      </c>
      <c r="M383" s="1" t="s">
        <v>38</v>
      </c>
      <c r="N383" s="1">
        <v>97</v>
      </c>
      <c r="O383" s="2">
        <v>1940</v>
      </c>
      <c r="P383" s="1">
        <v>21</v>
      </c>
      <c r="Q383" s="1">
        <v>20230915</v>
      </c>
      <c r="R383" s="1">
        <v>20230915</v>
      </c>
      <c r="S383" s="1">
        <v>20230915</v>
      </c>
      <c r="T383" s="1" t="s">
        <v>38</v>
      </c>
      <c r="U383" s="1" t="b">
        <v>0</v>
      </c>
      <c r="V383" s="1" t="b">
        <v>1</v>
      </c>
      <c r="W383" s="1" t="str" cm="1">
        <f t="array" ref="W383">_xlfn.XLOOKUP(MID(JuchuZan[[#This Row],[Item'#]],2,3),INDEX(_dtRg_Material,,1),INDEX(_dtRg_Material,,2),"-")</f>
        <v>-</v>
      </c>
      <c r="X383" s="1">
        <f>JuchuZan[[#This Row],[Total Length]]/JuchuZan[[#This Row],[OrderQty]]</f>
        <v>820</v>
      </c>
      <c r="Y383" s="87">
        <f>JuchuZan[[#This Row],[TotalPrice]]+Y382</f>
        <v>814748.03000000014</v>
      </c>
      <c r="Z3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3" s="1">
        <f>JuchuZan[[#This Row],[Total Length]]/JuchuZan[[#This Row],[Total Block]]</f>
        <v>410</v>
      </c>
      <c r="AB383" s="1">
        <f>JuchuZan[[#This Row],[TotalPrice]]/JuchuZan[[#This Row],[OrderQty]]</f>
        <v>97</v>
      </c>
      <c r="AC383" s="1" t="e">
        <f>_xlfn.XLOOKUP(JuchuZan[[#This Row],[H'#]],#REF!,#REF!,"NA",0)</f>
        <v>#REF!</v>
      </c>
      <c r="AD383" s="1" t="e">
        <f>_xlfn.XLOOKUP(JuchuZan[[#This Row],[H'#]],#REF!,#REF!,"NA",0)</f>
        <v>#REF!</v>
      </c>
      <c r="AE383" s="1" t="str">
        <f>_xlfn.XLOOKUP(JuchuZan[[#This Row],[H'#]],[3]Sheet1!$H$2:$H$1079,[3]Sheet1!$B$2:$B$1079,"NA",0)</f>
        <v>NA</v>
      </c>
    </row>
    <row r="384" spans="1:31">
      <c r="A384" s="1" t="s">
        <v>1146</v>
      </c>
      <c r="B384" s="1" t="s">
        <v>1147</v>
      </c>
      <c r="C384" s="1" t="s">
        <v>1148</v>
      </c>
      <c r="D384" s="1">
        <v>9</v>
      </c>
      <c r="E384" s="1">
        <v>3600</v>
      </c>
      <c r="F384" s="1">
        <v>18</v>
      </c>
      <c r="G384" s="1" t="s">
        <v>1149</v>
      </c>
      <c r="H384" s="1" t="s">
        <v>49</v>
      </c>
      <c r="I384" s="1" t="s">
        <v>50</v>
      </c>
      <c r="J384" s="1" t="s">
        <v>114</v>
      </c>
      <c r="K384" s="1" t="s">
        <v>82</v>
      </c>
      <c r="L384" s="1" t="s">
        <v>38</v>
      </c>
      <c r="M384" s="1" t="s">
        <v>38</v>
      </c>
      <c r="N384" s="1">
        <v>157.12</v>
      </c>
      <c r="O384" s="2">
        <v>1414.08</v>
      </c>
      <c r="P384" s="1">
        <v>11</v>
      </c>
      <c r="Q384" s="1">
        <v>20230822</v>
      </c>
      <c r="R384" s="1">
        <v>20230915</v>
      </c>
      <c r="S384" s="1">
        <v>20230915</v>
      </c>
      <c r="T384" s="1" t="s">
        <v>38</v>
      </c>
      <c r="U384" s="1" t="b">
        <v>0</v>
      </c>
      <c r="V384" s="1" t="b">
        <v>1</v>
      </c>
      <c r="W384" s="1" t="str" cm="1">
        <f t="array" ref="W384">_xlfn.XLOOKUP(MID(JuchuZan[[#This Row],[Item'#]],2,3),INDEX(_dtRg_Material,,1),INDEX(_dtRg_Material,,2),"-")</f>
        <v>-</v>
      </c>
      <c r="X384" s="1">
        <f>JuchuZan[[#This Row],[Total Length]]/JuchuZan[[#This Row],[OrderQty]]</f>
        <v>400</v>
      </c>
      <c r="Y384" s="87">
        <f>JuchuZan[[#This Row],[TotalPrice]]+Y383</f>
        <v>816162.1100000001</v>
      </c>
      <c r="Z3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4" s="1">
        <f>JuchuZan[[#This Row],[Total Length]]/JuchuZan[[#This Row],[Total Block]]</f>
        <v>200</v>
      </c>
      <c r="AB384" s="1">
        <f>JuchuZan[[#This Row],[TotalPrice]]/JuchuZan[[#This Row],[OrderQty]]</f>
        <v>157.12</v>
      </c>
      <c r="AC384" s="1" t="e">
        <f>_xlfn.XLOOKUP(JuchuZan[[#This Row],[H'#]],#REF!,#REF!,"NA",0)</f>
        <v>#REF!</v>
      </c>
      <c r="AD384" s="1" t="e">
        <f>_xlfn.XLOOKUP(JuchuZan[[#This Row],[H'#]],#REF!,#REF!,"NA",0)</f>
        <v>#REF!</v>
      </c>
      <c r="AE384" s="1" t="str">
        <f>_xlfn.XLOOKUP(JuchuZan[[#This Row],[H'#]],[3]Sheet1!$H$2:$H$1079,[3]Sheet1!$B$2:$B$1079,"NA",0)</f>
        <v>WASHING &amp; WIPING RAIL</v>
      </c>
    </row>
    <row r="385" spans="1:31">
      <c r="A385" s="1" t="s">
        <v>1150</v>
      </c>
      <c r="B385" s="1" t="s">
        <v>1151</v>
      </c>
      <c r="C385" s="1" t="s">
        <v>1152</v>
      </c>
      <c r="D385" s="1">
        <v>2</v>
      </c>
      <c r="E385" s="1">
        <v>33000</v>
      </c>
      <c r="F385" s="1">
        <v>16</v>
      </c>
      <c r="G385" s="1" t="s">
        <v>156</v>
      </c>
      <c r="H385" s="1" t="s">
        <v>66</v>
      </c>
      <c r="I385" s="1" t="s">
        <v>67</v>
      </c>
      <c r="J385" s="1" t="s">
        <v>51</v>
      </c>
      <c r="K385" s="1" t="s">
        <v>207</v>
      </c>
      <c r="L385" s="1" t="s">
        <v>38</v>
      </c>
      <c r="M385" s="1" t="s">
        <v>38</v>
      </c>
      <c r="N385" s="1">
        <v>2057.61</v>
      </c>
      <c r="O385" s="2">
        <v>4115.22</v>
      </c>
      <c r="P385" s="1">
        <v>11</v>
      </c>
      <c r="Q385" s="1">
        <v>20230915</v>
      </c>
      <c r="R385" s="1">
        <v>20230915</v>
      </c>
      <c r="S385" s="1">
        <v>20230915</v>
      </c>
      <c r="T385" s="1" t="s">
        <v>1153</v>
      </c>
      <c r="U385" s="1" t="b">
        <v>0</v>
      </c>
      <c r="V385" s="1" t="b">
        <v>1</v>
      </c>
      <c r="W385" s="1" t="str" cm="1">
        <f t="array" ref="W385">_xlfn.XLOOKUP(MID(JuchuZan[[#This Row],[Item'#]],2,3),INDEX(_dtRg_Material,,1),INDEX(_dtRg_Material,,2),"-")</f>
        <v>-</v>
      </c>
      <c r="X385" s="1">
        <f>JuchuZan[[#This Row],[Total Length]]/JuchuZan[[#This Row],[OrderQty]]</f>
        <v>16500</v>
      </c>
      <c r="Y385" s="87">
        <f>JuchuZan[[#This Row],[TotalPrice]]+Y384</f>
        <v>820277.33000000007</v>
      </c>
      <c r="Z3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5" s="1">
        <f>JuchuZan[[#This Row],[Total Length]]/JuchuZan[[#This Row],[Total Block]]</f>
        <v>2062.5</v>
      </c>
      <c r="AB385" s="1">
        <f>JuchuZan[[#This Row],[TotalPrice]]/JuchuZan[[#This Row],[OrderQty]]</f>
        <v>2057.61</v>
      </c>
      <c r="AC385" s="1" t="e">
        <f>_xlfn.XLOOKUP(JuchuZan[[#This Row],[H'#]],#REF!,#REF!,"NA",0)</f>
        <v>#REF!</v>
      </c>
      <c r="AD385" s="1" t="e">
        <f>_xlfn.XLOOKUP(JuchuZan[[#This Row],[H'#]],#REF!,#REF!,"NA",0)</f>
        <v>#REF!</v>
      </c>
      <c r="AE385" s="1" t="str">
        <f>_xlfn.XLOOKUP(JuchuZan[[#This Row],[H'#]],[3]Sheet1!$H$2:$H$1079,[3]Sheet1!$B$2:$B$1079,"NA",0)</f>
        <v>NA</v>
      </c>
    </row>
    <row r="386" spans="1:31">
      <c r="A386" s="1" t="s">
        <v>1154</v>
      </c>
      <c r="B386" s="1" t="s">
        <v>1155</v>
      </c>
      <c r="C386" s="1" t="s">
        <v>1156</v>
      </c>
      <c r="D386" s="1">
        <v>20</v>
      </c>
      <c r="E386" s="1">
        <v>0</v>
      </c>
      <c r="F386" s="1">
        <v>20</v>
      </c>
      <c r="G386" s="1" t="s">
        <v>38</v>
      </c>
      <c r="H386" s="1" t="s">
        <v>49</v>
      </c>
      <c r="I386" s="1" t="s">
        <v>50</v>
      </c>
      <c r="J386" s="1" t="s">
        <v>114</v>
      </c>
      <c r="K386" s="1" t="s">
        <v>82</v>
      </c>
      <c r="L386" s="1" t="s">
        <v>61</v>
      </c>
      <c r="M386" s="1" t="s">
        <v>38</v>
      </c>
      <c r="N386" s="1">
        <v>47.97</v>
      </c>
      <c r="O386" s="2">
        <v>959.4</v>
      </c>
      <c r="P386" s="1">
        <v>21</v>
      </c>
      <c r="Q386" s="1">
        <v>20230831</v>
      </c>
      <c r="R386" s="1">
        <v>20230915</v>
      </c>
      <c r="S386" s="1">
        <v>20230915</v>
      </c>
      <c r="T386" s="1" t="s">
        <v>38</v>
      </c>
      <c r="U386" s="1" t="b">
        <v>0</v>
      </c>
      <c r="V386" s="1" t="b">
        <v>1</v>
      </c>
      <c r="W386" s="1" t="str" cm="1">
        <f t="array" ref="W386">_xlfn.XLOOKUP(MID(JuchuZan[[#This Row],[Item'#]],2,3),INDEX(_dtRg_Material,,1),INDEX(_dtRg_Material,,2),"-")</f>
        <v>-</v>
      </c>
      <c r="X386" s="1">
        <f>JuchuZan[[#This Row],[Total Length]]/JuchuZan[[#This Row],[OrderQty]]</f>
        <v>0</v>
      </c>
      <c r="Y386" s="87">
        <f>JuchuZan[[#This Row],[TotalPrice]]+Y385</f>
        <v>821236.7300000001</v>
      </c>
      <c r="Z3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6" s="1">
        <f>JuchuZan[[#This Row],[Total Length]]/JuchuZan[[#This Row],[Total Block]]</f>
        <v>0</v>
      </c>
      <c r="AB386" s="1">
        <f>JuchuZan[[#This Row],[TotalPrice]]/JuchuZan[[#This Row],[OrderQty]]</f>
        <v>47.97</v>
      </c>
      <c r="AC386" s="1" t="e">
        <f>_xlfn.XLOOKUP(JuchuZan[[#This Row],[H'#]],#REF!,#REF!,"NA",0)</f>
        <v>#REF!</v>
      </c>
      <c r="AD386" s="1" t="e">
        <f>_xlfn.XLOOKUP(JuchuZan[[#This Row],[H'#]],#REF!,#REF!,"NA",0)</f>
        <v>#REF!</v>
      </c>
      <c r="AE386" s="1" t="str">
        <f>_xlfn.XLOOKUP(JuchuZan[[#This Row],[H'#]],[3]Sheet1!$H$2:$H$1079,[3]Sheet1!$B$2:$B$1079,"NA",0)</f>
        <v>NA</v>
      </c>
    </row>
    <row r="387" spans="1:31">
      <c r="A387" s="1" t="s">
        <v>1157</v>
      </c>
      <c r="B387" s="1" t="s">
        <v>720</v>
      </c>
      <c r="C387" s="1" t="s">
        <v>721</v>
      </c>
      <c r="D387" s="1">
        <v>40</v>
      </c>
      <c r="E387" s="1">
        <v>0</v>
      </c>
      <c r="F387" s="1">
        <v>40</v>
      </c>
      <c r="G387" s="1" t="s">
        <v>38</v>
      </c>
      <c r="H387" s="1" t="s">
        <v>58</v>
      </c>
      <c r="I387" s="1" t="s">
        <v>50</v>
      </c>
      <c r="J387" s="1" t="s">
        <v>114</v>
      </c>
      <c r="K387" s="1" t="s">
        <v>167</v>
      </c>
      <c r="L387" s="1" t="s">
        <v>61</v>
      </c>
      <c r="M387" s="1" t="s">
        <v>38</v>
      </c>
      <c r="N387" s="1">
        <v>23.48</v>
      </c>
      <c r="O387" s="2">
        <v>939.2</v>
      </c>
      <c r="P387" s="1">
        <v>21</v>
      </c>
      <c r="Q387" s="1">
        <v>20230831</v>
      </c>
      <c r="R387" s="1">
        <v>20230915</v>
      </c>
      <c r="S387" s="1">
        <v>20230915</v>
      </c>
      <c r="T387" s="1" t="s">
        <v>38</v>
      </c>
      <c r="U387" s="1" t="b">
        <v>0</v>
      </c>
      <c r="V387" s="1" t="b">
        <v>1</v>
      </c>
      <c r="W387" s="1" t="str" cm="1">
        <f t="array" ref="W387">_xlfn.XLOOKUP(MID(JuchuZan[[#This Row],[Item'#]],2,3),INDEX(_dtRg_Material,,1),INDEX(_dtRg_Material,,2),"-")</f>
        <v>-</v>
      </c>
      <c r="X387" s="1">
        <f>JuchuZan[[#This Row],[Total Length]]/JuchuZan[[#This Row],[OrderQty]]</f>
        <v>0</v>
      </c>
      <c r="Y387" s="87">
        <f>JuchuZan[[#This Row],[TotalPrice]]+Y386</f>
        <v>822175.93</v>
      </c>
      <c r="Z3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7" s="1">
        <f>JuchuZan[[#This Row],[Total Length]]/JuchuZan[[#This Row],[Total Block]]</f>
        <v>0</v>
      </c>
      <c r="AB387" s="1">
        <f>JuchuZan[[#This Row],[TotalPrice]]/JuchuZan[[#This Row],[OrderQty]]</f>
        <v>23.48</v>
      </c>
      <c r="AC387" s="1" t="e">
        <f>_xlfn.XLOOKUP(JuchuZan[[#This Row],[H'#]],#REF!,#REF!,"NA",0)</f>
        <v>#REF!</v>
      </c>
      <c r="AD387" s="1" t="e">
        <f>_xlfn.XLOOKUP(JuchuZan[[#This Row],[H'#]],#REF!,#REF!,"NA",0)</f>
        <v>#REF!</v>
      </c>
      <c r="AE387" s="1" t="str">
        <f>_xlfn.XLOOKUP(JuchuZan[[#This Row],[H'#]],[3]Sheet1!$H$2:$H$1079,[3]Sheet1!$B$2:$B$1079,"NA",0)</f>
        <v>NA</v>
      </c>
    </row>
    <row r="388" spans="1:31">
      <c r="A388" s="1" t="s">
        <v>1158</v>
      </c>
      <c r="B388" s="1" t="s">
        <v>720</v>
      </c>
      <c r="C388" s="1" t="s">
        <v>721</v>
      </c>
      <c r="D388" s="1">
        <v>20</v>
      </c>
      <c r="E388" s="1">
        <v>0</v>
      </c>
      <c r="F388" s="1">
        <v>20</v>
      </c>
      <c r="G388" s="1" t="s">
        <v>38</v>
      </c>
      <c r="H388" s="1" t="s">
        <v>58</v>
      </c>
      <c r="I388" s="1" t="s">
        <v>50</v>
      </c>
      <c r="J388" s="1" t="s">
        <v>114</v>
      </c>
      <c r="K388" s="1" t="s">
        <v>167</v>
      </c>
      <c r="L388" s="1" t="s">
        <v>61</v>
      </c>
      <c r="M388" s="1" t="s">
        <v>38</v>
      </c>
      <c r="N388" s="1">
        <v>23.48</v>
      </c>
      <c r="O388" s="2">
        <v>469.6</v>
      </c>
      <c r="P388" s="1">
        <v>21</v>
      </c>
      <c r="Q388" s="1">
        <v>20230831</v>
      </c>
      <c r="R388" s="1">
        <v>20230915</v>
      </c>
      <c r="S388" s="1">
        <v>20230915</v>
      </c>
      <c r="T388" s="1" t="s">
        <v>38</v>
      </c>
      <c r="U388" s="1" t="b">
        <v>0</v>
      </c>
      <c r="V388" s="1" t="b">
        <v>1</v>
      </c>
      <c r="W388" s="1" t="str" cm="1">
        <f t="array" ref="W388">_xlfn.XLOOKUP(MID(JuchuZan[[#This Row],[Item'#]],2,3),INDEX(_dtRg_Material,,1),INDEX(_dtRg_Material,,2),"-")</f>
        <v>-</v>
      </c>
      <c r="X388" s="1">
        <f>JuchuZan[[#This Row],[Total Length]]/JuchuZan[[#This Row],[OrderQty]]</f>
        <v>0</v>
      </c>
      <c r="Y388" s="87">
        <f>JuchuZan[[#This Row],[TotalPrice]]+Y387</f>
        <v>822645.53</v>
      </c>
      <c r="Z3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8" s="1">
        <f>JuchuZan[[#This Row],[Total Length]]/JuchuZan[[#This Row],[Total Block]]</f>
        <v>0</v>
      </c>
      <c r="AB388" s="1">
        <f>JuchuZan[[#This Row],[TotalPrice]]/JuchuZan[[#This Row],[OrderQty]]</f>
        <v>23.48</v>
      </c>
      <c r="AC388" s="1" t="e">
        <f>_xlfn.XLOOKUP(JuchuZan[[#This Row],[H'#]],#REF!,#REF!,"NA",0)</f>
        <v>#REF!</v>
      </c>
      <c r="AD388" s="1" t="e">
        <f>_xlfn.XLOOKUP(JuchuZan[[#This Row],[H'#]],#REF!,#REF!,"NA",0)</f>
        <v>#REF!</v>
      </c>
      <c r="AE388" s="1" t="str">
        <f>_xlfn.XLOOKUP(JuchuZan[[#This Row],[H'#]],[3]Sheet1!$H$2:$H$1079,[3]Sheet1!$B$2:$B$1079,"NA",0)</f>
        <v>NA</v>
      </c>
    </row>
    <row r="389" spans="1:31">
      <c r="A389" s="1" t="s">
        <v>1159</v>
      </c>
      <c r="B389" s="1" t="s">
        <v>1160</v>
      </c>
      <c r="C389" s="1" t="s">
        <v>1161</v>
      </c>
      <c r="D389" s="1">
        <v>1</v>
      </c>
      <c r="E389" s="1">
        <v>1540</v>
      </c>
      <c r="F389" s="1">
        <v>1</v>
      </c>
      <c r="G389" s="1" t="s">
        <v>1162</v>
      </c>
      <c r="H389" s="1" t="s">
        <v>49</v>
      </c>
      <c r="I389" s="1" t="s">
        <v>50</v>
      </c>
      <c r="J389" s="1" t="s">
        <v>59</v>
      </c>
      <c r="K389" s="1" t="s">
        <v>60</v>
      </c>
      <c r="L389" s="1" t="s">
        <v>38</v>
      </c>
      <c r="M389" s="1" t="s">
        <v>38</v>
      </c>
      <c r="N389" s="1">
        <v>382.13</v>
      </c>
      <c r="O389" s="2">
        <v>382.13</v>
      </c>
      <c r="P389" s="1">
        <v>11</v>
      </c>
      <c r="Q389" s="1">
        <v>20230714</v>
      </c>
      <c r="R389" s="1">
        <v>20230915</v>
      </c>
      <c r="S389" s="1">
        <v>20230915</v>
      </c>
      <c r="T389" s="1" t="s">
        <v>38</v>
      </c>
      <c r="U389" s="1" t="b">
        <v>0</v>
      </c>
      <c r="V389" s="1" t="b">
        <v>1</v>
      </c>
      <c r="W389" s="1" t="str" cm="1">
        <f t="array" ref="W389">_xlfn.XLOOKUP(MID(JuchuZan[[#This Row],[Item'#]],2,3),INDEX(_dtRg_Material,,1),INDEX(_dtRg_Material,,2),"-")</f>
        <v>-</v>
      </c>
      <c r="X389" s="1">
        <f>JuchuZan[[#This Row],[Total Length]]/JuchuZan[[#This Row],[OrderQty]]</f>
        <v>1540</v>
      </c>
      <c r="Y389" s="87">
        <f>JuchuZan[[#This Row],[TotalPrice]]+Y388</f>
        <v>823027.66</v>
      </c>
      <c r="Z3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89" s="1">
        <f>JuchuZan[[#This Row],[Total Length]]/JuchuZan[[#This Row],[Total Block]]</f>
        <v>1540</v>
      </c>
      <c r="AB389" s="1">
        <f>JuchuZan[[#This Row],[TotalPrice]]/JuchuZan[[#This Row],[OrderQty]]</f>
        <v>382.13</v>
      </c>
      <c r="AC389" s="1" t="e">
        <f>_xlfn.XLOOKUP(JuchuZan[[#This Row],[H'#]],#REF!,#REF!,"NA",0)</f>
        <v>#REF!</v>
      </c>
      <c r="AD389" s="1" t="e">
        <f>_xlfn.XLOOKUP(JuchuZan[[#This Row],[H'#]],#REF!,#REF!,"NA",0)</f>
        <v>#REF!</v>
      </c>
      <c r="AE389" s="1" t="str">
        <f>_xlfn.XLOOKUP(JuchuZan[[#This Row],[H'#]],[3]Sheet1!$H$2:$H$1079,[3]Sheet1!$B$2:$B$1079,"NA",0)</f>
        <v>ARMOLOY (CHROME)IL</v>
      </c>
    </row>
    <row r="390" spans="1:31">
      <c r="A390" s="1" t="s">
        <v>1163</v>
      </c>
      <c r="B390" s="1" t="s">
        <v>1164</v>
      </c>
      <c r="C390" s="1" t="s">
        <v>1165</v>
      </c>
      <c r="D390" s="1">
        <v>1</v>
      </c>
      <c r="E390" s="1">
        <v>7290</v>
      </c>
      <c r="F390" s="1">
        <v>6</v>
      </c>
      <c r="G390" s="1" t="s">
        <v>171</v>
      </c>
      <c r="H390" s="1" t="s">
        <v>66</v>
      </c>
      <c r="I390" s="1" t="s">
        <v>67</v>
      </c>
      <c r="J390" s="1" t="s">
        <v>68</v>
      </c>
      <c r="K390" s="1" t="s">
        <v>60</v>
      </c>
      <c r="L390" s="1" t="s">
        <v>38</v>
      </c>
      <c r="M390" s="1" t="s">
        <v>38</v>
      </c>
      <c r="N390" s="1">
        <v>3388.7</v>
      </c>
      <c r="O390" s="2">
        <v>3388.7</v>
      </c>
      <c r="P390" s="1">
        <v>11</v>
      </c>
      <c r="Q390" s="1">
        <v>20230918</v>
      </c>
      <c r="R390" s="1">
        <v>20230915</v>
      </c>
      <c r="S390" s="1">
        <v>20230915</v>
      </c>
      <c r="T390" s="1" t="s">
        <v>69</v>
      </c>
      <c r="U390" s="1" t="b">
        <v>0</v>
      </c>
      <c r="V390" s="1" t="b">
        <v>1</v>
      </c>
      <c r="W390" s="1" t="str" cm="1">
        <f t="array" ref="W390">_xlfn.XLOOKUP(MID(JuchuZan[[#This Row],[Item'#]],2,3),INDEX(_dtRg_Material,,1),INDEX(_dtRg_Material,,2),"-")</f>
        <v>-</v>
      </c>
      <c r="X390" s="1">
        <f>JuchuZan[[#This Row],[Total Length]]/JuchuZan[[#This Row],[OrderQty]]</f>
        <v>7290</v>
      </c>
      <c r="Y390" s="87">
        <f>JuchuZan[[#This Row],[TotalPrice]]+Y389</f>
        <v>826416.36</v>
      </c>
      <c r="Z3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0" s="1">
        <f>JuchuZan[[#This Row],[Total Length]]/JuchuZan[[#This Row],[Total Block]]</f>
        <v>1215</v>
      </c>
      <c r="AB390" s="1">
        <f>JuchuZan[[#This Row],[TotalPrice]]/JuchuZan[[#This Row],[OrderQty]]</f>
        <v>3388.7</v>
      </c>
      <c r="AC390" s="1" t="e">
        <f>_xlfn.XLOOKUP(JuchuZan[[#This Row],[H'#]],#REF!,#REF!,"NA",0)</f>
        <v>#REF!</v>
      </c>
      <c r="AD390" s="1" t="e">
        <f>_xlfn.XLOOKUP(JuchuZan[[#This Row],[H'#]],#REF!,#REF!,"NA",0)</f>
        <v>#REF!</v>
      </c>
      <c r="AE390" s="1" t="str">
        <f>_xlfn.XLOOKUP(JuchuZan[[#This Row],[H'#]],[3]Sheet1!$H$2:$H$1079,[3]Sheet1!$B$2:$B$1079,"NA",0)</f>
        <v>ARMOLOY (CHROME)IL</v>
      </c>
    </row>
    <row r="391" spans="1:31">
      <c r="A391" s="1" t="s">
        <v>1166</v>
      </c>
      <c r="B391" s="1" t="s">
        <v>1164</v>
      </c>
      <c r="C391" s="1" t="s">
        <v>1165</v>
      </c>
      <c r="D391" s="1">
        <v>1</v>
      </c>
      <c r="E391" s="1">
        <v>7290</v>
      </c>
      <c r="F391" s="1">
        <v>6</v>
      </c>
      <c r="G391" s="1" t="s">
        <v>171</v>
      </c>
      <c r="H391" s="1" t="s">
        <v>66</v>
      </c>
      <c r="I391" s="1" t="s">
        <v>67</v>
      </c>
      <c r="J391" s="1" t="s">
        <v>68</v>
      </c>
      <c r="K391" s="1" t="s">
        <v>60</v>
      </c>
      <c r="L391" s="1" t="s">
        <v>38</v>
      </c>
      <c r="M391" s="1" t="s">
        <v>38</v>
      </c>
      <c r="N391" s="1">
        <v>3388.7</v>
      </c>
      <c r="O391" s="2">
        <v>3388.7</v>
      </c>
      <c r="P391" s="1">
        <v>11</v>
      </c>
      <c r="Q391" s="1">
        <v>20230918</v>
      </c>
      <c r="R391" s="1">
        <v>20230915</v>
      </c>
      <c r="S391" s="1">
        <v>20230915</v>
      </c>
      <c r="T391" s="1" t="s">
        <v>69</v>
      </c>
      <c r="U391" s="1" t="b">
        <v>0</v>
      </c>
      <c r="V391" s="1" t="b">
        <v>1</v>
      </c>
      <c r="W391" s="1" t="str" cm="1">
        <f t="array" ref="W391">_xlfn.XLOOKUP(MID(JuchuZan[[#This Row],[Item'#]],2,3),INDEX(_dtRg_Material,,1),INDEX(_dtRg_Material,,2),"-")</f>
        <v>-</v>
      </c>
      <c r="X391" s="1">
        <f>JuchuZan[[#This Row],[Total Length]]/JuchuZan[[#This Row],[OrderQty]]</f>
        <v>7290</v>
      </c>
      <c r="Y391" s="87">
        <f>JuchuZan[[#This Row],[TotalPrice]]+Y390</f>
        <v>829805.05999999994</v>
      </c>
      <c r="Z3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1" s="1">
        <f>JuchuZan[[#This Row],[Total Length]]/JuchuZan[[#This Row],[Total Block]]</f>
        <v>1215</v>
      </c>
      <c r="AB391" s="1">
        <f>JuchuZan[[#This Row],[TotalPrice]]/JuchuZan[[#This Row],[OrderQty]]</f>
        <v>3388.7</v>
      </c>
      <c r="AC391" s="1" t="e">
        <f>_xlfn.XLOOKUP(JuchuZan[[#This Row],[H'#]],#REF!,#REF!,"NA",0)</f>
        <v>#REF!</v>
      </c>
      <c r="AD391" s="1" t="e">
        <f>_xlfn.XLOOKUP(JuchuZan[[#This Row],[H'#]],#REF!,#REF!,"NA",0)</f>
        <v>#REF!</v>
      </c>
      <c r="AE391" s="1" t="str">
        <f>_xlfn.XLOOKUP(JuchuZan[[#This Row],[H'#]],[3]Sheet1!$H$2:$H$1079,[3]Sheet1!$B$2:$B$1079,"NA",0)</f>
        <v>ARMOLOY (CHROME)IL</v>
      </c>
    </row>
    <row r="392" spans="1:31">
      <c r="A392" s="1" t="s">
        <v>1167</v>
      </c>
      <c r="B392" s="1" t="s">
        <v>1164</v>
      </c>
      <c r="C392" s="1" t="s">
        <v>1165</v>
      </c>
      <c r="D392" s="1">
        <v>1</v>
      </c>
      <c r="E392" s="1">
        <v>7290</v>
      </c>
      <c r="F392" s="1">
        <v>6</v>
      </c>
      <c r="G392" s="1" t="s">
        <v>171</v>
      </c>
      <c r="H392" s="1" t="s">
        <v>66</v>
      </c>
      <c r="I392" s="1" t="s">
        <v>67</v>
      </c>
      <c r="J392" s="1" t="s">
        <v>68</v>
      </c>
      <c r="K392" s="1" t="s">
        <v>60</v>
      </c>
      <c r="L392" s="1" t="s">
        <v>38</v>
      </c>
      <c r="M392" s="1" t="s">
        <v>38</v>
      </c>
      <c r="N392" s="1">
        <v>3388.7</v>
      </c>
      <c r="O392" s="2">
        <v>3388.7</v>
      </c>
      <c r="P392" s="1">
        <v>11</v>
      </c>
      <c r="Q392" s="1">
        <v>20230918</v>
      </c>
      <c r="R392" s="1">
        <v>20230915</v>
      </c>
      <c r="S392" s="1">
        <v>20230915</v>
      </c>
      <c r="T392" s="1" t="s">
        <v>69</v>
      </c>
      <c r="U392" s="1" t="b">
        <v>0</v>
      </c>
      <c r="V392" s="1" t="b">
        <v>1</v>
      </c>
      <c r="W392" s="1" t="str" cm="1">
        <f t="array" ref="W392">_xlfn.XLOOKUP(MID(JuchuZan[[#This Row],[Item'#]],2,3),INDEX(_dtRg_Material,,1),INDEX(_dtRg_Material,,2),"-")</f>
        <v>-</v>
      </c>
      <c r="X392" s="1">
        <f>JuchuZan[[#This Row],[Total Length]]/JuchuZan[[#This Row],[OrderQty]]</f>
        <v>7290</v>
      </c>
      <c r="Y392" s="87">
        <f>JuchuZan[[#This Row],[TotalPrice]]+Y391</f>
        <v>833193.75999999989</v>
      </c>
      <c r="Z3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2" s="1">
        <f>JuchuZan[[#This Row],[Total Length]]/JuchuZan[[#This Row],[Total Block]]</f>
        <v>1215</v>
      </c>
      <c r="AB392" s="1">
        <f>JuchuZan[[#This Row],[TotalPrice]]/JuchuZan[[#This Row],[OrderQty]]</f>
        <v>3388.7</v>
      </c>
      <c r="AC392" s="1" t="e">
        <f>_xlfn.XLOOKUP(JuchuZan[[#This Row],[H'#]],#REF!,#REF!,"NA",0)</f>
        <v>#REF!</v>
      </c>
      <c r="AD392" s="1" t="e">
        <f>_xlfn.XLOOKUP(JuchuZan[[#This Row],[H'#]],#REF!,#REF!,"NA",0)</f>
        <v>#REF!</v>
      </c>
      <c r="AE392" s="1" t="str">
        <f>_xlfn.XLOOKUP(JuchuZan[[#This Row],[H'#]],[3]Sheet1!$H$2:$H$1079,[3]Sheet1!$B$2:$B$1079,"NA",0)</f>
        <v>ARMOLOY (CHROME)IL</v>
      </c>
    </row>
    <row r="393" spans="1:31">
      <c r="A393" s="1" t="s">
        <v>1168</v>
      </c>
      <c r="B393" s="1" t="s">
        <v>1169</v>
      </c>
      <c r="C393" s="1" t="s">
        <v>1170</v>
      </c>
      <c r="D393" s="1">
        <v>2</v>
      </c>
      <c r="E393" s="1">
        <v>260</v>
      </c>
      <c r="F393" s="1">
        <v>2</v>
      </c>
      <c r="G393" s="1" t="s">
        <v>771</v>
      </c>
      <c r="H393" s="1" t="s">
        <v>1171</v>
      </c>
      <c r="I393" s="1" t="s">
        <v>233</v>
      </c>
      <c r="J393" s="1" t="s">
        <v>59</v>
      </c>
      <c r="K393" s="1" t="s">
        <v>82</v>
      </c>
      <c r="L393" s="1" t="s">
        <v>38</v>
      </c>
      <c r="M393" s="1" t="s">
        <v>53</v>
      </c>
      <c r="N393" s="1">
        <v>47</v>
      </c>
      <c r="O393" s="2">
        <v>94</v>
      </c>
      <c r="P393" s="1">
        <v>11</v>
      </c>
      <c r="Q393" s="1">
        <v>20230803</v>
      </c>
      <c r="R393" s="1">
        <v>20230915</v>
      </c>
      <c r="S393" s="1">
        <v>20230915</v>
      </c>
      <c r="T393" s="1" t="s">
        <v>38</v>
      </c>
      <c r="U393" s="1" t="b">
        <v>0</v>
      </c>
      <c r="V393" s="1" t="b">
        <v>1</v>
      </c>
      <c r="W393" s="1" t="str" cm="1">
        <f t="array" ref="W393">_xlfn.XLOOKUP(MID(JuchuZan[[#This Row],[Item'#]],2,3),INDEX(_dtRg_Material,,1),INDEX(_dtRg_Material,,2),"-")</f>
        <v>-</v>
      </c>
      <c r="X393" s="1">
        <f>JuchuZan[[#This Row],[Total Length]]/JuchuZan[[#This Row],[OrderQty]]</f>
        <v>130</v>
      </c>
      <c r="Y393" s="87">
        <f>JuchuZan[[#This Row],[TotalPrice]]+Y392</f>
        <v>833287.75999999989</v>
      </c>
      <c r="Z3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3" s="1">
        <f>JuchuZan[[#This Row],[Total Length]]/JuchuZan[[#This Row],[Total Block]]</f>
        <v>130</v>
      </c>
      <c r="AB393" s="1">
        <f>JuchuZan[[#This Row],[TotalPrice]]/JuchuZan[[#This Row],[OrderQty]]</f>
        <v>47</v>
      </c>
      <c r="AC393" s="1" t="e">
        <f>_xlfn.XLOOKUP(JuchuZan[[#This Row],[H'#]],#REF!,#REF!,"NA",0)</f>
        <v>#REF!</v>
      </c>
      <c r="AD393" s="1" t="e">
        <f>_xlfn.XLOOKUP(JuchuZan[[#This Row],[H'#]],#REF!,#REF!,"NA",0)</f>
        <v>#REF!</v>
      </c>
      <c r="AE393" s="1" t="str">
        <f>_xlfn.XLOOKUP(JuchuZan[[#This Row],[H'#]],[3]Sheet1!$H$2:$H$1079,[3]Sheet1!$B$2:$B$1079,"NA",0)</f>
        <v>SET ASSEMBLY</v>
      </c>
    </row>
    <row r="394" spans="1:31" hidden="1">
      <c r="A394" s="1" t="s">
        <v>1172</v>
      </c>
      <c r="B394" s="1" t="s">
        <v>1173</v>
      </c>
      <c r="C394" s="1" t="s">
        <v>1174</v>
      </c>
      <c r="D394" s="1">
        <v>2</v>
      </c>
      <c r="E394" s="1">
        <v>2480</v>
      </c>
      <c r="F394" s="1">
        <v>16</v>
      </c>
      <c r="G394" s="1" t="s">
        <v>462</v>
      </c>
      <c r="H394" s="1" t="s">
        <v>74</v>
      </c>
      <c r="I394" s="1" t="s">
        <v>36</v>
      </c>
      <c r="J394" s="1" t="s">
        <v>403</v>
      </c>
      <c r="K394" s="1" t="s">
        <v>1087</v>
      </c>
      <c r="L394" s="1" t="s">
        <v>38</v>
      </c>
      <c r="M394" s="1" t="s">
        <v>38</v>
      </c>
      <c r="N394" s="1">
        <v>1745</v>
      </c>
      <c r="O394" s="2">
        <v>3490</v>
      </c>
      <c r="P394" s="1">
        <v>11</v>
      </c>
      <c r="Q394" s="1">
        <v>20230915</v>
      </c>
      <c r="R394" s="1">
        <v>20230915</v>
      </c>
      <c r="S394" s="1">
        <v>20230915</v>
      </c>
      <c r="T394" s="1" t="s">
        <v>38</v>
      </c>
      <c r="U394" s="1" t="b">
        <v>0</v>
      </c>
      <c r="V394" s="1" t="b">
        <v>0</v>
      </c>
      <c r="W394" s="1" t="str" cm="1">
        <f t="array" ref="W394">_xlfn.XLOOKUP(MID(JuchuZan[[#This Row],[Item'#]],2,3),INDEX(_dtRg_Material,,1),INDEX(_dtRg_Material,,2),"-")</f>
        <v>-</v>
      </c>
      <c r="X394" s="1">
        <f>JuchuZan[[#This Row],[Total Length]]/JuchuZan[[#This Row],[OrderQty]]</f>
        <v>1240</v>
      </c>
      <c r="Y394" s="87">
        <f>JuchuZan[[#This Row],[TotalPrice]]+Y393</f>
        <v>836777.75999999989</v>
      </c>
      <c r="Z3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4" s="1">
        <f>JuchuZan[[#This Row],[Total Length]]/JuchuZan[[#This Row],[Total Block]]</f>
        <v>155</v>
      </c>
      <c r="AB394" s="1">
        <f>JuchuZan[[#This Row],[TotalPrice]]/JuchuZan[[#This Row],[OrderQty]]</f>
        <v>1745</v>
      </c>
      <c r="AC394" s="1" t="e">
        <f>_xlfn.XLOOKUP(JuchuZan[[#This Row],[H'#]],#REF!,#REF!,"NA",0)</f>
        <v>#REF!</v>
      </c>
      <c r="AD394" s="1" t="e">
        <f>_xlfn.XLOOKUP(JuchuZan[[#This Row],[H'#]],#REF!,#REF!,"NA",0)</f>
        <v>#REF!</v>
      </c>
      <c r="AE394" s="1" t="str">
        <f>_xlfn.XLOOKUP(JuchuZan[[#This Row],[H'#]],[3]Sheet1!$H$2:$H$1079,[3]Sheet1!$B$2:$B$1079,"NA",0)</f>
        <v>NA</v>
      </c>
    </row>
    <row r="395" spans="1:31">
      <c r="A395" s="1" t="s">
        <v>1175</v>
      </c>
      <c r="B395" s="1" t="s">
        <v>1176</v>
      </c>
      <c r="C395" s="1" t="s">
        <v>1177</v>
      </c>
      <c r="D395" s="1">
        <v>8</v>
      </c>
      <c r="E395" s="1">
        <v>5600</v>
      </c>
      <c r="F395" s="1">
        <v>8</v>
      </c>
      <c r="G395" s="1" t="s">
        <v>38</v>
      </c>
      <c r="H395" s="1" t="s">
        <v>49</v>
      </c>
      <c r="I395" s="1" t="s">
        <v>50</v>
      </c>
      <c r="J395" s="1" t="s">
        <v>59</v>
      </c>
      <c r="K395" s="1" t="s">
        <v>167</v>
      </c>
      <c r="L395" s="1" t="s">
        <v>38</v>
      </c>
      <c r="M395" s="1" t="s">
        <v>38</v>
      </c>
      <c r="N395" s="1">
        <v>71</v>
      </c>
      <c r="O395" s="2">
        <v>568</v>
      </c>
      <c r="P395" s="1">
        <v>21</v>
      </c>
      <c r="Q395" s="1">
        <v>20230915</v>
      </c>
      <c r="R395" s="1">
        <v>20230915</v>
      </c>
      <c r="S395" s="1">
        <v>20230915</v>
      </c>
      <c r="T395" s="1" t="s">
        <v>38</v>
      </c>
      <c r="U395" s="1" t="b">
        <v>0</v>
      </c>
      <c r="V395" s="1" t="b">
        <v>1</v>
      </c>
      <c r="W395" s="1" t="str" cm="1">
        <f t="array" ref="W395">_xlfn.XLOOKUP(MID(JuchuZan[[#This Row],[Item'#]],2,3),INDEX(_dtRg_Material,,1),INDEX(_dtRg_Material,,2),"-")</f>
        <v>-</v>
      </c>
      <c r="X395" s="1">
        <f>JuchuZan[[#This Row],[Total Length]]/JuchuZan[[#This Row],[OrderQty]]</f>
        <v>700</v>
      </c>
      <c r="Y395" s="87">
        <f>JuchuZan[[#This Row],[TotalPrice]]+Y394</f>
        <v>837345.75999999989</v>
      </c>
      <c r="Z3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5" s="1">
        <f>JuchuZan[[#This Row],[Total Length]]/JuchuZan[[#This Row],[Total Block]]</f>
        <v>700</v>
      </c>
      <c r="AB395" s="1">
        <f>JuchuZan[[#This Row],[TotalPrice]]/JuchuZan[[#This Row],[OrderQty]]</f>
        <v>71</v>
      </c>
      <c r="AC395" s="1" t="e">
        <f>_xlfn.XLOOKUP(JuchuZan[[#This Row],[H'#]],#REF!,#REF!,"NA",0)</f>
        <v>#REF!</v>
      </c>
      <c r="AD395" s="1" t="e">
        <f>_xlfn.XLOOKUP(JuchuZan[[#This Row],[H'#]],#REF!,#REF!,"NA",0)</f>
        <v>#REF!</v>
      </c>
      <c r="AE395" s="1" t="str">
        <f>_xlfn.XLOOKUP(JuchuZan[[#This Row],[H'#]],[3]Sheet1!$H$2:$H$1079,[3]Sheet1!$B$2:$B$1079,"NA",0)</f>
        <v>NA</v>
      </c>
    </row>
    <row r="396" spans="1:31">
      <c r="A396" s="1" t="s">
        <v>1178</v>
      </c>
      <c r="B396" s="1" t="s">
        <v>327</v>
      </c>
      <c r="C396" s="1" t="s">
        <v>328</v>
      </c>
      <c r="D396" s="1">
        <v>60</v>
      </c>
      <c r="E396" s="1">
        <v>0</v>
      </c>
      <c r="F396" s="1">
        <v>60</v>
      </c>
      <c r="G396" s="1" t="s">
        <v>1149</v>
      </c>
      <c r="H396" s="1" t="s">
        <v>49</v>
      </c>
      <c r="I396" s="1" t="s">
        <v>50</v>
      </c>
      <c r="J396" s="1" t="s">
        <v>114</v>
      </c>
      <c r="K396" s="1" t="s">
        <v>60</v>
      </c>
      <c r="L396" s="1" t="s">
        <v>61</v>
      </c>
      <c r="M396" s="1" t="s">
        <v>38</v>
      </c>
      <c r="N396" s="1">
        <v>47.51</v>
      </c>
      <c r="O396" s="2">
        <v>2850.6</v>
      </c>
      <c r="P396" s="1">
        <v>11</v>
      </c>
      <c r="Q396" s="1">
        <v>20230828</v>
      </c>
      <c r="R396" s="1">
        <v>20230915</v>
      </c>
      <c r="S396" s="1">
        <v>20230915</v>
      </c>
      <c r="T396" s="1" t="s">
        <v>38</v>
      </c>
      <c r="U396" s="1" t="b">
        <v>0</v>
      </c>
      <c r="V396" s="1" t="b">
        <v>1</v>
      </c>
      <c r="W396" s="1" t="str" cm="1">
        <f t="array" ref="W396">_xlfn.XLOOKUP(MID(JuchuZan[[#This Row],[Item'#]],2,3),INDEX(_dtRg_Material,,1),INDEX(_dtRg_Material,,2),"-")</f>
        <v>-</v>
      </c>
      <c r="X396" s="1">
        <f>JuchuZan[[#This Row],[Total Length]]/JuchuZan[[#This Row],[OrderQty]]</f>
        <v>0</v>
      </c>
      <c r="Y396" s="87">
        <f>JuchuZan[[#This Row],[TotalPrice]]+Y395</f>
        <v>840196.35999999987</v>
      </c>
      <c r="Z3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6" s="1">
        <f>JuchuZan[[#This Row],[Total Length]]/JuchuZan[[#This Row],[Total Block]]</f>
        <v>0</v>
      </c>
      <c r="AB396" s="1">
        <f>JuchuZan[[#This Row],[TotalPrice]]/JuchuZan[[#This Row],[OrderQty]]</f>
        <v>47.51</v>
      </c>
      <c r="AC396" s="1" t="e">
        <f>_xlfn.XLOOKUP(JuchuZan[[#This Row],[H'#]],#REF!,#REF!,"NA",0)</f>
        <v>#REF!</v>
      </c>
      <c r="AD396" s="1" t="e">
        <f>_xlfn.XLOOKUP(JuchuZan[[#This Row],[H'#]],#REF!,#REF!,"NA",0)</f>
        <v>#REF!</v>
      </c>
      <c r="AE396" s="1" t="str">
        <f>_xlfn.XLOOKUP(JuchuZan[[#This Row],[H'#]],[3]Sheet1!$H$2:$H$1079,[3]Sheet1!$B$2:$B$1079,"NA",0)</f>
        <v>NA</v>
      </c>
    </row>
    <row r="397" spans="1:31">
      <c r="A397" s="1" t="s">
        <v>1179</v>
      </c>
      <c r="B397" s="1" t="s">
        <v>229</v>
      </c>
      <c r="C397" s="1" t="s">
        <v>230</v>
      </c>
      <c r="D397" s="1">
        <v>10</v>
      </c>
      <c r="E397" s="1">
        <v>60960</v>
      </c>
      <c r="F397" s="1">
        <v>0</v>
      </c>
      <c r="G397" s="1" t="s">
        <v>231</v>
      </c>
      <c r="H397" s="1" t="s">
        <v>232</v>
      </c>
      <c r="I397" s="1" t="s">
        <v>233</v>
      </c>
      <c r="J397" s="1" t="s">
        <v>114</v>
      </c>
      <c r="K397" s="1" t="s">
        <v>38</v>
      </c>
      <c r="L397" s="1" t="s">
        <v>61</v>
      </c>
      <c r="M397" s="1" t="s">
        <v>38</v>
      </c>
      <c r="N397" s="1">
        <v>434</v>
      </c>
      <c r="O397" s="2">
        <v>4340</v>
      </c>
      <c r="P397" s="1">
        <v>11</v>
      </c>
      <c r="Q397" s="1">
        <v>20230912</v>
      </c>
      <c r="R397" s="1">
        <v>20230915</v>
      </c>
      <c r="S397" s="1">
        <v>20230915</v>
      </c>
      <c r="T397" s="1" t="s">
        <v>234</v>
      </c>
      <c r="U397" s="1" t="b">
        <v>0</v>
      </c>
      <c r="V397" s="1" t="b">
        <v>1</v>
      </c>
      <c r="W397" s="1" t="str" cm="1">
        <f t="array" ref="W397">_xlfn.XLOOKUP(MID(JuchuZan[[#This Row],[Item'#]],2,3),INDEX(_dtRg_Material,,1),INDEX(_dtRg_Material,,2),"-")</f>
        <v>-</v>
      </c>
      <c r="X397" s="1">
        <f>JuchuZan[[#This Row],[Total Length]]/JuchuZan[[#This Row],[OrderQty]]</f>
        <v>6096</v>
      </c>
      <c r="Y397" s="87">
        <f>JuchuZan[[#This Row],[TotalPrice]]+Y396</f>
        <v>844536.35999999987</v>
      </c>
      <c r="Z3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7" s="1" t="e">
        <f>JuchuZan[[#This Row],[Total Length]]/JuchuZan[[#This Row],[Total Block]]</f>
        <v>#DIV/0!</v>
      </c>
      <c r="AB397" s="1">
        <f>JuchuZan[[#This Row],[TotalPrice]]/JuchuZan[[#This Row],[OrderQty]]</f>
        <v>434</v>
      </c>
      <c r="AC397" s="1" t="e">
        <f>_xlfn.XLOOKUP(JuchuZan[[#This Row],[H'#]],#REF!,#REF!,"NA",0)</f>
        <v>#REF!</v>
      </c>
      <c r="AD397" s="1" t="e">
        <f>_xlfn.XLOOKUP(JuchuZan[[#This Row],[H'#]],#REF!,#REF!,"NA",0)</f>
        <v>#REF!</v>
      </c>
      <c r="AE397" s="1" t="str">
        <f>_xlfn.XLOOKUP(JuchuZan[[#This Row],[H'#]],[3]Sheet1!$H$2:$H$1079,[3]Sheet1!$B$2:$B$1079,"NA",0)</f>
        <v>ROTARY GRINDING</v>
      </c>
    </row>
    <row r="398" spans="1:31">
      <c r="A398" s="1" t="s">
        <v>1180</v>
      </c>
      <c r="B398" s="1" t="s">
        <v>1181</v>
      </c>
      <c r="C398" s="1" t="s">
        <v>1182</v>
      </c>
      <c r="D398" s="1">
        <v>4</v>
      </c>
      <c r="E398" s="1">
        <v>720</v>
      </c>
      <c r="F398" s="1">
        <v>0</v>
      </c>
      <c r="G398" s="1" t="s">
        <v>1183</v>
      </c>
      <c r="H398" s="1" t="s">
        <v>595</v>
      </c>
      <c r="I398" s="1" t="s">
        <v>67</v>
      </c>
      <c r="J398" s="1" t="s">
        <v>81</v>
      </c>
      <c r="K398" s="1" t="s">
        <v>38</v>
      </c>
      <c r="L398" s="1" t="s">
        <v>38</v>
      </c>
      <c r="M398" s="1" t="s">
        <v>38</v>
      </c>
      <c r="N398" s="1">
        <v>32.96</v>
      </c>
      <c r="O398" s="2">
        <v>131.84</v>
      </c>
      <c r="P398" s="1">
        <v>11</v>
      </c>
      <c r="Q398" s="1">
        <v>20230906</v>
      </c>
      <c r="R398" s="1">
        <v>20230915</v>
      </c>
      <c r="S398" s="1">
        <v>20230915</v>
      </c>
      <c r="T398" s="1" t="s">
        <v>38</v>
      </c>
      <c r="U398" s="1" t="b">
        <v>0</v>
      </c>
      <c r="V398" s="1" t="b">
        <v>1</v>
      </c>
      <c r="W398" s="1" t="str" cm="1">
        <f t="array" ref="W398">_xlfn.XLOOKUP(MID(JuchuZan[[#This Row],[Item'#]],2,3),INDEX(_dtRg_Material,,1),INDEX(_dtRg_Material,,2),"-")</f>
        <v>-</v>
      </c>
      <c r="X398" s="1">
        <f>JuchuZan[[#This Row],[Total Length]]/JuchuZan[[#This Row],[OrderQty]]</f>
        <v>180</v>
      </c>
      <c r="Y398" s="87">
        <f>JuchuZan[[#This Row],[TotalPrice]]+Y397</f>
        <v>844668.19999999984</v>
      </c>
      <c r="Z3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8" s="1" t="e">
        <f>JuchuZan[[#This Row],[Total Length]]/JuchuZan[[#This Row],[Total Block]]</f>
        <v>#DIV/0!</v>
      </c>
      <c r="AB398" s="1">
        <f>JuchuZan[[#This Row],[TotalPrice]]/JuchuZan[[#This Row],[OrderQty]]</f>
        <v>32.96</v>
      </c>
      <c r="AC398" s="1" t="e">
        <f>_xlfn.XLOOKUP(JuchuZan[[#This Row],[H'#]],#REF!,#REF!,"NA",0)</f>
        <v>#REF!</v>
      </c>
      <c r="AD398" s="1" t="e">
        <f>_xlfn.XLOOKUP(JuchuZan[[#This Row],[H'#]],#REF!,#REF!,"NA",0)</f>
        <v>#REF!</v>
      </c>
      <c r="AE398" s="1" t="str">
        <f>_xlfn.XLOOKUP(JuchuZan[[#This Row],[H'#]],[3]Sheet1!$H$2:$H$1079,[3]Sheet1!$B$2:$B$1079,"NA",0)</f>
        <v>ARMOLOY (CHROME)IL</v>
      </c>
    </row>
    <row r="399" spans="1:31">
      <c r="A399" s="1" t="s">
        <v>1184</v>
      </c>
      <c r="B399" s="1" t="s">
        <v>1185</v>
      </c>
      <c r="C399" s="1" t="s">
        <v>1186</v>
      </c>
      <c r="D399" s="1">
        <v>10</v>
      </c>
      <c r="E399" s="1">
        <v>6640</v>
      </c>
      <c r="F399" s="1">
        <v>10</v>
      </c>
      <c r="G399" s="1" t="s">
        <v>123</v>
      </c>
      <c r="H399" s="1" t="s">
        <v>49</v>
      </c>
      <c r="I399" s="1" t="s">
        <v>50</v>
      </c>
      <c r="J399" s="1" t="s">
        <v>59</v>
      </c>
      <c r="K399" s="1" t="s">
        <v>115</v>
      </c>
      <c r="L399" s="1" t="s">
        <v>38</v>
      </c>
      <c r="M399" s="1" t="s">
        <v>38</v>
      </c>
      <c r="N399" s="1">
        <v>100.18</v>
      </c>
      <c r="O399" s="2">
        <v>1001.8</v>
      </c>
      <c r="P399" s="1">
        <v>11</v>
      </c>
      <c r="Q399" s="1">
        <v>20230831</v>
      </c>
      <c r="R399" s="1">
        <v>20230915</v>
      </c>
      <c r="S399" s="1">
        <v>20230915</v>
      </c>
      <c r="T399" s="1" t="s">
        <v>38</v>
      </c>
      <c r="U399" s="1" t="b">
        <v>0</v>
      </c>
      <c r="V399" s="1" t="b">
        <v>1</v>
      </c>
      <c r="W399" s="1" t="str" cm="1">
        <f t="array" ref="W399">_xlfn.XLOOKUP(MID(JuchuZan[[#This Row],[Item'#]],2,3),INDEX(_dtRg_Material,,1),INDEX(_dtRg_Material,,2),"-")</f>
        <v>-</v>
      </c>
      <c r="X399" s="1">
        <f>JuchuZan[[#This Row],[Total Length]]/JuchuZan[[#This Row],[OrderQty]]</f>
        <v>664</v>
      </c>
      <c r="Y399" s="87">
        <f>JuchuZan[[#This Row],[TotalPrice]]+Y398</f>
        <v>845669.99999999988</v>
      </c>
      <c r="Z3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399" s="1">
        <f>JuchuZan[[#This Row],[Total Length]]/JuchuZan[[#This Row],[Total Block]]</f>
        <v>664</v>
      </c>
      <c r="AB399" s="1">
        <f>JuchuZan[[#This Row],[TotalPrice]]/JuchuZan[[#This Row],[OrderQty]]</f>
        <v>100.17999999999999</v>
      </c>
      <c r="AC399" s="1" t="e">
        <f>_xlfn.XLOOKUP(JuchuZan[[#This Row],[H'#]],#REF!,#REF!,"NA",0)</f>
        <v>#REF!</v>
      </c>
      <c r="AD399" s="1" t="e">
        <f>_xlfn.XLOOKUP(JuchuZan[[#This Row],[H'#]],#REF!,#REF!,"NA",0)</f>
        <v>#REF!</v>
      </c>
      <c r="AE399" s="1" t="str">
        <f>_xlfn.XLOOKUP(JuchuZan[[#This Row],[H'#]],[3]Sheet1!$H$2:$H$1079,[3]Sheet1!$B$2:$B$1079,"NA",0)</f>
        <v>NA</v>
      </c>
    </row>
    <row r="400" spans="1:31">
      <c r="A400" s="1" t="s">
        <v>1187</v>
      </c>
      <c r="B400" s="1" t="s">
        <v>1188</v>
      </c>
      <c r="C400" s="1" t="s">
        <v>1189</v>
      </c>
      <c r="D400" s="1">
        <v>2</v>
      </c>
      <c r="E400" s="1">
        <v>560</v>
      </c>
      <c r="F400" s="1">
        <v>4</v>
      </c>
      <c r="G400" s="1" t="s">
        <v>439</v>
      </c>
      <c r="H400" s="1" t="s">
        <v>49</v>
      </c>
      <c r="I400" s="1" t="s">
        <v>50</v>
      </c>
      <c r="J400" s="1" t="s">
        <v>81</v>
      </c>
      <c r="K400" s="1" t="s">
        <v>82</v>
      </c>
      <c r="L400" s="1" t="s">
        <v>38</v>
      </c>
      <c r="M400" s="1" t="s">
        <v>38</v>
      </c>
      <c r="N400" s="1">
        <v>126.34</v>
      </c>
      <c r="O400" s="2">
        <v>252.68</v>
      </c>
      <c r="P400" s="1">
        <v>11</v>
      </c>
      <c r="Q400" s="1">
        <v>20230829</v>
      </c>
      <c r="R400" s="1">
        <v>20230915</v>
      </c>
      <c r="S400" s="1">
        <v>20230915</v>
      </c>
      <c r="T400" s="1" t="s">
        <v>38</v>
      </c>
      <c r="U400" s="1" t="b">
        <v>0</v>
      </c>
      <c r="V400" s="1" t="b">
        <v>1</v>
      </c>
      <c r="W400" s="1" t="str" cm="1">
        <f t="array" ref="W400">_xlfn.XLOOKUP(MID(JuchuZan[[#This Row],[Item'#]],2,3),INDEX(_dtRg_Material,,1),INDEX(_dtRg_Material,,2),"-")</f>
        <v>-</v>
      </c>
      <c r="X400" s="1">
        <f>JuchuZan[[#This Row],[Total Length]]/JuchuZan[[#This Row],[OrderQty]]</f>
        <v>280</v>
      </c>
      <c r="Y400" s="87">
        <f>JuchuZan[[#This Row],[TotalPrice]]+Y399</f>
        <v>845922.67999999993</v>
      </c>
      <c r="Z4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0" s="1">
        <f>JuchuZan[[#This Row],[Total Length]]/JuchuZan[[#This Row],[Total Block]]</f>
        <v>140</v>
      </c>
      <c r="AB400" s="1">
        <f>JuchuZan[[#This Row],[TotalPrice]]/JuchuZan[[#This Row],[OrderQty]]</f>
        <v>126.34</v>
      </c>
      <c r="AC400" s="1" t="e">
        <f>_xlfn.XLOOKUP(JuchuZan[[#This Row],[H'#]],#REF!,#REF!,"NA",0)</f>
        <v>#REF!</v>
      </c>
      <c r="AD400" s="1" t="e">
        <f>_xlfn.XLOOKUP(JuchuZan[[#This Row],[H'#]],#REF!,#REF!,"NA",0)</f>
        <v>#REF!</v>
      </c>
      <c r="AE400" s="1" t="str">
        <f>_xlfn.XLOOKUP(JuchuZan[[#This Row],[H'#]],[3]Sheet1!$H$2:$H$1079,[3]Sheet1!$B$2:$B$1079,"NA",0)</f>
        <v>NA</v>
      </c>
    </row>
    <row r="401" spans="1:31">
      <c r="A401" s="1" t="s">
        <v>1190</v>
      </c>
      <c r="B401" s="1" t="s">
        <v>1191</v>
      </c>
      <c r="C401" s="1" t="s">
        <v>1192</v>
      </c>
      <c r="D401" s="1">
        <v>1</v>
      </c>
      <c r="E401" s="1">
        <v>280</v>
      </c>
      <c r="F401" s="1">
        <v>2</v>
      </c>
      <c r="G401" s="1" t="s">
        <v>439</v>
      </c>
      <c r="H401" s="1" t="s">
        <v>49</v>
      </c>
      <c r="I401" s="1" t="s">
        <v>50</v>
      </c>
      <c r="J401" s="1" t="s">
        <v>81</v>
      </c>
      <c r="K401" s="1" t="s">
        <v>82</v>
      </c>
      <c r="L401" s="1" t="s">
        <v>38</v>
      </c>
      <c r="M401" s="1" t="s">
        <v>38</v>
      </c>
      <c r="N401" s="1">
        <v>127.86</v>
      </c>
      <c r="O401" s="2">
        <v>127.86</v>
      </c>
      <c r="P401" s="1">
        <v>11</v>
      </c>
      <c r="Q401" s="1">
        <v>20230829</v>
      </c>
      <c r="R401" s="1">
        <v>20230915</v>
      </c>
      <c r="S401" s="1">
        <v>20230915</v>
      </c>
      <c r="T401" s="1" t="s">
        <v>38</v>
      </c>
      <c r="U401" s="1" t="b">
        <v>0</v>
      </c>
      <c r="V401" s="1" t="b">
        <v>1</v>
      </c>
      <c r="W401" s="1" t="str" cm="1">
        <f t="array" ref="W401">_xlfn.XLOOKUP(MID(JuchuZan[[#This Row],[Item'#]],2,3),INDEX(_dtRg_Material,,1),INDEX(_dtRg_Material,,2),"-")</f>
        <v>-</v>
      </c>
      <c r="X401" s="1">
        <f>JuchuZan[[#This Row],[Total Length]]/JuchuZan[[#This Row],[OrderQty]]</f>
        <v>280</v>
      </c>
      <c r="Y401" s="87">
        <f>JuchuZan[[#This Row],[TotalPrice]]+Y400</f>
        <v>846050.53999999992</v>
      </c>
      <c r="Z4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1" s="1">
        <f>JuchuZan[[#This Row],[Total Length]]/JuchuZan[[#This Row],[Total Block]]</f>
        <v>140</v>
      </c>
      <c r="AB401" s="1">
        <f>JuchuZan[[#This Row],[TotalPrice]]/JuchuZan[[#This Row],[OrderQty]]</f>
        <v>127.86</v>
      </c>
      <c r="AC401" s="1" t="e">
        <f>_xlfn.XLOOKUP(JuchuZan[[#This Row],[H'#]],#REF!,#REF!,"NA",0)</f>
        <v>#REF!</v>
      </c>
      <c r="AD401" s="1" t="e">
        <f>_xlfn.XLOOKUP(JuchuZan[[#This Row],[H'#]],#REF!,#REF!,"NA",0)</f>
        <v>#REF!</v>
      </c>
      <c r="AE401" s="1" t="str">
        <f>_xlfn.XLOOKUP(JuchuZan[[#This Row],[H'#]],[3]Sheet1!$H$2:$H$1079,[3]Sheet1!$B$2:$B$1079,"NA",0)</f>
        <v>WHEEL CUTTING HALF 4</v>
      </c>
    </row>
    <row r="402" spans="1:31">
      <c r="A402" s="1" t="s">
        <v>1193</v>
      </c>
      <c r="B402" s="1" t="s">
        <v>1194</v>
      </c>
      <c r="C402" s="1" t="s">
        <v>1195</v>
      </c>
      <c r="D402" s="1">
        <v>2</v>
      </c>
      <c r="E402" s="1">
        <v>520</v>
      </c>
      <c r="F402" s="1">
        <v>4</v>
      </c>
      <c r="G402" s="1" t="s">
        <v>439</v>
      </c>
      <c r="H402" s="1" t="s">
        <v>49</v>
      </c>
      <c r="I402" s="1" t="s">
        <v>50</v>
      </c>
      <c r="J402" s="1" t="s">
        <v>81</v>
      </c>
      <c r="K402" s="1" t="s">
        <v>82</v>
      </c>
      <c r="L402" s="1" t="s">
        <v>38</v>
      </c>
      <c r="M402" s="1" t="s">
        <v>38</v>
      </c>
      <c r="N402" s="1">
        <v>126.53</v>
      </c>
      <c r="O402" s="2">
        <v>253.06</v>
      </c>
      <c r="P402" s="1">
        <v>11</v>
      </c>
      <c r="Q402" s="1">
        <v>20230829</v>
      </c>
      <c r="R402" s="1">
        <v>20230915</v>
      </c>
      <c r="S402" s="1">
        <v>20230915</v>
      </c>
      <c r="T402" s="1" t="s">
        <v>38</v>
      </c>
      <c r="U402" s="1" t="b">
        <v>0</v>
      </c>
      <c r="V402" s="1" t="b">
        <v>1</v>
      </c>
      <c r="W402" s="1" t="str" cm="1">
        <f t="array" ref="W402">_xlfn.XLOOKUP(MID(JuchuZan[[#This Row],[Item'#]],2,3),INDEX(_dtRg_Material,,1),INDEX(_dtRg_Material,,2),"-")</f>
        <v>-</v>
      </c>
      <c r="X402" s="1">
        <f>JuchuZan[[#This Row],[Total Length]]/JuchuZan[[#This Row],[OrderQty]]</f>
        <v>260</v>
      </c>
      <c r="Y402" s="87">
        <f>JuchuZan[[#This Row],[TotalPrice]]+Y401</f>
        <v>846303.6</v>
      </c>
      <c r="Z4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2" s="1">
        <f>JuchuZan[[#This Row],[Total Length]]/JuchuZan[[#This Row],[Total Block]]</f>
        <v>130</v>
      </c>
      <c r="AB402" s="1">
        <f>JuchuZan[[#This Row],[TotalPrice]]/JuchuZan[[#This Row],[OrderQty]]</f>
        <v>126.53</v>
      </c>
      <c r="AC402" s="1" t="e">
        <f>_xlfn.XLOOKUP(JuchuZan[[#This Row],[H'#]],#REF!,#REF!,"NA",0)</f>
        <v>#REF!</v>
      </c>
      <c r="AD402" s="1" t="e">
        <f>_xlfn.XLOOKUP(JuchuZan[[#This Row],[H'#]],#REF!,#REF!,"NA",0)</f>
        <v>#REF!</v>
      </c>
      <c r="AE402" s="1" t="str">
        <f>_xlfn.XLOOKUP(JuchuZan[[#This Row],[H'#]],[3]Sheet1!$H$2:$H$1079,[3]Sheet1!$B$2:$B$1079,"NA",0)</f>
        <v>WHEEL CUTTING HALF 4</v>
      </c>
    </row>
    <row r="403" spans="1:31">
      <c r="A403" s="1" t="s">
        <v>1196</v>
      </c>
      <c r="B403" s="1" t="s">
        <v>1197</v>
      </c>
      <c r="C403" s="1" t="s">
        <v>1198</v>
      </c>
      <c r="D403" s="1">
        <v>18</v>
      </c>
      <c r="E403" s="1">
        <v>7200</v>
      </c>
      <c r="F403" s="1">
        <v>18</v>
      </c>
      <c r="G403" s="1" t="s">
        <v>1199</v>
      </c>
      <c r="H403" s="1" t="s">
        <v>49</v>
      </c>
      <c r="I403" s="1" t="s">
        <v>50</v>
      </c>
      <c r="J403" s="1" t="s">
        <v>114</v>
      </c>
      <c r="K403" s="1" t="s">
        <v>82</v>
      </c>
      <c r="L403" s="1" t="s">
        <v>38</v>
      </c>
      <c r="M403" s="1" t="s">
        <v>38</v>
      </c>
      <c r="N403" s="1">
        <v>91.99</v>
      </c>
      <c r="O403" s="2">
        <v>1655.82</v>
      </c>
      <c r="P403" s="1">
        <v>11</v>
      </c>
      <c r="Q403" s="1">
        <v>20230824</v>
      </c>
      <c r="R403" s="1">
        <v>20230915</v>
      </c>
      <c r="S403" s="1">
        <v>20230915</v>
      </c>
      <c r="T403" s="1" t="s">
        <v>38</v>
      </c>
      <c r="U403" s="1" t="b">
        <v>0</v>
      </c>
      <c r="V403" s="1" t="b">
        <v>1</v>
      </c>
      <c r="W403" s="1" t="str" cm="1">
        <f t="array" ref="W403">_xlfn.XLOOKUP(MID(JuchuZan[[#This Row],[Item'#]],2,3),INDEX(_dtRg_Material,,1),INDEX(_dtRg_Material,,2),"-")</f>
        <v>-</v>
      </c>
      <c r="X403" s="1">
        <f>JuchuZan[[#This Row],[Total Length]]/JuchuZan[[#This Row],[OrderQty]]</f>
        <v>400</v>
      </c>
      <c r="Y403" s="87">
        <f>JuchuZan[[#This Row],[TotalPrice]]+Y402</f>
        <v>847959.41999999993</v>
      </c>
      <c r="Z4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3" s="1">
        <f>JuchuZan[[#This Row],[Total Length]]/JuchuZan[[#This Row],[Total Block]]</f>
        <v>400</v>
      </c>
      <c r="AB403" s="1">
        <f>JuchuZan[[#This Row],[TotalPrice]]/JuchuZan[[#This Row],[OrderQty]]</f>
        <v>91.99</v>
      </c>
      <c r="AC403" s="1" t="e">
        <f>_xlfn.XLOOKUP(JuchuZan[[#This Row],[H'#]],#REF!,#REF!,"NA",0)</f>
        <v>#REF!</v>
      </c>
      <c r="AD403" s="1" t="e">
        <f>_xlfn.XLOOKUP(JuchuZan[[#This Row],[H'#]],#REF!,#REF!,"NA",0)</f>
        <v>#REF!</v>
      </c>
      <c r="AE403" s="1" t="str">
        <f>_xlfn.XLOOKUP(JuchuZan[[#This Row],[H'#]],[3]Sheet1!$H$2:$H$1079,[3]Sheet1!$B$2:$B$1079,"NA",0)</f>
        <v>WASHING &amp; WIPING RAIL</v>
      </c>
    </row>
    <row r="404" spans="1:31">
      <c r="A404" s="1" t="s">
        <v>1200</v>
      </c>
      <c r="B404" s="1" t="s">
        <v>1201</v>
      </c>
      <c r="C404" s="1" t="s">
        <v>1202</v>
      </c>
      <c r="D404" s="1">
        <v>2</v>
      </c>
      <c r="E404" s="1">
        <v>1350</v>
      </c>
      <c r="F404" s="1">
        <v>4</v>
      </c>
      <c r="G404" s="1" t="s">
        <v>564</v>
      </c>
      <c r="H404" s="1" t="s">
        <v>49</v>
      </c>
      <c r="I404" s="1" t="s">
        <v>50</v>
      </c>
      <c r="J404" s="1" t="s">
        <v>68</v>
      </c>
      <c r="K404" s="1" t="s">
        <v>60</v>
      </c>
      <c r="L404" s="1" t="s">
        <v>96</v>
      </c>
      <c r="M404" s="1" t="s">
        <v>208</v>
      </c>
      <c r="N404" s="1">
        <v>333.14</v>
      </c>
      <c r="O404" s="2">
        <v>666.28</v>
      </c>
      <c r="P404" s="1">
        <v>11</v>
      </c>
      <c r="Q404" s="1">
        <v>20230824</v>
      </c>
      <c r="R404" s="1">
        <v>20230915</v>
      </c>
      <c r="S404" s="1">
        <v>20230915</v>
      </c>
      <c r="T404" s="1" t="s">
        <v>38</v>
      </c>
      <c r="U404" s="1" t="b">
        <v>0</v>
      </c>
      <c r="V404" s="1" t="b">
        <v>1</v>
      </c>
      <c r="W404" s="1" t="str" cm="1">
        <f t="array" ref="W404">_xlfn.XLOOKUP(MID(JuchuZan[[#This Row],[Item'#]],2,3),INDEX(_dtRg_Material,,1),INDEX(_dtRg_Material,,2),"-")</f>
        <v>-</v>
      </c>
      <c r="X404" s="1">
        <f>JuchuZan[[#This Row],[Total Length]]/JuchuZan[[#This Row],[OrderQty]]</f>
        <v>675</v>
      </c>
      <c r="Y404" s="87">
        <f>JuchuZan[[#This Row],[TotalPrice]]+Y403</f>
        <v>848625.7</v>
      </c>
      <c r="Z4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4" s="1">
        <f>JuchuZan[[#This Row],[Total Length]]/JuchuZan[[#This Row],[Total Block]]</f>
        <v>337.5</v>
      </c>
      <c r="AB404" s="1">
        <f>JuchuZan[[#This Row],[TotalPrice]]/JuchuZan[[#This Row],[OrderQty]]</f>
        <v>333.14</v>
      </c>
      <c r="AC404" s="1" t="e">
        <f>_xlfn.XLOOKUP(JuchuZan[[#This Row],[H'#]],#REF!,#REF!,"NA",0)</f>
        <v>#REF!</v>
      </c>
      <c r="AD404" s="1" t="e">
        <f>_xlfn.XLOOKUP(JuchuZan[[#This Row],[H'#]],#REF!,#REF!,"NA",0)</f>
        <v>#REF!</v>
      </c>
      <c r="AE404" s="1" t="str">
        <f>_xlfn.XLOOKUP(JuchuZan[[#This Row],[H'#]],[3]Sheet1!$H$2:$H$1079,[3]Sheet1!$B$2:$B$1079,"NA",0)</f>
        <v>FINAL INSPECTION</v>
      </c>
    </row>
    <row r="405" spans="1:31">
      <c r="A405" s="1" t="s">
        <v>1203</v>
      </c>
      <c r="B405" s="1" t="s">
        <v>1204</v>
      </c>
      <c r="C405" s="1" t="s">
        <v>1205</v>
      </c>
      <c r="D405" s="1">
        <v>1</v>
      </c>
      <c r="E405" s="1">
        <v>95</v>
      </c>
      <c r="F405" s="1">
        <v>1</v>
      </c>
      <c r="G405" s="1" t="s">
        <v>139</v>
      </c>
      <c r="H405" s="1" t="s">
        <v>49</v>
      </c>
      <c r="I405" s="1" t="s">
        <v>50</v>
      </c>
      <c r="J405" s="1" t="s">
        <v>59</v>
      </c>
      <c r="K405" s="1" t="s">
        <v>82</v>
      </c>
      <c r="L405" s="1" t="s">
        <v>38</v>
      </c>
      <c r="M405" s="1" t="s">
        <v>38</v>
      </c>
      <c r="N405" s="1">
        <v>44.21</v>
      </c>
      <c r="O405" s="2">
        <v>44.21</v>
      </c>
      <c r="P405" s="1">
        <v>11</v>
      </c>
      <c r="Q405" s="1">
        <v>20230817</v>
      </c>
      <c r="R405" s="1">
        <v>20230915</v>
      </c>
      <c r="S405" s="1">
        <v>20230915</v>
      </c>
      <c r="T405" s="1" t="s">
        <v>38</v>
      </c>
      <c r="U405" s="1" t="b">
        <v>0</v>
      </c>
      <c r="V405" s="1" t="b">
        <v>1</v>
      </c>
      <c r="W405" s="1" t="str" cm="1">
        <f t="array" ref="W405">_xlfn.XLOOKUP(MID(JuchuZan[[#This Row],[Item'#]],2,3),INDEX(_dtRg_Material,,1),INDEX(_dtRg_Material,,2),"-")</f>
        <v>-</v>
      </c>
      <c r="X405" s="1">
        <f>JuchuZan[[#This Row],[Total Length]]/JuchuZan[[#This Row],[OrderQty]]</f>
        <v>95</v>
      </c>
      <c r="Y405" s="87">
        <f>JuchuZan[[#This Row],[TotalPrice]]+Y404</f>
        <v>848669.90999999992</v>
      </c>
      <c r="Z4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5" s="1">
        <f>JuchuZan[[#This Row],[Total Length]]/JuchuZan[[#This Row],[Total Block]]</f>
        <v>95</v>
      </c>
      <c r="AB405" s="1">
        <f>JuchuZan[[#This Row],[TotalPrice]]/JuchuZan[[#This Row],[OrderQty]]</f>
        <v>44.21</v>
      </c>
      <c r="AC405" s="1" t="e">
        <f>_xlfn.XLOOKUP(JuchuZan[[#This Row],[H'#]],#REF!,#REF!,"NA",0)</f>
        <v>#REF!</v>
      </c>
      <c r="AD405" s="1" t="e">
        <f>_xlfn.XLOOKUP(JuchuZan[[#This Row],[H'#]],#REF!,#REF!,"NA",0)</f>
        <v>#REF!</v>
      </c>
      <c r="AE405" s="1" t="str">
        <f>_xlfn.XLOOKUP(JuchuZan[[#This Row],[H'#]],[3]Sheet1!$H$2:$H$1079,[3]Sheet1!$B$2:$B$1079,"NA",0)</f>
        <v>NA</v>
      </c>
    </row>
    <row r="406" spans="1:31">
      <c r="A406" s="1" t="s">
        <v>1206</v>
      </c>
      <c r="B406" s="1" t="s">
        <v>1207</v>
      </c>
      <c r="C406" s="1" t="s">
        <v>1208</v>
      </c>
      <c r="D406" s="1">
        <v>10</v>
      </c>
      <c r="E406" s="1">
        <v>3400</v>
      </c>
      <c r="F406" s="1">
        <v>10</v>
      </c>
      <c r="G406" s="1" t="s">
        <v>1209</v>
      </c>
      <c r="H406" s="1" t="s">
        <v>49</v>
      </c>
      <c r="I406" s="1" t="s">
        <v>50</v>
      </c>
      <c r="J406" s="1" t="s">
        <v>59</v>
      </c>
      <c r="K406" s="1" t="s">
        <v>60</v>
      </c>
      <c r="L406" s="1" t="s">
        <v>38</v>
      </c>
      <c r="M406" s="1" t="s">
        <v>38</v>
      </c>
      <c r="N406" s="1">
        <v>72.88</v>
      </c>
      <c r="O406" s="2">
        <v>728.8</v>
      </c>
      <c r="P406" s="1">
        <v>11</v>
      </c>
      <c r="Q406" s="1">
        <v>20230828</v>
      </c>
      <c r="R406" s="1">
        <v>20230915</v>
      </c>
      <c r="S406" s="1">
        <v>20230915</v>
      </c>
      <c r="T406" s="1" t="s">
        <v>38</v>
      </c>
      <c r="U406" s="1" t="b">
        <v>0</v>
      </c>
      <c r="V406" s="1" t="b">
        <v>1</v>
      </c>
      <c r="W406" s="1" t="str" cm="1">
        <f t="array" ref="W406">_xlfn.XLOOKUP(MID(JuchuZan[[#This Row],[Item'#]],2,3),INDEX(_dtRg_Material,,1),INDEX(_dtRg_Material,,2),"-")</f>
        <v>-</v>
      </c>
      <c r="X406" s="1">
        <f>JuchuZan[[#This Row],[Total Length]]/JuchuZan[[#This Row],[OrderQty]]</f>
        <v>340</v>
      </c>
      <c r="Y406" s="87">
        <f>JuchuZan[[#This Row],[TotalPrice]]+Y405</f>
        <v>849398.71</v>
      </c>
      <c r="Z4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6" s="1">
        <f>JuchuZan[[#This Row],[Total Length]]/JuchuZan[[#This Row],[Total Block]]</f>
        <v>340</v>
      </c>
      <c r="AB406" s="1">
        <f>JuchuZan[[#This Row],[TotalPrice]]/JuchuZan[[#This Row],[OrderQty]]</f>
        <v>72.88</v>
      </c>
      <c r="AC406" s="1" t="e">
        <f>_xlfn.XLOOKUP(JuchuZan[[#This Row],[H'#]],#REF!,#REF!,"NA",0)</f>
        <v>#REF!</v>
      </c>
      <c r="AD406" s="1" t="e">
        <f>_xlfn.XLOOKUP(JuchuZan[[#This Row],[H'#]],#REF!,#REF!,"NA",0)</f>
        <v>#REF!</v>
      </c>
      <c r="AE406" s="1" t="str">
        <f>_xlfn.XLOOKUP(JuchuZan[[#This Row],[H'#]],[3]Sheet1!$H$2:$H$1079,[3]Sheet1!$B$2:$B$1079,"NA",0)</f>
        <v>RAIL SURFACE/GROOVE GRINDING</v>
      </c>
    </row>
    <row r="407" spans="1:31">
      <c r="A407" s="1" t="s">
        <v>1210</v>
      </c>
      <c r="B407" s="1" t="s">
        <v>1059</v>
      </c>
      <c r="C407" s="1" t="s">
        <v>1060</v>
      </c>
      <c r="D407" s="1">
        <v>20</v>
      </c>
      <c r="E407" s="1">
        <v>0</v>
      </c>
      <c r="F407" s="1">
        <v>20</v>
      </c>
      <c r="G407" s="1" t="s">
        <v>38</v>
      </c>
      <c r="H407" s="1" t="s">
        <v>58</v>
      </c>
      <c r="I407" s="1" t="s">
        <v>50</v>
      </c>
      <c r="J407" s="1" t="s">
        <v>68</v>
      </c>
      <c r="K407" s="1" t="s">
        <v>82</v>
      </c>
      <c r="L407" s="1" t="s">
        <v>61</v>
      </c>
      <c r="M407" s="1" t="s">
        <v>38</v>
      </c>
      <c r="N407" s="1">
        <v>54.99</v>
      </c>
      <c r="O407" s="2">
        <v>1099.8</v>
      </c>
      <c r="P407" s="1">
        <v>21</v>
      </c>
      <c r="Q407" s="1">
        <v>20230915</v>
      </c>
      <c r="R407" s="1">
        <v>20230915</v>
      </c>
      <c r="S407" s="1">
        <v>20230915</v>
      </c>
      <c r="T407" s="1" t="s">
        <v>38</v>
      </c>
      <c r="U407" s="1" t="b">
        <v>0</v>
      </c>
      <c r="V407" s="1" t="b">
        <v>1</v>
      </c>
      <c r="W407" s="1" t="str" cm="1">
        <f t="array" ref="W407">_xlfn.XLOOKUP(MID(JuchuZan[[#This Row],[Item'#]],2,3),INDEX(_dtRg_Material,,1),INDEX(_dtRg_Material,,2),"-")</f>
        <v>-</v>
      </c>
      <c r="X407" s="1">
        <f>JuchuZan[[#This Row],[Total Length]]/JuchuZan[[#This Row],[OrderQty]]</f>
        <v>0</v>
      </c>
      <c r="Y407" s="87">
        <f>JuchuZan[[#This Row],[TotalPrice]]+Y406</f>
        <v>850498.51</v>
      </c>
      <c r="Z4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7" s="1">
        <f>JuchuZan[[#This Row],[Total Length]]/JuchuZan[[#This Row],[Total Block]]</f>
        <v>0</v>
      </c>
      <c r="AB407" s="1">
        <f>JuchuZan[[#This Row],[TotalPrice]]/JuchuZan[[#This Row],[OrderQty]]</f>
        <v>54.989999999999995</v>
      </c>
      <c r="AC407" s="1" t="e">
        <f>_xlfn.XLOOKUP(JuchuZan[[#This Row],[H'#]],#REF!,#REF!,"NA",0)</f>
        <v>#REF!</v>
      </c>
      <c r="AD407" s="1" t="e">
        <f>_xlfn.XLOOKUP(JuchuZan[[#This Row],[H'#]],#REF!,#REF!,"NA",0)</f>
        <v>#REF!</v>
      </c>
      <c r="AE407" s="1" t="str">
        <f>_xlfn.XLOOKUP(JuchuZan[[#This Row],[H'#]],[3]Sheet1!$H$2:$H$1079,[3]Sheet1!$B$2:$B$1079,"NA",0)</f>
        <v>NA</v>
      </c>
    </row>
    <row r="408" spans="1:31">
      <c r="A408" s="1" t="s">
        <v>1211</v>
      </c>
      <c r="B408" s="1" t="s">
        <v>1212</v>
      </c>
      <c r="C408" s="1" t="s">
        <v>1213</v>
      </c>
      <c r="D408" s="1">
        <v>8</v>
      </c>
      <c r="E408" s="1">
        <v>0</v>
      </c>
      <c r="F408" s="1">
        <v>8</v>
      </c>
      <c r="G408" s="1" t="s">
        <v>1214</v>
      </c>
      <c r="H408" s="1" t="s">
        <v>128</v>
      </c>
      <c r="I408" s="1" t="s">
        <v>129</v>
      </c>
      <c r="J408" s="1" t="s">
        <v>51</v>
      </c>
      <c r="K408" s="1" t="s">
        <v>140</v>
      </c>
      <c r="L408" s="1" t="s">
        <v>61</v>
      </c>
      <c r="M408" s="1" t="s">
        <v>38</v>
      </c>
      <c r="N408" s="1">
        <v>104.14</v>
      </c>
      <c r="O408" s="2">
        <v>833.12</v>
      </c>
      <c r="P408" s="1">
        <v>11</v>
      </c>
      <c r="Q408" s="1">
        <v>20230911</v>
      </c>
      <c r="R408" s="1">
        <v>20230915</v>
      </c>
      <c r="S408" s="1">
        <v>20230915</v>
      </c>
      <c r="T408" s="1" t="s">
        <v>38</v>
      </c>
      <c r="U408" s="1" t="b">
        <v>0</v>
      </c>
      <c r="V408" s="1" t="b">
        <v>1</v>
      </c>
      <c r="W408" s="1" t="str" cm="1">
        <f t="array" ref="W408">_xlfn.XLOOKUP(MID(JuchuZan[[#This Row],[Item'#]],2,3),INDEX(_dtRg_Material,,1),INDEX(_dtRg_Material,,2),"-")</f>
        <v>-</v>
      </c>
      <c r="X408" s="1">
        <f>JuchuZan[[#This Row],[Total Length]]/JuchuZan[[#This Row],[OrderQty]]</f>
        <v>0</v>
      </c>
      <c r="Y408" s="87">
        <f>JuchuZan[[#This Row],[TotalPrice]]+Y407</f>
        <v>851331.63</v>
      </c>
      <c r="Z4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8" s="1">
        <f>JuchuZan[[#This Row],[Total Length]]/JuchuZan[[#This Row],[Total Block]]</f>
        <v>0</v>
      </c>
      <c r="AB408" s="1">
        <f>JuchuZan[[#This Row],[TotalPrice]]/JuchuZan[[#This Row],[OrderQty]]</f>
        <v>104.14</v>
      </c>
      <c r="AC408" s="1" t="e">
        <f>_xlfn.XLOOKUP(JuchuZan[[#This Row],[H'#]],#REF!,#REF!,"NA",0)</f>
        <v>#REF!</v>
      </c>
      <c r="AD408" s="1" t="e">
        <f>_xlfn.XLOOKUP(JuchuZan[[#This Row],[H'#]],#REF!,#REF!,"NA",0)</f>
        <v>#REF!</v>
      </c>
      <c r="AE408" s="1" t="str">
        <f>_xlfn.XLOOKUP(JuchuZan[[#This Row],[H'#]],[3]Sheet1!$H$2:$H$1079,[3]Sheet1!$B$2:$B$1079,"NA",0)</f>
        <v>FINAL INSPECTION</v>
      </c>
    </row>
    <row r="409" spans="1:31">
      <c r="A409" s="1" t="s">
        <v>1215</v>
      </c>
      <c r="B409" s="1" t="s">
        <v>805</v>
      </c>
      <c r="C409" s="1" t="s">
        <v>806</v>
      </c>
      <c r="D409" s="1">
        <v>30</v>
      </c>
      <c r="E409" s="1">
        <v>6600</v>
      </c>
      <c r="F409" s="1">
        <v>0</v>
      </c>
      <c r="G409" s="1" t="s">
        <v>38</v>
      </c>
      <c r="H409" s="1" t="s">
        <v>324</v>
      </c>
      <c r="I409" s="1" t="s">
        <v>50</v>
      </c>
      <c r="J409" s="1" t="s">
        <v>81</v>
      </c>
      <c r="K409" s="1" t="s">
        <v>38</v>
      </c>
      <c r="L409" s="1" t="s">
        <v>61</v>
      </c>
      <c r="M409" s="1" t="s">
        <v>38</v>
      </c>
      <c r="N409" s="1">
        <v>22.66</v>
      </c>
      <c r="O409" s="2">
        <v>679.8</v>
      </c>
      <c r="P409" s="1">
        <v>21</v>
      </c>
      <c r="Q409" s="1">
        <v>20230915</v>
      </c>
      <c r="R409" s="1">
        <v>20230915</v>
      </c>
      <c r="S409" s="1">
        <v>20230915</v>
      </c>
      <c r="T409" s="1" t="s">
        <v>38</v>
      </c>
      <c r="U409" s="1" t="b">
        <v>0</v>
      </c>
      <c r="V409" s="1" t="b">
        <v>1</v>
      </c>
      <c r="W409" s="1" t="str" cm="1">
        <f t="array" ref="W409">_xlfn.XLOOKUP(MID(JuchuZan[[#This Row],[Item'#]],2,3),INDEX(_dtRg_Material,,1),INDEX(_dtRg_Material,,2),"-")</f>
        <v>-</v>
      </c>
      <c r="X409" s="1">
        <f>JuchuZan[[#This Row],[Total Length]]/JuchuZan[[#This Row],[OrderQty]]</f>
        <v>220</v>
      </c>
      <c r="Y409" s="87">
        <f>JuchuZan[[#This Row],[TotalPrice]]+Y408</f>
        <v>852011.43</v>
      </c>
      <c r="Z4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09" s="1" t="e">
        <f>JuchuZan[[#This Row],[Total Length]]/JuchuZan[[#This Row],[Total Block]]</f>
        <v>#DIV/0!</v>
      </c>
      <c r="AB409" s="1">
        <f>JuchuZan[[#This Row],[TotalPrice]]/JuchuZan[[#This Row],[OrderQty]]</f>
        <v>22.66</v>
      </c>
      <c r="AC409" s="1" t="e">
        <f>_xlfn.XLOOKUP(JuchuZan[[#This Row],[H'#]],#REF!,#REF!,"NA",0)</f>
        <v>#REF!</v>
      </c>
      <c r="AD409" s="1" t="e">
        <f>_xlfn.XLOOKUP(JuchuZan[[#This Row],[H'#]],#REF!,#REF!,"NA",0)</f>
        <v>#REF!</v>
      </c>
      <c r="AE409" s="1" t="str">
        <f>_xlfn.XLOOKUP(JuchuZan[[#This Row],[H'#]],[3]Sheet1!$H$2:$H$1079,[3]Sheet1!$B$2:$B$1079,"NA",0)</f>
        <v>FINAL INSPECTION</v>
      </c>
    </row>
    <row r="410" spans="1:31">
      <c r="A410" s="1" t="s">
        <v>1216</v>
      </c>
      <c r="B410" s="1" t="s">
        <v>1217</v>
      </c>
      <c r="C410" s="1" t="s">
        <v>1218</v>
      </c>
      <c r="D410" s="1">
        <v>1</v>
      </c>
      <c r="E410" s="1">
        <v>320</v>
      </c>
      <c r="F410" s="1">
        <v>4</v>
      </c>
      <c r="G410" s="1" t="s">
        <v>123</v>
      </c>
      <c r="H410" s="1" t="s">
        <v>49</v>
      </c>
      <c r="I410" s="1" t="s">
        <v>50</v>
      </c>
      <c r="J410" s="1" t="s">
        <v>59</v>
      </c>
      <c r="K410" s="1" t="s">
        <v>82</v>
      </c>
      <c r="L410" s="1" t="s">
        <v>38</v>
      </c>
      <c r="M410" s="1" t="s">
        <v>38</v>
      </c>
      <c r="N410" s="1">
        <v>152.65</v>
      </c>
      <c r="O410" s="2">
        <v>152.65</v>
      </c>
      <c r="P410" s="1">
        <v>11</v>
      </c>
      <c r="Q410" s="1">
        <v>20230912</v>
      </c>
      <c r="R410" s="1">
        <v>20230915</v>
      </c>
      <c r="S410" s="1">
        <v>20230915</v>
      </c>
      <c r="T410" s="1" t="s">
        <v>38</v>
      </c>
      <c r="U410" s="1" t="b">
        <v>0</v>
      </c>
      <c r="V410" s="1" t="b">
        <v>1</v>
      </c>
      <c r="W410" s="1" t="str" cm="1">
        <f t="array" ref="W410">_xlfn.XLOOKUP(MID(JuchuZan[[#This Row],[Item'#]],2,3),INDEX(_dtRg_Material,,1),INDEX(_dtRg_Material,,2),"-")</f>
        <v>-</v>
      </c>
      <c r="X410" s="1">
        <f>JuchuZan[[#This Row],[Total Length]]/JuchuZan[[#This Row],[OrderQty]]</f>
        <v>320</v>
      </c>
      <c r="Y410" s="87">
        <f>JuchuZan[[#This Row],[TotalPrice]]+Y409</f>
        <v>852164.08000000007</v>
      </c>
      <c r="Z4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0" s="1">
        <f>JuchuZan[[#This Row],[Total Length]]/JuchuZan[[#This Row],[Total Block]]</f>
        <v>80</v>
      </c>
      <c r="AB410" s="1">
        <f>JuchuZan[[#This Row],[TotalPrice]]/JuchuZan[[#This Row],[OrderQty]]</f>
        <v>152.65</v>
      </c>
      <c r="AC410" s="1" t="e">
        <f>_xlfn.XLOOKUP(JuchuZan[[#This Row],[H'#]],#REF!,#REF!,"NA",0)</f>
        <v>#REF!</v>
      </c>
      <c r="AD410" s="1" t="e">
        <f>_xlfn.XLOOKUP(JuchuZan[[#This Row],[H'#]],#REF!,#REF!,"NA",0)</f>
        <v>#REF!</v>
      </c>
      <c r="AE410" s="1" t="str">
        <f>_xlfn.XLOOKUP(JuchuZan[[#This Row],[H'#]],[3]Sheet1!$H$2:$H$1079,[3]Sheet1!$B$2:$B$1079,"NA",0)</f>
        <v>WHEEL CUTTING HALF 4</v>
      </c>
    </row>
    <row r="411" spans="1:31">
      <c r="A411" s="1" t="s">
        <v>1219</v>
      </c>
      <c r="B411" s="1" t="s">
        <v>1220</v>
      </c>
      <c r="C411" s="1" t="s">
        <v>1221</v>
      </c>
      <c r="D411" s="1">
        <v>1</v>
      </c>
      <c r="E411" s="1">
        <v>520</v>
      </c>
      <c r="F411" s="1">
        <v>2</v>
      </c>
      <c r="G411" s="1" t="s">
        <v>139</v>
      </c>
      <c r="H411" s="1" t="s">
        <v>49</v>
      </c>
      <c r="I411" s="1" t="s">
        <v>50</v>
      </c>
      <c r="J411" s="1" t="s">
        <v>81</v>
      </c>
      <c r="K411" s="1" t="s">
        <v>60</v>
      </c>
      <c r="L411" s="1" t="s">
        <v>38</v>
      </c>
      <c r="M411" s="1" t="s">
        <v>38</v>
      </c>
      <c r="N411" s="1">
        <v>144.57</v>
      </c>
      <c r="O411" s="2">
        <v>144.57</v>
      </c>
      <c r="P411" s="1">
        <v>11</v>
      </c>
      <c r="Q411" s="1">
        <v>20230825</v>
      </c>
      <c r="R411" s="1">
        <v>20230915</v>
      </c>
      <c r="S411" s="1">
        <v>20230915</v>
      </c>
      <c r="T411" s="1" t="s">
        <v>38</v>
      </c>
      <c r="U411" s="1" t="b">
        <v>0</v>
      </c>
      <c r="V411" s="1" t="b">
        <v>1</v>
      </c>
      <c r="W411" s="1" t="str" cm="1">
        <f t="array" ref="W411">_xlfn.XLOOKUP(MID(JuchuZan[[#This Row],[Item'#]],2,3),INDEX(_dtRg_Material,,1),INDEX(_dtRg_Material,,2),"-")</f>
        <v>-</v>
      </c>
      <c r="X411" s="1">
        <f>JuchuZan[[#This Row],[Total Length]]/JuchuZan[[#This Row],[OrderQty]]</f>
        <v>520</v>
      </c>
      <c r="Y411" s="87">
        <f>JuchuZan[[#This Row],[TotalPrice]]+Y410</f>
        <v>852308.65</v>
      </c>
      <c r="Z4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1" s="1">
        <f>JuchuZan[[#This Row],[Total Length]]/JuchuZan[[#This Row],[Total Block]]</f>
        <v>260</v>
      </c>
      <c r="AB411" s="1">
        <f>JuchuZan[[#This Row],[TotalPrice]]/JuchuZan[[#This Row],[OrderQty]]</f>
        <v>144.57</v>
      </c>
      <c r="AC411" s="1" t="e">
        <f>_xlfn.XLOOKUP(JuchuZan[[#This Row],[H'#]],#REF!,#REF!,"NA",0)</f>
        <v>#REF!</v>
      </c>
      <c r="AD411" s="1" t="e">
        <f>_xlfn.XLOOKUP(JuchuZan[[#This Row],[H'#]],#REF!,#REF!,"NA",0)</f>
        <v>#REF!</v>
      </c>
      <c r="AE411" s="1" t="str">
        <f>_xlfn.XLOOKUP(JuchuZan[[#This Row],[H'#]],[3]Sheet1!$H$2:$H$1079,[3]Sheet1!$B$2:$B$1079,"NA",0)</f>
        <v>WASHING &amp; WIPING RAIL</v>
      </c>
    </row>
    <row r="412" spans="1:31">
      <c r="A412" s="1" t="s">
        <v>1222</v>
      </c>
      <c r="B412" s="1" t="s">
        <v>993</v>
      </c>
      <c r="C412" s="1" t="s">
        <v>994</v>
      </c>
      <c r="D412" s="1">
        <v>1</v>
      </c>
      <c r="E412" s="1">
        <v>1720</v>
      </c>
      <c r="F412" s="1">
        <v>3</v>
      </c>
      <c r="G412" s="1" t="s">
        <v>139</v>
      </c>
      <c r="H412" s="1" t="s">
        <v>49</v>
      </c>
      <c r="I412" s="1" t="s">
        <v>50</v>
      </c>
      <c r="J412" s="1" t="s">
        <v>81</v>
      </c>
      <c r="K412" s="1" t="s">
        <v>60</v>
      </c>
      <c r="L412" s="1" t="s">
        <v>38</v>
      </c>
      <c r="M412" s="1" t="s">
        <v>38</v>
      </c>
      <c r="N412" s="1">
        <v>286.10000000000002</v>
      </c>
      <c r="O412" s="2">
        <v>286.10000000000002</v>
      </c>
      <c r="P412" s="1">
        <v>11</v>
      </c>
      <c r="Q412" s="1">
        <v>20230825</v>
      </c>
      <c r="R412" s="1">
        <v>20230915</v>
      </c>
      <c r="S412" s="1">
        <v>20230915</v>
      </c>
      <c r="T412" s="1" t="s">
        <v>38</v>
      </c>
      <c r="U412" s="1" t="b">
        <v>0</v>
      </c>
      <c r="V412" s="1" t="b">
        <v>1</v>
      </c>
      <c r="W412" s="1" t="str" cm="1">
        <f t="array" ref="W412">_xlfn.XLOOKUP(MID(JuchuZan[[#This Row],[Item'#]],2,3),INDEX(_dtRg_Material,,1),INDEX(_dtRg_Material,,2),"-")</f>
        <v>-</v>
      </c>
      <c r="X412" s="1">
        <f>JuchuZan[[#This Row],[Total Length]]/JuchuZan[[#This Row],[OrderQty]]</f>
        <v>1720</v>
      </c>
      <c r="Y412" s="87">
        <f>JuchuZan[[#This Row],[TotalPrice]]+Y411</f>
        <v>852594.75</v>
      </c>
      <c r="Z4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2" s="1">
        <f>JuchuZan[[#This Row],[Total Length]]/JuchuZan[[#This Row],[Total Block]]</f>
        <v>573.33333333333337</v>
      </c>
      <c r="AB412" s="1">
        <f>JuchuZan[[#This Row],[TotalPrice]]/JuchuZan[[#This Row],[OrderQty]]</f>
        <v>286.10000000000002</v>
      </c>
      <c r="AC412" s="1" t="e">
        <f>_xlfn.XLOOKUP(JuchuZan[[#This Row],[H'#]],#REF!,#REF!,"NA",0)</f>
        <v>#REF!</v>
      </c>
      <c r="AD412" s="1" t="e">
        <f>_xlfn.XLOOKUP(JuchuZan[[#This Row],[H'#]],#REF!,#REF!,"NA",0)</f>
        <v>#REF!</v>
      </c>
      <c r="AE412" s="1" t="str">
        <f>_xlfn.XLOOKUP(JuchuZan[[#This Row],[H'#]],[3]Sheet1!$H$2:$H$1079,[3]Sheet1!$B$2:$B$1079,"NA",0)</f>
        <v>WASHING &amp; WIPING RAIL</v>
      </c>
    </row>
    <row r="413" spans="1:31">
      <c r="A413" s="1" t="s">
        <v>1223</v>
      </c>
      <c r="B413" s="1" t="s">
        <v>1224</v>
      </c>
      <c r="C413" s="1" t="s">
        <v>1225</v>
      </c>
      <c r="D413" s="1">
        <v>18</v>
      </c>
      <c r="E413" s="1">
        <v>0</v>
      </c>
      <c r="F413" s="1">
        <v>18</v>
      </c>
      <c r="G413" s="1" t="s">
        <v>38</v>
      </c>
      <c r="H413" s="1" t="s">
        <v>314</v>
      </c>
      <c r="I413" s="1" t="s">
        <v>67</v>
      </c>
      <c r="J413" s="1" t="s">
        <v>81</v>
      </c>
      <c r="K413" s="1" t="s">
        <v>52</v>
      </c>
      <c r="L413" s="1" t="s">
        <v>61</v>
      </c>
      <c r="M413" s="1" t="s">
        <v>38</v>
      </c>
      <c r="N413" s="1">
        <v>75.790000000000006</v>
      </c>
      <c r="O413" s="2">
        <v>1364.22</v>
      </c>
      <c r="P413" s="1">
        <v>21</v>
      </c>
      <c r="Q413" s="1">
        <v>20230915</v>
      </c>
      <c r="R413" s="1">
        <v>20230915</v>
      </c>
      <c r="S413" s="1">
        <v>20230915</v>
      </c>
      <c r="T413" s="1" t="s">
        <v>38</v>
      </c>
      <c r="U413" s="1" t="b">
        <v>0</v>
      </c>
      <c r="V413" s="1" t="b">
        <v>1</v>
      </c>
      <c r="W413" s="1" t="str" cm="1">
        <f t="array" ref="W413">_xlfn.XLOOKUP(MID(JuchuZan[[#This Row],[Item'#]],2,3),INDEX(_dtRg_Material,,1),INDEX(_dtRg_Material,,2),"-")</f>
        <v>M</v>
      </c>
      <c r="X413" s="1">
        <f>JuchuZan[[#This Row],[Total Length]]/JuchuZan[[#This Row],[OrderQty]]</f>
        <v>0</v>
      </c>
      <c r="Y413" s="87">
        <f>JuchuZan[[#This Row],[TotalPrice]]+Y412</f>
        <v>853958.97</v>
      </c>
      <c r="Z4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3" s="1">
        <f>JuchuZan[[#This Row],[Total Length]]/JuchuZan[[#This Row],[Total Block]]</f>
        <v>0</v>
      </c>
      <c r="AB413" s="1">
        <f>JuchuZan[[#This Row],[TotalPrice]]/JuchuZan[[#This Row],[OrderQty]]</f>
        <v>75.790000000000006</v>
      </c>
      <c r="AC413" s="1" t="e">
        <f>_xlfn.XLOOKUP(JuchuZan[[#This Row],[H'#]],#REF!,#REF!,"NA",0)</f>
        <v>#REF!</v>
      </c>
      <c r="AD413" s="1" t="e">
        <f>_xlfn.XLOOKUP(JuchuZan[[#This Row],[H'#]],#REF!,#REF!,"NA",0)</f>
        <v>#REF!</v>
      </c>
      <c r="AE413" s="1" t="str">
        <f>_xlfn.XLOOKUP(JuchuZan[[#This Row],[H'#]],[3]Sheet1!$H$2:$H$1079,[3]Sheet1!$B$2:$B$1079,"NA",0)</f>
        <v>NA</v>
      </c>
    </row>
    <row r="414" spans="1:31">
      <c r="A414" s="1" t="s">
        <v>1226</v>
      </c>
      <c r="B414" s="1" t="s">
        <v>1227</v>
      </c>
      <c r="C414" s="1" t="s">
        <v>1228</v>
      </c>
      <c r="D414" s="1">
        <v>10</v>
      </c>
      <c r="E414" s="1">
        <v>10000</v>
      </c>
      <c r="F414" s="1">
        <v>0</v>
      </c>
      <c r="G414" s="1" t="s">
        <v>123</v>
      </c>
      <c r="H414" s="1" t="s">
        <v>232</v>
      </c>
      <c r="I414" s="1" t="s">
        <v>233</v>
      </c>
      <c r="J414" s="1" t="s">
        <v>59</v>
      </c>
      <c r="K414" s="1" t="s">
        <v>38</v>
      </c>
      <c r="L414" s="1" t="s">
        <v>61</v>
      </c>
      <c r="M414" s="1" t="s">
        <v>38</v>
      </c>
      <c r="N414" s="1">
        <v>62</v>
      </c>
      <c r="O414" s="2">
        <v>620</v>
      </c>
      <c r="P414" s="1">
        <v>11</v>
      </c>
      <c r="Q414" s="1">
        <v>20230914</v>
      </c>
      <c r="R414" s="1">
        <v>20230915</v>
      </c>
      <c r="S414" s="1">
        <v>20230915</v>
      </c>
      <c r="T414" s="1" t="s">
        <v>38</v>
      </c>
      <c r="U414" s="1" t="b">
        <v>0</v>
      </c>
      <c r="V414" s="1" t="b">
        <v>1</v>
      </c>
      <c r="W414" s="1" t="str" cm="1">
        <f t="array" ref="W414">_xlfn.XLOOKUP(MID(JuchuZan[[#This Row],[Item'#]],2,3),INDEX(_dtRg_Material,,1),INDEX(_dtRg_Material,,2),"-")</f>
        <v>-</v>
      </c>
      <c r="X414" s="1">
        <f>JuchuZan[[#This Row],[Total Length]]/JuchuZan[[#This Row],[OrderQty]]</f>
        <v>1000</v>
      </c>
      <c r="Y414" s="87">
        <f>JuchuZan[[#This Row],[TotalPrice]]+Y413</f>
        <v>854578.97</v>
      </c>
      <c r="Z4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4" s="1" t="e">
        <f>JuchuZan[[#This Row],[Total Length]]/JuchuZan[[#This Row],[Total Block]]</f>
        <v>#DIV/0!</v>
      </c>
      <c r="AB414" s="1">
        <f>JuchuZan[[#This Row],[TotalPrice]]/JuchuZan[[#This Row],[OrderQty]]</f>
        <v>62</v>
      </c>
      <c r="AC414" s="1" t="e">
        <f>_xlfn.XLOOKUP(JuchuZan[[#This Row],[H'#]],#REF!,#REF!,"NA",0)</f>
        <v>#REF!</v>
      </c>
      <c r="AD414" s="1" t="e">
        <f>_xlfn.XLOOKUP(JuchuZan[[#This Row],[H'#]],#REF!,#REF!,"NA",0)</f>
        <v>#REF!</v>
      </c>
      <c r="AE414" s="1" t="str">
        <f>_xlfn.XLOOKUP(JuchuZan[[#This Row],[H'#]],[3]Sheet1!$H$2:$H$1079,[3]Sheet1!$B$2:$B$1079,"NA",0)</f>
        <v>ROTARY GRINDING</v>
      </c>
    </row>
    <row r="415" spans="1:31">
      <c r="A415" s="1" t="s">
        <v>1229</v>
      </c>
      <c r="B415" s="1" t="s">
        <v>1230</v>
      </c>
      <c r="C415" s="1" t="s">
        <v>1231</v>
      </c>
      <c r="D415" s="1">
        <v>1</v>
      </c>
      <c r="E415" s="1">
        <v>380</v>
      </c>
      <c r="F415" s="1">
        <v>2</v>
      </c>
      <c r="G415" s="1" t="s">
        <v>139</v>
      </c>
      <c r="H415" s="1" t="s">
        <v>128</v>
      </c>
      <c r="I415" s="1" t="s">
        <v>129</v>
      </c>
      <c r="J415" s="1" t="s">
        <v>130</v>
      </c>
      <c r="K415" s="1" t="s">
        <v>140</v>
      </c>
      <c r="L415" s="1" t="s">
        <v>96</v>
      </c>
      <c r="M415" s="1" t="s">
        <v>53</v>
      </c>
      <c r="N415" s="1">
        <v>267.23</v>
      </c>
      <c r="O415" s="2">
        <v>267.23</v>
      </c>
      <c r="P415" s="1">
        <v>11</v>
      </c>
      <c r="Q415" s="1">
        <v>20230830</v>
      </c>
      <c r="R415" s="1">
        <v>20230915</v>
      </c>
      <c r="S415" s="1">
        <v>20230915</v>
      </c>
      <c r="T415" s="1" t="s">
        <v>38</v>
      </c>
      <c r="U415" s="1" t="b">
        <v>0</v>
      </c>
      <c r="V415" s="1" t="b">
        <v>1</v>
      </c>
      <c r="W415" s="1" t="str" cm="1">
        <f t="array" ref="W415">_xlfn.XLOOKUP(MID(JuchuZan[[#This Row],[Item'#]],2,3),INDEX(_dtRg_Material,,1),INDEX(_dtRg_Material,,2),"-")</f>
        <v>-</v>
      </c>
      <c r="X415" s="1">
        <f>JuchuZan[[#This Row],[Total Length]]/JuchuZan[[#This Row],[OrderQty]]</f>
        <v>380</v>
      </c>
      <c r="Y415" s="87">
        <f>JuchuZan[[#This Row],[TotalPrice]]+Y414</f>
        <v>854846.2</v>
      </c>
      <c r="Z4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5" s="1">
        <f>JuchuZan[[#This Row],[Total Length]]/JuchuZan[[#This Row],[Total Block]]</f>
        <v>190</v>
      </c>
      <c r="AB415" s="1">
        <f>JuchuZan[[#This Row],[TotalPrice]]/JuchuZan[[#This Row],[OrderQty]]</f>
        <v>267.23</v>
      </c>
      <c r="AC415" s="1" t="e">
        <f>_xlfn.XLOOKUP(JuchuZan[[#This Row],[H'#]],#REF!,#REF!,"NA",0)</f>
        <v>#REF!</v>
      </c>
      <c r="AD415" s="1" t="e">
        <f>_xlfn.XLOOKUP(JuchuZan[[#This Row],[H'#]],#REF!,#REF!,"NA",0)</f>
        <v>#REF!</v>
      </c>
      <c r="AE415" s="1" t="str">
        <f>_xlfn.XLOOKUP(JuchuZan[[#This Row],[H'#]],[3]Sheet1!$H$2:$H$1079,[3]Sheet1!$B$2:$B$1079,"NA",0)</f>
        <v>WHEEL CUTTING HALF 4</v>
      </c>
    </row>
    <row r="416" spans="1:31">
      <c r="A416" s="1" t="s">
        <v>1232</v>
      </c>
      <c r="B416" s="1" t="s">
        <v>1233</v>
      </c>
      <c r="C416" s="1" t="s">
        <v>1234</v>
      </c>
      <c r="D416" s="1">
        <v>20</v>
      </c>
      <c r="E416" s="1">
        <v>0</v>
      </c>
      <c r="F416" s="1">
        <v>20</v>
      </c>
      <c r="G416" s="1" t="s">
        <v>38</v>
      </c>
      <c r="H416" s="1" t="s">
        <v>58</v>
      </c>
      <c r="I416" s="1" t="s">
        <v>50</v>
      </c>
      <c r="J416" s="1" t="s">
        <v>114</v>
      </c>
      <c r="K416" s="1" t="s">
        <v>52</v>
      </c>
      <c r="L416" s="1" t="s">
        <v>61</v>
      </c>
      <c r="M416" s="1" t="s">
        <v>53</v>
      </c>
      <c r="N416" s="1">
        <v>36.71</v>
      </c>
      <c r="O416" s="2">
        <v>734.2</v>
      </c>
      <c r="P416" s="1">
        <v>21</v>
      </c>
      <c r="Q416" s="1">
        <v>20230926</v>
      </c>
      <c r="R416" s="1">
        <v>20230915</v>
      </c>
      <c r="S416" s="1">
        <v>20230926</v>
      </c>
      <c r="T416" s="1" t="s">
        <v>38</v>
      </c>
      <c r="U416" s="1" t="b">
        <v>0</v>
      </c>
      <c r="V416" s="1" t="b">
        <v>1</v>
      </c>
      <c r="W416" s="1" t="str" cm="1">
        <f t="array" ref="W416">_xlfn.XLOOKUP(MID(JuchuZan[[#This Row],[Item'#]],2,3),INDEX(_dtRg_Material,,1),INDEX(_dtRg_Material,,2),"-")</f>
        <v>-</v>
      </c>
      <c r="X416" s="1">
        <f>JuchuZan[[#This Row],[Total Length]]/JuchuZan[[#This Row],[OrderQty]]</f>
        <v>0</v>
      </c>
      <c r="Y416" s="87">
        <f>JuchuZan[[#This Row],[TotalPrice]]+Y415</f>
        <v>855580.39999999991</v>
      </c>
      <c r="Z4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6" s="1">
        <f>JuchuZan[[#This Row],[Total Length]]/JuchuZan[[#This Row],[Total Block]]</f>
        <v>0</v>
      </c>
      <c r="AB416" s="1">
        <f>JuchuZan[[#This Row],[TotalPrice]]/JuchuZan[[#This Row],[OrderQty]]</f>
        <v>36.71</v>
      </c>
      <c r="AC416" s="1" t="e">
        <f>_xlfn.XLOOKUP(JuchuZan[[#This Row],[H'#]],#REF!,#REF!,"NA",0)</f>
        <v>#REF!</v>
      </c>
      <c r="AD416" s="1" t="e">
        <f>_xlfn.XLOOKUP(JuchuZan[[#This Row],[H'#]],#REF!,#REF!,"NA",0)</f>
        <v>#REF!</v>
      </c>
      <c r="AE416" s="1" t="str">
        <f>_xlfn.XLOOKUP(JuchuZan[[#This Row],[H'#]],[3]Sheet1!$H$2:$H$1079,[3]Sheet1!$B$2:$B$1079,"NA",0)</f>
        <v>NA</v>
      </c>
    </row>
    <row r="417" spans="1:31">
      <c r="A417" s="1" t="s">
        <v>1235</v>
      </c>
      <c r="B417" s="1" t="s">
        <v>1236</v>
      </c>
      <c r="C417" s="1" t="s">
        <v>1237</v>
      </c>
      <c r="D417" s="1">
        <v>12</v>
      </c>
      <c r="E417" s="1">
        <v>2328</v>
      </c>
      <c r="F417" s="1">
        <v>24</v>
      </c>
      <c r="G417" s="1" t="s">
        <v>101</v>
      </c>
      <c r="H417" s="1" t="s">
        <v>49</v>
      </c>
      <c r="I417" s="1" t="s">
        <v>50</v>
      </c>
      <c r="J417" s="1" t="s">
        <v>59</v>
      </c>
      <c r="K417" s="1" t="s">
        <v>167</v>
      </c>
      <c r="L417" s="1" t="s">
        <v>96</v>
      </c>
      <c r="M417" s="1" t="s">
        <v>53</v>
      </c>
      <c r="N417" s="1">
        <v>93.3</v>
      </c>
      <c r="O417" s="2">
        <v>1119.5999999999999</v>
      </c>
      <c r="P417" s="1">
        <v>11</v>
      </c>
      <c r="Q417" s="1">
        <v>20230918</v>
      </c>
      <c r="R417" s="1">
        <v>20230918</v>
      </c>
      <c r="S417" s="1">
        <v>20230918</v>
      </c>
      <c r="T417" s="1" t="s">
        <v>38</v>
      </c>
      <c r="U417" s="1" t="b">
        <v>0</v>
      </c>
      <c r="V417" s="1" t="b">
        <v>1</v>
      </c>
      <c r="W417" s="1" t="str" cm="1">
        <f t="array" ref="W417">_xlfn.XLOOKUP(MID(JuchuZan[[#This Row],[Item'#]],2,3),INDEX(_dtRg_Material,,1),INDEX(_dtRg_Material,,2),"-")</f>
        <v>-</v>
      </c>
      <c r="X417" s="1">
        <f>JuchuZan[[#This Row],[Total Length]]/JuchuZan[[#This Row],[OrderQty]]</f>
        <v>194</v>
      </c>
      <c r="Y417" s="87">
        <f>JuchuZan[[#This Row],[TotalPrice]]+Y416</f>
        <v>856699.99999999988</v>
      </c>
      <c r="Z4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7" s="1">
        <f>JuchuZan[[#This Row],[Total Length]]/JuchuZan[[#This Row],[Total Block]]</f>
        <v>97</v>
      </c>
      <c r="AB417" s="1">
        <f>JuchuZan[[#This Row],[TotalPrice]]/JuchuZan[[#This Row],[OrderQty]]</f>
        <v>93.3</v>
      </c>
      <c r="AC417" s="1" t="e">
        <f>_xlfn.XLOOKUP(JuchuZan[[#This Row],[H'#]],#REF!,#REF!,"NA",0)</f>
        <v>#REF!</v>
      </c>
      <c r="AD417" s="1" t="e">
        <f>_xlfn.XLOOKUP(JuchuZan[[#This Row],[H'#]],#REF!,#REF!,"NA",0)</f>
        <v>#REF!</v>
      </c>
      <c r="AE417" s="1" t="str">
        <f>_xlfn.XLOOKUP(JuchuZan[[#This Row],[H'#]],[3]Sheet1!$H$2:$H$1079,[3]Sheet1!$B$2:$B$1079,"NA",0)</f>
        <v>NA</v>
      </c>
    </row>
    <row r="418" spans="1:31">
      <c r="A418" s="1" t="s">
        <v>1238</v>
      </c>
      <c r="B418" s="1" t="s">
        <v>934</v>
      </c>
      <c r="C418" s="1" t="s">
        <v>935</v>
      </c>
      <c r="D418" s="1">
        <v>24</v>
      </c>
      <c r="E418" s="1">
        <v>29184</v>
      </c>
      <c r="F418" s="1">
        <v>48</v>
      </c>
      <c r="G418" s="1" t="s">
        <v>936</v>
      </c>
      <c r="H418" s="1" t="s">
        <v>49</v>
      </c>
      <c r="I418" s="1" t="s">
        <v>50</v>
      </c>
      <c r="J418" s="1" t="s">
        <v>397</v>
      </c>
      <c r="K418" s="1" t="s">
        <v>82</v>
      </c>
      <c r="L418" s="1" t="s">
        <v>38</v>
      </c>
      <c r="M418" s="1" t="s">
        <v>53</v>
      </c>
      <c r="N418" s="1">
        <v>282.52</v>
      </c>
      <c r="O418" s="2">
        <v>6780.48</v>
      </c>
      <c r="P418" s="1">
        <v>11</v>
      </c>
      <c r="Q418" s="1">
        <v>20230918</v>
      </c>
      <c r="R418" s="1">
        <v>20230918</v>
      </c>
      <c r="S418" s="1">
        <v>20230918</v>
      </c>
      <c r="T418" s="1" t="s">
        <v>937</v>
      </c>
      <c r="U418" s="1" t="b">
        <v>0</v>
      </c>
      <c r="V418" s="1" t="b">
        <v>1</v>
      </c>
      <c r="W418" s="1" t="str" cm="1">
        <f t="array" ref="W418">_xlfn.XLOOKUP(MID(JuchuZan[[#This Row],[Item'#]],2,3),INDEX(_dtRg_Material,,1),INDEX(_dtRg_Material,,2),"-")</f>
        <v>-</v>
      </c>
      <c r="X418" s="1">
        <f>JuchuZan[[#This Row],[Total Length]]/JuchuZan[[#This Row],[OrderQty]]</f>
        <v>1216</v>
      </c>
      <c r="Y418" s="87">
        <f>JuchuZan[[#This Row],[TotalPrice]]+Y417</f>
        <v>863480.47999999986</v>
      </c>
      <c r="Z4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8" s="1">
        <f>JuchuZan[[#This Row],[Total Length]]/JuchuZan[[#This Row],[Total Block]]</f>
        <v>608</v>
      </c>
      <c r="AB418" s="1">
        <f>JuchuZan[[#This Row],[TotalPrice]]/JuchuZan[[#This Row],[OrderQty]]</f>
        <v>282.52</v>
      </c>
      <c r="AC418" s="1" t="e">
        <f>_xlfn.XLOOKUP(JuchuZan[[#This Row],[H'#]],#REF!,#REF!,"NA",0)</f>
        <v>#REF!</v>
      </c>
      <c r="AD418" s="1" t="e">
        <f>_xlfn.XLOOKUP(JuchuZan[[#This Row],[H'#]],#REF!,#REF!,"NA",0)</f>
        <v>#REF!</v>
      </c>
      <c r="AE418" s="1" t="str">
        <f>_xlfn.XLOOKUP(JuchuZan[[#This Row],[H'#]],[3]Sheet1!$H$2:$H$1079,[3]Sheet1!$B$2:$B$1079,"NA",0)</f>
        <v>NA</v>
      </c>
    </row>
    <row r="419" spans="1:31">
      <c r="A419" s="1" t="s">
        <v>1239</v>
      </c>
      <c r="B419" s="1" t="s">
        <v>1079</v>
      </c>
      <c r="C419" s="1" t="s">
        <v>1080</v>
      </c>
      <c r="D419" s="1">
        <v>100</v>
      </c>
      <c r="E419" s="1">
        <v>0</v>
      </c>
      <c r="F419" s="1">
        <v>100</v>
      </c>
      <c r="G419" s="1" t="s">
        <v>38</v>
      </c>
      <c r="H419" s="1" t="s">
        <v>89</v>
      </c>
      <c r="I419" s="1" t="s">
        <v>67</v>
      </c>
      <c r="J419" s="1" t="s">
        <v>114</v>
      </c>
      <c r="K419" s="1" t="s">
        <v>167</v>
      </c>
      <c r="L419" s="1" t="s">
        <v>61</v>
      </c>
      <c r="M419" s="1" t="s">
        <v>38</v>
      </c>
      <c r="N419" s="1">
        <v>22.64</v>
      </c>
      <c r="O419" s="2">
        <v>2264</v>
      </c>
      <c r="P419" s="1">
        <v>21</v>
      </c>
      <c r="Q419" s="1">
        <v>20230908</v>
      </c>
      <c r="R419" s="1">
        <v>20230918</v>
      </c>
      <c r="S419" s="1">
        <v>20230918</v>
      </c>
      <c r="T419" s="1" t="s">
        <v>38</v>
      </c>
      <c r="U419" s="1" t="b">
        <v>0</v>
      </c>
      <c r="V419" s="1" t="b">
        <v>1</v>
      </c>
      <c r="W419" s="1" t="str" cm="1">
        <f t="array" ref="W419">_xlfn.XLOOKUP(MID(JuchuZan[[#This Row],[Item'#]],2,3),INDEX(_dtRg_Material,,1),INDEX(_dtRg_Material,,2),"-")</f>
        <v>-</v>
      </c>
      <c r="X419" s="1">
        <f>JuchuZan[[#This Row],[Total Length]]/JuchuZan[[#This Row],[OrderQty]]</f>
        <v>0</v>
      </c>
      <c r="Y419" s="87">
        <f>JuchuZan[[#This Row],[TotalPrice]]+Y418</f>
        <v>865744.47999999986</v>
      </c>
      <c r="Z4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19" s="1">
        <f>JuchuZan[[#This Row],[Total Length]]/JuchuZan[[#This Row],[Total Block]]</f>
        <v>0</v>
      </c>
      <c r="AB419" s="1">
        <f>JuchuZan[[#This Row],[TotalPrice]]/JuchuZan[[#This Row],[OrderQty]]</f>
        <v>22.64</v>
      </c>
      <c r="AC419" s="1" t="e">
        <f>_xlfn.XLOOKUP(JuchuZan[[#This Row],[H'#]],#REF!,#REF!,"NA",0)</f>
        <v>#REF!</v>
      </c>
      <c r="AD419" s="1" t="e">
        <f>_xlfn.XLOOKUP(JuchuZan[[#This Row],[H'#]],#REF!,#REF!,"NA",0)</f>
        <v>#REF!</v>
      </c>
      <c r="AE419" s="1" t="str">
        <f>_xlfn.XLOOKUP(JuchuZan[[#This Row],[H'#]],[3]Sheet1!$H$2:$H$1079,[3]Sheet1!$B$2:$B$1079,"NA",0)</f>
        <v>NA</v>
      </c>
    </row>
    <row r="420" spans="1:31">
      <c r="A420" s="1" t="s">
        <v>1240</v>
      </c>
      <c r="B420" s="1" t="s">
        <v>1079</v>
      </c>
      <c r="C420" s="1" t="s">
        <v>1080</v>
      </c>
      <c r="D420" s="1">
        <v>20</v>
      </c>
      <c r="E420" s="1">
        <v>0</v>
      </c>
      <c r="F420" s="1">
        <v>20</v>
      </c>
      <c r="G420" s="1" t="s">
        <v>38</v>
      </c>
      <c r="H420" s="1" t="s">
        <v>89</v>
      </c>
      <c r="I420" s="1" t="s">
        <v>67</v>
      </c>
      <c r="J420" s="1" t="s">
        <v>114</v>
      </c>
      <c r="K420" s="1" t="s">
        <v>167</v>
      </c>
      <c r="L420" s="1" t="s">
        <v>61</v>
      </c>
      <c r="M420" s="1" t="s">
        <v>38</v>
      </c>
      <c r="N420" s="1">
        <v>22.64</v>
      </c>
      <c r="O420" s="2">
        <v>452.8</v>
      </c>
      <c r="P420" s="1">
        <v>21</v>
      </c>
      <c r="Q420" s="1">
        <v>20230908</v>
      </c>
      <c r="R420" s="1">
        <v>20230918</v>
      </c>
      <c r="S420" s="1">
        <v>20230918</v>
      </c>
      <c r="T420" s="1" t="s">
        <v>38</v>
      </c>
      <c r="U420" s="1" t="b">
        <v>0</v>
      </c>
      <c r="V420" s="1" t="b">
        <v>1</v>
      </c>
      <c r="W420" s="1" t="str" cm="1">
        <f t="array" ref="W420">_xlfn.XLOOKUP(MID(JuchuZan[[#This Row],[Item'#]],2,3),INDEX(_dtRg_Material,,1),INDEX(_dtRg_Material,,2),"-")</f>
        <v>-</v>
      </c>
      <c r="X420" s="1">
        <f>JuchuZan[[#This Row],[Total Length]]/JuchuZan[[#This Row],[OrderQty]]</f>
        <v>0</v>
      </c>
      <c r="Y420" s="87">
        <f>JuchuZan[[#This Row],[TotalPrice]]+Y419</f>
        <v>866197.27999999991</v>
      </c>
      <c r="Z4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0" s="1">
        <f>JuchuZan[[#This Row],[Total Length]]/JuchuZan[[#This Row],[Total Block]]</f>
        <v>0</v>
      </c>
      <c r="AB420" s="1">
        <f>JuchuZan[[#This Row],[TotalPrice]]/JuchuZan[[#This Row],[OrderQty]]</f>
        <v>22.64</v>
      </c>
      <c r="AC420" s="1" t="e">
        <f>_xlfn.XLOOKUP(JuchuZan[[#This Row],[H'#]],#REF!,#REF!,"NA",0)</f>
        <v>#REF!</v>
      </c>
      <c r="AD420" s="1" t="e">
        <f>_xlfn.XLOOKUP(JuchuZan[[#This Row],[H'#]],#REF!,#REF!,"NA",0)</f>
        <v>#REF!</v>
      </c>
      <c r="AE420" s="1" t="str">
        <f>_xlfn.XLOOKUP(JuchuZan[[#This Row],[H'#]],[3]Sheet1!$H$2:$H$1079,[3]Sheet1!$B$2:$B$1079,"NA",0)</f>
        <v>NA</v>
      </c>
    </row>
    <row r="421" spans="1:31">
      <c r="A421" s="1" t="s">
        <v>1241</v>
      </c>
      <c r="B421" s="1" t="s">
        <v>1242</v>
      </c>
      <c r="C421" s="1" t="s">
        <v>1243</v>
      </c>
      <c r="D421" s="1">
        <v>20</v>
      </c>
      <c r="E421" s="1">
        <v>0</v>
      </c>
      <c r="F421" s="1">
        <v>20</v>
      </c>
      <c r="G421" s="1" t="s">
        <v>38</v>
      </c>
      <c r="H421" s="1" t="s">
        <v>89</v>
      </c>
      <c r="I421" s="1" t="s">
        <v>67</v>
      </c>
      <c r="J421" s="1" t="s">
        <v>114</v>
      </c>
      <c r="K421" s="1" t="s">
        <v>167</v>
      </c>
      <c r="L421" s="1" t="s">
        <v>61</v>
      </c>
      <c r="M421" s="1" t="s">
        <v>53</v>
      </c>
      <c r="N421" s="1">
        <v>20.97</v>
      </c>
      <c r="O421" s="2">
        <v>419.4</v>
      </c>
      <c r="P421" s="1">
        <v>21</v>
      </c>
      <c r="Q421" s="1">
        <v>20230908</v>
      </c>
      <c r="R421" s="1">
        <v>20230918</v>
      </c>
      <c r="S421" s="1">
        <v>20230918</v>
      </c>
      <c r="T421" s="1" t="s">
        <v>38</v>
      </c>
      <c r="U421" s="1" t="b">
        <v>0</v>
      </c>
      <c r="V421" s="1" t="b">
        <v>1</v>
      </c>
      <c r="W421" s="1" t="str" cm="1">
        <f t="array" ref="W421">_xlfn.XLOOKUP(MID(JuchuZan[[#This Row],[Item'#]],2,3),INDEX(_dtRg_Material,,1),INDEX(_dtRg_Material,,2),"-")</f>
        <v>-</v>
      </c>
      <c r="X421" s="1">
        <f>JuchuZan[[#This Row],[Total Length]]/JuchuZan[[#This Row],[OrderQty]]</f>
        <v>0</v>
      </c>
      <c r="Y421" s="87">
        <f>JuchuZan[[#This Row],[TotalPrice]]+Y420</f>
        <v>866616.67999999993</v>
      </c>
      <c r="Z4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1" s="1">
        <f>JuchuZan[[#This Row],[Total Length]]/JuchuZan[[#This Row],[Total Block]]</f>
        <v>0</v>
      </c>
      <c r="AB421" s="1">
        <f>JuchuZan[[#This Row],[TotalPrice]]/JuchuZan[[#This Row],[OrderQty]]</f>
        <v>20.97</v>
      </c>
      <c r="AC421" s="1" t="e">
        <f>_xlfn.XLOOKUP(JuchuZan[[#This Row],[H'#]],#REF!,#REF!,"NA",0)</f>
        <v>#REF!</v>
      </c>
      <c r="AD421" s="1" t="e">
        <f>_xlfn.XLOOKUP(JuchuZan[[#This Row],[H'#]],#REF!,#REF!,"NA",0)</f>
        <v>#REF!</v>
      </c>
      <c r="AE421" s="1" t="str">
        <f>_xlfn.XLOOKUP(JuchuZan[[#This Row],[H'#]],[3]Sheet1!$H$2:$H$1079,[3]Sheet1!$B$2:$B$1079,"NA",0)</f>
        <v>NA</v>
      </c>
    </row>
    <row r="422" spans="1:31">
      <c r="A422" s="1" t="s">
        <v>1244</v>
      </c>
      <c r="B422" s="1" t="s">
        <v>1242</v>
      </c>
      <c r="C422" s="1" t="s">
        <v>1243</v>
      </c>
      <c r="D422" s="1">
        <v>20</v>
      </c>
      <c r="E422" s="1">
        <v>0</v>
      </c>
      <c r="F422" s="1">
        <v>20</v>
      </c>
      <c r="G422" s="1" t="s">
        <v>38</v>
      </c>
      <c r="H422" s="1" t="s">
        <v>89</v>
      </c>
      <c r="I422" s="1" t="s">
        <v>67</v>
      </c>
      <c r="J422" s="1" t="s">
        <v>114</v>
      </c>
      <c r="K422" s="1" t="s">
        <v>167</v>
      </c>
      <c r="L422" s="1" t="s">
        <v>61</v>
      </c>
      <c r="M422" s="1" t="s">
        <v>53</v>
      </c>
      <c r="N422" s="1">
        <v>20.97</v>
      </c>
      <c r="O422" s="2">
        <v>419.4</v>
      </c>
      <c r="P422" s="1">
        <v>21</v>
      </c>
      <c r="Q422" s="1">
        <v>20230908</v>
      </c>
      <c r="R422" s="1">
        <v>20230918</v>
      </c>
      <c r="S422" s="1">
        <v>20230918</v>
      </c>
      <c r="T422" s="1" t="s">
        <v>38</v>
      </c>
      <c r="U422" s="1" t="b">
        <v>0</v>
      </c>
      <c r="V422" s="1" t="b">
        <v>1</v>
      </c>
      <c r="W422" s="1" t="str" cm="1">
        <f t="array" ref="W422">_xlfn.XLOOKUP(MID(JuchuZan[[#This Row],[Item'#]],2,3),INDEX(_dtRg_Material,,1),INDEX(_dtRg_Material,,2),"-")</f>
        <v>-</v>
      </c>
      <c r="X422" s="1">
        <f>JuchuZan[[#This Row],[Total Length]]/JuchuZan[[#This Row],[OrderQty]]</f>
        <v>0</v>
      </c>
      <c r="Y422" s="87">
        <f>JuchuZan[[#This Row],[TotalPrice]]+Y421</f>
        <v>867036.08</v>
      </c>
      <c r="Z4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2" s="1">
        <f>JuchuZan[[#This Row],[Total Length]]/JuchuZan[[#This Row],[Total Block]]</f>
        <v>0</v>
      </c>
      <c r="AB422" s="1">
        <f>JuchuZan[[#This Row],[TotalPrice]]/JuchuZan[[#This Row],[OrderQty]]</f>
        <v>20.97</v>
      </c>
      <c r="AC422" s="1" t="e">
        <f>_xlfn.XLOOKUP(JuchuZan[[#This Row],[H'#]],#REF!,#REF!,"NA",0)</f>
        <v>#REF!</v>
      </c>
      <c r="AD422" s="1" t="e">
        <f>_xlfn.XLOOKUP(JuchuZan[[#This Row],[H'#]],#REF!,#REF!,"NA",0)</f>
        <v>#REF!</v>
      </c>
      <c r="AE422" s="1" t="str">
        <f>_xlfn.XLOOKUP(JuchuZan[[#This Row],[H'#]],[3]Sheet1!$H$2:$H$1079,[3]Sheet1!$B$2:$B$1079,"NA",0)</f>
        <v>NA</v>
      </c>
    </row>
    <row r="423" spans="1:31">
      <c r="A423" s="1" t="s">
        <v>1245</v>
      </c>
      <c r="B423" s="1" t="s">
        <v>1242</v>
      </c>
      <c r="C423" s="1" t="s">
        <v>1243</v>
      </c>
      <c r="D423" s="1">
        <v>20</v>
      </c>
      <c r="E423" s="1">
        <v>0</v>
      </c>
      <c r="F423" s="1">
        <v>20</v>
      </c>
      <c r="G423" s="1" t="s">
        <v>38</v>
      </c>
      <c r="H423" s="1" t="s">
        <v>89</v>
      </c>
      <c r="I423" s="1" t="s">
        <v>67</v>
      </c>
      <c r="J423" s="1" t="s">
        <v>114</v>
      </c>
      <c r="K423" s="1" t="s">
        <v>167</v>
      </c>
      <c r="L423" s="1" t="s">
        <v>61</v>
      </c>
      <c r="M423" s="1" t="s">
        <v>53</v>
      </c>
      <c r="N423" s="1">
        <v>20.97</v>
      </c>
      <c r="O423" s="2">
        <v>419.4</v>
      </c>
      <c r="P423" s="1">
        <v>21</v>
      </c>
      <c r="Q423" s="1">
        <v>20230908</v>
      </c>
      <c r="R423" s="1">
        <v>20230918</v>
      </c>
      <c r="S423" s="1">
        <v>20230918</v>
      </c>
      <c r="T423" s="1" t="s">
        <v>38</v>
      </c>
      <c r="U423" s="1" t="b">
        <v>0</v>
      </c>
      <c r="V423" s="1" t="b">
        <v>1</v>
      </c>
      <c r="W423" s="1" t="str" cm="1">
        <f t="array" ref="W423">_xlfn.XLOOKUP(MID(JuchuZan[[#This Row],[Item'#]],2,3),INDEX(_dtRg_Material,,1),INDEX(_dtRg_Material,,2),"-")</f>
        <v>-</v>
      </c>
      <c r="X423" s="1">
        <f>JuchuZan[[#This Row],[Total Length]]/JuchuZan[[#This Row],[OrderQty]]</f>
        <v>0</v>
      </c>
      <c r="Y423" s="87">
        <f>JuchuZan[[#This Row],[TotalPrice]]+Y422</f>
        <v>867455.48</v>
      </c>
      <c r="Z4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3" s="1">
        <f>JuchuZan[[#This Row],[Total Length]]/JuchuZan[[#This Row],[Total Block]]</f>
        <v>0</v>
      </c>
      <c r="AB423" s="1">
        <f>JuchuZan[[#This Row],[TotalPrice]]/JuchuZan[[#This Row],[OrderQty]]</f>
        <v>20.97</v>
      </c>
      <c r="AC423" s="1" t="e">
        <f>_xlfn.XLOOKUP(JuchuZan[[#This Row],[H'#]],#REF!,#REF!,"NA",0)</f>
        <v>#REF!</v>
      </c>
      <c r="AD423" s="1" t="e">
        <f>_xlfn.XLOOKUP(JuchuZan[[#This Row],[H'#]],#REF!,#REF!,"NA",0)</f>
        <v>#REF!</v>
      </c>
      <c r="AE423" s="1" t="str">
        <f>_xlfn.XLOOKUP(JuchuZan[[#This Row],[H'#]],[3]Sheet1!$H$2:$H$1079,[3]Sheet1!$B$2:$B$1079,"NA",0)</f>
        <v>NA</v>
      </c>
    </row>
    <row r="424" spans="1:31">
      <c r="A424" s="1" t="s">
        <v>1246</v>
      </c>
      <c r="B424" s="1" t="s">
        <v>1242</v>
      </c>
      <c r="C424" s="1" t="s">
        <v>1243</v>
      </c>
      <c r="D424" s="1">
        <v>20</v>
      </c>
      <c r="E424" s="1">
        <v>0</v>
      </c>
      <c r="F424" s="1">
        <v>20</v>
      </c>
      <c r="G424" s="1" t="s">
        <v>38</v>
      </c>
      <c r="H424" s="1" t="s">
        <v>89</v>
      </c>
      <c r="I424" s="1" t="s">
        <v>67</v>
      </c>
      <c r="J424" s="1" t="s">
        <v>114</v>
      </c>
      <c r="K424" s="1" t="s">
        <v>167</v>
      </c>
      <c r="L424" s="1" t="s">
        <v>61</v>
      </c>
      <c r="M424" s="1" t="s">
        <v>53</v>
      </c>
      <c r="N424" s="1">
        <v>20.97</v>
      </c>
      <c r="O424" s="2">
        <v>419.4</v>
      </c>
      <c r="P424" s="1">
        <v>21</v>
      </c>
      <c r="Q424" s="1">
        <v>20230908</v>
      </c>
      <c r="R424" s="1">
        <v>20230918</v>
      </c>
      <c r="S424" s="1">
        <v>20230918</v>
      </c>
      <c r="T424" s="1" t="s">
        <v>38</v>
      </c>
      <c r="U424" s="1" t="b">
        <v>0</v>
      </c>
      <c r="V424" s="1" t="b">
        <v>1</v>
      </c>
      <c r="W424" s="1" t="str" cm="1">
        <f t="array" ref="W424">_xlfn.XLOOKUP(MID(JuchuZan[[#This Row],[Item'#]],2,3),INDEX(_dtRg_Material,,1),INDEX(_dtRg_Material,,2),"-")</f>
        <v>-</v>
      </c>
      <c r="X424" s="1">
        <f>JuchuZan[[#This Row],[Total Length]]/JuchuZan[[#This Row],[OrderQty]]</f>
        <v>0</v>
      </c>
      <c r="Y424" s="87">
        <f>JuchuZan[[#This Row],[TotalPrice]]+Y423</f>
        <v>867874.88</v>
      </c>
      <c r="Z4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4" s="1">
        <f>JuchuZan[[#This Row],[Total Length]]/JuchuZan[[#This Row],[Total Block]]</f>
        <v>0</v>
      </c>
      <c r="AB424" s="1">
        <f>JuchuZan[[#This Row],[TotalPrice]]/JuchuZan[[#This Row],[OrderQty]]</f>
        <v>20.97</v>
      </c>
      <c r="AC424" s="1" t="e">
        <f>_xlfn.XLOOKUP(JuchuZan[[#This Row],[H'#]],#REF!,#REF!,"NA",0)</f>
        <v>#REF!</v>
      </c>
      <c r="AD424" s="1" t="e">
        <f>_xlfn.XLOOKUP(JuchuZan[[#This Row],[H'#]],#REF!,#REF!,"NA",0)</f>
        <v>#REF!</v>
      </c>
      <c r="AE424" s="1" t="str">
        <f>_xlfn.XLOOKUP(JuchuZan[[#This Row],[H'#]],[3]Sheet1!$H$2:$H$1079,[3]Sheet1!$B$2:$B$1079,"NA",0)</f>
        <v>NA</v>
      </c>
    </row>
    <row r="425" spans="1:31">
      <c r="A425" s="1" t="s">
        <v>1247</v>
      </c>
      <c r="B425" s="1" t="s">
        <v>1242</v>
      </c>
      <c r="C425" s="1" t="s">
        <v>1243</v>
      </c>
      <c r="D425" s="1">
        <v>20</v>
      </c>
      <c r="E425" s="1">
        <v>0</v>
      </c>
      <c r="F425" s="1">
        <v>20</v>
      </c>
      <c r="G425" s="1" t="s">
        <v>38</v>
      </c>
      <c r="H425" s="1" t="s">
        <v>89</v>
      </c>
      <c r="I425" s="1" t="s">
        <v>67</v>
      </c>
      <c r="J425" s="1" t="s">
        <v>114</v>
      </c>
      <c r="K425" s="1" t="s">
        <v>167</v>
      </c>
      <c r="L425" s="1" t="s">
        <v>61</v>
      </c>
      <c r="M425" s="1" t="s">
        <v>53</v>
      </c>
      <c r="N425" s="1">
        <v>20.97</v>
      </c>
      <c r="O425" s="2">
        <v>419.4</v>
      </c>
      <c r="P425" s="1">
        <v>21</v>
      </c>
      <c r="Q425" s="1">
        <v>20230908</v>
      </c>
      <c r="R425" s="1">
        <v>20230918</v>
      </c>
      <c r="S425" s="1">
        <v>20230918</v>
      </c>
      <c r="T425" s="1" t="s">
        <v>38</v>
      </c>
      <c r="U425" s="1" t="b">
        <v>0</v>
      </c>
      <c r="V425" s="1" t="b">
        <v>1</v>
      </c>
      <c r="W425" s="1" t="str" cm="1">
        <f t="array" ref="W425">_xlfn.XLOOKUP(MID(JuchuZan[[#This Row],[Item'#]],2,3),INDEX(_dtRg_Material,,1),INDEX(_dtRg_Material,,2),"-")</f>
        <v>-</v>
      </c>
      <c r="X425" s="1">
        <f>JuchuZan[[#This Row],[Total Length]]/JuchuZan[[#This Row],[OrderQty]]</f>
        <v>0</v>
      </c>
      <c r="Y425" s="87">
        <f>JuchuZan[[#This Row],[TotalPrice]]+Y424</f>
        <v>868294.28</v>
      </c>
      <c r="Z4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5" s="1">
        <f>JuchuZan[[#This Row],[Total Length]]/JuchuZan[[#This Row],[Total Block]]</f>
        <v>0</v>
      </c>
      <c r="AB425" s="1">
        <f>JuchuZan[[#This Row],[TotalPrice]]/JuchuZan[[#This Row],[OrderQty]]</f>
        <v>20.97</v>
      </c>
      <c r="AC425" s="1" t="e">
        <f>_xlfn.XLOOKUP(JuchuZan[[#This Row],[H'#]],#REF!,#REF!,"NA",0)</f>
        <v>#REF!</v>
      </c>
      <c r="AD425" s="1" t="e">
        <f>_xlfn.XLOOKUP(JuchuZan[[#This Row],[H'#]],#REF!,#REF!,"NA",0)</f>
        <v>#REF!</v>
      </c>
      <c r="AE425" s="1" t="str">
        <f>_xlfn.XLOOKUP(JuchuZan[[#This Row],[H'#]],[3]Sheet1!$H$2:$H$1079,[3]Sheet1!$B$2:$B$1079,"NA",0)</f>
        <v>NA</v>
      </c>
    </row>
    <row r="426" spans="1:31" hidden="1">
      <c r="A426" s="1" t="s">
        <v>1248</v>
      </c>
      <c r="B426" s="1" t="s">
        <v>1249</v>
      </c>
      <c r="C426" s="1" t="s">
        <v>1250</v>
      </c>
      <c r="D426" s="1">
        <v>2</v>
      </c>
      <c r="E426" s="1">
        <v>4960</v>
      </c>
      <c r="F426" s="1">
        <v>4</v>
      </c>
      <c r="G426" s="1" t="s">
        <v>65</v>
      </c>
      <c r="H426" s="1" t="s">
        <v>49</v>
      </c>
      <c r="I426" s="1" t="s">
        <v>50</v>
      </c>
      <c r="J426" s="1" t="s">
        <v>44</v>
      </c>
      <c r="K426" s="1" t="s">
        <v>115</v>
      </c>
      <c r="L426" s="1" t="s">
        <v>38</v>
      </c>
      <c r="M426" s="1" t="s">
        <v>398</v>
      </c>
      <c r="N426" s="1">
        <v>1207</v>
      </c>
      <c r="O426" s="2">
        <v>2414</v>
      </c>
      <c r="P426" s="1">
        <v>11</v>
      </c>
      <c r="Q426" s="1">
        <v>20230918</v>
      </c>
      <c r="R426" s="1">
        <v>20230918</v>
      </c>
      <c r="S426" s="1">
        <v>20230918</v>
      </c>
      <c r="T426" s="1" t="s">
        <v>38</v>
      </c>
      <c r="U426" s="1" t="b">
        <v>1</v>
      </c>
      <c r="V426" s="1" t="b">
        <v>0</v>
      </c>
      <c r="W426" s="1" t="str" cm="1">
        <f t="array" ref="W426">_xlfn.XLOOKUP(MID(JuchuZan[[#This Row],[Item'#]],2,3),INDEX(_dtRg_Material,,1),INDEX(_dtRg_Material,,2),"-")</f>
        <v>-</v>
      </c>
      <c r="X426" s="1">
        <f>JuchuZan[[#This Row],[Total Length]]/JuchuZan[[#This Row],[OrderQty]]</f>
        <v>2480</v>
      </c>
      <c r="Y426" s="87">
        <f>JuchuZan[[#This Row],[TotalPrice]]+Y425</f>
        <v>870708.28</v>
      </c>
      <c r="Z4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6" s="1">
        <f>JuchuZan[[#This Row],[Total Length]]/JuchuZan[[#This Row],[Total Block]]</f>
        <v>1240</v>
      </c>
      <c r="AB426" s="1">
        <f>JuchuZan[[#This Row],[TotalPrice]]/JuchuZan[[#This Row],[OrderQty]]</f>
        <v>1207</v>
      </c>
      <c r="AC426" s="1" t="e">
        <f>_xlfn.XLOOKUP(JuchuZan[[#This Row],[H'#]],#REF!,#REF!,"NA",0)</f>
        <v>#REF!</v>
      </c>
      <c r="AD426" s="1" t="e">
        <f>_xlfn.XLOOKUP(JuchuZan[[#This Row],[H'#]],#REF!,#REF!,"NA",0)</f>
        <v>#REF!</v>
      </c>
      <c r="AE426" s="1" t="str">
        <f>_xlfn.XLOOKUP(JuchuZan[[#This Row],[H'#]],[3]Sheet1!$H$2:$H$1079,[3]Sheet1!$B$2:$B$1079,"NA",0)</f>
        <v>BLOCK SURFACE &amp; GROOVE G</v>
      </c>
    </row>
    <row r="427" spans="1:31">
      <c r="A427" s="1" t="s">
        <v>1251</v>
      </c>
      <c r="B427" s="1" t="s">
        <v>1252</v>
      </c>
      <c r="C427" s="1" t="s">
        <v>1253</v>
      </c>
      <c r="D427" s="1">
        <v>1</v>
      </c>
      <c r="E427" s="1">
        <v>15120</v>
      </c>
      <c r="F427" s="1">
        <v>5</v>
      </c>
      <c r="G427" s="1" t="s">
        <v>156</v>
      </c>
      <c r="H427" s="1" t="s">
        <v>49</v>
      </c>
      <c r="I427" s="1" t="s">
        <v>50</v>
      </c>
      <c r="J427" s="1" t="s">
        <v>68</v>
      </c>
      <c r="K427" s="1" t="s">
        <v>60</v>
      </c>
      <c r="L427" s="1" t="s">
        <v>38</v>
      </c>
      <c r="M427" s="1" t="s">
        <v>38</v>
      </c>
      <c r="N427" s="1">
        <v>3302.18</v>
      </c>
      <c r="O427" s="2">
        <v>3302.18</v>
      </c>
      <c r="P427" s="1">
        <v>11</v>
      </c>
      <c r="Q427" s="1">
        <v>20230918</v>
      </c>
      <c r="R427" s="1">
        <v>20230918</v>
      </c>
      <c r="S427" s="1">
        <v>20230918</v>
      </c>
      <c r="T427" s="1" t="s">
        <v>1254</v>
      </c>
      <c r="U427" s="1" t="b">
        <v>0</v>
      </c>
      <c r="V427" s="1" t="b">
        <v>1</v>
      </c>
      <c r="W427" s="1" t="str" cm="1">
        <f t="array" ref="W427">_xlfn.XLOOKUP(MID(JuchuZan[[#This Row],[Item'#]],2,3),INDEX(_dtRg_Material,,1),INDEX(_dtRg_Material,,2),"-")</f>
        <v>-</v>
      </c>
      <c r="X427" s="1">
        <f>JuchuZan[[#This Row],[Total Length]]/JuchuZan[[#This Row],[OrderQty]]</f>
        <v>15120</v>
      </c>
      <c r="Y427" s="87">
        <f>JuchuZan[[#This Row],[TotalPrice]]+Y426</f>
        <v>874010.46000000008</v>
      </c>
      <c r="Z4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7" s="1">
        <f>JuchuZan[[#This Row],[Total Length]]/JuchuZan[[#This Row],[Total Block]]</f>
        <v>3024</v>
      </c>
      <c r="AB427" s="1">
        <f>JuchuZan[[#This Row],[TotalPrice]]/JuchuZan[[#This Row],[OrderQty]]</f>
        <v>3302.18</v>
      </c>
      <c r="AC427" s="1" t="e">
        <f>_xlfn.XLOOKUP(JuchuZan[[#This Row],[H'#]],#REF!,#REF!,"NA",0)</f>
        <v>#REF!</v>
      </c>
      <c r="AD427" s="1" t="e">
        <f>_xlfn.XLOOKUP(JuchuZan[[#This Row],[H'#]],#REF!,#REF!,"NA",0)</f>
        <v>#REF!</v>
      </c>
      <c r="AE427" s="1" t="str">
        <f>_xlfn.XLOOKUP(JuchuZan[[#This Row],[H'#]],[3]Sheet1!$H$2:$H$1079,[3]Sheet1!$B$2:$B$1079,"NA",0)</f>
        <v>ROTARY GRINDING</v>
      </c>
    </row>
    <row r="428" spans="1:31">
      <c r="A428" s="1" t="s">
        <v>1255</v>
      </c>
      <c r="B428" s="1" t="s">
        <v>63</v>
      </c>
      <c r="C428" s="1" t="s">
        <v>64</v>
      </c>
      <c r="D428" s="1">
        <v>2</v>
      </c>
      <c r="E428" s="1">
        <v>14580</v>
      </c>
      <c r="F428" s="1">
        <v>8</v>
      </c>
      <c r="G428" s="1" t="s">
        <v>171</v>
      </c>
      <c r="H428" s="1" t="s">
        <v>66</v>
      </c>
      <c r="I428" s="1" t="s">
        <v>67</v>
      </c>
      <c r="J428" s="1" t="s">
        <v>68</v>
      </c>
      <c r="K428" s="1" t="s">
        <v>60</v>
      </c>
      <c r="L428" s="1" t="s">
        <v>38</v>
      </c>
      <c r="M428" s="1" t="s">
        <v>38</v>
      </c>
      <c r="N428" s="1">
        <v>3018.93</v>
      </c>
      <c r="O428" s="2">
        <v>6037.86</v>
      </c>
      <c r="P428" s="1">
        <v>11</v>
      </c>
      <c r="Q428" s="1">
        <v>20230918</v>
      </c>
      <c r="R428" s="1">
        <v>20230918</v>
      </c>
      <c r="S428" s="1">
        <v>20230918</v>
      </c>
      <c r="T428" s="1" t="s">
        <v>69</v>
      </c>
      <c r="U428" s="1" t="b">
        <v>0</v>
      </c>
      <c r="V428" s="1" t="b">
        <v>1</v>
      </c>
      <c r="W428" s="1" t="str" cm="1">
        <f t="array" ref="W428">_xlfn.XLOOKUP(MID(JuchuZan[[#This Row],[Item'#]],2,3),INDEX(_dtRg_Material,,1),INDEX(_dtRg_Material,,2),"-")</f>
        <v>-</v>
      </c>
      <c r="X428" s="1">
        <f>JuchuZan[[#This Row],[Total Length]]/JuchuZan[[#This Row],[OrderQty]]</f>
        <v>7290</v>
      </c>
      <c r="Y428" s="87">
        <f>JuchuZan[[#This Row],[TotalPrice]]+Y427</f>
        <v>880048.32000000007</v>
      </c>
      <c r="Z4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8" s="1">
        <f>JuchuZan[[#This Row],[Total Length]]/JuchuZan[[#This Row],[Total Block]]</f>
        <v>1822.5</v>
      </c>
      <c r="AB428" s="1">
        <f>JuchuZan[[#This Row],[TotalPrice]]/JuchuZan[[#This Row],[OrderQty]]</f>
        <v>3018.93</v>
      </c>
      <c r="AC428" s="1" t="e">
        <f>_xlfn.XLOOKUP(JuchuZan[[#This Row],[H'#]],#REF!,#REF!,"NA",0)</f>
        <v>#REF!</v>
      </c>
      <c r="AD428" s="1" t="e">
        <f>_xlfn.XLOOKUP(JuchuZan[[#This Row],[H'#]],#REF!,#REF!,"NA",0)</f>
        <v>#REF!</v>
      </c>
      <c r="AE428" s="1" t="str">
        <f>_xlfn.XLOOKUP(JuchuZan[[#This Row],[H'#]],[3]Sheet1!$H$2:$H$1079,[3]Sheet1!$B$2:$B$1079,"NA",0)</f>
        <v>ARMOLOY (CHROME)IL</v>
      </c>
    </row>
    <row r="429" spans="1:31">
      <c r="A429" s="1" t="s">
        <v>1256</v>
      </c>
      <c r="B429" s="1" t="s">
        <v>63</v>
      </c>
      <c r="C429" s="1" t="s">
        <v>64</v>
      </c>
      <c r="D429" s="1">
        <v>2</v>
      </c>
      <c r="E429" s="1">
        <v>14580</v>
      </c>
      <c r="F429" s="1">
        <v>8</v>
      </c>
      <c r="G429" s="1" t="s">
        <v>171</v>
      </c>
      <c r="H429" s="1" t="s">
        <v>66</v>
      </c>
      <c r="I429" s="1" t="s">
        <v>67</v>
      </c>
      <c r="J429" s="1" t="s">
        <v>68</v>
      </c>
      <c r="K429" s="1" t="s">
        <v>60</v>
      </c>
      <c r="L429" s="1" t="s">
        <v>38</v>
      </c>
      <c r="M429" s="1" t="s">
        <v>38</v>
      </c>
      <c r="N429" s="1">
        <v>3018.93</v>
      </c>
      <c r="O429" s="2">
        <v>6037.86</v>
      </c>
      <c r="P429" s="1">
        <v>11</v>
      </c>
      <c r="Q429" s="1">
        <v>20230918</v>
      </c>
      <c r="R429" s="1">
        <v>20230918</v>
      </c>
      <c r="S429" s="1">
        <v>20230918</v>
      </c>
      <c r="T429" s="1" t="s">
        <v>69</v>
      </c>
      <c r="U429" s="1" t="b">
        <v>0</v>
      </c>
      <c r="V429" s="1" t="b">
        <v>1</v>
      </c>
      <c r="W429" s="1" t="str" cm="1">
        <f t="array" ref="W429">_xlfn.XLOOKUP(MID(JuchuZan[[#This Row],[Item'#]],2,3),INDEX(_dtRg_Material,,1),INDEX(_dtRg_Material,,2),"-")</f>
        <v>-</v>
      </c>
      <c r="X429" s="1">
        <f>JuchuZan[[#This Row],[Total Length]]/JuchuZan[[#This Row],[OrderQty]]</f>
        <v>7290</v>
      </c>
      <c r="Y429" s="87">
        <f>JuchuZan[[#This Row],[TotalPrice]]+Y428</f>
        <v>886086.18</v>
      </c>
      <c r="Z4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29" s="1">
        <f>JuchuZan[[#This Row],[Total Length]]/JuchuZan[[#This Row],[Total Block]]</f>
        <v>1822.5</v>
      </c>
      <c r="AB429" s="1">
        <f>JuchuZan[[#This Row],[TotalPrice]]/JuchuZan[[#This Row],[OrderQty]]</f>
        <v>3018.93</v>
      </c>
      <c r="AC429" s="1" t="e">
        <f>_xlfn.XLOOKUP(JuchuZan[[#This Row],[H'#]],#REF!,#REF!,"NA",0)</f>
        <v>#REF!</v>
      </c>
      <c r="AD429" s="1" t="e">
        <f>_xlfn.XLOOKUP(JuchuZan[[#This Row],[H'#]],#REF!,#REF!,"NA",0)</f>
        <v>#REF!</v>
      </c>
      <c r="AE429" s="1" t="str">
        <f>_xlfn.XLOOKUP(JuchuZan[[#This Row],[H'#]],[3]Sheet1!$H$2:$H$1079,[3]Sheet1!$B$2:$B$1079,"NA",0)</f>
        <v>ARMOLOY (CHROME)IL</v>
      </c>
    </row>
    <row r="430" spans="1:31">
      <c r="A430" s="1" t="s">
        <v>1257</v>
      </c>
      <c r="B430" s="1" t="s">
        <v>63</v>
      </c>
      <c r="C430" s="1" t="s">
        <v>64</v>
      </c>
      <c r="D430" s="1">
        <v>2</v>
      </c>
      <c r="E430" s="1">
        <v>14580</v>
      </c>
      <c r="F430" s="1">
        <v>8</v>
      </c>
      <c r="G430" s="1" t="s">
        <v>171</v>
      </c>
      <c r="H430" s="1" t="s">
        <v>66</v>
      </c>
      <c r="I430" s="1" t="s">
        <v>67</v>
      </c>
      <c r="J430" s="1" t="s">
        <v>68</v>
      </c>
      <c r="K430" s="1" t="s">
        <v>60</v>
      </c>
      <c r="L430" s="1" t="s">
        <v>38</v>
      </c>
      <c r="M430" s="1" t="s">
        <v>38</v>
      </c>
      <c r="N430" s="1">
        <v>3018.93</v>
      </c>
      <c r="O430" s="2">
        <v>6037.86</v>
      </c>
      <c r="P430" s="1">
        <v>11</v>
      </c>
      <c r="Q430" s="1">
        <v>20230918</v>
      </c>
      <c r="R430" s="1">
        <v>20230918</v>
      </c>
      <c r="S430" s="1">
        <v>20230918</v>
      </c>
      <c r="T430" s="1" t="s">
        <v>69</v>
      </c>
      <c r="U430" s="1" t="b">
        <v>0</v>
      </c>
      <c r="V430" s="1" t="b">
        <v>1</v>
      </c>
      <c r="W430" s="1" t="str" cm="1">
        <f t="array" ref="W430">_xlfn.XLOOKUP(MID(JuchuZan[[#This Row],[Item'#]],2,3),INDEX(_dtRg_Material,,1),INDEX(_dtRg_Material,,2),"-")</f>
        <v>-</v>
      </c>
      <c r="X430" s="1">
        <f>JuchuZan[[#This Row],[Total Length]]/JuchuZan[[#This Row],[OrderQty]]</f>
        <v>7290</v>
      </c>
      <c r="Y430" s="87">
        <f>JuchuZan[[#This Row],[TotalPrice]]+Y429</f>
        <v>892124.04</v>
      </c>
      <c r="Z4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0" s="1">
        <f>JuchuZan[[#This Row],[Total Length]]/JuchuZan[[#This Row],[Total Block]]</f>
        <v>1822.5</v>
      </c>
      <c r="AB430" s="1">
        <f>JuchuZan[[#This Row],[TotalPrice]]/JuchuZan[[#This Row],[OrderQty]]</f>
        <v>3018.93</v>
      </c>
      <c r="AC430" s="1" t="e">
        <f>_xlfn.XLOOKUP(JuchuZan[[#This Row],[H'#]],#REF!,#REF!,"NA",0)</f>
        <v>#REF!</v>
      </c>
      <c r="AD430" s="1" t="e">
        <f>_xlfn.XLOOKUP(JuchuZan[[#This Row],[H'#]],#REF!,#REF!,"NA",0)</f>
        <v>#REF!</v>
      </c>
      <c r="AE430" s="1" t="str">
        <f>_xlfn.XLOOKUP(JuchuZan[[#This Row],[H'#]],[3]Sheet1!$H$2:$H$1079,[3]Sheet1!$B$2:$B$1079,"NA",0)</f>
        <v>ARMOLOY (CHROME)IL</v>
      </c>
    </row>
    <row r="431" spans="1:31">
      <c r="A431" s="1" t="s">
        <v>1258</v>
      </c>
      <c r="B431" s="1" t="s">
        <v>1259</v>
      </c>
      <c r="C431" s="1" t="s">
        <v>1260</v>
      </c>
      <c r="D431" s="1">
        <v>4</v>
      </c>
      <c r="E431" s="1">
        <v>0</v>
      </c>
      <c r="F431" s="1">
        <v>4</v>
      </c>
      <c r="G431" s="1" t="s">
        <v>1261</v>
      </c>
      <c r="H431" s="1" t="s">
        <v>49</v>
      </c>
      <c r="I431" s="1" t="s">
        <v>50</v>
      </c>
      <c r="J431" s="1" t="s">
        <v>114</v>
      </c>
      <c r="K431" s="1" t="s">
        <v>60</v>
      </c>
      <c r="L431" s="1" t="s">
        <v>61</v>
      </c>
      <c r="M431" s="1" t="s">
        <v>38</v>
      </c>
      <c r="N431" s="1">
        <v>51.53</v>
      </c>
      <c r="O431" s="2">
        <v>206.12</v>
      </c>
      <c r="P431" s="1">
        <v>11</v>
      </c>
      <c r="Q431" s="1">
        <v>20230907</v>
      </c>
      <c r="R431" s="1">
        <v>20230918</v>
      </c>
      <c r="S431" s="1">
        <v>20230918</v>
      </c>
      <c r="T431" s="1" t="s">
        <v>38</v>
      </c>
      <c r="U431" s="1" t="b">
        <v>0</v>
      </c>
      <c r="V431" s="1" t="b">
        <v>1</v>
      </c>
      <c r="W431" s="1" t="str" cm="1">
        <f t="array" ref="W431">_xlfn.XLOOKUP(MID(JuchuZan[[#This Row],[Item'#]],2,3),INDEX(_dtRg_Material,,1),INDEX(_dtRg_Material,,2),"-")</f>
        <v>-</v>
      </c>
      <c r="X431" s="1">
        <f>JuchuZan[[#This Row],[Total Length]]/JuchuZan[[#This Row],[OrderQty]]</f>
        <v>0</v>
      </c>
      <c r="Y431" s="87">
        <f>JuchuZan[[#This Row],[TotalPrice]]+Y430</f>
        <v>892330.16</v>
      </c>
      <c r="Z4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1" s="1">
        <f>JuchuZan[[#This Row],[Total Length]]/JuchuZan[[#This Row],[Total Block]]</f>
        <v>0</v>
      </c>
      <c r="AB431" s="1">
        <f>JuchuZan[[#This Row],[TotalPrice]]/JuchuZan[[#This Row],[OrderQty]]</f>
        <v>51.53</v>
      </c>
      <c r="AC431" s="1" t="e">
        <f>_xlfn.XLOOKUP(JuchuZan[[#This Row],[H'#]],#REF!,#REF!,"NA",0)</f>
        <v>#REF!</v>
      </c>
      <c r="AD431" s="1" t="e">
        <f>_xlfn.XLOOKUP(JuchuZan[[#This Row],[H'#]],#REF!,#REF!,"NA",0)</f>
        <v>#REF!</v>
      </c>
      <c r="AE431" s="1" t="str">
        <f>_xlfn.XLOOKUP(JuchuZan[[#This Row],[H'#]],[3]Sheet1!$H$2:$H$1079,[3]Sheet1!$B$2:$B$1079,"NA",0)</f>
        <v>NA</v>
      </c>
    </row>
    <row r="432" spans="1:31">
      <c r="A432" s="1" t="s">
        <v>1262</v>
      </c>
      <c r="B432" s="1" t="s">
        <v>1263</v>
      </c>
      <c r="C432" s="1" t="s">
        <v>1264</v>
      </c>
      <c r="D432" s="1">
        <v>2</v>
      </c>
      <c r="E432" s="1">
        <v>560</v>
      </c>
      <c r="F432" s="1">
        <v>4</v>
      </c>
      <c r="G432" s="1" t="s">
        <v>42</v>
      </c>
      <c r="H432" s="1" t="s">
        <v>1171</v>
      </c>
      <c r="I432" s="1" t="s">
        <v>233</v>
      </c>
      <c r="J432" s="1" t="s">
        <v>397</v>
      </c>
      <c r="K432" s="1" t="s">
        <v>105</v>
      </c>
      <c r="L432" s="1" t="s">
        <v>38</v>
      </c>
      <c r="M432" s="1" t="s">
        <v>208</v>
      </c>
      <c r="N432" s="1">
        <v>158.69</v>
      </c>
      <c r="O432" s="2">
        <v>317.38</v>
      </c>
      <c r="P432" s="1">
        <v>11</v>
      </c>
      <c r="Q432" s="1">
        <v>20230725</v>
      </c>
      <c r="R432" s="1">
        <v>20230918</v>
      </c>
      <c r="S432" s="1">
        <v>20230918</v>
      </c>
      <c r="T432" s="1" t="s">
        <v>38</v>
      </c>
      <c r="U432" s="1" t="b">
        <v>0</v>
      </c>
      <c r="V432" s="1" t="b">
        <v>1</v>
      </c>
      <c r="W432" s="1" t="str" cm="1">
        <f t="array" ref="W432">_xlfn.XLOOKUP(MID(JuchuZan[[#This Row],[Item'#]],2,3),INDEX(_dtRg_Material,,1),INDEX(_dtRg_Material,,2),"-")</f>
        <v>-</v>
      </c>
      <c r="X432" s="1">
        <f>JuchuZan[[#This Row],[Total Length]]/JuchuZan[[#This Row],[OrderQty]]</f>
        <v>280</v>
      </c>
      <c r="Y432" s="87">
        <f>JuchuZan[[#This Row],[TotalPrice]]+Y431</f>
        <v>892647.54</v>
      </c>
      <c r="Z4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2" s="1">
        <f>JuchuZan[[#This Row],[Total Length]]/JuchuZan[[#This Row],[Total Block]]</f>
        <v>140</v>
      </c>
      <c r="AB432" s="1">
        <f>JuchuZan[[#This Row],[TotalPrice]]/JuchuZan[[#This Row],[OrderQty]]</f>
        <v>158.69</v>
      </c>
      <c r="AC432" s="1" t="e">
        <f>_xlfn.XLOOKUP(JuchuZan[[#This Row],[H'#]],#REF!,#REF!,"NA",0)</f>
        <v>#REF!</v>
      </c>
      <c r="AD432" s="1" t="e">
        <f>_xlfn.XLOOKUP(JuchuZan[[#This Row],[H'#]],#REF!,#REF!,"NA",0)</f>
        <v>#REF!</v>
      </c>
      <c r="AE432" s="1" t="str">
        <f>_xlfn.XLOOKUP(JuchuZan[[#This Row],[H'#]],[3]Sheet1!$H$2:$H$1079,[3]Sheet1!$B$2:$B$1079,"NA",0)</f>
        <v>WHEEL CUTTING HALF 4</v>
      </c>
    </row>
    <row r="433" spans="1:31" hidden="1">
      <c r="A433" s="1" t="s">
        <v>1265</v>
      </c>
      <c r="B433" s="1" t="s">
        <v>1266</v>
      </c>
      <c r="C433" s="1" t="s">
        <v>1267</v>
      </c>
      <c r="D433" s="1">
        <v>1</v>
      </c>
      <c r="E433" s="1">
        <v>1060</v>
      </c>
      <c r="F433" s="1">
        <v>4</v>
      </c>
      <c r="G433" s="1" t="s">
        <v>123</v>
      </c>
      <c r="H433" s="1" t="s">
        <v>74</v>
      </c>
      <c r="I433" s="1" t="s">
        <v>36</v>
      </c>
      <c r="J433" s="1" t="s">
        <v>403</v>
      </c>
      <c r="K433" s="1" t="s">
        <v>1268</v>
      </c>
      <c r="L433" s="1" t="s">
        <v>38</v>
      </c>
      <c r="M433" s="1" t="s">
        <v>38</v>
      </c>
      <c r="N433" s="1">
        <v>1404</v>
      </c>
      <c r="O433" s="2">
        <v>1404</v>
      </c>
      <c r="P433" s="1">
        <v>11</v>
      </c>
      <c r="Q433" s="1">
        <v>20230918</v>
      </c>
      <c r="R433" s="1">
        <v>20230918</v>
      </c>
      <c r="S433" s="1">
        <v>20230918</v>
      </c>
      <c r="T433" s="1" t="s">
        <v>38</v>
      </c>
      <c r="U433" s="1" t="b">
        <v>0</v>
      </c>
      <c r="V433" s="1" t="b">
        <v>0</v>
      </c>
      <c r="W433" s="1" t="str" cm="1">
        <f t="array" ref="W433">_xlfn.XLOOKUP(MID(JuchuZan[[#This Row],[Item'#]],2,3),INDEX(_dtRg_Material,,1),INDEX(_dtRg_Material,,2),"-")</f>
        <v>-</v>
      </c>
      <c r="X433" s="1">
        <f>JuchuZan[[#This Row],[Total Length]]/JuchuZan[[#This Row],[OrderQty]]</f>
        <v>1060</v>
      </c>
      <c r="Y433" s="87">
        <f>JuchuZan[[#This Row],[TotalPrice]]+Y432</f>
        <v>894051.54</v>
      </c>
      <c r="Z4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3" s="1">
        <f>JuchuZan[[#This Row],[Total Length]]/JuchuZan[[#This Row],[Total Block]]</f>
        <v>265</v>
      </c>
      <c r="AB433" s="1">
        <f>JuchuZan[[#This Row],[TotalPrice]]/JuchuZan[[#This Row],[OrderQty]]</f>
        <v>1404</v>
      </c>
      <c r="AC433" s="1" t="e">
        <f>_xlfn.XLOOKUP(JuchuZan[[#This Row],[H'#]],#REF!,#REF!,"NA",0)</f>
        <v>#REF!</v>
      </c>
      <c r="AD433" s="1" t="e">
        <f>_xlfn.XLOOKUP(JuchuZan[[#This Row],[H'#]],#REF!,#REF!,"NA",0)</f>
        <v>#REF!</v>
      </c>
      <c r="AE433" s="1" t="str">
        <f>_xlfn.XLOOKUP(JuchuZan[[#This Row],[H'#]],[3]Sheet1!$H$2:$H$1079,[3]Sheet1!$B$2:$B$1079,"NA",0)</f>
        <v>WASHING (GL)</v>
      </c>
    </row>
    <row r="434" spans="1:31">
      <c r="A434" s="1" t="s">
        <v>1269</v>
      </c>
      <c r="B434" s="1" t="s">
        <v>1270</v>
      </c>
      <c r="C434" s="1" t="s">
        <v>1271</v>
      </c>
      <c r="D434" s="1">
        <v>4</v>
      </c>
      <c r="E434" s="1">
        <v>460</v>
      </c>
      <c r="F434" s="1">
        <v>4</v>
      </c>
      <c r="G434" s="1" t="s">
        <v>42</v>
      </c>
      <c r="H434" s="1" t="s">
        <v>1272</v>
      </c>
      <c r="I434" s="1" t="s">
        <v>233</v>
      </c>
      <c r="J434" s="1" t="s">
        <v>59</v>
      </c>
      <c r="K434" s="1" t="s">
        <v>105</v>
      </c>
      <c r="L434" s="1" t="s">
        <v>38</v>
      </c>
      <c r="M434" s="1" t="s">
        <v>38</v>
      </c>
      <c r="N434" s="1">
        <v>60.64</v>
      </c>
      <c r="O434" s="2">
        <v>242.56</v>
      </c>
      <c r="P434" s="1">
        <v>11</v>
      </c>
      <c r="Q434" s="1">
        <v>20230725</v>
      </c>
      <c r="R434" s="1">
        <v>20230918</v>
      </c>
      <c r="S434" s="1">
        <v>20230918</v>
      </c>
      <c r="T434" s="1" t="s">
        <v>38</v>
      </c>
      <c r="U434" s="1" t="b">
        <v>0</v>
      </c>
      <c r="V434" s="1" t="b">
        <v>1</v>
      </c>
      <c r="W434" s="1" t="str" cm="1">
        <f t="array" ref="W434">_xlfn.XLOOKUP(MID(JuchuZan[[#This Row],[Item'#]],2,3),INDEX(_dtRg_Material,,1),INDEX(_dtRg_Material,,2),"-")</f>
        <v>M</v>
      </c>
      <c r="X434" s="1">
        <f>JuchuZan[[#This Row],[Total Length]]/JuchuZan[[#This Row],[OrderQty]]</f>
        <v>115</v>
      </c>
      <c r="Y434" s="87">
        <f>JuchuZan[[#This Row],[TotalPrice]]+Y433</f>
        <v>894294.10000000009</v>
      </c>
      <c r="Z4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4" s="1">
        <f>JuchuZan[[#This Row],[Total Length]]/JuchuZan[[#This Row],[Total Block]]</f>
        <v>115</v>
      </c>
      <c r="AB434" s="1">
        <f>JuchuZan[[#This Row],[TotalPrice]]/JuchuZan[[#This Row],[OrderQty]]</f>
        <v>60.64</v>
      </c>
      <c r="AC434" s="1" t="e">
        <f>_xlfn.XLOOKUP(JuchuZan[[#This Row],[H'#]],#REF!,#REF!,"NA",0)</f>
        <v>#REF!</v>
      </c>
      <c r="AD434" s="1" t="e">
        <f>_xlfn.XLOOKUP(JuchuZan[[#This Row],[H'#]],#REF!,#REF!,"NA",0)</f>
        <v>#REF!</v>
      </c>
      <c r="AE434" s="1" t="str">
        <f>_xlfn.XLOOKUP(JuchuZan[[#This Row],[H'#]],[3]Sheet1!$H$2:$H$1079,[3]Sheet1!$B$2:$B$1079,"NA",0)</f>
        <v>WHEEL CUTTING HALF 4</v>
      </c>
    </row>
    <row r="435" spans="1:31">
      <c r="A435" s="1" t="s">
        <v>1273</v>
      </c>
      <c r="B435" s="1" t="s">
        <v>1274</v>
      </c>
      <c r="C435" s="1" t="s">
        <v>1275</v>
      </c>
      <c r="D435" s="1">
        <v>2</v>
      </c>
      <c r="E435" s="1">
        <v>2820</v>
      </c>
      <c r="F435" s="1">
        <v>4</v>
      </c>
      <c r="G435" s="1" t="s">
        <v>1276</v>
      </c>
      <c r="H435" s="1" t="s">
        <v>49</v>
      </c>
      <c r="I435" s="1" t="s">
        <v>50</v>
      </c>
      <c r="J435" s="1" t="s">
        <v>68</v>
      </c>
      <c r="K435" s="1" t="s">
        <v>115</v>
      </c>
      <c r="L435" s="1" t="s">
        <v>96</v>
      </c>
      <c r="M435" s="1" t="s">
        <v>208</v>
      </c>
      <c r="N435" s="1">
        <v>393</v>
      </c>
      <c r="O435" s="2">
        <v>786</v>
      </c>
      <c r="P435" s="1">
        <v>11</v>
      </c>
      <c r="Q435" s="1">
        <v>20230918</v>
      </c>
      <c r="R435" s="1">
        <v>20230918</v>
      </c>
      <c r="S435" s="1">
        <v>20230918</v>
      </c>
      <c r="T435" s="1" t="s">
        <v>38</v>
      </c>
      <c r="U435" s="1" t="b">
        <v>0</v>
      </c>
      <c r="V435" s="1" t="b">
        <v>1</v>
      </c>
      <c r="W435" s="1" t="str" cm="1">
        <f t="array" ref="W435">_xlfn.XLOOKUP(MID(JuchuZan[[#This Row],[Item'#]],2,3),INDEX(_dtRg_Material,,1),INDEX(_dtRg_Material,,2),"-")</f>
        <v>-</v>
      </c>
      <c r="X435" s="1">
        <f>JuchuZan[[#This Row],[Total Length]]/JuchuZan[[#This Row],[OrderQty]]</f>
        <v>1410</v>
      </c>
      <c r="Y435" s="87">
        <f>JuchuZan[[#This Row],[TotalPrice]]+Y434</f>
        <v>895080.10000000009</v>
      </c>
      <c r="Z4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5" s="1">
        <f>JuchuZan[[#This Row],[Total Length]]/JuchuZan[[#This Row],[Total Block]]</f>
        <v>705</v>
      </c>
      <c r="AB435" s="1">
        <f>JuchuZan[[#This Row],[TotalPrice]]/JuchuZan[[#This Row],[OrderQty]]</f>
        <v>393</v>
      </c>
      <c r="AC435" s="1" t="e">
        <f>_xlfn.XLOOKUP(JuchuZan[[#This Row],[H'#]],#REF!,#REF!,"NA",0)</f>
        <v>#REF!</v>
      </c>
      <c r="AD435" s="1" t="e">
        <f>_xlfn.XLOOKUP(JuchuZan[[#This Row],[H'#]],#REF!,#REF!,"NA",0)</f>
        <v>#REF!</v>
      </c>
      <c r="AE435" s="1" t="str">
        <f>_xlfn.XLOOKUP(JuchuZan[[#This Row],[H'#]],[3]Sheet1!$H$2:$H$1079,[3]Sheet1!$B$2:$B$1079,"NA",0)</f>
        <v>RAIL SURFACE/GROOVE GRINDING</v>
      </c>
    </row>
    <row r="436" spans="1:31">
      <c r="A436" s="1" t="s">
        <v>1277</v>
      </c>
      <c r="B436" s="1" t="s">
        <v>1278</v>
      </c>
      <c r="C436" s="1" t="s">
        <v>1279</v>
      </c>
      <c r="D436" s="1">
        <v>20</v>
      </c>
      <c r="E436" s="1">
        <v>60000</v>
      </c>
      <c r="F436" s="1">
        <v>0</v>
      </c>
      <c r="G436" s="1" t="s">
        <v>1280</v>
      </c>
      <c r="H436" s="1" t="s">
        <v>1281</v>
      </c>
      <c r="I436" s="1" t="s">
        <v>233</v>
      </c>
      <c r="J436" s="1" t="s">
        <v>114</v>
      </c>
      <c r="K436" s="1" t="s">
        <v>38</v>
      </c>
      <c r="L436" s="1" t="s">
        <v>61</v>
      </c>
      <c r="M436" s="1" t="s">
        <v>38</v>
      </c>
      <c r="N436" s="1">
        <v>156.4</v>
      </c>
      <c r="O436" s="2">
        <v>3128</v>
      </c>
      <c r="P436" s="1">
        <v>11</v>
      </c>
      <c r="Q436" s="1">
        <v>20240917</v>
      </c>
      <c r="R436" s="1">
        <v>20230918</v>
      </c>
      <c r="S436" s="1">
        <v>20230918</v>
      </c>
      <c r="T436" s="1" t="s">
        <v>38</v>
      </c>
      <c r="U436" s="1" t="b">
        <v>0</v>
      </c>
      <c r="V436" s="1" t="b">
        <v>1</v>
      </c>
      <c r="W436" s="1" t="str" cm="1">
        <f t="array" ref="W436">_xlfn.XLOOKUP(MID(JuchuZan[[#This Row],[Item'#]],2,3),INDEX(_dtRg_Material,,1),INDEX(_dtRg_Material,,2),"-")</f>
        <v>-</v>
      </c>
      <c r="X436" s="1">
        <f>JuchuZan[[#This Row],[Total Length]]/JuchuZan[[#This Row],[OrderQty]]</f>
        <v>3000</v>
      </c>
      <c r="Y436" s="87">
        <f>JuchuZan[[#This Row],[TotalPrice]]+Y435</f>
        <v>898208.10000000009</v>
      </c>
      <c r="Z4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6" s="1" t="e">
        <f>JuchuZan[[#This Row],[Total Length]]/JuchuZan[[#This Row],[Total Block]]</f>
        <v>#DIV/0!</v>
      </c>
      <c r="AB436" s="1">
        <f>JuchuZan[[#This Row],[TotalPrice]]/JuchuZan[[#This Row],[OrderQty]]</f>
        <v>156.4</v>
      </c>
      <c r="AC436" s="1" t="e">
        <f>_xlfn.XLOOKUP(JuchuZan[[#This Row],[H'#]],#REF!,#REF!,"NA",0)</f>
        <v>#REF!</v>
      </c>
      <c r="AD436" s="1" t="e">
        <f>_xlfn.XLOOKUP(JuchuZan[[#This Row],[H'#]],#REF!,#REF!,"NA",0)</f>
        <v>#REF!</v>
      </c>
      <c r="AE436" s="1" t="str">
        <f>_xlfn.XLOOKUP(JuchuZan[[#This Row],[H'#]],[3]Sheet1!$H$2:$H$1079,[3]Sheet1!$B$2:$B$1079,"NA",0)</f>
        <v>ROTARY GRINDING</v>
      </c>
    </row>
    <row r="437" spans="1:31" hidden="1">
      <c r="A437" s="1" t="s">
        <v>1282</v>
      </c>
      <c r="B437" s="1" t="s">
        <v>1283</v>
      </c>
      <c r="C437" s="1" t="s">
        <v>1284</v>
      </c>
      <c r="D437" s="1">
        <v>2</v>
      </c>
      <c r="E437" s="1">
        <v>1000</v>
      </c>
      <c r="F437" s="1">
        <v>2</v>
      </c>
      <c r="G437" s="1" t="s">
        <v>38</v>
      </c>
      <c r="H437" s="1" t="s">
        <v>93</v>
      </c>
      <c r="I437" s="1" t="s">
        <v>43</v>
      </c>
      <c r="J437" s="1" t="s">
        <v>360</v>
      </c>
      <c r="K437" s="1" t="s">
        <v>227</v>
      </c>
      <c r="L437" s="1" t="s">
        <v>38</v>
      </c>
      <c r="M437" s="1" t="s">
        <v>289</v>
      </c>
      <c r="N437" s="1">
        <v>525.14</v>
      </c>
      <c r="O437" s="2">
        <v>1050.28</v>
      </c>
      <c r="P437" s="1">
        <v>21</v>
      </c>
      <c r="Q437" s="1">
        <v>20230817</v>
      </c>
      <c r="R437" s="1">
        <v>20230918</v>
      </c>
      <c r="S437" s="1">
        <v>20230918</v>
      </c>
      <c r="T437" s="1" t="s">
        <v>38</v>
      </c>
      <c r="U437" s="1" t="b">
        <v>0</v>
      </c>
      <c r="V437" s="1" t="b">
        <v>0</v>
      </c>
      <c r="W437" s="1" t="str" cm="1">
        <f t="array" ref="W437">_xlfn.XLOOKUP(MID(JuchuZan[[#This Row],[Item'#]],2,3),INDEX(_dtRg_Material,,1),INDEX(_dtRg_Material,,2),"-")</f>
        <v>-</v>
      </c>
      <c r="X437" s="1">
        <f>JuchuZan[[#This Row],[Total Length]]/JuchuZan[[#This Row],[OrderQty]]</f>
        <v>500</v>
      </c>
      <c r="Y437" s="87">
        <f>JuchuZan[[#This Row],[TotalPrice]]+Y436</f>
        <v>899258.38000000012</v>
      </c>
      <c r="Z4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7" s="1">
        <f>JuchuZan[[#This Row],[Total Length]]/JuchuZan[[#This Row],[Total Block]]</f>
        <v>500</v>
      </c>
      <c r="AB437" s="1">
        <f>JuchuZan[[#This Row],[TotalPrice]]/JuchuZan[[#This Row],[OrderQty]]</f>
        <v>525.14</v>
      </c>
      <c r="AC437" s="1" t="e">
        <f>_xlfn.XLOOKUP(JuchuZan[[#This Row],[H'#]],#REF!,#REF!,"NA",0)</f>
        <v>#REF!</v>
      </c>
      <c r="AD437" s="1" t="e">
        <f>_xlfn.XLOOKUP(JuchuZan[[#This Row],[H'#]],#REF!,#REF!,"NA",0)</f>
        <v>#REF!</v>
      </c>
      <c r="AE437" s="1" t="str">
        <f>_xlfn.XLOOKUP(JuchuZan[[#This Row],[H'#]],[3]Sheet1!$H$2:$H$1079,[3]Sheet1!$B$2:$B$1079,"NA",0)</f>
        <v>NA</v>
      </c>
    </row>
    <row r="438" spans="1:31">
      <c r="A438" s="1" t="s">
        <v>1285</v>
      </c>
      <c r="B438" s="1" t="s">
        <v>910</v>
      </c>
      <c r="C438" s="1" t="s">
        <v>911</v>
      </c>
      <c r="D438" s="1">
        <v>50</v>
      </c>
      <c r="E438" s="1">
        <v>5500</v>
      </c>
      <c r="F438" s="1">
        <v>50</v>
      </c>
      <c r="G438" s="1" t="s">
        <v>250</v>
      </c>
      <c r="H438" s="1" t="s">
        <v>183</v>
      </c>
      <c r="I438" s="1" t="s">
        <v>184</v>
      </c>
      <c r="J438" s="1" t="s">
        <v>243</v>
      </c>
      <c r="K438" s="1" t="s">
        <v>185</v>
      </c>
      <c r="L438" s="1" t="s">
        <v>96</v>
      </c>
      <c r="M438" s="1" t="s">
        <v>53</v>
      </c>
      <c r="N438" s="1">
        <v>42.09</v>
      </c>
      <c r="O438" s="2">
        <v>2104.5</v>
      </c>
      <c r="P438" s="1">
        <v>11</v>
      </c>
      <c r="Q438" s="1">
        <v>20230817</v>
      </c>
      <c r="R438" s="1">
        <v>20230918</v>
      </c>
      <c r="S438" s="1">
        <v>20230918</v>
      </c>
      <c r="T438" s="1" t="s">
        <v>38</v>
      </c>
      <c r="U438" s="1" t="b">
        <v>0</v>
      </c>
      <c r="V438" s="1" t="b">
        <v>1</v>
      </c>
      <c r="W438" s="1" t="str" cm="1">
        <f t="array" ref="W438">_xlfn.XLOOKUP(MID(JuchuZan[[#This Row],[Item'#]],2,3),INDEX(_dtRg_Material,,1),INDEX(_dtRg_Material,,2),"-")</f>
        <v>M</v>
      </c>
      <c r="X438" s="1">
        <f>JuchuZan[[#This Row],[Total Length]]/JuchuZan[[#This Row],[OrderQty]]</f>
        <v>110</v>
      </c>
      <c r="Y438" s="87">
        <f>JuchuZan[[#This Row],[TotalPrice]]+Y437</f>
        <v>901362.88000000012</v>
      </c>
      <c r="Z4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8" s="1">
        <f>JuchuZan[[#This Row],[Total Length]]/JuchuZan[[#This Row],[Total Block]]</f>
        <v>110</v>
      </c>
      <c r="AB438" s="1">
        <f>JuchuZan[[#This Row],[TotalPrice]]/JuchuZan[[#This Row],[OrderQty]]</f>
        <v>42.09</v>
      </c>
      <c r="AC438" s="1" t="e">
        <f>_xlfn.XLOOKUP(JuchuZan[[#This Row],[H'#]],#REF!,#REF!,"NA",0)</f>
        <v>#REF!</v>
      </c>
      <c r="AD438" s="1" t="e">
        <f>_xlfn.XLOOKUP(JuchuZan[[#This Row],[H'#]],#REF!,#REF!,"NA",0)</f>
        <v>#REF!</v>
      </c>
      <c r="AE438" s="1" t="str">
        <f>_xlfn.XLOOKUP(JuchuZan[[#This Row],[H'#]],[3]Sheet1!$H$2:$H$1079,[3]Sheet1!$B$2:$B$1079,"NA",0)</f>
        <v>WHEEL CUTTING HALF 4</v>
      </c>
    </row>
    <row r="439" spans="1:31">
      <c r="A439" s="1" t="s">
        <v>1286</v>
      </c>
      <c r="B439" s="1" t="s">
        <v>1287</v>
      </c>
      <c r="C439" s="1" t="s">
        <v>1288</v>
      </c>
      <c r="D439" s="1">
        <v>20</v>
      </c>
      <c r="E439" s="1">
        <v>0</v>
      </c>
      <c r="F439" s="1">
        <v>20</v>
      </c>
      <c r="G439" s="1" t="s">
        <v>1289</v>
      </c>
      <c r="H439" s="1" t="s">
        <v>66</v>
      </c>
      <c r="I439" s="1" t="s">
        <v>67</v>
      </c>
      <c r="J439" s="1" t="s">
        <v>114</v>
      </c>
      <c r="K439" s="1" t="s">
        <v>60</v>
      </c>
      <c r="L439" s="1" t="s">
        <v>38</v>
      </c>
      <c r="M439" s="1" t="s">
        <v>38</v>
      </c>
      <c r="N439" s="1">
        <v>64.150000000000006</v>
      </c>
      <c r="O439" s="2">
        <v>1283</v>
      </c>
      <c r="P439" s="1">
        <v>11</v>
      </c>
      <c r="Q439" s="1">
        <v>20230825</v>
      </c>
      <c r="R439" s="1">
        <v>20230918</v>
      </c>
      <c r="S439" s="1">
        <v>20230918</v>
      </c>
      <c r="T439" s="1" t="s">
        <v>38</v>
      </c>
      <c r="U439" s="1" t="b">
        <v>0</v>
      </c>
      <c r="V439" s="1" t="b">
        <v>1</v>
      </c>
      <c r="W439" s="1" t="str" cm="1">
        <f t="array" ref="W439">_xlfn.XLOOKUP(MID(JuchuZan[[#This Row],[Item'#]],2,3),INDEX(_dtRg_Material,,1),INDEX(_dtRg_Material,,2),"-")</f>
        <v>-</v>
      </c>
      <c r="X439" s="1">
        <f>JuchuZan[[#This Row],[Total Length]]/JuchuZan[[#This Row],[OrderQty]]</f>
        <v>0</v>
      </c>
      <c r="Y439" s="87">
        <f>JuchuZan[[#This Row],[TotalPrice]]+Y438</f>
        <v>902645.88000000012</v>
      </c>
      <c r="Z4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39" s="1">
        <f>JuchuZan[[#This Row],[Total Length]]/JuchuZan[[#This Row],[Total Block]]</f>
        <v>0</v>
      </c>
      <c r="AB439" s="1">
        <f>JuchuZan[[#This Row],[TotalPrice]]/JuchuZan[[#This Row],[OrderQty]]</f>
        <v>64.150000000000006</v>
      </c>
      <c r="AC439" s="1" t="e">
        <f>_xlfn.XLOOKUP(JuchuZan[[#This Row],[H'#]],#REF!,#REF!,"NA",0)</f>
        <v>#REF!</v>
      </c>
      <c r="AD439" s="1" t="e">
        <f>_xlfn.XLOOKUP(JuchuZan[[#This Row],[H'#]],#REF!,#REF!,"NA",0)</f>
        <v>#REF!</v>
      </c>
      <c r="AE439" s="1" t="str">
        <f>_xlfn.XLOOKUP(JuchuZan[[#This Row],[H'#]],[3]Sheet1!$H$2:$H$1079,[3]Sheet1!$B$2:$B$1079,"NA",0)</f>
        <v>NA</v>
      </c>
    </row>
    <row r="440" spans="1:31">
      <c r="A440" s="1" t="s">
        <v>1290</v>
      </c>
      <c r="B440" s="1" t="s">
        <v>1291</v>
      </c>
      <c r="C440" s="1" t="s">
        <v>1292</v>
      </c>
      <c r="D440" s="1">
        <v>6</v>
      </c>
      <c r="E440" s="1">
        <v>8880</v>
      </c>
      <c r="F440" s="1">
        <v>0</v>
      </c>
      <c r="G440" s="1" t="s">
        <v>38</v>
      </c>
      <c r="H440" s="1" t="s">
        <v>919</v>
      </c>
      <c r="I440" s="1" t="s">
        <v>67</v>
      </c>
      <c r="J440" s="1" t="s">
        <v>81</v>
      </c>
      <c r="K440" s="1" t="s">
        <v>38</v>
      </c>
      <c r="L440" s="1" t="s">
        <v>61</v>
      </c>
      <c r="M440" s="1" t="s">
        <v>38</v>
      </c>
      <c r="N440" s="1">
        <v>220.42</v>
      </c>
      <c r="O440" s="2">
        <v>1322.52</v>
      </c>
      <c r="P440" s="1">
        <v>21</v>
      </c>
      <c r="Q440" s="1">
        <v>20230918</v>
      </c>
      <c r="R440" s="1">
        <v>20230918</v>
      </c>
      <c r="S440" s="1">
        <v>20230918</v>
      </c>
      <c r="T440" s="1" t="s">
        <v>38</v>
      </c>
      <c r="U440" s="1" t="b">
        <v>0</v>
      </c>
      <c r="V440" s="1" t="b">
        <v>1</v>
      </c>
      <c r="W440" s="1" t="str" cm="1">
        <f t="array" ref="W440">_xlfn.XLOOKUP(MID(JuchuZan[[#This Row],[Item'#]],2,3),INDEX(_dtRg_Material,,1),INDEX(_dtRg_Material,,2),"-")</f>
        <v>M</v>
      </c>
      <c r="X440" s="1">
        <f>JuchuZan[[#This Row],[Total Length]]/JuchuZan[[#This Row],[OrderQty]]</f>
        <v>1480</v>
      </c>
      <c r="Y440" s="87">
        <f>JuchuZan[[#This Row],[TotalPrice]]+Y439</f>
        <v>903968.40000000014</v>
      </c>
      <c r="Z4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0" s="1" t="e">
        <f>JuchuZan[[#This Row],[Total Length]]/JuchuZan[[#This Row],[Total Block]]</f>
        <v>#DIV/0!</v>
      </c>
      <c r="AB440" s="1">
        <f>JuchuZan[[#This Row],[TotalPrice]]/JuchuZan[[#This Row],[OrderQty]]</f>
        <v>220.42</v>
      </c>
      <c r="AC440" s="1" t="e">
        <f>_xlfn.XLOOKUP(JuchuZan[[#This Row],[H'#]],#REF!,#REF!,"NA",0)</f>
        <v>#REF!</v>
      </c>
      <c r="AD440" s="1" t="e">
        <f>_xlfn.XLOOKUP(JuchuZan[[#This Row],[H'#]],#REF!,#REF!,"NA",0)</f>
        <v>#REF!</v>
      </c>
      <c r="AE440" s="1" t="str">
        <f>_xlfn.XLOOKUP(JuchuZan[[#This Row],[H'#]],[3]Sheet1!$H$2:$H$1079,[3]Sheet1!$B$2:$B$1079,"NA",0)</f>
        <v>NA</v>
      </c>
    </row>
    <row r="441" spans="1:31">
      <c r="A441" s="1" t="s">
        <v>1293</v>
      </c>
      <c r="B441" s="1" t="s">
        <v>1294</v>
      </c>
      <c r="C441" s="1" t="s">
        <v>1295</v>
      </c>
      <c r="D441" s="1">
        <v>6</v>
      </c>
      <c r="E441" s="1">
        <v>12120</v>
      </c>
      <c r="F441" s="1">
        <v>0</v>
      </c>
      <c r="G441" s="1" t="s">
        <v>38</v>
      </c>
      <c r="H441" s="1" t="s">
        <v>919</v>
      </c>
      <c r="I441" s="1" t="s">
        <v>67</v>
      </c>
      <c r="J441" s="1" t="s">
        <v>114</v>
      </c>
      <c r="K441" s="1" t="s">
        <v>38</v>
      </c>
      <c r="L441" s="1" t="s">
        <v>61</v>
      </c>
      <c r="M441" s="1" t="s">
        <v>38</v>
      </c>
      <c r="N441" s="1">
        <v>297.67</v>
      </c>
      <c r="O441" s="2">
        <v>1786.02</v>
      </c>
      <c r="P441" s="1">
        <v>21</v>
      </c>
      <c r="Q441" s="1">
        <v>20230918</v>
      </c>
      <c r="R441" s="1">
        <v>20230918</v>
      </c>
      <c r="S441" s="1">
        <v>20230918</v>
      </c>
      <c r="T441" s="1" t="s">
        <v>38</v>
      </c>
      <c r="U441" s="1" t="b">
        <v>0</v>
      </c>
      <c r="V441" s="1" t="b">
        <v>1</v>
      </c>
      <c r="W441" s="1" t="str" cm="1">
        <f t="array" ref="W441">_xlfn.XLOOKUP(MID(JuchuZan[[#This Row],[Item'#]],2,3),INDEX(_dtRg_Material,,1),INDEX(_dtRg_Material,,2),"-")</f>
        <v>M</v>
      </c>
      <c r="X441" s="1">
        <f>JuchuZan[[#This Row],[Total Length]]/JuchuZan[[#This Row],[OrderQty]]</f>
        <v>2020</v>
      </c>
      <c r="Y441" s="87">
        <f>JuchuZan[[#This Row],[TotalPrice]]+Y440</f>
        <v>905754.42000000016</v>
      </c>
      <c r="Z4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1" s="1" t="e">
        <f>JuchuZan[[#This Row],[Total Length]]/JuchuZan[[#This Row],[Total Block]]</f>
        <v>#DIV/0!</v>
      </c>
      <c r="AB441" s="1">
        <f>JuchuZan[[#This Row],[TotalPrice]]/JuchuZan[[#This Row],[OrderQty]]</f>
        <v>297.67</v>
      </c>
      <c r="AC441" s="1" t="e">
        <f>_xlfn.XLOOKUP(JuchuZan[[#This Row],[H'#]],#REF!,#REF!,"NA",0)</f>
        <v>#REF!</v>
      </c>
      <c r="AD441" s="1" t="e">
        <f>_xlfn.XLOOKUP(JuchuZan[[#This Row],[H'#]],#REF!,#REF!,"NA",0)</f>
        <v>#REF!</v>
      </c>
      <c r="AE441" s="1" t="str">
        <f>_xlfn.XLOOKUP(JuchuZan[[#This Row],[H'#]],[3]Sheet1!$H$2:$H$1079,[3]Sheet1!$B$2:$B$1079,"NA",0)</f>
        <v>RAIL GROOVE GRINDING</v>
      </c>
    </row>
    <row r="442" spans="1:31" hidden="1">
      <c r="A442" s="1" t="s">
        <v>1296</v>
      </c>
      <c r="B442" s="1" t="s">
        <v>1297</v>
      </c>
      <c r="C442" s="1" t="s">
        <v>1298</v>
      </c>
      <c r="D442" s="1">
        <v>2</v>
      </c>
      <c r="E442" s="1">
        <v>2480</v>
      </c>
      <c r="F442" s="1">
        <v>0</v>
      </c>
      <c r="G442" s="1" t="s">
        <v>38</v>
      </c>
      <c r="H442" s="1" t="s">
        <v>919</v>
      </c>
      <c r="I442" s="1" t="s">
        <v>67</v>
      </c>
      <c r="J442" s="1" t="s">
        <v>59</v>
      </c>
      <c r="K442" s="1" t="s">
        <v>38</v>
      </c>
      <c r="L442" s="1" t="s">
        <v>61</v>
      </c>
      <c r="M442" s="1" t="s">
        <v>38</v>
      </c>
      <c r="N442" s="1">
        <v>184.37</v>
      </c>
      <c r="O442" s="2">
        <v>368.74</v>
      </c>
      <c r="P442" s="1">
        <v>21</v>
      </c>
      <c r="Q442" s="1">
        <v>20230918</v>
      </c>
      <c r="R442" s="1">
        <v>20230918</v>
      </c>
      <c r="S442" s="1">
        <v>20230918</v>
      </c>
      <c r="T442" s="1" t="s">
        <v>38</v>
      </c>
      <c r="U442" s="1" t="b">
        <v>1</v>
      </c>
      <c r="V442" s="1" t="b">
        <v>0</v>
      </c>
      <c r="W442" s="1" t="str" cm="1">
        <f t="array" ref="W442">_xlfn.XLOOKUP(MID(JuchuZan[[#This Row],[Item'#]],2,3),INDEX(_dtRg_Material,,1),INDEX(_dtRg_Material,,2),"-")</f>
        <v>M</v>
      </c>
      <c r="X442" s="1">
        <f>JuchuZan[[#This Row],[Total Length]]/JuchuZan[[#This Row],[OrderQty]]</f>
        <v>1240</v>
      </c>
      <c r="Y442" s="87">
        <f>JuchuZan[[#This Row],[TotalPrice]]+Y441</f>
        <v>906123.16000000015</v>
      </c>
      <c r="Z4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2" s="1" t="e">
        <f>JuchuZan[[#This Row],[Total Length]]/JuchuZan[[#This Row],[Total Block]]</f>
        <v>#DIV/0!</v>
      </c>
      <c r="AB442" s="1">
        <f>JuchuZan[[#This Row],[TotalPrice]]/JuchuZan[[#This Row],[OrderQty]]</f>
        <v>184.37</v>
      </c>
      <c r="AC442" s="1" t="e">
        <f>_xlfn.XLOOKUP(JuchuZan[[#This Row],[H'#]],#REF!,#REF!,"NA",0)</f>
        <v>#REF!</v>
      </c>
      <c r="AD442" s="1" t="e">
        <f>_xlfn.XLOOKUP(JuchuZan[[#This Row],[H'#]],#REF!,#REF!,"NA",0)</f>
        <v>#REF!</v>
      </c>
      <c r="AE442" s="1" t="str">
        <f>_xlfn.XLOOKUP(JuchuZan[[#This Row],[H'#]],[3]Sheet1!$H$2:$H$1079,[3]Sheet1!$B$2:$B$1079,"NA",0)</f>
        <v>FINISH STRAIGHTENING</v>
      </c>
    </row>
    <row r="443" spans="1:31">
      <c r="A443" s="1" t="s">
        <v>1299</v>
      </c>
      <c r="B443" s="1" t="s">
        <v>1300</v>
      </c>
      <c r="C443" s="1" t="s">
        <v>1301</v>
      </c>
      <c r="D443" s="1">
        <v>2</v>
      </c>
      <c r="E443" s="1">
        <v>2000</v>
      </c>
      <c r="F443" s="1">
        <v>4</v>
      </c>
      <c r="G443" s="1" t="s">
        <v>1302</v>
      </c>
      <c r="H443" s="1" t="s">
        <v>49</v>
      </c>
      <c r="I443" s="1" t="s">
        <v>50</v>
      </c>
      <c r="J443" s="1" t="s">
        <v>59</v>
      </c>
      <c r="K443" s="1" t="s">
        <v>82</v>
      </c>
      <c r="L443" s="1" t="s">
        <v>38</v>
      </c>
      <c r="M443" s="1" t="s">
        <v>38</v>
      </c>
      <c r="N443" s="1">
        <v>141.58000000000001</v>
      </c>
      <c r="O443" s="2">
        <v>283.16000000000003</v>
      </c>
      <c r="P443" s="1">
        <v>11</v>
      </c>
      <c r="Q443" s="1">
        <v>20230831</v>
      </c>
      <c r="R443" s="1">
        <v>20230918</v>
      </c>
      <c r="S443" s="1">
        <v>20230918</v>
      </c>
      <c r="T443" s="1" t="s">
        <v>38</v>
      </c>
      <c r="U443" s="1" t="b">
        <v>0</v>
      </c>
      <c r="V443" s="1" t="b">
        <v>1</v>
      </c>
      <c r="W443" s="1" t="str" cm="1">
        <f t="array" ref="W443">_xlfn.XLOOKUP(MID(JuchuZan[[#This Row],[Item'#]],2,3),INDEX(_dtRg_Material,,1),INDEX(_dtRg_Material,,2),"-")</f>
        <v>-</v>
      </c>
      <c r="X443" s="1">
        <f>JuchuZan[[#This Row],[Total Length]]/JuchuZan[[#This Row],[OrderQty]]</f>
        <v>1000</v>
      </c>
      <c r="Y443" s="87">
        <f>JuchuZan[[#This Row],[TotalPrice]]+Y442</f>
        <v>906406.32000000018</v>
      </c>
      <c r="Z4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3" s="1">
        <f>JuchuZan[[#This Row],[Total Length]]/JuchuZan[[#This Row],[Total Block]]</f>
        <v>500</v>
      </c>
      <c r="AB443" s="1">
        <f>JuchuZan[[#This Row],[TotalPrice]]/JuchuZan[[#This Row],[OrderQty]]</f>
        <v>141.58000000000001</v>
      </c>
      <c r="AC443" s="1" t="e">
        <f>_xlfn.XLOOKUP(JuchuZan[[#This Row],[H'#]],#REF!,#REF!,"NA",0)</f>
        <v>#REF!</v>
      </c>
      <c r="AD443" s="1" t="e">
        <f>_xlfn.XLOOKUP(JuchuZan[[#This Row],[H'#]],#REF!,#REF!,"NA",0)</f>
        <v>#REF!</v>
      </c>
      <c r="AE443" s="1" t="str">
        <f>_xlfn.XLOOKUP(JuchuZan[[#This Row],[H'#]],[3]Sheet1!$H$2:$H$1079,[3]Sheet1!$B$2:$B$1079,"NA",0)</f>
        <v>NA</v>
      </c>
    </row>
    <row r="444" spans="1:31">
      <c r="A444" s="1" t="s">
        <v>1303</v>
      </c>
      <c r="B444" s="1" t="s">
        <v>1304</v>
      </c>
      <c r="C444" s="1" t="s">
        <v>1305</v>
      </c>
      <c r="D444" s="1">
        <v>4</v>
      </c>
      <c r="E444" s="1">
        <v>1840</v>
      </c>
      <c r="F444" s="1">
        <v>8</v>
      </c>
      <c r="G444" s="1" t="s">
        <v>222</v>
      </c>
      <c r="H444" s="1" t="s">
        <v>49</v>
      </c>
      <c r="I444" s="1" t="s">
        <v>50</v>
      </c>
      <c r="J444" s="1" t="s">
        <v>59</v>
      </c>
      <c r="K444" s="1" t="s">
        <v>60</v>
      </c>
      <c r="L444" s="1" t="s">
        <v>38</v>
      </c>
      <c r="M444" s="1" t="s">
        <v>38</v>
      </c>
      <c r="N444" s="1">
        <v>115.71</v>
      </c>
      <c r="O444" s="2">
        <v>462.84</v>
      </c>
      <c r="P444" s="1">
        <v>11</v>
      </c>
      <c r="Q444" s="1">
        <v>20230907</v>
      </c>
      <c r="R444" s="1">
        <v>20230918</v>
      </c>
      <c r="S444" s="1">
        <v>20230918</v>
      </c>
      <c r="T444" s="1" t="s">
        <v>38</v>
      </c>
      <c r="U444" s="1" t="b">
        <v>0</v>
      </c>
      <c r="V444" s="1" t="b">
        <v>1</v>
      </c>
      <c r="W444" s="1" t="str" cm="1">
        <f t="array" ref="W444">_xlfn.XLOOKUP(MID(JuchuZan[[#This Row],[Item'#]],2,3),INDEX(_dtRg_Material,,1),INDEX(_dtRg_Material,,2),"-")</f>
        <v>-</v>
      </c>
      <c r="X444" s="1">
        <f>JuchuZan[[#This Row],[Total Length]]/JuchuZan[[#This Row],[OrderQty]]</f>
        <v>460</v>
      </c>
      <c r="Y444" s="87">
        <f>JuchuZan[[#This Row],[TotalPrice]]+Y443</f>
        <v>906869.16000000015</v>
      </c>
      <c r="Z4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4" s="1">
        <f>JuchuZan[[#This Row],[Total Length]]/JuchuZan[[#This Row],[Total Block]]</f>
        <v>230</v>
      </c>
      <c r="AB444" s="1">
        <f>JuchuZan[[#This Row],[TotalPrice]]/JuchuZan[[#This Row],[OrderQty]]</f>
        <v>115.71</v>
      </c>
      <c r="AC444" s="1" t="e">
        <f>_xlfn.XLOOKUP(JuchuZan[[#This Row],[H'#]],#REF!,#REF!,"NA",0)</f>
        <v>#REF!</v>
      </c>
      <c r="AD444" s="1" t="e">
        <f>_xlfn.XLOOKUP(JuchuZan[[#This Row],[H'#]],#REF!,#REF!,"NA",0)</f>
        <v>#REF!</v>
      </c>
      <c r="AE444" s="1" t="str">
        <f>_xlfn.XLOOKUP(JuchuZan[[#This Row],[H'#]],[3]Sheet1!$H$2:$H$1079,[3]Sheet1!$B$2:$B$1079,"NA",0)</f>
        <v>RAIL SURFACE/GROOVE GRINDING</v>
      </c>
    </row>
    <row r="445" spans="1:31">
      <c r="A445" s="1" t="s">
        <v>1306</v>
      </c>
      <c r="B445" s="1" t="s">
        <v>1307</v>
      </c>
      <c r="C445" s="1" t="s">
        <v>1308</v>
      </c>
      <c r="D445" s="1">
        <v>5</v>
      </c>
      <c r="E445" s="1">
        <v>300</v>
      </c>
      <c r="F445" s="1">
        <v>10</v>
      </c>
      <c r="G445" s="1" t="s">
        <v>1015</v>
      </c>
      <c r="H445" s="1" t="s">
        <v>172</v>
      </c>
      <c r="I445" s="1" t="s">
        <v>173</v>
      </c>
      <c r="J445" s="1" t="s">
        <v>243</v>
      </c>
      <c r="K445" s="1" t="s">
        <v>185</v>
      </c>
      <c r="L445" s="1" t="s">
        <v>38</v>
      </c>
      <c r="M445" s="1" t="s">
        <v>53</v>
      </c>
      <c r="N445" s="1">
        <v>24.12</v>
      </c>
      <c r="O445" s="2">
        <v>120.6</v>
      </c>
      <c r="P445" s="1">
        <v>11</v>
      </c>
      <c r="Q445" s="1">
        <v>20230918</v>
      </c>
      <c r="R445" s="1">
        <v>20230918</v>
      </c>
      <c r="S445" s="1">
        <v>20230918</v>
      </c>
      <c r="T445" s="1" t="s">
        <v>38</v>
      </c>
      <c r="U445" s="1" t="b">
        <v>0</v>
      </c>
      <c r="V445" s="1" t="b">
        <v>1</v>
      </c>
      <c r="W445" s="1" t="str" cm="1">
        <f t="array" ref="W445">_xlfn.XLOOKUP(MID(JuchuZan[[#This Row],[Item'#]],2,3),INDEX(_dtRg_Material,,1),INDEX(_dtRg_Material,,2),"-")</f>
        <v>M</v>
      </c>
      <c r="X445" s="1">
        <f>JuchuZan[[#This Row],[Total Length]]/JuchuZan[[#This Row],[OrderQty]]</f>
        <v>60</v>
      </c>
      <c r="Y445" s="87">
        <f>JuchuZan[[#This Row],[TotalPrice]]+Y444</f>
        <v>906989.76000000013</v>
      </c>
      <c r="Z4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5" s="1">
        <f>JuchuZan[[#This Row],[Total Length]]/JuchuZan[[#This Row],[Total Block]]</f>
        <v>30</v>
      </c>
      <c r="AB445" s="1">
        <f>JuchuZan[[#This Row],[TotalPrice]]/JuchuZan[[#This Row],[OrderQty]]</f>
        <v>24.119999999999997</v>
      </c>
      <c r="AC445" s="1" t="e">
        <f>_xlfn.XLOOKUP(JuchuZan[[#This Row],[H'#]],#REF!,#REF!,"NA",0)</f>
        <v>#REF!</v>
      </c>
      <c r="AD445" s="1" t="e">
        <f>_xlfn.XLOOKUP(JuchuZan[[#This Row],[H'#]],#REF!,#REF!,"NA",0)</f>
        <v>#REF!</v>
      </c>
      <c r="AE445" s="1" t="str">
        <f>_xlfn.XLOOKUP(JuchuZan[[#This Row],[H'#]],[3]Sheet1!$H$2:$H$1079,[3]Sheet1!$B$2:$B$1079,"NA",0)</f>
        <v>NA</v>
      </c>
    </row>
    <row r="446" spans="1:31">
      <c r="A446" s="1" t="s">
        <v>1309</v>
      </c>
      <c r="B446" s="1" t="s">
        <v>934</v>
      </c>
      <c r="C446" s="1" t="s">
        <v>935</v>
      </c>
      <c r="D446" s="1">
        <v>24</v>
      </c>
      <c r="E446" s="1">
        <v>29184</v>
      </c>
      <c r="F446" s="1">
        <v>48</v>
      </c>
      <c r="G446" s="1" t="s">
        <v>936</v>
      </c>
      <c r="H446" s="1" t="s">
        <v>49</v>
      </c>
      <c r="I446" s="1" t="s">
        <v>50</v>
      </c>
      <c r="J446" s="1" t="s">
        <v>397</v>
      </c>
      <c r="K446" s="1" t="s">
        <v>82</v>
      </c>
      <c r="L446" s="1" t="s">
        <v>38</v>
      </c>
      <c r="M446" s="1" t="s">
        <v>53</v>
      </c>
      <c r="N446" s="1">
        <v>282.52</v>
      </c>
      <c r="O446" s="2">
        <v>6780.48</v>
      </c>
      <c r="P446" s="1">
        <v>11</v>
      </c>
      <c r="Q446" s="1">
        <v>20230925</v>
      </c>
      <c r="R446" s="1">
        <v>20230918</v>
      </c>
      <c r="S446" s="1">
        <v>20230925</v>
      </c>
      <c r="T446" s="1" t="s">
        <v>937</v>
      </c>
      <c r="U446" s="1" t="b">
        <v>0</v>
      </c>
      <c r="V446" s="1" t="b">
        <v>1</v>
      </c>
      <c r="W446" s="1" t="str" cm="1">
        <f t="array" ref="W446">_xlfn.XLOOKUP(MID(JuchuZan[[#This Row],[Item'#]],2,3),INDEX(_dtRg_Material,,1),INDEX(_dtRg_Material,,2),"-")</f>
        <v>-</v>
      </c>
      <c r="X446" s="1">
        <f>JuchuZan[[#This Row],[Total Length]]/JuchuZan[[#This Row],[OrderQty]]</f>
        <v>1216</v>
      </c>
      <c r="Y446" s="87">
        <f>JuchuZan[[#This Row],[TotalPrice]]+Y445</f>
        <v>913770.24000000011</v>
      </c>
      <c r="Z4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6" s="1">
        <f>JuchuZan[[#This Row],[Total Length]]/JuchuZan[[#This Row],[Total Block]]</f>
        <v>608</v>
      </c>
      <c r="AB446" s="1">
        <f>JuchuZan[[#This Row],[TotalPrice]]/JuchuZan[[#This Row],[OrderQty]]</f>
        <v>282.52</v>
      </c>
      <c r="AC446" s="1" t="e">
        <f>_xlfn.XLOOKUP(JuchuZan[[#This Row],[H'#]],#REF!,#REF!,"NA",0)</f>
        <v>#REF!</v>
      </c>
      <c r="AD446" s="1" t="e">
        <f>_xlfn.XLOOKUP(JuchuZan[[#This Row],[H'#]],#REF!,#REF!,"NA",0)</f>
        <v>#REF!</v>
      </c>
      <c r="AE446" s="1" t="str">
        <f>_xlfn.XLOOKUP(JuchuZan[[#This Row],[H'#]],[3]Sheet1!$H$2:$H$1079,[3]Sheet1!$B$2:$B$1079,"NA",0)</f>
        <v>NA</v>
      </c>
    </row>
    <row r="447" spans="1:31">
      <c r="A447" s="1" t="s">
        <v>1310</v>
      </c>
      <c r="B447" s="1" t="s">
        <v>1311</v>
      </c>
      <c r="C447" s="1" t="s">
        <v>1312</v>
      </c>
      <c r="D447" s="1">
        <v>30</v>
      </c>
      <c r="E447" s="1">
        <v>12000</v>
      </c>
      <c r="F447" s="1">
        <v>60</v>
      </c>
      <c r="G447" s="1" t="s">
        <v>135</v>
      </c>
      <c r="H447" s="1" t="s">
        <v>49</v>
      </c>
      <c r="I447" s="1" t="s">
        <v>50</v>
      </c>
      <c r="J447" s="1" t="s">
        <v>59</v>
      </c>
      <c r="K447" s="1" t="s">
        <v>82</v>
      </c>
      <c r="L447" s="1" t="s">
        <v>38</v>
      </c>
      <c r="M447" s="1" t="s">
        <v>38</v>
      </c>
      <c r="N447" s="1">
        <v>93.81</v>
      </c>
      <c r="O447" s="2">
        <v>2814.3</v>
      </c>
      <c r="P447" s="1">
        <v>11</v>
      </c>
      <c r="Q447" s="1">
        <v>20231107</v>
      </c>
      <c r="R447" s="1">
        <v>20230918</v>
      </c>
      <c r="S447" s="1">
        <v>20231107</v>
      </c>
      <c r="T447" s="1" t="s">
        <v>38</v>
      </c>
      <c r="U447" s="1" t="b">
        <v>0</v>
      </c>
      <c r="V447" s="1" t="b">
        <v>1</v>
      </c>
      <c r="W447" s="1" t="str" cm="1">
        <f t="array" ref="W447">_xlfn.XLOOKUP(MID(JuchuZan[[#This Row],[Item'#]],2,3),INDEX(_dtRg_Material,,1),INDEX(_dtRg_Material,,2),"-")</f>
        <v>-</v>
      </c>
      <c r="X447" s="1">
        <f>JuchuZan[[#This Row],[Total Length]]/JuchuZan[[#This Row],[OrderQty]]</f>
        <v>400</v>
      </c>
      <c r="Y447" s="87">
        <f>JuchuZan[[#This Row],[TotalPrice]]+Y446</f>
        <v>916584.54000000015</v>
      </c>
      <c r="Z4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7" s="1">
        <f>JuchuZan[[#This Row],[Total Length]]/JuchuZan[[#This Row],[Total Block]]</f>
        <v>200</v>
      </c>
      <c r="AB447" s="1">
        <f>JuchuZan[[#This Row],[TotalPrice]]/JuchuZan[[#This Row],[OrderQty]]</f>
        <v>93.81</v>
      </c>
      <c r="AC447" s="1" t="e">
        <f>_xlfn.XLOOKUP(JuchuZan[[#This Row],[H'#]],#REF!,#REF!,"NA",0)</f>
        <v>#REF!</v>
      </c>
      <c r="AD447" s="1" t="e">
        <f>_xlfn.XLOOKUP(JuchuZan[[#This Row],[H'#]],#REF!,#REF!,"NA",0)</f>
        <v>#REF!</v>
      </c>
      <c r="AE447" s="1" t="str">
        <f>_xlfn.XLOOKUP(JuchuZan[[#This Row],[H'#]],[3]Sheet1!$H$2:$H$1079,[3]Sheet1!$B$2:$B$1079,"NA",0)</f>
        <v>ROTARY GRINDING</v>
      </c>
    </row>
    <row r="448" spans="1:31">
      <c r="A448" s="1" t="s">
        <v>1313</v>
      </c>
      <c r="B448" s="1" t="s">
        <v>1314</v>
      </c>
      <c r="C448" s="1" t="s">
        <v>1315</v>
      </c>
      <c r="D448" s="1">
        <v>30</v>
      </c>
      <c r="E448" s="1">
        <v>4350</v>
      </c>
      <c r="F448" s="1">
        <v>60</v>
      </c>
      <c r="G448" s="1" t="s">
        <v>135</v>
      </c>
      <c r="H448" s="1" t="s">
        <v>1171</v>
      </c>
      <c r="I448" s="1" t="s">
        <v>233</v>
      </c>
      <c r="J448" s="1" t="s">
        <v>59</v>
      </c>
      <c r="K448" s="1" t="s">
        <v>82</v>
      </c>
      <c r="L448" s="1" t="s">
        <v>38</v>
      </c>
      <c r="M448" s="1" t="s">
        <v>38</v>
      </c>
      <c r="N448" s="1">
        <v>69.489999999999995</v>
      </c>
      <c r="O448" s="2">
        <v>2084.6999999999998</v>
      </c>
      <c r="P448" s="1">
        <v>11</v>
      </c>
      <c r="Q448" s="1">
        <v>20231107</v>
      </c>
      <c r="R448" s="1">
        <v>20230918</v>
      </c>
      <c r="S448" s="1">
        <v>20231107</v>
      </c>
      <c r="T448" s="1" t="s">
        <v>38</v>
      </c>
      <c r="U448" s="1" t="b">
        <v>0</v>
      </c>
      <c r="V448" s="1" t="b">
        <v>1</v>
      </c>
      <c r="W448" s="1" t="str" cm="1">
        <f t="array" ref="W448">_xlfn.XLOOKUP(MID(JuchuZan[[#This Row],[Item'#]],2,3),INDEX(_dtRg_Material,,1),INDEX(_dtRg_Material,,2),"-")</f>
        <v>-</v>
      </c>
      <c r="X448" s="1">
        <f>JuchuZan[[#This Row],[Total Length]]/JuchuZan[[#This Row],[OrderQty]]</f>
        <v>145</v>
      </c>
      <c r="Y448" s="87">
        <f>JuchuZan[[#This Row],[TotalPrice]]+Y447</f>
        <v>918669.24000000011</v>
      </c>
      <c r="Z4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8" s="1">
        <f>JuchuZan[[#This Row],[Total Length]]/JuchuZan[[#This Row],[Total Block]]</f>
        <v>72.5</v>
      </c>
      <c r="AB448" s="1">
        <f>JuchuZan[[#This Row],[TotalPrice]]/JuchuZan[[#This Row],[OrderQty]]</f>
        <v>69.489999999999995</v>
      </c>
      <c r="AC448" s="1" t="e">
        <f>_xlfn.XLOOKUP(JuchuZan[[#This Row],[H'#]],#REF!,#REF!,"NA",0)</f>
        <v>#REF!</v>
      </c>
      <c r="AD448" s="1" t="e">
        <f>_xlfn.XLOOKUP(JuchuZan[[#This Row],[H'#]],#REF!,#REF!,"NA",0)</f>
        <v>#REF!</v>
      </c>
      <c r="AE448" s="1" t="str">
        <f>_xlfn.XLOOKUP(JuchuZan[[#This Row],[H'#]],[3]Sheet1!$H$2:$H$1079,[3]Sheet1!$B$2:$B$1079,"NA",0)</f>
        <v>WHEEL CUTTING HALF 4</v>
      </c>
    </row>
    <row r="449" spans="1:31">
      <c r="A449" s="1" t="s">
        <v>1316</v>
      </c>
      <c r="B449" s="1" t="s">
        <v>1317</v>
      </c>
      <c r="C449" s="1" t="s">
        <v>1318</v>
      </c>
      <c r="D449" s="1">
        <v>62</v>
      </c>
      <c r="E449" s="1">
        <v>15190</v>
      </c>
      <c r="F449" s="1">
        <v>186</v>
      </c>
      <c r="G449" s="1" t="s">
        <v>269</v>
      </c>
      <c r="H449" s="1" t="s">
        <v>183</v>
      </c>
      <c r="I449" s="1" t="s">
        <v>184</v>
      </c>
      <c r="J449" s="1" t="s">
        <v>243</v>
      </c>
      <c r="K449" s="1" t="s">
        <v>38</v>
      </c>
      <c r="L449" s="1" t="s">
        <v>163</v>
      </c>
      <c r="M449" s="1" t="s">
        <v>38</v>
      </c>
      <c r="N449" s="1">
        <v>108.56</v>
      </c>
      <c r="O449" s="2">
        <v>6730.72</v>
      </c>
      <c r="P449" s="1">
        <v>11</v>
      </c>
      <c r="Q449" s="1">
        <v>20231115</v>
      </c>
      <c r="R449" s="1">
        <v>20230918</v>
      </c>
      <c r="S449" s="1">
        <v>20231115</v>
      </c>
      <c r="T449" s="1" t="s">
        <v>38</v>
      </c>
      <c r="U449" s="1" t="b">
        <v>0</v>
      </c>
      <c r="V449" s="1" t="b">
        <v>1</v>
      </c>
      <c r="W449" s="1" t="str" cm="1">
        <f t="array" ref="W449">_xlfn.XLOOKUP(MID(JuchuZan[[#This Row],[Item'#]],2,3),INDEX(_dtRg_Material,,1),INDEX(_dtRg_Material,,2),"-")</f>
        <v>M</v>
      </c>
      <c r="X449" s="1">
        <f>JuchuZan[[#This Row],[Total Length]]/JuchuZan[[#This Row],[OrderQty]]</f>
        <v>245</v>
      </c>
      <c r="Y449" s="87">
        <f>JuchuZan[[#This Row],[TotalPrice]]+Y448</f>
        <v>925399.96000000008</v>
      </c>
      <c r="Z4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49" s="1">
        <f>JuchuZan[[#This Row],[Total Length]]/JuchuZan[[#This Row],[Total Block]]</f>
        <v>81.666666666666671</v>
      </c>
      <c r="AB449" s="1">
        <f>JuchuZan[[#This Row],[TotalPrice]]/JuchuZan[[#This Row],[OrderQty]]</f>
        <v>108.56</v>
      </c>
      <c r="AC449" s="1" t="e">
        <f>_xlfn.XLOOKUP(JuchuZan[[#This Row],[H'#]],#REF!,#REF!,"NA",0)</f>
        <v>#REF!</v>
      </c>
      <c r="AD449" s="1" t="e">
        <f>_xlfn.XLOOKUP(JuchuZan[[#This Row],[H'#]],#REF!,#REF!,"NA",0)</f>
        <v>#REF!</v>
      </c>
      <c r="AE449" s="1" t="str">
        <f>_xlfn.XLOOKUP(JuchuZan[[#This Row],[H'#]],[3]Sheet1!$H$2:$H$1079,[3]Sheet1!$B$2:$B$1079,"NA",0)</f>
        <v>WHEEL CUTTING HALF 4</v>
      </c>
    </row>
    <row r="450" spans="1:31" hidden="1">
      <c r="A450" s="1" t="s">
        <v>1319</v>
      </c>
      <c r="B450" s="1" t="s">
        <v>840</v>
      </c>
      <c r="C450" s="1" t="s">
        <v>841</v>
      </c>
      <c r="D450" s="1">
        <v>5</v>
      </c>
      <c r="E450" s="1">
        <v>0</v>
      </c>
      <c r="F450" s="1">
        <v>5</v>
      </c>
      <c r="G450" s="1" t="s">
        <v>269</v>
      </c>
      <c r="H450" s="1" t="s">
        <v>270</v>
      </c>
      <c r="I450" s="1" t="s">
        <v>271</v>
      </c>
      <c r="J450" s="1" t="s">
        <v>38</v>
      </c>
      <c r="K450" s="1" t="s">
        <v>38</v>
      </c>
      <c r="L450" s="1" t="s">
        <v>38</v>
      </c>
      <c r="M450" s="1" t="s">
        <v>38</v>
      </c>
      <c r="N450" s="1">
        <v>1929</v>
      </c>
      <c r="O450" s="2">
        <v>9645</v>
      </c>
      <c r="P450" s="1">
        <v>11</v>
      </c>
      <c r="Q450" s="1">
        <v>20240322</v>
      </c>
      <c r="R450" s="1">
        <v>20230918</v>
      </c>
      <c r="S450" s="1">
        <v>20240322</v>
      </c>
      <c r="T450" s="1" t="s">
        <v>38</v>
      </c>
      <c r="U450" s="1" t="b">
        <v>0</v>
      </c>
      <c r="V450" s="1" t="b">
        <v>0</v>
      </c>
      <c r="W450" s="1" t="str" cm="1">
        <f t="array" ref="W450">_xlfn.XLOOKUP(MID(JuchuZan[[#This Row],[Item'#]],2,3),INDEX(_dtRg_Material,,1),INDEX(_dtRg_Material,,2),"-")</f>
        <v>-</v>
      </c>
      <c r="X450" s="1">
        <f>JuchuZan[[#This Row],[Total Length]]/JuchuZan[[#This Row],[OrderQty]]</f>
        <v>0</v>
      </c>
      <c r="Y450" s="87">
        <f>JuchuZan[[#This Row],[TotalPrice]]+Y449</f>
        <v>935044.96000000008</v>
      </c>
      <c r="Z4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0" s="1">
        <f>JuchuZan[[#This Row],[Total Length]]/JuchuZan[[#This Row],[Total Block]]</f>
        <v>0</v>
      </c>
      <c r="AB450" s="1">
        <f>JuchuZan[[#This Row],[TotalPrice]]/JuchuZan[[#This Row],[OrderQty]]</f>
        <v>1929</v>
      </c>
      <c r="AC450" s="1" t="e">
        <f>_xlfn.XLOOKUP(JuchuZan[[#This Row],[H'#]],#REF!,#REF!,"NA",0)</f>
        <v>#REF!</v>
      </c>
      <c r="AD450" s="1" t="e">
        <f>_xlfn.XLOOKUP(JuchuZan[[#This Row],[H'#]],#REF!,#REF!,"NA",0)</f>
        <v>#REF!</v>
      </c>
      <c r="AE450" s="1" t="str">
        <f>_xlfn.XLOOKUP(JuchuZan[[#This Row],[H'#]],[3]Sheet1!$H$2:$H$1079,[3]Sheet1!$B$2:$B$1079,"NA",0)</f>
        <v>NA</v>
      </c>
    </row>
    <row r="451" spans="1:31">
      <c r="A451" s="1" t="s">
        <v>1320</v>
      </c>
      <c r="B451" s="1" t="s">
        <v>1321</v>
      </c>
      <c r="C451" s="1" t="s">
        <v>1322</v>
      </c>
      <c r="D451" s="1">
        <v>5</v>
      </c>
      <c r="E451" s="1">
        <v>2750</v>
      </c>
      <c r="F451" s="1">
        <v>20</v>
      </c>
      <c r="G451" s="1" t="s">
        <v>135</v>
      </c>
      <c r="H451" s="1" t="s">
        <v>1171</v>
      </c>
      <c r="I451" s="1" t="s">
        <v>233</v>
      </c>
      <c r="J451" s="1" t="s">
        <v>397</v>
      </c>
      <c r="K451" s="1" t="s">
        <v>82</v>
      </c>
      <c r="L451" s="1" t="s">
        <v>38</v>
      </c>
      <c r="M451" s="1" t="s">
        <v>208</v>
      </c>
      <c r="N451" s="1">
        <v>215</v>
      </c>
      <c r="O451" s="2">
        <v>1075</v>
      </c>
      <c r="P451" s="1">
        <v>11</v>
      </c>
      <c r="Q451" s="1">
        <v>20230919</v>
      </c>
      <c r="R451" s="1">
        <v>20230919</v>
      </c>
      <c r="S451" s="1">
        <v>20230919</v>
      </c>
      <c r="T451" s="1" t="s">
        <v>38</v>
      </c>
      <c r="U451" s="1" t="b">
        <v>0</v>
      </c>
      <c r="V451" s="1" t="b">
        <v>1</v>
      </c>
      <c r="W451" s="1" t="str" cm="1">
        <f t="array" ref="W451">_xlfn.XLOOKUP(MID(JuchuZan[[#This Row],[Item'#]],2,3),INDEX(_dtRg_Material,,1),INDEX(_dtRg_Material,,2),"-")</f>
        <v>-</v>
      </c>
      <c r="X451" s="1">
        <f>JuchuZan[[#This Row],[Total Length]]/JuchuZan[[#This Row],[OrderQty]]</f>
        <v>550</v>
      </c>
      <c r="Y451" s="87">
        <f>JuchuZan[[#This Row],[TotalPrice]]+Y450</f>
        <v>936119.96000000008</v>
      </c>
      <c r="Z4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1" s="1">
        <f>JuchuZan[[#This Row],[Total Length]]/JuchuZan[[#This Row],[Total Block]]</f>
        <v>137.5</v>
      </c>
      <c r="AB451" s="1">
        <f>JuchuZan[[#This Row],[TotalPrice]]/JuchuZan[[#This Row],[OrderQty]]</f>
        <v>215</v>
      </c>
      <c r="AC451" s="1" t="e">
        <f>_xlfn.XLOOKUP(JuchuZan[[#This Row],[H'#]],#REF!,#REF!,"NA",0)</f>
        <v>#REF!</v>
      </c>
      <c r="AD451" s="1" t="e">
        <f>_xlfn.XLOOKUP(JuchuZan[[#This Row],[H'#]],#REF!,#REF!,"NA",0)</f>
        <v>#REF!</v>
      </c>
      <c r="AE451" s="1" t="str">
        <f>_xlfn.XLOOKUP(JuchuZan[[#This Row],[H'#]],[3]Sheet1!$H$2:$H$1079,[3]Sheet1!$B$2:$B$1079,"NA",0)</f>
        <v>WHEEL CUTTING HALF 4</v>
      </c>
    </row>
    <row r="452" spans="1:31">
      <c r="A452" s="1" t="s">
        <v>1323</v>
      </c>
      <c r="B452" s="1" t="s">
        <v>1242</v>
      </c>
      <c r="C452" s="1" t="s">
        <v>1243</v>
      </c>
      <c r="D452" s="1">
        <v>20</v>
      </c>
      <c r="E452" s="1">
        <v>0</v>
      </c>
      <c r="F452" s="1">
        <v>20</v>
      </c>
      <c r="G452" s="1" t="s">
        <v>38</v>
      </c>
      <c r="H452" s="1" t="s">
        <v>89</v>
      </c>
      <c r="I452" s="1" t="s">
        <v>67</v>
      </c>
      <c r="J452" s="1" t="s">
        <v>114</v>
      </c>
      <c r="K452" s="1" t="s">
        <v>167</v>
      </c>
      <c r="L452" s="1" t="s">
        <v>61</v>
      </c>
      <c r="M452" s="1" t="s">
        <v>53</v>
      </c>
      <c r="N452" s="1">
        <v>20.97</v>
      </c>
      <c r="O452" s="2">
        <v>419.4</v>
      </c>
      <c r="P452" s="1">
        <v>21</v>
      </c>
      <c r="Q452" s="1">
        <v>20230908</v>
      </c>
      <c r="R452" s="1">
        <v>20230919</v>
      </c>
      <c r="S452" s="1">
        <v>20230919</v>
      </c>
      <c r="T452" s="1" t="s">
        <v>38</v>
      </c>
      <c r="U452" s="1" t="b">
        <v>0</v>
      </c>
      <c r="V452" s="1" t="b">
        <v>1</v>
      </c>
      <c r="W452" s="1" t="str" cm="1">
        <f t="array" ref="W452">_xlfn.XLOOKUP(MID(JuchuZan[[#This Row],[Item'#]],2,3),INDEX(_dtRg_Material,,1),INDEX(_dtRg_Material,,2),"-")</f>
        <v>-</v>
      </c>
      <c r="X452" s="1">
        <f>JuchuZan[[#This Row],[Total Length]]/JuchuZan[[#This Row],[OrderQty]]</f>
        <v>0</v>
      </c>
      <c r="Y452" s="87">
        <f>JuchuZan[[#This Row],[TotalPrice]]+Y451</f>
        <v>936539.3600000001</v>
      </c>
      <c r="Z4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2" s="1">
        <f>JuchuZan[[#This Row],[Total Length]]/JuchuZan[[#This Row],[Total Block]]</f>
        <v>0</v>
      </c>
      <c r="AB452" s="1">
        <f>JuchuZan[[#This Row],[TotalPrice]]/JuchuZan[[#This Row],[OrderQty]]</f>
        <v>20.97</v>
      </c>
      <c r="AC452" s="1" t="e">
        <f>_xlfn.XLOOKUP(JuchuZan[[#This Row],[H'#]],#REF!,#REF!,"NA",0)</f>
        <v>#REF!</v>
      </c>
      <c r="AD452" s="1" t="e">
        <f>_xlfn.XLOOKUP(JuchuZan[[#This Row],[H'#]],#REF!,#REF!,"NA",0)</f>
        <v>#REF!</v>
      </c>
      <c r="AE452" s="1" t="str">
        <f>_xlfn.XLOOKUP(JuchuZan[[#This Row],[H'#]],[3]Sheet1!$H$2:$H$1079,[3]Sheet1!$B$2:$B$1079,"NA",0)</f>
        <v>NA</v>
      </c>
    </row>
    <row r="453" spans="1:31">
      <c r="A453" s="1" t="s">
        <v>1324</v>
      </c>
      <c r="B453" s="1" t="s">
        <v>1242</v>
      </c>
      <c r="C453" s="1" t="s">
        <v>1243</v>
      </c>
      <c r="D453" s="1">
        <v>20</v>
      </c>
      <c r="E453" s="1">
        <v>0</v>
      </c>
      <c r="F453" s="1">
        <v>20</v>
      </c>
      <c r="G453" s="1" t="s">
        <v>38</v>
      </c>
      <c r="H453" s="1" t="s">
        <v>89</v>
      </c>
      <c r="I453" s="1" t="s">
        <v>67</v>
      </c>
      <c r="J453" s="1" t="s">
        <v>114</v>
      </c>
      <c r="K453" s="1" t="s">
        <v>167</v>
      </c>
      <c r="L453" s="1" t="s">
        <v>61</v>
      </c>
      <c r="M453" s="1" t="s">
        <v>53</v>
      </c>
      <c r="N453" s="1">
        <v>20.97</v>
      </c>
      <c r="O453" s="2">
        <v>419.4</v>
      </c>
      <c r="P453" s="1">
        <v>21</v>
      </c>
      <c r="Q453" s="1">
        <v>20230908</v>
      </c>
      <c r="R453" s="1">
        <v>20230919</v>
      </c>
      <c r="S453" s="1">
        <v>20230919</v>
      </c>
      <c r="T453" s="1" t="s">
        <v>38</v>
      </c>
      <c r="U453" s="1" t="b">
        <v>0</v>
      </c>
      <c r="V453" s="1" t="b">
        <v>1</v>
      </c>
      <c r="W453" s="1" t="str" cm="1">
        <f t="array" ref="W453">_xlfn.XLOOKUP(MID(JuchuZan[[#This Row],[Item'#]],2,3),INDEX(_dtRg_Material,,1),INDEX(_dtRg_Material,,2),"-")</f>
        <v>-</v>
      </c>
      <c r="X453" s="1">
        <f>JuchuZan[[#This Row],[Total Length]]/JuchuZan[[#This Row],[OrderQty]]</f>
        <v>0</v>
      </c>
      <c r="Y453" s="87">
        <f>JuchuZan[[#This Row],[TotalPrice]]+Y452</f>
        <v>936958.76000000013</v>
      </c>
      <c r="Z4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3" s="1">
        <f>JuchuZan[[#This Row],[Total Length]]/JuchuZan[[#This Row],[Total Block]]</f>
        <v>0</v>
      </c>
      <c r="AB453" s="1">
        <f>JuchuZan[[#This Row],[TotalPrice]]/JuchuZan[[#This Row],[OrderQty]]</f>
        <v>20.97</v>
      </c>
      <c r="AC453" s="1" t="e">
        <f>_xlfn.XLOOKUP(JuchuZan[[#This Row],[H'#]],#REF!,#REF!,"NA",0)</f>
        <v>#REF!</v>
      </c>
      <c r="AD453" s="1" t="e">
        <f>_xlfn.XLOOKUP(JuchuZan[[#This Row],[H'#]],#REF!,#REF!,"NA",0)</f>
        <v>#REF!</v>
      </c>
      <c r="AE453" s="1" t="str">
        <f>_xlfn.XLOOKUP(JuchuZan[[#This Row],[H'#]],[3]Sheet1!$H$2:$H$1079,[3]Sheet1!$B$2:$B$1079,"NA",0)</f>
        <v>NA</v>
      </c>
    </row>
    <row r="454" spans="1:31">
      <c r="A454" s="1" t="s">
        <v>1325</v>
      </c>
      <c r="B454" s="1" t="s">
        <v>1242</v>
      </c>
      <c r="C454" s="1" t="s">
        <v>1243</v>
      </c>
      <c r="D454" s="1">
        <v>20</v>
      </c>
      <c r="E454" s="1">
        <v>0</v>
      </c>
      <c r="F454" s="1">
        <v>20</v>
      </c>
      <c r="G454" s="1" t="s">
        <v>38</v>
      </c>
      <c r="H454" s="1" t="s">
        <v>89</v>
      </c>
      <c r="I454" s="1" t="s">
        <v>67</v>
      </c>
      <c r="J454" s="1" t="s">
        <v>114</v>
      </c>
      <c r="K454" s="1" t="s">
        <v>167</v>
      </c>
      <c r="L454" s="1" t="s">
        <v>61</v>
      </c>
      <c r="M454" s="1" t="s">
        <v>53</v>
      </c>
      <c r="N454" s="1">
        <v>20.97</v>
      </c>
      <c r="O454" s="2">
        <v>419.4</v>
      </c>
      <c r="P454" s="1">
        <v>21</v>
      </c>
      <c r="Q454" s="1">
        <v>20230908</v>
      </c>
      <c r="R454" s="1">
        <v>20230919</v>
      </c>
      <c r="S454" s="1">
        <v>20230919</v>
      </c>
      <c r="T454" s="1" t="s">
        <v>38</v>
      </c>
      <c r="U454" s="1" t="b">
        <v>0</v>
      </c>
      <c r="V454" s="1" t="b">
        <v>1</v>
      </c>
      <c r="W454" s="1" t="str" cm="1">
        <f t="array" ref="W454">_xlfn.XLOOKUP(MID(JuchuZan[[#This Row],[Item'#]],2,3),INDEX(_dtRg_Material,,1),INDEX(_dtRg_Material,,2),"-")</f>
        <v>-</v>
      </c>
      <c r="X454" s="1">
        <f>JuchuZan[[#This Row],[Total Length]]/JuchuZan[[#This Row],[OrderQty]]</f>
        <v>0</v>
      </c>
      <c r="Y454" s="87">
        <f>JuchuZan[[#This Row],[TotalPrice]]+Y453</f>
        <v>937378.16000000015</v>
      </c>
      <c r="Z4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4" s="1">
        <f>JuchuZan[[#This Row],[Total Length]]/JuchuZan[[#This Row],[Total Block]]</f>
        <v>0</v>
      </c>
      <c r="AB454" s="1">
        <f>JuchuZan[[#This Row],[TotalPrice]]/JuchuZan[[#This Row],[OrderQty]]</f>
        <v>20.97</v>
      </c>
      <c r="AC454" s="1" t="e">
        <f>_xlfn.XLOOKUP(JuchuZan[[#This Row],[H'#]],#REF!,#REF!,"NA",0)</f>
        <v>#REF!</v>
      </c>
      <c r="AD454" s="1" t="e">
        <f>_xlfn.XLOOKUP(JuchuZan[[#This Row],[H'#]],#REF!,#REF!,"NA",0)</f>
        <v>#REF!</v>
      </c>
      <c r="AE454" s="1" t="str">
        <f>_xlfn.XLOOKUP(JuchuZan[[#This Row],[H'#]],[3]Sheet1!$H$2:$H$1079,[3]Sheet1!$B$2:$B$1079,"NA",0)</f>
        <v>NA</v>
      </c>
    </row>
    <row r="455" spans="1:31">
      <c r="A455" s="1" t="s">
        <v>1326</v>
      </c>
      <c r="B455" s="1" t="s">
        <v>1242</v>
      </c>
      <c r="C455" s="1" t="s">
        <v>1243</v>
      </c>
      <c r="D455" s="1">
        <v>20</v>
      </c>
      <c r="E455" s="1">
        <v>0</v>
      </c>
      <c r="F455" s="1">
        <v>20</v>
      </c>
      <c r="G455" s="1" t="s">
        <v>38</v>
      </c>
      <c r="H455" s="1" t="s">
        <v>89</v>
      </c>
      <c r="I455" s="1" t="s">
        <v>67</v>
      </c>
      <c r="J455" s="1" t="s">
        <v>114</v>
      </c>
      <c r="K455" s="1" t="s">
        <v>167</v>
      </c>
      <c r="L455" s="1" t="s">
        <v>61</v>
      </c>
      <c r="M455" s="1" t="s">
        <v>53</v>
      </c>
      <c r="N455" s="1">
        <v>20.97</v>
      </c>
      <c r="O455" s="2">
        <v>419.4</v>
      </c>
      <c r="P455" s="1">
        <v>21</v>
      </c>
      <c r="Q455" s="1">
        <v>20230908</v>
      </c>
      <c r="R455" s="1">
        <v>20230919</v>
      </c>
      <c r="S455" s="1">
        <v>20230919</v>
      </c>
      <c r="T455" s="1" t="s">
        <v>38</v>
      </c>
      <c r="U455" s="1" t="b">
        <v>0</v>
      </c>
      <c r="V455" s="1" t="b">
        <v>1</v>
      </c>
      <c r="W455" s="1" t="str" cm="1">
        <f t="array" ref="W455">_xlfn.XLOOKUP(MID(JuchuZan[[#This Row],[Item'#]],2,3),INDEX(_dtRg_Material,,1),INDEX(_dtRg_Material,,2),"-")</f>
        <v>-</v>
      </c>
      <c r="X455" s="1">
        <f>JuchuZan[[#This Row],[Total Length]]/JuchuZan[[#This Row],[OrderQty]]</f>
        <v>0</v>
      </c>
      <c r="Y455" s="87">
        <f>JuchuZan[[#This Row],[TotalPrice]]+Y454</f>
        <v>937797.56000000017</v>
      </c>
      <c r="Z4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5" s="1">
        <f>JuchuZan[[#This Row],[Total Length]]/JuchuZan[[#This Row],[Total Block]]</f>
        <v>0</v>
      </c>
      <c r="AB455" s="1">
        <f>JuchuZan[[#This Row],[TotalPrice]]/JuchuZan[[#This Row],[OrderQty]]</f>
        <v>20.97</v>
      </c>
      <c r="AC455" s="1" t="e">
        <f>_xlfn.XLOOKUP(JuchuZan[[#This Row],[H'#]],#REF!,#REF!,"NA",0)</f>
        <v>#REF!</v>
      </c>
      <c r="AD455" s="1" t="e">
        <f>_xlfn.XLOOKUP(JuchuZan[[#This Row],[H'#]],#REF!,#REF!,"NA",0)</f>
        <v>#REF!</v>
      </c>
      <c r="AE455" s="1" t="str">
        <f>_xlfn.XLOOKUP(JuchuZan[[#This Row],[H'#]],[3]Sheet1!$H$2:$H$1079,[3]Sheet1!$B$2:$B$1079,"NA",0)</f>
        <v>NA</v>
      </c>
    </row>
    <row r="456" spans="1:31">
      <c r="A456" s="1" t="s">
        <v>1327</v>
      </c>
      <c r="B456" s="1" t="s">
        <v>1242</v>
      </c>
      <c r="C456" s="1" t="s">
        <v>1243</v>
      </c>
      <c r="D456" s="1">
        <v>20</v>
      </c>
      <c r="E456" s="1">
        <v>0</v>
      </c>
      <c r="F456" s="1">
        <v>20</v>
      </c>
      <c r="G456" s="1" t="s">
        <v>38</v>
      </c>
      <c r="H456" s="1" t="s">
        <v>89</v>
      </c>
      <c r="I456" s="1" t="s">
        <v>67</v>
      </c>
      <c r="J456" s="1" t="s">
        <v>114</v>
      </c>
      <c r="K456" s="1" t="s">
        <v>167</v>
      </c>
      <c r="L456" s="1" t="s">
        <v>61</v>
      </c>
      <c r="M456" s="1" t="s">
        <v>53</v>
      </c>
      <c r="N456" s="1">
        <v>20.97</v>
      </c>
      <c r="O456" s="2">
        <v>419.4</v>
      </c>
      <c r="P456" s="1">
        <v>21</v>
      </c>
      <c r="Q456" s="1">
        <v>20230908</v>
      </c>
      <c r="R456" s="1">
        <v>20230919</v>
      </c>
      <c r="S456" s="1">
        <v>20230919</v>
      </c>
      <c r="T456" s="1" t="s">
        <v>38</v>
      </c>
      <c r="U456" s="1" t="b">
        <v>0</v>
      </c>
      <c r="V456" s="1" t="b">
        <v>1</v>
      </c>
      <c r="W456" s="1" t="str" cm="1">
        <f t="array" ref="W456">_xlfn.XLOOKUP(MID(JuchuZan[[#This Row],[Item'#]],2,3),INDEX(_dtRg_Material,,1),INDEX(_dtRg_Material,,2),"-")</f>
        <v>-</v>
      </c>
      <c r="X456" s="1">
        <f>JuchuZan[[#This Row],[Total Length]]/JuchuZan[[#This Row],[OrderQty]]</f>
        <v>0</v>
      </c>
      <c r="Y456" s="87">
        <f>JuchuZan[[#This Row],[TotalPrice]]+Y455</f>
        <v>938216.9600000002</v>
      </c>
      <c r="Z4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6" s="1">
        <f>JuchuZan[[#This Row],[Total Length]]/JuchuZan[[#This Row],[Total Block]]</f>
        <v>0</v>
      </c>
      <c r="AB456" s="1">
        <f>JuchuZan[[#This Row],[TotalPrice]]/JuchuZan[[#This Row],[OrderQty]]</f>
        <v>20.97</v>
      </c>
      <c r="AC456" s="1" t="e">
        <f>_xlfn.XLOOKUP(JuchuZan[[#This Row],[H'#]],#REF!,#REF!,"NA",0)</f>
        <v>#REF!</v>
      </c>
      <c r="AD456" s="1" t="e">
        <f>_xlfn.XLOOKUP(JuchuZan[[#This Row],[H'#]],#REF!,#REF!,"NA",0)</f>
        <v>#REF!</v>
      </c>
      <c r="AE456" s="1" t="str">
        <f>_xlfn.XLOOKUP(JuchuZan[[#This Row],[H'#]],[3]Sheet1!$H$2:$H$1079,[3]Sheet1!$B$2:$B$1079,"NA",0)</f>
        <v>NA</v>
      </c>
    </row>
    <row r="457" spans="1:31">
      <c r="A457" s="1" t="s">
        <v>1328</v>
      </c>
      <c r="B457" s="1" t="s">
        <v>1242</v>
      </c>
      <c r="C457" s="1" t="s">
        <v>1243</v>
      </c>
      <c r="D457" s="1">
        <v>20</v>
      </c>
      <c r="E457" s="1">
        <v>0</v>
      </c>
      <c r="F457" s="1">
        <v>20</v>
      </c>
      <c r="G457" s="1" t="s">
        <v>38</v>
      </c>
      <c r="H457" s="1" t="s">
        <v>89</v>
      </c>
      <c r="I457" s="1" t="s">
        <v>67</v>
      </c>
      <c r="J457" s="1" t="s">
        <v>114</v>
      </c>
      <c r="K457" s="1" t="s">
        <v>167</v>
      </c>
      <c r="L457" s="1" t="s">
        <v>61</v>
      </c>
      <c r="M457" s="1" t="s">
        <v>53</v>
      </c>
      <c r="N457" s="1">
        <v>20.97</v>
      </c>
      <c r="O457" s="2">
        <v>419.4</v>
      </c>
      <c r="P457" s="1">
        <v>21</v>
      </c>
      <c r="Q457" s="1">
        <v>20230908</v>
      </c>
      <c r="R457" s="1">
        <v>20230919</v>
      </c>
      <c r="S457" s="1">
        <v>20230919</v>
      </c>
      <c r="T457" s="1" t="s">
        <v>38</v>
      </c>
      <c r="U457" s="1" t="b">
        <v>0</v>
      </c>
      <c r="V457" s="1" t="b">
        <v>1</v>
      </c>
      <c r="W457" s="1" t="str" cm="1">
        <f t="array" ref="W457">_xlfn.XLOOKUP(MID(JuchuZan[[#This Row],[Item'#]],2,3),INDEX(_dtRg_Material,,1),INDEX(_dtRg_Material,,2),"-")</f>
        <v>-</v>
      </c>
      <c r="X457" s="1">
        <f>JuchuZan[[#This Row],[Total Length]]/JuchuZan[[#This Row],[OrderQty]]</f>
        <v>0</v>
      </c>
      <c r="Y457" s="87">
        <f>JuchuZan[[#This Row],[TotalPrice]]+Y456</f>
        <v>938636.36000000022</v>
      </c>
      <c r="Z4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7" s="1">
        <f>JuchuZan[[#This Row],[Total Length]]/JuchuZan[[#This Row],[Total Block]]</f>
        <v>0</v>
      </c>
      <c r="AB457" s="1">
        <f>JuchuZan[[#This Row],[TotalPrice]]/JuchuZan[[#This Row],[OrderQty]]</f>
        <v>20.97</v>
      </c>
      <c r="AC457" s="1" t="e">
        <f>_xlfn.XLOOKUP(JuchuZan[[#This Row],[H'#]],#REF!,#REF!,"NA",0)</f>
        <v>#REF!</v>
      </c>
      <c r="AD457" s="1" t="e">
        <f>_xlfn.XLOOKUP(JuchuZan[[#This Row],[H'#]],#REF!,#REF!,"NA",0)</f>
        <v>#REF!</v>
      </c>
      <c r="AE457" s="1" t="str">
        <f>_xlfn.XLOOKUP(JuchuZan[[#This Row],[H'#]],[3]Sheet1!$H$2:$H$1079,[3]Sheet1!$B$2:$B$1079,"NA",0)</f>
        <v>NA</v>
      </c>
    </row>
    <row r="458" spans="1:31">
      <c r="A458" s="1" t="s">
        <v>1329</v>
      </c>
      <c r="B458" s="1" t="s">
        <v>1141</v>
      </c>
      <c r="C458" s="1" t="s">
        <v>1142</v>
      </c>
      <c r="D458" s="1">
        <v>150</v>
      </c>
      <c r="E458" s="1">
        <v>0</v>
      </c>
      <c r="F458" s="1">
        <v>150</v>
      </c>
      <c r="G458" s="1" t="s">
        <v>38</v>
      </c>
      <c r="H458" s="1" t="s">
        <v>157</v>
      </c>
      <c r="I458" s="1" t="s">
        <v>67</v>
      </c>
      <c r="J458" s="1" t="s">
        <v>59</v>
      </c>
      <c r="K458" s="1" t="s">
        <v>167</v>
      </c>
      <c r="L458" s="1" t="s">
        <v>61</v>
      </c>
      <c r="M458" s="1" t="s">
        <v>61</v>
      </c>
      <c r="N458" s="1">
        <v>22.5</v>
      </c>
      <c r="O458" s="2">
        <v>3375</v>
      </c>
      <c r="P458" s="1">
        <v>21</v>
      </c>
      <c r="Q458" s="1">
        <v>20230811</v>
      </c>
      <c r="R458" s="1">
        <v>20230919</v>
      </c>
      <c r="S458" s="1">
        <v>20230919</v>
      </c>
      <c r="T458" s="1" t="s">
        <v>38</v>
      </c>
      <c r="U458" s="1" t="b">
        <v>0</v>
      </c>
      <c r="V458" s="1" t="b">
        <v>1</v>
      </c>
      <c r="W458" s="1" t="str" cm="1">
        <f t="array" ref="W458">_xlfn.XLOOKUP(MID(JuchuZan[[#This Row],[Item'#]],2,3),INDEX(_dtRg_Material,,1),INDEX(_dtRg_Material,,2),"-")</f>
        <v>-</v>
      </c>
      <c r="X458" s="1">
        <f>JuchuZan[[#This Row],[Total Length]]/JuchuZan[[#This Row],[OrderQty]]</f>
        <v>0</v>
      </c>
      <c r="Y458" s="87">
        <f>JuchuZan[[#This Row],[TotalPrice]]+Y457</f>
        <v>942011.36000000022</v>
      </c>
      <c r="Z4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8" s="1">
        <f>JuchuZan[[#This Row],[Total Length]]/JuchuZan[[#This Row],[Total Block]]</f>
        <v>0</v>
      </c>
      <c r="AB458" s="1">
        <f>JuchuZan[[#This Row],[TotalPrice]]/JuchuZan[[#This Row],[OrderQty]]</f>
        <v>22.5</v>
      </c>
      <c r="AC458" s="1" t="e">
        <f>_xlfn.XLOOKUP(JuchuZan[[#This Row],[H'#]],#REF!,#REF!,"NA",0)</f>
        <v>#REF!</v>
      </c>
      <c r="AD458" s="1" t="e">
        <f>_xlfn.XLOOKUP(JuchuZan[[#This Row],[H'#]],#REF!,#REF!,"NA",0)</f>
        <v>#REF!</v>
      </c>
      <c r="AE458" s="1" t="str">
        <f>_xlfn.XLOOKUP(JuchuZan[[#This Row],[H'#]],[3]Sheet1!$H$2:$H$1079,[3]Sheet1!$B$2:$B$1079,"NA",0)</f>
        <v>NA</v>
      </c>
    </row>
    <row r="459" spans="1:31">
      <c r="A459" s="1" t="s">
        <v>1330</v>
      </c>
      <c r="B459" s="1" t="s">
        <v>1331</v>
      </c>
      <c r="C459" s="1" t="s">
        <v>1332</v>
      </c>
      <c r="D459" s="1">
        <v>20</v>
      </c>
      <c r="E459" s="1">
        <v>40400</v>
      </c>
      <c r="F459" s="1">
        <v>0</v>
      </c>
      <c r="G459" s="1" t="s">
        <v>38</v>
      </c>
      <c r="H459" s="1" t="s">
        <v>1333</v>
      </c>
      <c r="I459" s="1" t="s">
        <v>233</v>
      </c>
      <c r="J459" s="1" t="s">
        <v>114</v>
      </c>
      <c r="K459" s="1" t="s">
        <v>38</v>
      </c>
      <c r="L459" s="1" t="s">
        <v>61</v>
      </c>
      <c r="M459" s="1" t="s">
        <v>38</v>
      </c>
      <c r="N459" s="1">
        <v>247</v>
      </c>
      <c r="O459" s="2">
        <v>4940</v>
      </c>
      <c r="P459" s="1">
        <v>21</v>
      </c>
      <c r="Q459" s="1">
        <v>20230919</v>
      </c>
      <c r="R459" s="1">
        <v>20230919</v>
      </c>
      <c r="S459" s="1">
        <v>20230919</v>
      </c>
      <c r="T459" s="1" t="s">
        <v>38</v>
      </c>
      <c r="U459" s="1" t="b">
        <v>0</v>
      </c>
      <c r="V459" s="1" t="b">
        <v>1</v>
      </c>
      <c r="W459" s="1" t="str" cm="1">
        <f t="array" ref="W459">_xlfn.XLOOKUP(MID(JuchuZan[[#This Row],[Item'#]],2,3),INDEX(_dtRg_Material,,1),INDEX(_dtRg_Material,,2),"-")</f>
        <v>M</v>
      </c>
      <c r="X459" s="1">
        <f>JuchuZan[[#This Row],[Total Length]]/JuchuZan[[#This Row],[OrderQty]]</f>
        <v>2020</v>
      </c>
      <c r="Y459" s="87">
        <f>JuchuZan[[#This Row],[TotalPrice]]+Y458</f>
        <v>946951.36000000022</v>
      </c>
      <c r="Z4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59" s="1" t="e">
        <f>JuchuZan[[#This Row],[Total Length]]/JuchuZan[[#This Row],[Total Block]]</f>
        <v>#DIV/0!</v>
      </c>
      <c r="AB459" s="1">
        <f>JuchuZan[[#This Row],[TotalPrice]]/JuchuZan[[#This Row],[OrderQty]]</f>
        <v>247</v>
      </c>
      <c r="AC459" s="1" t="e">
        <f>_xlfn.XLOOKUP(JuchuZan[[#This Row],[H'#]],#REF!,#REF!,"NA",0)</f>
        <v>#REF!</v>
      </c>
      <c r="AD459" s="1" t="e">
        <f>_xlfn.XLOOKUP(JuchuZan[[#This Row],[H'#]],#REF!,#REF!,"NA",0)</f>
        <v>#REF!</v>
      </c>
      <c r="AE459" s="1" t="str">
        <f>_xlfn.XLOOKUP(JuchuZan[[#This Row],[H'#]],[3]Sheet1!$H$2:$H$1079,[3]Sheet1!$B$2:$B$1079,"NA",0)</f>
        <v>NA</v>
      </c>
    </row>
    <row r="460" spans="1:31">
      <c r="A460" s="1" t="s">
        <v>1334</v>
      </c>
      <c r="B460" s="1" t="s">
        <v>1335</v>
      </c>
      <c r="C460" s="1" t="s">
        <v>1336</v>
      </c>
      <c r="D460" s="1">
        <v>6</v>
      </c>
      <c r="E460" s="1">
        <v>15120</v>
      </c>
      <c r="F460" s="1">
        <v>0</v>
      </c>
      <c r="G460" s="1" t="s">
        <v>38</v>
      </c>
      <c r="H460" s="1" t="s">
        <v>1333</v>
      </c>
      <c r="I460" s="1" t="s">
        <v>233</v>
      </c>
      <c r="J460" s="1" t="s">
        <v>397</v>
      </c>
      <c r="K460" s="1" t="s">
        <v>38</v>
      </c>
      <c r="L460" s="1" t="s">
        <v>61</v>
      </c>
      <c r="M460" s="1" t="s">
        <v>38</v>
      </c>
      <c r="N460" s="1">
        <v>335</v>
      </c>
      <c r="O460" s="2">
        <v>2010</v>
      </c>
      <c r="P460" s="1">
        <v>21</v>
      </c>
      <c r="Q460" s="1">
        <v>20230919</v>
      </c>
      <c r="R460" s="1">
        <v>20230919</v>
      </c>
      <c r="S460" s="1">
        <v>20230919</v>
      </c>
      <c r="T460" s="1" t="s">
        <v>38</v>
      </c>
      <c r="U460" s="1" t="b">
        <v>0</v>
      </c>
      <c r="V460" s="1" t="b">
        <v>1</v>
      </c>
      <c r="W460" s="1" t="str" cm="1">
        <f t="array" ref="W460">_xlfn.XLOOKUP(MID(JuchuZan[[#This Row],[Item'#]],2,3),INDEX(_dtRg_Material,,1),INDEX(_dtRg_Material,,2),"-")</f>
        <v>M</v>
      </c>
      <c r="X460" s="1">
        <f>JuchuZan[[#This Row],[Total Length]]/JuchuZan[[#This Row],[OrderQty]]</f>
        <v>2520</v>
      </c>
      <c r="Y460" s="87">
        <f>JuchuZan[[#This Row],[TotalPrice]]+Y459</f>
        <v>948961.36000000022</v>
      </c>
      <c r="Z4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0" s="1" t="e">
        <f>JuchuZan[[#This Row],[Total Length]]/JuchuZan[[#This Row],[Total Block]]</f>
        <v>#DIV/0!</v>
      </c>
      <c r="AB460" s="1">
        <f>JuchuZan[[#This Row],[TotalPrice]]/JuchuZan[[#This Row],[OrderQty]]</f>
        <v>335</v>
      </c>
      <c r="AC460" s="1" t="e">
        <f>_xlfn.XLOOKUP(JuchuZan[[#This Row],[H'#]],#REF!,#REF!,"NA",0)</f>
        <v>#REF!</v>
      </c>
      <c r="AD460" s="1" t="e">
        <f>_xlfn.XLOOKUP(JuchuZan[[#This Row],[H'#]],#REF!,#REF!,"NA",0)</f>
        <v>#REF!</v>
      </c>
      <c r="AE460" s="1" t="str">
        <f>_xlfn.XLOOKUP(JuchuZan[[#This Row],[H'#]],[3]Sheet1!$H$2:$H$1079,[3]Sheet1!$B$2:$B$1079,"NA",0)</f>
        <v>WHEEL CUTTING HALF 4</v>
      </c>
    </row>
    <row r="461" spans="1:31" hidden="1">
      <c r="A461" s="1" t="s">
        <v>1337</v>
      </c>
      <c r="B461" s="1" t="s">
        <v>1338</v>
      </c>
      <c r="C461" s="1" t="s">
        <v>1339</v>
      </c>
      <c r="D461" s="1">
        <v>2</v>
      </c>
      <c r="E461" s="1">
        <v>320</v>
      </c>
      <c r="F461" s="1">
        <v>4</v>
      </c>
      <c r="G461" s="1" t="s">
        <v>215</v>
      </c>
      <c r="H461" s="1" t="s">
        <v>1171</v>
      </c>
      <c r="I461" s="1" t="s">
        <v>233</v>
      </c>
      <c r="J461" s="1" t="s">
        <v>81</v>
      </c>
      <c r="K461" s="1" t="s">
        <v>1340</v>
      </c>
      <c r="L461" s="1" t="s">
        <v>96</v>
      </c>
      <c r="M461" s="1" t="s">
        <v>38</v>
      </c>
      <c r="N461" s="1">
        <v>105.06</v>
      </c>
      <c r="O461" s="2">
        <v>210.12</v>
      </c>
      <c r="P461" s="1">
        <v>11</v>
      </c>
      <c r="Q461" s="1">
        <v>20230831</v>
      </c>
      <c r="R461" s="1">
        <v>20230919</v>
      </c>
      <c r="S461" s="1">
        <v>20230919</v>
      </c>
      <c r="T461" s="1" t="s">
        <v>38</v>
      </c>
      <c r="U461" s="1" t="b">
        <v>1</v>
      </c>
      <c r="V461" s="1" t="b">
        <v>0</v>
      </c>
      <c r="W461" s="1" t="str" cm="1">
        <f t="array" ref="W461">_xlfn.XLOOKUP(MID(JuchuZan[[#This Row],[Item'#]],2,3),INDEX(_dtRg_Material,,1),INDEX(_dtRg_Material,,2),"-")</f>
        <v>-</v>
      </c>
      <c r="X461" s="1">
        <f>JuchuZan[[#This Row],[Total Length]]/JuchuZan[[#This Row],[OrderQty]]</f>
        <v>160</v>
      </c>
      <c r="Y461" s="87">
        <f>JuchuZan[[#This Row],[TotalPrice]]+Y460</f>
        <v>949171.48000000021</v>
      </c>
      <c r="Z4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1" s="1">
        <f>JuchuZan[[#This Row],[Total Length]]/JuchuZan[[#This Row],[Total Block]]</f>
        <v>80</v>
      </c>
      <c r="AB461" s="1">
        <f>JuchuZan[[#This Row],[TotalPrice]]/JuchuZan[[#This Row],[OrderQty]]</f>
        <v>105.06</v>
      </c>
      <c r="AC461" s="1" t="e">
        <f>_xlfn.XLOOKUP(JuchuZan[[#This Row],[H'#]],#REF!,#REF!,"NA",0)</f>
        <v>#REF!</v>
      </c>
      <c r="AD461" s="1" t="e">
        <f>_xlfn.XLOOKUP(JuchuZan[[#This Row],[H'#]],#REF!,#REF!,"NA",0)</f>
        <v>#REF!</v>
      </c>
      <c r="AE461" s="1" t="str">
        <f>_xlfn.XLOOKUP(JuchuZan[[#This Row],[H'#]],[3]Sheet1!$H$2:$H$1079,[3]Sheet1!$B$2:$B$1079,"NA",0)</f>
        <v>BC GRINDING</v>
      </c>
    </row>
    <row r="462" spans="1:31" hidden="1">
      <c r="A462" s="1" t="s">
        <v>1341</v>
      </c>
      <c r="B462" s="1" t="s">
        <v>1342</v>
      </c>
      <c r="C462" s="1" t="s">
        <v>1343</v>
      </c>
      <c r="D462" s="1">
        <v>2</v>
      </c>
      <c r="E462" s="1">
        <v>680</v>
      </c>
      <c r="F462" s="1">
        <v>0</v>
      </c>
      <c r="G462" s="1" t="s">
        <v>238</v>
      </c>
      <c r="H462" s="1" t="s">
        <v>74</v>
      </c>
      <c r="I462" s="1" t="s">
        <v>36</v>
      </c>
      <c r="J462" s="1" t="s">
        <v>75</v>
      </c>
      <c r="K462" s="1" t="s">
        <v>568</v>
      </c>
      <c r="L462" s="1" t="s">
        <v>38</v>
      </c>
      <c r="M462" s="1" t="s">
        <v>38</v>
      </c>
      <c r="N462" s="1">
        <v>887</v>
      </c>
      <c r="O462" s="2">
        <v>1774</v>
      </c>
      <c r="P462" s="1">
        <v>11</v>
      </c>
      <c r="Q462" s="1">
        <v>20230801</v>
      </c>
      <c r="R462" s="1">
        <v>20230919</v>
      </c>
      <c r="S462" s="1">
        <v>20230919</v>
      </c>
      <c r="T462" s="1" t="s">
        <v>38</v>
      </c>
      <c r="U462" s="1" t="b">
        <v>0</v>
      </c>
      <c r="V462" s="1" t="b">
        <v>0</v>
      </c>
      <c r="W462" s="1" t="str" cm="1">
        <f t="array" ref="W462">_xlfn.XLOOKUP(MID(JuchuZan[[#This Row],[Item'#]],2,3),INDEX(_dtRg_Material,,1),INDEX(_dtRg_Material,,2),"-")</f>
        <v>-</v>
      </c>
      <c r="X462" s="1">
        <f>JuchuZan[[#This Row],[Total Length]]/JuchuZan[[#This Row],[OrderQty]]</f>
        <v>340</v>
      </c>
      <c r="Y462" s="87">
        <f>JuchuZan[[#This Row],[TotalPrice]]+Y461</f>
        <v>950945.48000000021</v>
      </c>
      <c r="Z4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2" s="1" t="e">
        <f>JuchuZan[[#This Row],[Total Length]]/JuchuZan[[#This Row],[Total Block]]</f>
        <v>#DIV/0!</v>
      </c>
      <c r="AB462" s="1">
        <f>JuchuZan[[#This Row],[TotalPrice]]/JuchuZan[[#This Row],[OrderQty]]</f>
        <v>887</v>
      </c>
      <c r="AC462" s="1" t="e">
        <f>_xlfn.XLOOKUP(JuchuZan[[#This Row],[H'#]],#REF!,#REF!,"NA",0)</f>
        <v>#REF!</v>
      </c>
      <c r="AD462" s="1" t="e">
        <f>_xlfn.XLOOKUP(JuchuZan[[#This Row],[H'#]],#REF!,#REF!,"NA",0)</f>
        <v>#REF!</v>
      </c>
      <c r="AE462" s="1" t="str">
        <f>_xlfn.XLOOKUP(JuchuZan[[#This Row],[H'#]],[3]Sheet1!$H$2:$H$1079,[3]Sheet1!$B$2:$B$1079,"NA",0)</f>
        <v>WASHING (GL)</v>
      </c>
    </row>
    <row r="463" spans="1:31">
      <c r="A463" s="1" t="s">
        <v>1344</v>
      </c>
      <c r="B463" s="1" t="s">
        <v>1345</v>
      </c>
      <c r="C463" s="1" t="s">
        <v>1346</v>
      </c>
      <c r="D463" s="1">
        <v>8</v>
      </c>
      <c r="E463" s="1">
        <v>0</v>
      </c>
      <c r="F463" s="1">
        <v>8</v>
      </c>
      <c r="G463" s="1" t="s">
        <v>139</v>
      </c>
      <c r="H463" s="1" t="s">
        <v>49</v>
      </c>
      <c r="I463" s="1" t="s">
        <v>50</v>
      </c>
      <c r="J463" s="1" t="s">
        <v>114</v>
      </c>
      <c r="K463" s="1" t="s">
        <v>207</v>
      </c>
      <c r="L463" s="1" t="s">
        <v>38</v>
      </c>
      <c r="M463" s="1" t="s">
        <v>38</v>
      </c>
      <c r="N463" s="1">
        <v>73.239999999999995</v>
      </c>
      <c r="O463" s="2">
        <v>585.91999999999996</v>
      </c>
      <c r="P463" s="1">
        <v>11</v>
      </c>
      <c r="Q463" s="1">
        <v>20230726</v>
      </c>
      <c r="R463" s="1">
        <v>20230919</v>
      </c>
      <c r="S463" s="1">
        <v>20230919</v>
      </c>
      <c r="T463" s="1" t="s">
        <v>38</v>
      </c>
      <c r="U463" s="1" t="b">
        <v>0</v>
      </c>
      <c r="V463" s="1" t="b">
        <v>1</v>
      </c>
      <c r="W463" s="1" t="str" cm="1">
        <f t="array" ref="W463">_xlfn.XLOOKUP(MID(JuchuZan[[#This Row],[Item'#]],2,3),INDEX(_dtRg_Material,,1),INDEX(_dtRg_Material,,2),"-")</f>
        <v>-</v>
      </c>
      <c r="X463" s="1">
        <f>JuchuZan[[#This Row],[Total Length]]/JuchuZan[[#This Row],[OrderQty]]</f>
        <v>0</v>
      </c>
      <c r="Y463" s="87">
        <f>JuchuZan[[#This Row],[TotalPrice]]+Y462</f>
        <v>951531.40000000026</v>
      </c>
      <c r="Z4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3" s="1">
        <f>JuchuZan[[#This Row],[Total Length]]/JuchuZan[[#This Row],[Total Block]]</f>
        <v>0</v>
      </c>
      <c r="AB463" s="1">
        <f>JuchuZan[[#This Row],[TotalPrice]]/JuchuZan[[#This Row],[OrderQty]]</f>
        <v>73.239999999999995</v>
      </c>
      <c r="AC463" s="1" t="e">
        <f>_xlfn.XLOOKUP(JuchuZan[[#This Row],[H'#]],#REF!,#REF!,"NA",0)</f>
        <v>#REF!</v>
      </c>
      <c r="AD463" s="1" t="e">
        <f>_xlfn.XLOOKUP(JuchuZan[[#This Row],[H'#]],#REF!,#REF!,"NA",0)</f>
        <v>#REF!</v>
      </c>
      <c r="AE463" s="1" t="str">
        <f>_xlfn.XLOOKUP(JuchuZan[[#This Row],[H'#]],[3]Sheet1!$H$2:$H$1079,[3]Sheet1!$B$2:$B$1079,"NA",0)</f>
        <v>NA</v>
      </c>
    </row>
    <row r="464" spans="1:31" hidden="1">
      <c r="A464" s="1" t="s">
        <v>1347</v>
      </c>
      <c r="B464" s="1" t="s">
        <v>419</v>
      </c>
      <c r="C464" s="1" t="s">
        <v>420</v>
      </c>
      <c r="D464" s="1">
        <v>2</v>
      </c>
      <c r="E464" s="1">
        <v>300</v>
      </c>
      <c r="F464" s="1">
        <v>2</v>
      </c>
      <c r="G464" s="1" t="s">
        <v>38</v>
      </c>
      <c r="H464" s="1" t="s">
        <v>93</v>
      </c>
      <c r="I464" s="1" t="s">
        <v>43</v>
      </c>
      <c r="J464" s="1" t="s">
        <v>421</v>
      </c>
      <c r="K464" s="1" t="s">
        <v>227</v>
      </c>
      <c r="L464" s="1" t="s">
        <v>96</v>
      </c>
      <c r="M464" s="1" t="s">
        <v>97</v>
      </c>
      <c r="N464" s="1">
        <v>277.95</v>
      </c>
      <c r="O464" s="2">
        <v>555.9</v>
      </c>
      <c r="P464" s="1">
        <v>21</v>
      </c>
      <c r="Q464" s="1">
        <v>20230804</v>
      </c>
      <c r="R464" s="1">
        <v>20230919</v>
      </c>
      <c r="S464" s="1">
        <v>20230919</v>
      </c>
      <c r="T464" s="1" t="s">
        <v>38</v>
      </c>
      <c r="U464" s="1" t="b">
        <v>0</v>
      </c>
      <c r="V464" s="1" t="b">
        <v>0</v>
      </c>
      <c r="W464" s="1" t="str" cm="1">
        <f t="array" ref="W464">_xlfn.XLOOKUP(MID(JuchuZan[[#This Row],[Item'#]],2,3),INDEX(_dtRg_Material,,1),INDEX(_dtRg_Material,,2),"-")</f>
        <v>-</v>
      </c>
      <c r="X464" s="1">
        <f>JuchuZan[[#This Row],[Total Length]]/JuchuZan[[#This Row],[OrderQty]]</f>
        <v>150</v>
      </c>
      <c r="Y464" s="87">
        <f>JuchuZan[[#This Row],[TotalPrice]]+Y463</f>
        <v>952087.30000000028</v>
      </c>
      <c r="Z4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4" s="1">
        <f>JuchuZan[[#This Row],[Total Length]]/JuchuZan[[#This Row],[Total Block]]</f>
        <v>150</v>
      </c>
      <c r="AB464" s="1">
        <f>JuchuZan[[#This Row],[TotalPrice]]/JuchuZan[[#This Row],[OrderQty]]</f>
        <v>277.95</v>
      </c>
      <c r="AC464" s="1" t="e">
        <f>_xlfn.XLOOKUP(JuchuZan[[#This Row],[H'#]],#REF!,#REF!,"NA",0)</f>
        <v>#REF!</v>
      </c>
      <c r="AD464" s="1" t="e">
        <f>_xlfn.XLOOKUP(JuchuZan[[#This Row],[H'#]],#REF!,#REF!,"NA",0)</f>
        <v>#REF!</v>
      </c>
      <c r="AE464" s="1" t="str">
        <f>_xlfn.XLOOKUP(JuchuZan[[#This Row],[H'#]],[3]Sheet1!$H$2:$H$1079,[3]Sheet1!$B$2:$B$1079,"NA",0)</f>
        <v>NA</v>
      </c>
    </row>
    <row r="465" spans="1:31" hidden="1">
      <c r="A465" s="1" t="s">
        <v>1348</v>
      </c>
      <c r="B465" s="1" t="s">
        <v>1349</v>
      </c>
      <c r="C465" s="1" t="s">
        <v>1350</v>
      </c>
      <c r="D465" s="1">
        <v>4</v>
      </c>
      <c r="E465" s="1">
        <v>0</v>
      </c>
      <c r="F465" s="1">
        <v>0</v>
      </c>
      <c r="G465" s="1" t="s">
        <v>38</v>
      </c>
      <c r="H465" s="1" t="s">
        <v>35</v>
      </c>
      <c r="I465" s="1" t="s">
        <v>43</v>
      </c>
      <c r="J465" s="1" t="s">
        <v>59</v>
      </c>
      <c r="K465" s="1" t="s">
        <v>38</v>
      </c>
      <c r="L465" s="1" t="s">
        <v>38</v>
      </c>
      <c r="M465" s="1" t="s">
        <v>38</v>
      </c>
      <c r="N465" s="1">
        <v>58</v>
      </c>
      <c r="O465" s="2">
        <v>232</v>
      </c>
      <c r="P465" s="1">
        <v>21</v>
      </c>
      <c r="Q465" s="1">
        <v>20230821</v>
      </c>
      <c r="R465" s="1">
        <v>20230919</v>
      </c>
      <c r="S465" s="1">
        <v>20230919</v>
      </c>
      <c r="T465" s="1" t="s">
        <v>38</v>
      </c>
      <c r="U465" s="1" t="b">
        <v>0</v>
      </c>
      <c r="V465" s="1" t="b">
        <v>0</v>
      </c>
      <c r="W465" s="1" t="str" cm="1">
        <f t="array" ref="W465">_xlfn.XLOOKUP(MID(JuchuZan[[#This Row],[Item'#]],2,3),INDEX(_dtRg_Material,,1),INDEX(_dtRg_Material,,2),"-")</f>
        <v>-</v>
      </c>
      <c r="X465" s="1">
        <f>JuchuZan[[#This Row],[Total Length]]/JuchuZan[[#This Row],[OrderQty]]</f>
        <v>0</v>
      </c>
      <c r="Y465" s="87">
        <f>JuchuZan[[#This Row],[TotalPrice]]+Y464</f>
        <v>952319.30000000028</v>
      </c>
      <c r="Z4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5" s="1" t="e">
        <f>JuchuZan[[#This Row],[Total Length]]/JuchuZan[[#This Row],[Total Block]]</f>
        <v>#DIV/0!</v>
      </c>
      <c r="AB465" s="1">
        <f>JuchuZan[[#This Row],[TotalPrice]]/JuchuZan[[#This Row],[OrderQty]]</f>
        <v>58</v>
      </c>
      <c r="AC465" s="1" t="e">
        <f>_xlfn.XLOOKUP(JuchuZan[[#This Row],[H'#]],#REF!,#REF!,"NA",0)</f>
        <v>#REF!</v>
      </c>
      <c r="AD465" s="1" t="e">
        <f>_xlfn.XLOOKUP(JuchuZan[[#This Row],[H'#]],#REF!,#REF!,"NA",0)</f>
        <v>#REF!</v>
      </c>
      <c r="AE465" s="1" t="str">
        <f>_xlfn.XLOOKUP(JuchuZan[[#This Row],[H'#]],[3]Sheet1!$H$2:$H$1079,[3]Sheet1!$B$2:$B$1079,"NA",0)</f>
        <v>BURTON (BLACK ANODIZE) TYPE 2</v>
      </c>
    </row>
    <row r="466" spans="1:31">
      <c r="A466" s="1" t="s">
        <v>1351</v>
      </c>
      <c r="B466" s="1" t="s">
        <v>1352</v>
      </c>
      <c r="C466" s="1" t="s">
        <v>1353</v>
      </c>
      <c r="D466" s="1">
        <v>4</v>
      </c>
      <c r="E466" s="1">
        <v>3040</v>
      </c>
      <c r="F466" s="1">
        <v>8</v>
      </c>
      <c r="G466" s="1" t="s">
        <v>1354</v>
      </c>
      <c r="H466" s="1" t="s">
        <v>102</v>
      </c>
      <c r="I466" s="1" t="s">
        <v>103</v>
      </c>
      <c r="J466" s="1" t="s">
        <v>942</v>
      </c>
      <c r="K466" s="1" t="s">
        <v>105</v>
      </c>
      <c r="L466" s="1" t="s">
        <v>38</v>
      </c>
      <c r="M466" s="1" t="s">
        <v>38</v>
      </c>
      <c r="N466" s="1">
        <v>145.63</v>
      </c>
      <c r="O466" s="2">
        <v>582.52</v>
      </c>
      <c r="P466" s="1">
        <v>11</v>
      </c>
      <c r="Q466" s="1">
        <v>20230908</v>
      </c>
      <c r="R466" s="1">
        <v>20230919</v>
      </c>
      <c r="S466" s="1">
        <v>20230919</v>
      </c>
      <c r="T466" s="1" t="s">
        <v>38</v>
      </c>
      <c r="U466" s="1" t="b">
        <v>0</v>
      </c>
      <c r="V466" s="1" t="b">
        <v>1</v>
      </c>
      <c r="W466" s="1" t="str" cm="1">
        <f t="array" ref="W466">_xlfn.XLOOKUP(MID(JuchuZan[[#This Row],[Item'#]],2,3),INDEX(_dtRg_Material,,1),INDEX(_dtRg_Material,,2),"-")</f>
        <v>-</v>
      </c>
      <c r="X466" s="1">
        <f>JuchuZan[[#This Row],[Total Length]]/JuchuZan[[#This Row],[OrderQty]]</f>
        <v>760</v>
      </c>
      <c r="Y466" s="87">
        <f>JuchuZan[[#This Row],[TotalPrice]]+Y465</f>
        <v>952901.8200000003</v>
      </c>
      <c r="Z4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6" s="1">
        <f>JuchuZan[[#This Row],[Total Length]]/JuchuZan[[#This Row],[Total Block]]</f>
        <v>380</v>
      </c>
      <c r="AB466" s="1">
        <f>JuchuZan[[#This Row],[TotalPrice]]/JuchuZan[[#This Row],[OrderQty]]</f>
        <v>145.63</v>
      </c>
      <c r="AC466" s="1" t="e">
        <f>_xlfn.XLOOKUP(JuchuZan[[#This Row],[H'#]],#REF!,#REF!,"NA",0)</f>
        <v>#REF!</v>
      </c>
      <c r="AD466" s="1" t="e">
        <f>_xlfn.XLOOKUP(JuchuZan[[#This Row],[H'#]],#REF!,#REF!,"NA",0)</f>
        <v>#REF!</v>
      </c>
      <c r="AE466" s="1" t="str">
        <f>_xlfn.XLOOKUP(JuchuZan[[#This Row],[H'#]],[3]Sheet1!$H$2:$H$1079,[3]Sheet1!$B$2:$B$1079,"NA",0)</f>
        <v>WASHING &amp; WIPING RAIL</v>
      </c>
    </row>
    <row r="467" spans="1:31">
      <c r="A467" s="1" t="s">
        <v>1355</v>
      </c>
      <c r="B467" s="1" t="s">
        <v>229</v>
      </c>
      <c r="C467" s="1" t="s">
        <v>230</v>
      </c>
      <c r="D467" s="1">
        <v>10</v>
      </c>
      <c r="E467" s="1">
        <v>60960</v>
      </c>
      <c r="F467" s="1">
        <v>0</v>
      </c>
      <c r="G467" s="1" t="s">
        <v>231</v>
      </c>
      <c r="H467" s="1" t="s">
        <v>232</v>
      </c>
      <c r="I467" s="1" t="s">
        <v>233</v>
      </c>
      <c r="J467" s="1" t="s">
        <v>114</v>
      </c>
      <c r="K467" s="1" t="s">
        <v>38</v>
      </c>
      <c r="L467" s="1" t="s">
        <v>61</v>
      </c>
      <c r="M467" s="1" t="s">
        <v>38</v>
      </c>
      <c r="N467" s="1">
        <v>434</v>
      </c>
      <c r="O467" s="2">
        <v>4340</v>
      </c>
      <c r="P467" s="1">
        <v>11</v>
      </c>
      <c r="Q467" s="1">
        <v>20230912</v>
      </c>
      <c r="R467" s="1">
        <v>20230919</v>
      </c>
      <c r="S467" s="1">
        <v>20230919</v>
      </c>
      <c r="T467" s="1" t="s">
        <v>234</v>
      </c>
      <c r="U467" s="1" t="b">
        <v>0</v>
      </c>
      <c r="V467" s="1" t="b">
        <v>1</v>
      </c>
      <c r="W467" s="1" t="str" cm="1">
        <f t="array" ref="W467">_xlfn.XLOOKUP(MID(JuchuZan[[#This Row],[Item'#]],2,3),INDEX(_dtRg_Material,,1),INDEX(_dtRg_Material,,2),"-")</f>
        <v>-</v>
      </c>
      <c r="X467" s="1">
        <f>JuchuZan[[#This Row],[Total Length]]/JuchuZan[[#This Row],[OrderQty]]</f>
        <v>6096</v>
      </c>
      <c r="Y467" s="87">
        <f>JuchuZan[[#This Row],[TotalPrice]]+Y466</f>
        <v>957241.8200000003</v>
      </c>
      <c r="Z4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7" s="1" t="e">
        <f>JuchuZan[[#This Row],[Total Length]]/JuchuZan[[#This Row],[Total Block]]</f>
        <v>#DIV/0!</v>
      </c>
      <c r="AB467" s="1">
        <f>JuchuZan[[#This Row],[TotalPrice]]/JuchuZan[[#This Row],[OrderQty]]</f>
        <v>434</v>
      </c>
      <c r="AC467" s="1" t="e">
        <f>_xlfn.XLOOKUP(JuchuZan[[#This Row],[H'#]],#REF!,#REF!,"NA",0)</f>
        <v>#REF!</v>
      </c>
      <c r="AD467" s="1" t="e">
        <f>_xlfn.XLOOKUP(JuchuZan[[#This Row],[H'#]],#REF!,#REF!,"NA",0)</f>
        <v>#REF!</v>
      </c>
      <c r="AE467" s="1" t="str">
        <f>_xlfn.XLOOKUP(JuchuZan[[#This Row],[H'#]],[3]Sheet1!$H$2:$H$1079,[3]Sheet1!$B$2:$B$1079,"NA",0)</f>
        <v>WHEEL CUTTING HALF 3</v>
      </c>
    </row>
    <row r="468" spans="1:31">
      <c r="A468" s="1" t="s">
        <v>1356</v>
      </c>
      <c r="B468" s="1" t="s">
        <v>1357</v>
      </c>
      <c r="C468" s="1" t="s">
        <v>1358</v>
      </c>
      <c r="D468" s="1">
        <v>1</v>
      </c>
      <c r="E468" s="1">
        <v>120</v>
      </c>
      <c r="F468" s="1">
        <v>1</v>
      </c>
      <c r="G468" s="1" t="s">
        <v>156</v>
      </c>
      <c r="H468" s="1" t="s">
        <v>102</v>
      </c>
      <c r="I468" s="1" t="s">
        <v>103</v>
      </c>
      <c r="J468" s="1" t="s">
        <v>104</v>
      </c>
      <c r="K468" s="1" t="s">
        <v>105</v>
      </c>
      <c r="L468" s="1" t="s">
        <v>38</v>
      </c>
      <c r="M468" s="1" t="s">
        <v>38</v>
      </c>
      <c r="N468" s="1">
        <v>62.86</v>
      </c>
      <c r="O468" s="2">
        <v>62.86</v>
      </c>
      <c r="P468" s="1">
        <v>11</v>
      </c>
      <c r="Q468" s="1">
        <v>20230919</v>
      </c>
      <c r="R468" s="1">
        <v>20230919</v>
      </c>
      <c r="S468" s="1">
        <v>20230919</v>
      </c>
      <c r="T468" s="1" t="s">
        <v>38</v>
      </c>
      <c r="U468" s="1" t="b">
        <v>0</v>
      </c>
      <c r="V468" s="1" t="b">
        <v>1</v>
      </c>
      <c r="W468" s="1" t="str" cm="1">
        <f t="array" ref="W468">_xlfn.XLOOKUP(MID(JuchuZan[[#This Row],[Item'#]],2,3),INDEX(_dtRg_Material,,1),INDEX(_dtRg_Material,,2),"-")</f>
        <v>-</v>
      </c>
      <c r="X468" s="1">
        <f>JuchuZan[[#This Row],[Total Length]]/JuchuZan[[#This Row],[OrderQty]]</f>
        <v>120</v>
      </c>
      <c r="Y468" s="87">
        <f>JuchuZan[[#This Row],[TotalPrice]]+Y467</f>
        <v>957304.68000000028</v>
      </c>
      <c r="Z4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8" s="1">
        <f>JuchuZan[[#This Row],[Total Length]]/JuchuZan[[#This Row],[Total Block]]</f>
        <v>120</v>
      </c>
      <c r="AB468" s="1">
        <f>JuchuZan[[#This Row],[TotalPrice]]/JuchuZan[[#This Row],[OrderQty]]</f>
        <v>62.86</v>
      </c>
      <c r="AC468" s="1" t="e">
        <f>_xlfn.XLOOKUP(JuchuZan[[#This Row],[H'#]],#REF!,#REF!,"NA",0)</f>
        <v>#REF!</v>
      </c>
      <c r="AD468" s="1" t="e">
        <f>_xlfn.XLOOKUP(JuchuZan[[#This Row],[H'#]],#REF!,#REF!,"NA",0)</f>
        <v>#REF!</v>
      </c>
      <c r="AE468" s="1" t="str">
        <f>_xlfn.XLOOKUP(JuchuZan[[#This Row],[H'#]],[3]Sheet1!$H$2:$H$1079,[3]Sheet1!$B$2:$B$1079,"NA",0)</f>
        <v>WASHING &amp; WIPING RAIL</v>
      </c>
    </row>
    <row r="469" spans="1:31">
      <c r="A469" s="1" t="s">
        <v>1359</v>
      </c>
      <c r="B469" s="1" t="s">
        <v>528</v>
      </c>
      <c r="C469" s="1" t="s">
        <v>529</v>
      </c>
      <c r="D469" s="1">
        <v>10</v>
      </c>
      <c r="E469" s="1">
        <v>0</v>
      </c>
      <c r="F469" s="1">
        <v>10</v>
      </c>
      <c r="G469" s="1" t="s">
        <v>38</v>
      </c>
      <c r="H469" s="1" t="s">
        <v>157</v>
      </c>
      <c r="I469" s="1" t="s">
        <v>67</v>
      </c>
      <c r="J469" s="1" t="s">
        <v>44</v>
      </c>
      <c r="K469" s="1" t="s">
        <v>167</v>
      </c>
      <c r="L469" s="1" t="s">
        <v>61</v>
      </c>
      <c r="M469" s="1" t="s">
        <v>38</v>
      </c>
      <c r="N469" s="1">
        <v>137.55000000000001</v>
      </c>
      <c r="O469" s="2">
        <v>1375.5</v>
      </c>
      <c r="P469" s="1">
        <v>21</v>
      </c>
      <c r="Q469" s="1">
        <v>20230912</v>
      </c>
      <c r="R469" s="1">
        <v>20230919</v>
      </c>
      <c r="S469" s="1">
        <v>20230919</v>
      </c>
      <c r="T469" s="1" t="s">
        <v>38</v>
      </c>
      <c r="U469" s="1" t="b">
        <v>0</v>
      </c>
      <c r="V469" s="1" t="b">
        <v>1</v>
      </c>
      <c r="W469" s="1" t="str" cm="1">
        <f t="array" ref="W469">_xlfn.XLOOKUP(MID(JuchuZan[[#This Row],[Item'#]],2,3),INDEX(_dtRg_Material,,1),INDEX(_dtRg_Material,,2),"-")</f>
        <v>-</v>
      </c>
      <c r="X469" s="1">
        <f>JuchuZan[[#This Row],[Total Length]]/JuchuZan[[#This Row],[OrderQty]]</f>
        <v>0</v>
      </c>
      <c r="Y469" s="87">
        <f>JuchuZan[[#This Row],[TotalPrice]]+Y468</f>
        <v>958680.18000000028</v>
      </c>
      <c r="Z4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69" s="1">
        <f>JuchuZan[[#This Row],[Total Length]]/JuchuZan[[#This Row],[Total Block]]</f>
        <v>0</v>
      </c>
      <c r="AB469" s="1">
        <f>JuchuZan[[#This Row],[TotalPrice]]/JuchuZan[[#This Row],[OrderQty]]</f>
        <v>137.55000000000001</v>
      </c>
      <c r="AC469" s="1" t="e">
        <f>_xlfn.XLOOKUP(JuchuZan[[#This Row],[H'#]],#REF!,#REF!,"NA",0)</f>
        <v>#REF!</v>
      </c>
      <c r="AD469" s="1" t="e">
        <f>_xlfn.XLOOKUP(JuchuZan[[#This Row],[H'#]],#REF!,#REF!,"NA",0)</f>
        <v>#REF!</v>
      </c>
      <c r="AE469" s="1" t="str">
        <f>_xlfn.XLOOKUP(JuchuZan[[#This Row],[H'#]],[3]Sheet1!$H$2:$H$1079,[3]Sheet1!$B$2:$B$1079,"NA",0)</f>
        <v>WASHING BLOCK</v>
      </c>
    </row>
    <row r="470" spans="1:31">
      <c r="A470" s="1" t="s">
        <v>1360</v>
      </c>
      <c r="B470" s="1" t="s">
        <v>1361</v>
      </c>
      <c r="C470" s="1" t="s">
        <v>1362</v>
      </c>
      <c r="D470" s="1">
        <v>8</v>
      </c>
      <c r="E470" s="1">
        <v>29400</v>
      </c>
      <c r="F470" s="1">
        <v>0</v>
      </c>
      <c r="G470" s="1" t="s">
        <v>323</v>
      </c>
      <c r="H470" s="1" t="s">
        <v>324</v>
      </c>
      <c r="I470" s="1" t="s">
        <v>50</v>
      </c>
      <c r="J470" s="1" t="s">
        <v>68</v>
      </c>
      <c r="K470" s="1" t="s">
        <v>38</v>
      </c>
      <c r="L470" s="1" t="s">
        <v>61</v>
      </c>
      <c r="M470" s="1" t="s">
        <v>38</v>
      </c>
      <c r="N470" s="1">
        <v>408</v>
      </c>
      <c r="O470" s="2">
        <v>3264</v>
      </c>
      <c r="P470" s="1">
        <v>11</v>
      </c>
      <c r="Q470" s="1">
        <v>20230817</v>
      </c>
      <c r="R470" s="1">
        <v>20230919</v>
      </c>
      <c r="S470" s="1">
        <v>20230919</v>
      </c>
      <c r="T470" s="1" t="s">
        <v>38</v>
      </c>
      <c r="U470" s="1" t="b">
        <v>0</v>
      </c>
      <c r="V470" s="1" t="b">
        <v>1</v>
      </c>
      <c r="W470" s="1" t="str" cm="1">
        <f t="array" ref="W470">_xlfn.XLOOKUP(MID(JuchuZan[[#This Row],[Item'#]],2,3),INDEX(_dtRg_Material,,1),INDEX(_dtRg_Material,,2),"-")</f>
        <v>-</v>
      </c>
      <c r="X470" s="1">
        <f>JuchuZan[[#This Row],[Total Length]]/JuchuZan[[#This Row],[OrderQty]]</f>
        <v>3675</v>
      </c>
      <c r="Y470" s="87">
        <f>JuchuZan[[#This Row],[TotalPrice]]+Y469</f>
        <v>961944.18000000028</v>
      </c>
      <c r="Z4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0" s="1" t="e">
        <f>JuchuZan[[#This Row],[Total Length]]/JuchuZan[[#This Row],[Total Block]]</f>
        <v>#DIV/0!</v>
      </c>
      <c r="AB470" s="1">
        <f>JuchuZan[[#This Row],[TotalPrice]]/JuchuZan[[#This Row],[OrderQty]]</f>
        <v>408</v>
      </c>
      <c r="AC470" s="1" t="e">
        <f>_xlfn.XLOOKUP(JuchuZan[[#This Row],[H'#]],#REF!,#REF!,"NA",0)</f>
        <v>#REF!</v>
      </c>
      <c r="AD470" s="1" t="e">
        <f>_xlfn.XLOOKUP(JuchuZan[[#This Row],[H'#]],#REF!,#REF!,"NA",0)</f>
        <v>#REF!</v>
      </c>
      <c r="AE470" s="1" t="str">
        <f>_xlfn.XLOOKUP(JuchuZan[[#This Row],[H'#]],[3]Sheet1!$H$2:$H$1079,[3]Sheet1!$B$2:$B$1079,"NA",0)</f>
        <v>NA</v>
      </c>
    </row>
    <row r="471" spans="1:31">
      <c r="A471" s="1" t="s">
        <v>1363</v>
      </c>
      <c r="B471" s="1" t="s">
        <v>1364</v>
      </c>
      <c r="C471" s="1" t="s">
        <v>1365</v>
      </c>
      <c r="D471" s="1">
        <v>1</v>
      </c>
      <c r="E471" s="1">
        <v>700</v>
      </c>
      <c r="F471" s="1">
        <v>2</v>
      </c>
      <c r="G471" s="1" t="s">
        <v>42</v>
      </c>
      <c r="H471" s="1" t="s">
        <v>49</v>
      </c>
      <c r="I471" s="1" t="s">
        <v>50</v>
      </c>
      <c r="J471" s="1" t="s">
        <v>59</v>
      </c>
      <c r="K471" s="1" t="s">
        <v>115</v>
      </c>
      <c r="L471" s="1" t="s">
        <v>38</v>
      </c>
      <c r="M471" s="1" t="s">
        <v>38</v>
      </c>
      <c r="N471" s="1">
        <v>195.51</v>
      </c>
      <c r="O471" s="2">
        <v>195.51</v>
      </c>
      <c r="P471" s="1">
        <v>11</v>
      </c>
      <c r="Q471" s="1">
        <v>20230817</v>
      </c>
      <c r="R471" s="1">
        <v>20230919</v>
      </c>
      <c r="S471" s="1">
        <v>20230919</v>
      </c>
      <c r="T471" s="1" t="s">
        <v>38</v>
      </c>
      <c r="U471" s="1" t="b">
        <v>0</v>
      </c>
      <c r="V471" s="1" t="b">
        <v>1</v>
      </c>
      <c r="W471" s="1" t="str" cm="1">
        <f t="array" ref="W471">_xlfn.XLOOKUP(MID(JuchuZan[[#This Row],[Item'#]],2,3),INDEX(_dtRg_Material,,1),INDEX(_dtRg_Material,,2),"-")</f>
        <v>-</v>
      </c>
      <c r="X471" s="1">
        <f>JuchuZan[[#This Row],[Total Length]]/JuchuZan[[#This Row],[OrderQty]]</f>
        <v>700</v>
      </c>
      <c r="Y471" s="87">
        <f>JuchuZan[[#This Row],[TotalPrice]]+Y470</f>
        <v>962139.69000000029</v>
      </c>
      <c r="Z4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1" s="1">
        <f>JuchuZan[[#This Row],[Total Length]]/JuchuZan[[#This Row],[Total Block]]</f>
        <v>350</v>
      </c>
      <c r="AB471" s="1">
        <f>JuchuZan[[#This Row],[TotalPrice]]/JuchuZan[[#This Row],[OrderQty]]</f>
        <v>195.51</v>
      </c>
      <c r="AC471" s="1" t="e">
        <f>_xlfn.XLOOKUP(JuchuZan[[#This Row],[H'#]],#REF!,#REF!,"NA",0)</f>
        <v>#REF!</v>
      </c>
      <c r="AD471" s="1" t="e">
        <f>_xlfn.XLOOKUP(JuchuZan[[#This Row],[H'#]],#REF!,#REF!,"NA",0)</f>
        <v>#REF!</v>
      </c>
      <c r="AE471" s="1" t="str">
        <f>_xlfn.XLOOKUP(JuchuZan[[#This Row],[H'#]],[3]Sheet1!$H$2:$H$1079,[3]Sheet1!$B$2:$B$1079,"NA",0)</f>
        <v>NA</v>
      </c>
    </row>
    <row r="472" spans="1:31">
      <c r="A472" s="1" t="s">
        <v>1366</v>
      </c>
      <c r="B472" s="1" t="s">
        <v>1367</v>
      </c>
      <c r="C472" s="1" t="s">
        <v>1368</v>
      </c>
      <c r="D472" s="1">
        <v>100</v>
      </c>
      <c r="E472" s="1">
        <v>23000</v>
      </c>
      <c r="F472" s="1">
        <v>100</v>
      </c>
      <c r="G472" s="1" t="s">
        <v>161</v>
      </c>
      <c r="H472" s="1" t="s">
        <v>183</v>
      </c>
      <c r="I472" s="1" t="s">
        <v>184</v>
      </c>
      <c r="J472" s="1" t="s">
        <v>243</v>
      </c>
      <c r="K472" s="1" t="s">
        <v>38</v>
      </c>
      <c r="L472" s="1" t="s">
        <v>38</v>
      </c>
      <c r="M472" s="1" t="s">
        <v>38</v>
      </c>
      <c r="N472" s="1">
        <v>48.95</v>
      </c>
      <c r="O472" s="2">
        <v>4895</v>
      </c>
      <c r="P472" s="1">
        <v>11</v>
      </c>
      <c r="Q472" s="1">
        <v>20230915</v>
      </c>
      <c r="R472" s="1">
        <v>20230919</v>
      </c>
      <c r="S472" s="1">
        <v>20230919</v>
      </c>
      <c r="T472" s="1" t="s">
        <v>38</v>
      </c>
      <c r="U472" s="1" t="b">
        <v>0</v>
      </c>
      <c r="V472" s="1" t="b">
        <v>1</v>
      </c>
      <c r="W472" s="1" t="str" cm="1">
        <f t="array" ref="W472">_xlfn.XLOOKUP(MID(JuchuZan[[#This Row],[Item'#]],2,3),INDEX(_dtRg_Material,,1),INDEX(_dtRg_Material,,2),"-")</f>
        <v>M</v>
      </c>
      <c r="X472" s="1">
        <f>JuchuZan[[#This Row],[Total Length]]/JuchuZan[[#This Row],[OrderQty]]</f>
        <v>230</v>
      </c>
      <c r="Y472" s="87">
        <f>JuchuZan[[#This Row],[TotalPrice]]+Y471</f>
        <v>967034.69000000029</v>
      </c>
      <c r="Z4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2" s="1">
        <f>JuchuZan[[#This Row],[Total Length]]/JuchuZan[[#This Row],[Total Block]]</f>
        <v>230</v>
      </c>
      <c r="AB472" s="1">
        <f>JuchuZan[[#This Row],[TotalPrice]]/JuchuZan[[#This Row],[OrderQty]]</f>
        <v>48.95</v>
      </c>
      <c r="AC472" s="1" t="e">
        <f>_xlfn.XLOOKUP(JuchuZan[[#This Row],[H'#]],#REF!,#REF!,"NA",0)</f>
        <v>#REF!</v>
      </c>
      <c r="AD472" s="1" t="e">
        <f>_xlfn.XLOOKUP(JuchuZan[[#This Row],[H'#]],#REF!,#REF!,"NA",0)</f>
        <v>#REF!</v>
      </c>
      <c r="AE472" s="1" t="str">
        <f>_xlfn.XLOOKUP(JuchuZan[[#This Row],[H'#]],[3]Sheet1!$H$2:$H$1079,[3]Sheet1!$B$2:$B$1079,"NA",0)</f>
        <v>FINAL INSPECTION</v>
      </c>
    </row>
    <row r="473" spans="1:31">
      <c r="A473" s="1" t="s">
        <v>1369</v>
      </c>
      <c r="B473" s="1" t="s">
        <v>1370</v>
      </c>
      <c r="C473" s="1" t="s">
        <v>1371</v>
      </c>
      <c r="D473" s="1">
        <v>1</v>
      </c>
      <c r="E473" s="1">
        <v>880</v>
      </c>
      <c r="F473" s="1">
        <v>2</v>
      </c>
      <c r="G473" s="1" t="s">
        <v>435</v>
      </c>
      <c r="H473" s="1" t="s">
        <v>49</v>
      </c>
      <c r="I473" s="1" t="s">
        <v>50</v>
      </c>
      <c r="J473" s="1" t="s">
        <v>81</v>
      </c>
      <c r="K473" s="1" t="s">
        <v>82</v>
      </c>
      <c r="L473" s="1" t="s">
        <v>96</v>
      </c>
      <c r="M473" s="1" t="s">
        <v>53</v>
      </c>
      <c r="N473" s="1">
        <v>206.89</v>
      </c>
      <c r="O473" s="2">
        <v>206.89</v>
      </c>
      <c r="P473" s="1">
        <v>11</v>
      </c>
      <c r="Q473" s="1">
        <v>20230901</v>
      </c>
      <c r="R473" s="1">
        <v>20230919</v>
      </c>
      <c r="S473" s="1">
        <v>20230919</v>
      </c>
      <c r="T473" s="1" t="s">
        <v>38</v>
      </c>
      <c r="U473" s="1" t="b">
        <v>0</v>
      </c>
      <c r="V473" s="1" t="b">
        <v>1</v>
      </c>
      <c r="W473" s="1" t="str" cm="1">
        <f t="array" ref="W473">_xlfn.XLOOKUP(MID(JuchuZan[[#This Row],[Item'#]],2,3),INDEX(_dtRg_Material,,1),INDEX(_dtRg_Material,,2),"-")</f>
        <v>-</v>
      </c>
      <c r="X473" s="1">
        <f>JuchuZan[[#This Row],[Total Length]]/JuchuZan[[#This Row],[OrderQty]]</f>
        <v>880</v>
      </c>
      <c r="Y473" s="87">
        <f>JuchuZan[[#This Row],[TotalPrice]]+Y472</f>
        <v>967241.58000000031</v>
      </c>
      <c r="Z4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3" s="1">
        <f>JuchuZan[[#This Row],[Total Length]]/JuchuZan[[#This Row],[Total Block]]</f>
        <v>440</v>
      </c>
      <c r="AB473" s="1">
        <f>JuchuZan[[#This Row],[TotalPrice]]/JuchuZan[[#This Row],[OrderQty]]</f>
        <v>206.89</v>
      </c>
      <c r="AC473" s="1" t="e">
        <f>_xlfn.XLOOKUP(JuchuZan[[#This Row],[H'#]],#REF!,#REF!,"NA",0)</f>
        <v>#REF!</v>
      </c>
      <c r="AD473" s="1" t="e">
        <f>_xlfn.XLOOKUP(JuchuZan[[#This Row],[H'#]],#REF!,#REF!,"NA",0)</f>
        <v>#REF!</v>
      </c>
      <c r="AE473" s="1" t="str">
        <f>_xlfn.XLOOKUP(JuchuZan[[#This Row],[H'#]],[3]Sheet1!$H$2:$H$1079,[3]Sheet1!$B$2:$B$1079,"NA",0)</f>
        <v>WASHING AFTER BC</v>
      </c>
    </row>
    <row r="474" spans="1:31">
      <c r="A474" s="1" t="s">
        <v>1372</v>
      </c>
      <c r="B474" s="1" t="s">
        <v>1373</v>
      </c>
      <c r="C474" s="1" t="s">
        <v>1374</v>
      </c>
      <c r="D474" s="1">
        <v>1</v>
      </c>
      <c r="E474" s="1">
        <v>350</v>
      </c>
      <c r="F474" s="1">
        <v>2</v>
      </c>
      <c r="G474" s="1" t="s">
        <v>1375</v>
      </c>
      <c r="H474" s="1" t="s">
        <v>49</v>
      </c>
      <c r="I474" s="1" t="s">
        <v>50</v>
      </c>
      <c r="J474" s="1" t="s">
        <v>81</v>
      </c>
      <c r="K474" s="1" t="s">
        <v>60</v>
      </c>
      <c r="L474" s="1" t="s">
        <v>38</v>
      </c>
      <c r="M474" s="1" t="s">
        <v>38</v>
      </c>
      <c r="N474" s="1">
        <v>116.92</v>
      </c>
      <c r="O474" s="2">
        <v>116.92</v>
      </c>
      <c r="P474" s="1">
        <v>11</v>
      </c>
      <c r="Q474" s="1">
        <v>20230919</v>
      </c>
      <c r="R474" s="1">
        <v>20230919</v>
      </c>
      <c r="S474" s="1">
        <v>20230919</v>
      </c>
      <c r="T474" s="1" t="s">
        <v>38</v>
      </c>
      <c r="U474" s="1" t="b">
        <v>0</v>
      </c>
      <c r="V474" s="1" t="b">
        <v>1</v>
      </c>
      <c r="W474" s="1" t="str" cm="1">
        <f t="array" ref="W474">_xlfn.XLOOKUP(MID(JuchuZan[[#This Row],[Item'#]],2,3),INDEX(_dtRg_Material,,1),INDEX(_dtRg_Material,,2),"-")</f>
        <v>-</v>
      </c>
      <c r="X474" s="1">
        <f>JuchuZan[[#This Row],[Total Length]]/JuchuZan[[#This Row],[OrderQty]]</f>
        <v>350</v>
      </c>
      <c r="Y474" s="87">
        <f>JuchuZan[[#This Row],[TotalPrice]]+Y473</f>
        <v>967358.50000000035</v>
      </c>
      <c r="Z4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4" s="1">
        <f>JuchuZan[[#This Row],[Total Length]]/JuchuZan[[#This Row],[Total Block]]</f>
        <v>175</v>
      </c>
      <c r="AB474" s="1">
        <f>JuchuZan[[#This Row],[TotalPrice]]/JuchuZan[[#This Row],[OrderQty]]</f>
        <v>116.92</v>
      </c>
      <c r="AC474" s="1" t="e">
        <f>_xlfn.XLOOKUP(JuchuZan[[#This Row],[H'#]],#REF!,#REF!,"NA",0)</f>
        <v>#REF!</v>
      </c>
      <c r="AD474" s="1" t="e">
        <f>_xlfn.XLOOKUP(JuchuZan[[#This Row],[H'#]],#REF!,#REF!,"NA",0)</f>
        <v>#REF!</v>
      </c>
      <c r="AE474" s="1" t="str">
        <f>_xlfn.XLOOKUP(JuchuZan[[#This Row],[H'#]],[3]Sheet1!$H$2:$H$1079,[3]Sheet1!$B$2:$B$1079,"NA",0)</f>
        <v>WASHING &amp; WIPING RAIL</v>
      </c>
    </row>
    <row r="475" spans="1:31">
      <c r="A475" s="1" t="s">
        <v>1376</v>
      </c>
      <c r="B475" s="1" t="s">
        <v>1377</v>
      </c>
      <c r="C475" s="1" t="s">
        <v>1378</v>
      </c>
      <c r="D475" s="1">
        <v>2</v>
      </c>
      <c r="E475" s="1">
        <v>500</v>
      </c>
      <c r="F475" s="1">
        <v>2</v>
      </c>
      <c r="G475" s="1" t="s">
        <v>127</v>
      </c>
      <c r="H475" s="1" t="s">
        <v>128</v>
      </c>
      <c r="I475" s="1" t="s">
        <v>129</v>
      </c>
      <c r="J475" s="1" t="s">
        <v>51</v>
      </c>
      <c r="K475" s="1" t="s">
        <v>140</v>
      </c>
      <c r="L475" s="1" t="s">
        <v>38</v>
      </c>
      <c r="M475" s="1" t="s">
        <v>38</v>
      </c>
      <c r="N475" s="1">
        <v>148.53</v>
      </c>
      <c r="O475" s="2">
        <v>297.06</v>
      </c>
      <c r="P475" s="1">
        <v>11</v>
      </c>
      <c r="Q475" s="1">
        <v>20230919</v>
      </c>
      <c r="R475" s="1">
        <v>20230919</v>
      </c>
      <c r="S475" s="1">
        <v>20230919</v>
      </c>
      <c r="T475" s="1" t="s">
        <v>38</v>
      </c>
      <c r="U475" s="1" t="b">
        <v>0</v>
      </c>
      <c r="V475" s="1" t="b">
        <v>1</v>
      </c>
      <c r="W475" s="1" t="str" cm="1">
        <f t="array" ref="W475">_xlfn.XLOOKUP(MID(JuchuZan[[#This Row],[Item'#]],2,3),INDEX(_dtRg_Material,,1),INDEX(_dtRg_Material,,2),"-")</f>
        <v>-</v>
      </c>
      <c r="X475" s="1">
        <f>JuchuZan[[#This Row],[Total Length]]/JuchuZan[[#This Row],[OrderQty]]</f>
        <v>250</v>
      </c>
      <c r="Y475" s="87">
        <f>JuchuZan[[#This Row],[TotalPrice]]+Y474</f>
        <v>967655.56000000041</v>
      </c>
      <c r="Z4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5" s="1">
        <f>JuchuZan[[#This Row],[Total Length]]/JuchuZan[[#This Row],[Total Block]]</f>
        <v>250</v>
      </c>
      <c r="AB475" s="1">
        <f>JuchuZan[[#This Row],[TotalPrice]]/JuchuZan[[#This Row],[OrderQty]]</f>
        <v>148.53</v>
      </c>
      <c r="AC475" s="1" t="e">
        <f>_xlfn.XLOOKUP(JuchuZan[[#This Row],[H'#]],#REF!,#REF!,"NA",0)</f>
        <v>#REF!</v>
      </c>
      <c r="AD475" s="1" t="e">
        <f>_xlfn.XLOOKUP(JuchuZan[[#This Row],[H'#]],#REF!,#REF!,"NA",0)</f>
        <v>#REF!</v>
      </c>
      <c r="AE475" s="1" t="str">
        <f>_xlfn.XLOOKUP(JuchuZan[[#This Row],[H'#]],[3]Sheet1!$H$2:$H$1079,[3]Sheet1!$B$2:$B$1079,"NA",0)</f>
        <v>WHEEL CUTTING HALF 4</v>
      </c>
    </row>
    <row r="476" spans="1:31">
      <c r="A476" s="1" t="s">
        <v>1379</v>
      </c>
      <c r="B476" s="1" t="s">
        <v>797</v>
      </c>
      <c r="C476" s="1" t="s">
        <v>798</v>
      </c>
      <c r="D476" s="1">
        <v>1</v>
      </c>
      <c r="E476" s="1">
        <v>340</v>
      </c>
      <c r="F476" s="1">
        <v>2</v>
      </c>
      <c r="G476" s="1" t="s">
        <v>799</v>
      </c>
      <c r="H476" s="1" t="s">
        <v>49</v>
      </c>
      <c r="I476" s="1" t="s">
        <v>50</v>
      </c>
      <c r="J476" s="1" t="s">
        <v>81</v>
      </c>
      <c r="K476" s="1" t="s">
        <v>60</v>
      </c>
      <c r="L476" s="1" t="s">
        <v>38</v>
      </c>
      <c r="M476" s="1" t="s">
        <v>38</v>
      </c>
      <c r="N476" s="1">
        <v>116.24</v>
      </c>
      <c r="O476" s="2">
        <v>116.24</v>
      </c>
      <c r="P476" s="1">
        <v>11</v>
      </c>
      <c r="Q476" s="1">
        <v>20230915</v>
      </c>
      <c r="R476" s="1">
        <v>20230919</v>
      </c>
      <c r="S476" s="1">
        <v>20230919</v>
      </c>
      <c r="T476" s="1" t="s">
        <v>38</v>
      </c>
      <c r="U476" s="1" t="b">
        <v>0</v>
      </c>
      <c r="V476" s="1" t="b">
        <v>1</v>
      </c>
      <c r="W476" s="1" t="str" cm="1">
        <f t="array" ref="W476">_xlfn.XLOOKUP(MID(JuchuZan[[#This Row],[Item'#]],2,3),INDEX(_dtRg_Material,,1),INDEX(_dtRg_Material,,2),"-")</f>
        <v>-</v>
      </c>
      <c r="X476" s="1">
        <f>JuchuZan[[#This Row],[Total Length]]/JuchuZan[[#This Row],[OrderQty]]</f>
        <v>340</v>
      </c>
      <c r="Y476" s="87">
        <f>JuchuZan[[#This Row],[TotalPrice]]+Y475</f>
        <v>967771.8000000004</v>
      </c>
      <c r="Z4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6" s="1">
        <f>JuchuZan[[#This Row],[Total Length]]/JuchuZan[[#This Row],[Total Block]]</f>
        <v>170</v>
      </c>
      <c r="AB476" s="1">
        <f>JuchuZan[[#This Row],[TotalPrice]]/JuchuZan[[#This Row],[OrderQty]]</f>
        <v>116.24</v>
      </c>
      <c r="AC476" s="1" t="e">
        <f>_xlfn.XLOOKUP(JuchuZan[[#This Row],[H'#]],#REF!,#REF!,"NA",0)</f>
        <v>#REF!</v>
      </c>
      <c r="AD476" s="1" t="e">
        <f>_xlfn.XLOOKUP(JuchuZan[[#This Row],[H'#]],#REF!,#REF!,"NA",0)</f>
        <v>#REF!</v>
      </c>
      <c r="AE476" s="1" t="str">
        <f>_xlfn.XLOOKUP(JuchuZan[[#This Row],[H'#]],[3]Sheet1!$H$2:$H$1079,[3]Sheet1!$B$2:$B$1079,"NA",0)</f>
        <v>NA</v>
      </c>
    </row>
    <row r="477" spans="1:31">
      <c r="A477" s="1" t="s">
        <v>1380</v>
      </c>
      <c r="B477" s="1" t="s">
        <v>1381</v>
      </c>
      <c r="C477" s="1" t="s">
        <v>1382</v>
      </c>
      <c r="D477" s="1">
        <v>1</v>
      </c>
      <c r="E477" s="1">
        <v>380</v>
      </c>
      <c r="F477" s="1">
        <v>1</v>
      </c>
      <c r="G477" s="1" t="s">
        <v>828</v>
      </c>
      <c r="H477" s="1" t="s">
        <v>66</v>
      </c>
      <c r="I477" s="1" t="s">
        <v>67</v>
      </c>
      <c r="J477" s="1" t="s">
        <v>81</v>
      </c>
      <c r="K477" s="1" t="s">
        <v>207</v>
      </c>
      <c r="L477" s="1" t="s">
        <v>38</v>
      </c>
      <c r="M477" s="1" t="s">
        <v>53</v>
      </c>
      <c r="N477" s="1">
        <v>88.07</v>
      </c>
      <c r="O477" s="2">
        <v>88.07</v>
      </c>
      <c r="P477" s="1">
        <v>11</v>
      </c>
      <c r="Q477" s="1">
        <v>20230831</v>
      </c>
      <c r="R477" s="1">
        <v>20230919</v>
      </c>
      <c r="S477" s="1">
        <v>20230919</v>
      </c>
      <c r="T477" s="1" t="s">
        <v>38</v>
      </c>
      <c r="U477" s="1" t="b">
        <v>0</v>
      </c>
      <c r="V477" s="1" t="b">
        <v>1</v>
      </c>
      <c r="W477" s="1" t="str" cm="1">
        <f t="array" ref="W477">_xlfn.XLOOKUP(MID(JuchuZan[[#This Row],[Item'#]],2,3),INDEX(_dtRg_Material,,1),INDEX(_dtRg_Material,,2),"-")</f>
        <v>-</v>
      </c>
      <c r="X477" s="1">
        <f>JuchuZan[[#This Row],[Total Length]]/JuchuZan[[#This Row],[OrderQty]]</f>
        <v>380</v>
      </c>
      <c r="Y477" s="87">
        <f>JuchuZan[[#This Row],[TotalPrice]]+Y476</f>
        <v>967859.87000000034</v>
      </c>
      <c r="Z4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7" s="1">
        <f>JuchuZan[[#This Row],[Total Length]]/JuchuZan[[#This Row],[Total Block]]</f>
        <v>380</v>
      </c>
      <c r="AB477" s="1">
        <f>JuchuZan[[#This Row],[TotalPrice]]/JuchuZan[[#This Row],[OrderQty]]</f>
        <v>88.07</v>
      </c>
      <c r="AC477" s="1" t="e">
        <f>_xlfn.XLOOKUP(JuchuZan[[#This Row],[H'#]],#REF!,#REF!,"NA",0)</f>
        <v>#REF!</v>
      </c>
      <c r="AD477" s="1" t="e">
        <f>_xlfn.XLOOKUP(JuchuZan[[#This Row],[H'#]],#REF!,#REF!,"NA",0)</f>
        <v>#REF!</v>
      </c>
      <c r="AE477" s="1" t="str">
        <f>_xlfn.XLOOKUP(JuchuZan[[#This Row],[H'#]],[3]Sheet1!$H$2:$H$1079,[3]Sheet1!$B$2:$B$1079,"NA",0)</f>
        <v>WHEEL CUTTING HALF 3</v>
      </c>
    </row>
    <row r="478" spans="1:31">
      <c r="A478" s="1" t="s">
        <v>1383</v>
      </c>
      <c r="B478" s="1" t="s">
        <v>1384</v>
      </c>
      <c r="C478" s="1" t="s">
        <v>1385</v>
      </c>
      <c r="D478" s="1">
        <v>8</v>
      </c>
      <c r="E478" s="1">
        <v>9745.6</v>
      </c>
      <c r="F478" s="1">
        <v>0</v>
      </c>
      <c r="G478" s="1" t="s">
        <v>238</v>
      </c>
      <c r="H478" s="1" t="s">
        <v>324</v>
      </c>
      <c r="I478" s="1" t="s">
        <v>50</v>
      </c>
      <c r="J478" s="1" t="s">
        <v>114</v>
      </c>
      <c r="K478" s="1" t="s">
        <v>38</v>
      </c>
      <c r="L478" s="1" t="s">
        <v>61</v>
      </c>
      <c r="M478" s="1" t="s">
        <v>38</v>
      </c>
      <c r="N478" s="1">
        <v>138</v>
      </c>
      <c r="O478" s="2">
        <v>1104</v>
      </c>
      <c r="P478" s="1">
        <v>11</v>
      </c>
      <c r="Q478" s="1">
        <v>20230830</v>
      </c>
      <c r="R478" s="1">
        <v>20230919</v>
      </c>
      <c r="S478" s="1">
        <v>20230919</v>
      </c>
      <c r="T478" s="1" t="s">
        <v>38</v>
      </c>
      <c r="U478" s="1" t="b">
        <v>0</v>
      </c>
      <c r="V478" s="1" t="b">
        <v>1</v>
      </c>
      <c r="W478" s="1" t="str" cm="1">
        <f t="array" ref="W478">_xlfn.XLOOKUP(MID(JuchuZan[[#This Row],[Item'#]],2,3),INDEX(_dtRg_Material,,1),INDEX(_dtRg_Material,,2),"-")</f>
        <v>-</v>
      </c>
      <c r="X478" s="1">
        <f>JuchuZan[[#This Row],[Total Length]]/JuchuZan[[#This Row],[OrderQty]]</f>
        <v>1218.2</v>
      </c>
      <c r="Y478" s="87">
        <f>JuchuZan[[#This Row],[TotalPrice]]+Y477</f>
        <v>968963.87000000034</v>
      </c>
      <c r="Z4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8" s="1" t="e">
        <f>JuchuZan[[#This Row],[Total Length]]/JuchuZan[[#This Row],[Total Block]]</f>
        <v>#DIV/0!</v>
      </c>
      <c r="AB478" s="1">
        <f>JuchuZan[[#This Row],[TotalPrice]]/JuchuZan[[#This Row],[OrderQty]]</f>
        <v>138</v>
      </c>
      <c r="AC478" s="1" t="e">
        <f>_xlfn.XLOOKUP(JuchuZan[[#This Row],[H'#]],#REF!,#REF!,"NA",0)</f>
        <v>#REF!</v>
      </c>
      <c r="AD478" s="1" t="e">
        <f>_xlfn.XLOOKUP(JuchuZan[[#This Row],[H'#]],#REF!,#REF!,"NA",0)</f>
        <v>#REF!</v>
      </c>
      <c r="AE478" s="1" t="str">
        <f>_xlfn.XLOOKUP(JuchuZan[[#This Row],[H'#]],[3]Sheet1!$H$2:$H$1079,[3]Sheet1!$B$2:$B$1079,"NA",0)</f>
        <v>NA</v>
      </c>
    </row>
    <row r="479" spans="1:31">
      <c r="A479" s="1" t="s">
        <v>1386</v>
      </c>
      <c r="B479" s="1" t="s">
        <v>1387</v>
      </c>
      <c r="C479" s="1" t="s">
        <v>1388</v>
      </c>
      <c r="D479" s="1">
        <v>4</v>
      </c>
      <c r="E479" s="1">
        <v>2434.4</v>
      </c>
      <c r="F479" s="1">
        <v>0</v>
      </c>
      <c r="G479" s="1" t="s">
        <v>238</v>
      </c>
      <c r="H479" s="1" t="s">
        <v>324</v>
      </c>
      <c r="I479" s="1" t="s">
        <v>50</v>
      </c>
      <c r="J479" s="1" t="s">
        <v>114</v>
      </c>
      <c r="K479" s="1" t="s">
        <v>38</v>
      </c>
      <c r="L479" s="1" t="s">
        <v>61</v>
      </c>
      <c r="M479" s="1" t="s">
        <v>38</v>
      </c>
      <c r="N479" s="1">
        <v>84.46</v>
      </c>
      <c r="O479" s="2">
        <v>337.84</v>
      </c>
      <c r="P479" s="1">
        <v>11</v>
      </c>
      <c r="Q479" s="1">
        <v>20230830</v>
      </c>
      <c r="R479" s="1">
        <v>20230919</v>
      </c>
      <c r="S479" s="1">
        <v>20230919</v>
      </c>
      <c r="T479" s="1" t="s">
        <v>38</v>
      </c>
      <c r="U479" s="1" t="b">
        <v>0</v>
      </c>
      <c r="V479" s="1" t="b">
        <v>1</v>
      </c>
      <c r="W479" s="1" t="str" cm="1">
        <f t="array" ref="W479">_xlfn.XLOOKUP(MID(JuchuZan[[#This Row],[Item'#]],2,3),INDEX(_dtRg_Material,,1),INDEX(_dtRg_Material,,2),"-")</f>
        <v>-</v>
      </c>
      <c r="X479" s="1">
        <f>JuchuZan[[#This Row],[Total Length]]/JuchuZan[[#This Row],[OrderQty]]</f>
        <v>608.6</v>
      </c>
      <c r="Y479" s="87">
        <f>JuchuZan[[#This Row],[TotalPrice]]+Y478</f>
        <v>969301.71000000031</v>
      </c>
      <c r="Z4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79" s="1" t="e">
        <f>JuchuZan[[#This Row],[Total Length]]/JuchuZan[[#This Row],[Total Block]]</f>
        <v>#DIV/0!</v>
      </c>
      <c r="AB479" s="1">
        <f>JuchuZan[[#This Row],[TotalPrice]]/JuchuZan[[#This Row],[OrderQty]]</f>
        <v>84.46</v>
      </c>
      <c r="AC479" s="1" t="e">
        <f>_xlfn.XLOOKUP(JuchuZan[[#This Row],[H'#]],#REF!,#REF!,"NA",0)</f>
        <v>#REF!</v>
      </c>
      <c r="AD479" s="1" t="e">
        <f>_xlfn.XLOOKUP(JuchuZan[[#This Row],[H'#]],#REF!,#REF!,"NA",0)</f>
        <v>#REF!</v>
      </c>
      <c r="AE479" s="1" t="str">
        <f>_xlfn.XLOOKUP(JuchuZan[[#This Row],[H'#]],[3]Sheet1!$H$2:$H$1079,[3]Sheet1!$B$2:$B$1079,"NA",0)</f>
        <v>NA</v>
      </c>
    </row>
    <row r="480" spans="1:31">
      <c r="A480" s="1" t="s">
        <v>1389</v>
      </c>
      <c r="B480" s="1" t="s">
        <v>142</v>
      </c>
      <c r="C480" s="1" t="s">
        <v>143</v>
      </c>
      <c r="D480" s="1">
        <v>100</v>
      </c>
      <c r="E480" s="1">
        <v>0</v>
      </c>
      <c r="F480" s="1">
        <v>100</v>
      </c>
      <c r="G480" s="1" t="s">
        <v>144</v>
      </c>
      <c r="H480" s="1" t="s">
        <v>49</v>
      </c>
      <c r="I480" s="1" t="s">
        <v>50</v>
      </c>
      <c r="J480" s="1" t="s">
        <v>59</v>
      </c>
      <c r="K480" s="1" t="s">
        <v>82</v>
      </c>
      <c r="L480" s="1" t="s">
        <v>61</v>
      </c>
      <c r="M480" s="1" t="s">
        <v>38</v>
      </c>
      <c r="N480" s="1">
        <v>27.77</v>
      </c>
      <c r="O480" s="2">
        <v>2777</v>
      </c>
      <c r="P480" s="1">
        <v>11</v>
      </c>
      <c r="Q480" s="1">
        <v>20231018</v>
      </c>
      <c r="R480" s="1">
        <v>20230919</v>
      </c>
      <c r="S480" s="1">
        <v>20231018</v>
      </c>
      <c r="T480" s="1" t="s">
        <v>38</v>
      </c>
      <c r="U480" s="1" t="b">
        <v>0</v>
      </c>
      <c r="V480" s="1" t="b">
        <v>1</v>
      </c>
      <c r="W480" s="1" t="str" cm="1">
        <f t="array" ref="W480">_xlfn.XLOOKUP(MID(JuchuZan[[#This Row],[Item'#]],2,3),INDEX(_dtRg_Material,,1),INDEX(_dtRg_Material,,2),"-")</f>
        <v>-</v>
      </c>
      <c r="X480" s="1">
        <f>JuchuZan[[#This Row],[Total Length]]/JuchuZan[[#This Row],[OrderQty]]</f>
        <v>0</v>
      </c>
      <c r="Y480" s="87">
        <f>JuchuZan[[#This Row],[TotalPrice]]+Y479</f>
        <v>972078.71000000031</v>
      </c>
      <c r="Z4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0" s="1">
        <f>JuchuZan[[#This Row],[Total Length]]/JuchuZan[[#This Row],[Total Block]]</f>
        <v>0</v>
      </c>
      <c r="AB480" s="1">
        <f>JuchuZan[[#This Row],[TotalPrice]]/JuchuZan[[#This Row],[OrderQty]]</f>
        <v>27.77</v>
      </c>
      <c r="AC480" s="1" t="e">
        <f>_xlfn.XLOOKUP(JuchuZan[[#This Row],[H'#]],#REF!,#REF!,"NA",0)</f>
        <v>#REF!</v>
      </c>
      <c r="AD480" s="1" t="e">
        <f>_xlfn.XLOOKUP(JuchuZan[[#This Row],[H'#]],#REF!,#REF!,"NA",0)</f>
        <v>#REF!</v>
      </c>
      <c r="AE480" s="1" t="str">
        <f>_xlfn.XLOOKUP(JuchuZan[[#This Row],[H'#]],[3]Sheet1!$H$2:$H$1079,[3]Sheet1!$B$2:$B$1079,"NA",0)</f>
        <v>NA</v>
      </c>
    </row>
    <row r="481" spans="1:31">
      <c r="A481" s="1" t="s">
        <v>1390</v>
      </c>
      <c r="B481" s="1" t="s">
        <v>469</v>
      </c>
      <c r="C481" s="1" t="s">
        <v>470</v>
      </c>
      <c r="D481" s="1">
        <v>12</v>
      </c>
      <c r="E481" s="1">
        <v>7680</v>
      </c>
      <c r="F481" s="1">
        <v>0</v>
      </c>
      <c r="G481" s="1" t="s">
        <v>38</v>
      </c>
      <c r="H481" s="1" t="s">
        <v>471</v>
      </c>
      <c r="I481" s="1" t="s">
        <v>129</v>
      </c>
      <c r="J481" s="1" t="s">
        <v>191</v>
      </c>
      <c r="K481" s="1" t="s">
        <v>38</v>
      </c>
      <c r="L481" s="1" t="s">
        <v>61</v>
      </c>
      <c r="M481" s="1" t="s">
        <v>38</v>
      </c>
      <c r="N481" s="1">
        <v>89</v>
      </c>
      <c r="O481" s="2">
        <v>1068</v>
      </c>
      <c r="P481" s="1">
        <v>21</v>
      </c>
      <c r="Q481" s="1">
        <v>20230920</v>
      </c>
      <c r="R481" s="1">
        <v>20230920</v>
      </c>
      <c r="S481" s="1">
        <v>0</v>
      </c>
      <c r="T481" s="1" t="s">
        <v>38</v>
      </c>
      <c r="U481" s="1" t="b">
        <v>0</v>
      </c>
      <c r="V481" s="1" t="b">
        <v>1</v>
      </c>
      <c r="W481" s="1" t="str" cm="1">
        <f t="array" ref="W481">_xlfn.XLOOKUP(MID(JuchuZan[[#This Row],[Item'#]],2,3),INDEX(_dtRg_Material,,1),INDEX(_dtRg_Material,,2),"-")</f>
        <v>-</v>
      </c>
      <c r="X481" s="1">
        <f>JuchuZan[[#This Row],[Total Length]]/JuchuZan[[#This Row],[OrderQty]]</f>
        <v>640</v>
      </c>
      <c r="Y481" s="87">
        <f>JuchuZan[[#This Row],[TotalPrice]]+Y480</f>
        <v>973146.71000000031</v>
      </c>
      <c r="Z4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1" s="1" t="e">
        <f>JuchuZan[[#This Row],[Total Length]]/JuchuZan[[#This Row],[Total Block]]</f>
        <v>#DIV/0!</v>
      </c>
      <c r="AB481" s="1">
        <f>JuchuZan[[#This Row],[TotalPrice]]/JuchuZan[[#This Row],[OrderQty]]</f>
        <v>89</v>
      </c>
      <c r="AC481" s="1" t="e">
        <f>_xlfn.XLOOKUP(JuchuZan[[#This Row],[H'#]],#REF!,#REF!,"NA",0)</f>
        <v>#REF!</v>
      </c>
      <c r="AD481" s="1" t="e">
        <f>_xlfn.XLOOKUP(JuchuZan[[#This Row],[H'#]],#REF!,#REF!,"NA",0)</f>
        <v>#REF!</v>
      </c>
      <c r="AE481" s="1" t="str">
        <f>_xlfn.XLOOKUP(JuchuZan[[#This Row],[H'#]],[3]Sheet1!$H$2:$H$1079,[3]Sheet1!$B$2:$B$1079,"NA",0)</f>
        <v>NA</v>
      </c>
    </row>
    <row r="482" spans="1:31" hidden="1">
      <c r="A482" s="1" t="s">
        <v>1391</v>
      </c>
      <c r="B482" s="1" t="s">
        <v>1392</v>
      </c>
      <c r="C482" s="1" t="s">
        <v>1393</v>
      </c>
      <c r="D482" s="1">
        <v>4</v>
      </c>
      <c r="E482" s="1">
        <v>10696</v>
      </c>
      <c r="F482" s="1">
        <v>8</v>
      </c>
      <c r="G482" s="1" t="s">
        <v>619</v>
      </c>
      <c r="H482" s="1" t="s">
        <v>49</v>
      </c>
      <c r="I482" s="1" t="s">
        <v>50</v>
      </c>
      <c r="J482" s="1" t="s">
        <v>44</v>
      </c>
      <c r="K482" s="1" t="s">
        <v>115</v>
      </c>
      <c r="L482" s="1" t="s">
        <v>38</v>
      </c>
      <c r="M482" s="1" t="s">
        <v>398</v>
      </c>
      <c r="N482" s="1">
        <v>1232</v>
      </c>
      <c r="O482" s="2">
        <v>4928</v>
      </c>
      <c r="P482" s="1">
        <v>11</v>
      </c>
      <c r="Q482" s="1">
        <v>20230920</v>
      </c>
      <c r="R482" s="1">
        <v>20230920</v>
      </c>
      <c r="S482" s="1">
        <v>20230920</v>
      </c>
      <c r="T482" s="1" t="s">
        <v>38</v>
      </c>
      <c r="U482" s="1" t="b">
        <v>1</v>
      </c>
      <c r="V482" s="1" t="b">
        <v>0</v>
      </c>
      <c r="W482" s="1" t="str" cm="1">
        <f t="array" ref="W482">_xlfn.XLOOKUP(MID(JuchuZan[[#This Row],[Item'#]],2,3),INDEX(_dtRg_Material,,1),INDEX(_dtRg_Material,,2),"-")</f>
        <v>-</v>
      </c>
      <c r="X482" s="1">
        <f>JuchuZan[[#This Row],[Total Length]]/JuchuZan[[#This Row],[OrderQty]]</f>
        <v>2674</v>
      </c>
      <c r="Y482" s="87">
        <f>JuchuZan[[#This Row],[TotalPrice]]+Y481</f>
        <v>978074.71000000031</v>
      </c>
      <c r="Z4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2" s="1">
        <f>JuchuZan[[#This Row],[Total Length]]/JuchuZan[[#This Row],[Total Block]]</f>
        <v>1337</v>
      </c>
      <c r="AB482" s="1">
        <f>JuchuZan[[#This Row],[TotalPrice]]/JuchuZan[[#This Row],[OrderQty]]</f>
        <v>1232</v>
      </c>
      <c r="AC482" s="1" t="e">
        <f>_xlfn.XLOOKUP(JuchuZan[[#This Row],[H'#]],#REF!,#REF!,"NA",0)</f>
        <v>#REF!</v>
      </c>
      <c r="AD482" s="1" t="e">
        <f>_xlfn.XLOOKUP(JuchuZan[[#This Row],[H'#]],#REF!,#REF!,"NA",0)</f>
        <v>#REF!</v>
      </c>
      <c r="AE482" s="1" t="str">
        <f>_xlfn.XLOOKUP(JuchuZan[[#This Row],[H'#]],[3]Sheet1!$H$2:$H$1079,[3]Sheet1!$B$2:$B$1079,"NA",0)</f>
        <v>RAIL DRILLING</v>
      </c>
    </row>
    <row r="483" spans="1:31" hidden="1">
      <c r="A483" s="1" t="s">
        <v>1394</v>
      </c>
      <c r="B483" s="1" t="s">
        <v>1249</v>
      </c>
      <c r="C483" s="1" t="s">
        <v>1250</v>
      </c>
      <c r="D483" s="1">
        <v>3</v>
      </c>
      <c r="E483" s="1">
        <v>7440</v>
      </c>
      <c r="F483" s="1">
        <v>6</v>
      </c>
      <c r="G483" s="1" t="s">
        <v>619</v>
      </c>
      <c r="H483" s="1" t="s">
        <v>49</v>
      </c>
      <c r="I483" s="1" t="s">
        <v>50</v>
      </c>
      <c r="J483" s="1" t="s">
        <v>44</v>
      </c>
      <c r="K483" s="1" t="s">
        <v>115</v>
      </c>
      <c r="L483" s="1" t="s">
        <v>38</v>
      </c>
      <c r="M483" s="1" t="s">
        <v>398</v>
      </c>
      <c r="N483" s="1">
        <v>1207</v>
      </c>
      <c r="O483" s="2">
        <v>3621</v>
      </c>
      <c r="P483" s="1">
        <v>11</v>
      </c>
      <c r="Q483" s="1">
        <v>20230920</v>
      </c>
      <c r="R483" s="1">
        <v>20230920</v>
      </c>
      <c r="S483" s="1">
        <v>20230920</v>
      </c>
      <c r="T483" s="1" t="s">
        <v>38</v>
      </c>
      <c r="U483" s="1" t="b">
        <v>1</v>
      </c>
      <c r="V483" s="1" t="b">
        <v>0</v>
      </c>
      <c r="W483" s="1" t="str" cm="1">
        <f t="array" ref="W483">_xlfn.XLOOKUP(MID(JuchuZan[[#This Row],[Item'#]],2,3),INDEX(_dtRg_Material,,1),INDEX(_dtRg_Material,,2),"-")</f>
        <v>-</v>
      </c>
      <c r="X483" s="1">
        <f>JuchuZan[[#This Row],[Total Length]]/JuchuZan[[#This Row],[OrderQty]]</f>
        <v>2480</v>
      </c>
      <c r="Y483" s="87">
        <f>JuchuZan[[#This Row],[TotalPrice]]+Y482</f>
        <v>981695.71000000031</v>
      </c>
      <c r="Z4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3" s="1">
        <f>JuchuZan[[#This Row],[Total Length]]/JuchuZan[[#This Row],[Total Block]]</f>
        <v>1240</v>
      </c>
      <c r="AB483" s="1">
        <f>JuchuZan[[#This Row],[TotalPrice]]/JuchuZan[[#This Row],[OrderQty]]</f>
        <v>1207</v>
      </c>
      <c r="AC483" s="1" t="e">
        <f>_xlfn.XLOOKUP(JuchuZan[[#This Row],[H'#]],#REF!,#REF!,"NA",0)</f>
        <v>#REF!</v>
      </c>
      <c r="AD483" s="1" t="e">
        <f>_xlfn.XLOOKUP(JuchuZan[[#This Row],[H'#]],#REF!,#REF!,"NA",0)</f>
        <v>#REF!</v>
      </c>
      <c r="AE483" s="1" t="str">
        <f>_xlfn.XLOOKUP(JuchuZan[[#This Row],[H'#]],[3]Sheet1!$H$2:$H$1079,[3]Sheet1!$B$2:$B$1079,"NA",0)</f>
        <v>RAIL GROOVE GRINDING</v>
      </c>
    </row>
    <row r="484" spans="1:31" hidden="1">
      <c r="A484" s="1" t="s">
        <v>1395</v>
      </c>
      <c r="B484" s="1" t="s">
        <v>1392</v>
      </c>
      <c r="C484" s="1" t="s">
        <v>1393</v>
      </c>
      <c r="D484" s="1">
        <v>14</v>
      </c>
      <c r="E484" s="1">
        <v>37436</v>
      </c>
      <c r="F484" s="1">
        <v>28</v>
      </c>
      <c r="G484" s="1" t="s">
        <v>619</v>
      </c>
      <c r="H484" s="1" t="s">
        <v>49</v>
      </c>
      <c r="I484" s="1" t="s">
        <v>50</v>
      </c>
      <c r="J484" s="1" t="s">
        <v>44</v>
      </c>
      <c r="K484" s="1" t="s">
        <v>115</v>
      </c>
      <c r="L484" s="1" t="s">
        <v>38</v>
      </c>
      <c r="M484" s="1" t="s">
        <v>398</v>
      </c>
      <c r="N484" s="1">
        <v>1232</v>
      </c>
      <c r="O484" s="2">
        <v>17248</v>
      </c>
      <c r="P484" s="1">
        <v>11</v>
      </c>
      <c r="Q484" s="1">
        <v>20230920</v>
      </c>
      <c r="R484" s="1">
        <v>20230920</v>
      </c>
      <c r="S484" s="1">
        <v>20230920</v>
      </c>
      <c r="T484" s="1" t="s">
        <v>38</v>
      </c>
      <c r="U484" s="1" t="b">
        <v>1</v>
      </c>
      <c r="V484" s="1" t="b">
        <v>0</v>
      </c>
      <c r="W484" s="1" t="str" cm="1">
        <f t="array" ref="W484">_xlfn.XLOOKUP(MID(JuchuZan[[#This Row],[Item'#]],2,3),INDEX(_dtRg_Material,,1),INDEX(_dtRg_Material,,2),"-")</f>
        <v>-</v>
      </c>
      <c r="X484" s="1">
        <f>JuchuZan[[#This Row],[Total Length]]/JuchuZan[[#This Row],[OrderQty]]</f>
        <v>2674</v>
      </c>
      <c r="Y484" s="87">
        <f>JuchuZan[[#This Row],[TotalPrice]]+Y483</f>
        <v>998943.71000000031</v>
      </c>
      <c r="Z4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4" s="1">
        <f>JuchuZan[[#This Row],[Total Length]]/JuchuZan[[#This Row],[Total Block]]</f>
        <v>1337</v>
      </c>
      <c r="AB484" s="1">
        <f>JuchuZan[[#This Row],[TotalPrice]]/JuchuZan[[#This Row],[OrderQty]]</f>
        <v>1232</v>
      </c>
      <c r="AC484" s="1" t="e">
        <f>_xlfn.XLOOKUP(JuchuZan[[#This Row],[H'#]],#REF!,#REF!,"NA",0)</f>
        <v>#REF!</v>
      </c>
      <c r="AD484" s="1" t="e">
        <f>_xlfn.XLOOKUP(JuchuZan[[#This Row],[H'#]],#REF!,#REF!,"NA",0)</f>
        <v>#REF!</v>
      </c>
      <c r="AE484" s="1" t="str">
        <f>_xlfn.XLOOKUP(JuchuZan[[#This Row],[H'#]],[3]Sheet1!$H$2:$H$1079,[3]Sheet1!$B$2:$B$1079,"NA",0)</f>
        <v>WASHING &amp; WIPING RAIL</v>
      </c>
    </row>
    <row r="485" spans="1:31" hidden="1">
      <c r="A485" s="1" t="s">
        <v>1396</v>
      </c>
      <c r="B485" s="1" t="s">
        <v>1249</v>
      </c>
      <c r="C485" s="1" t="s">
        <v>1250</v>
      </c>
      <c r="D485" s="1">
        <v>5</v>
      </c>
      <c r="E485" s="1">
        <v>12400</v>
      </c>
      <c r="F485" s="1">
        <v>10</v>
      </c>
      <c r="G485" s="1" t="s">
        <v>619</v>
      </c>
      <c r="H485" s="1" t="s">
        <v>49</v>
      </c>
      <c r="I485" s="1" t="s">
        <v>50</v>
      </c>
      <c r="J485" s="1" t="s">
        <v>44</v>
      </c>
      <c r="K485" s="1" t="s">
        <v>115</v>
      </c>
      <c r="L485" s="1" t="s">
        <v>38</v>
      </c>
      <c r="M485" s="1" t="s">
        <v>398</v>
      </c>
      <c r="N485" s="1">
        <v>1207</v>
      </c>
      <c r="O485" s="2">
        <v>6035</v>
      </c>
      <c r="P485" s="1">
        <v>11</v>
      </c>
      <c r="Q485" s="1">
        <v>20230920</v>
      </c>
      <c r="R485" s="1">
        <v>20230920</v>
      </c>
      <c r="S485" s="1">
        <v>20230920</v>
      </c>
      <c r="T485" s="1" t="s">
        <v>38</v>
      </c>
      <c r="U485" s="1" t="b">
        <v>1</v>
      </c>
      <c r="V485" s="1" t="b">
        <v>0</v>
      </c>
      <c r="W485" s="1" t="str" cm="1">
        <f t="array" ref="W485">_xlfn.XLOOKUP(MID(JuchuZan[[#This Row],[Item'#]],2,3),INDEX(_dtRg_Material,,1),INDEX(_dtRg_Material,,2),"-")</f>
        <v>-</v>
      </c>
      <c r="X485" s="1">
        <f>JuchuZan[[#This Row],[Total Length]]/JuchuZan[[#This Row],[OrderQty]]</f>
        <v>2480</v>
      </c>
      <c r="Y485" s="87">
        <f>JuchuZan[[#This Row],[TotalPrice]]+Y484</f>
        <v>1004978.7100000003</v>
      </c>
      <c r="Z4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5" s="1">
        <f>JuchuZan[[#This Row],[Total Length]]/JuchuZan[[#This Row],[Total Block]]</f>
        <v>1240</v>
      </c>
      <c r="AB485" s="1">
        <f>JuchuZan[[#This Row],[TotalPrice]]/JuchuZan[[#This Row],[OrderQty]]</f>
        <v>1207</v>
      </c>
      <c r="AC485" s="1" t="e">
        <f>_xlfn.XLOOKUP(JuchuZan[[#This Row],[H'#]],#REF!,#REF!,"NA",0)</f>
        <v>#REF!</v>
      </c>
      <c r="AD485" s="1" t="e">
        <f>_xlfn.XLOOKUP(JuchuZan[[#This Row],[H'#]],#REF!,#REF!,"NA",0)</f>
        <v>#REF!</v>
      </c>
      <c r="AE485" s="1" t="str">
        <f>_xlfn.XLOOKUP(JuchuZan[[#This Row],[H'#]],[3]Sheet1!$H$2:$H$1079,[3]Sheet1!$B$2:$B$1079,"NA",0)</f>
        <v>MIDDLE STRAIGHTENING</v>
      </c>
    </row>
    <row r="486" spans="1:31" hidden="1">
      <c r="A486" s="1" t="s">
        <v>1397</v>
      </c>
      <c r="B486" s="1" t="s">
        <v>1249</v>
      </c>
      <c r="C486" s="1" t="s">
        <v>1250</v>
      </c>
      <c r="D486" s="1">
        <v>5</v>
      </c>
      <c r="E486" s="1">
        <v>12400</v>
      </c>
      <c r="F486" s="1">
        <v>10</v>
      </c>
      <c r="G486" s="1" t="s">
        <v>619</v>
      </c>
      <c r="H486" s="1" t="s">
        <v>49</v>
      </c>
      <c r="I486" s="1" t="s">
        <v>50</v>
      </c>
      <c r="J486" s="1" t="s">
        <v>44</v>
      </c>
      <c r="K486" s="1" t="s">
        <v>115</v>
      </c>
      <c r="L486" s="1" t="s">
        <v>38</v>
      </c>
      <c r="M486" s="1" t="s">
        <v>398</v>
      </c>
      <c r="N486" s="1">
        <v>1207</v>
      </c>
      <c r="O486" s="2">
        <v>6035</v>
      </c>
      <c r="P486" s="1">
        <v>11</v>
      </c>
      <c r="Q486" s="1">
        <v>20230920</v>
      </c>
      <c r="R486" s="1">
        <v>20230920</v>
      </c>
      <c r="S486" s="1">
        <v>20230920</v>
      </c>
      <c r="T486" s="1" t="s">
        <v>38</v>
      </c>
      <c r="U486" s="1" t="b">
        <v>1</v>
      </c>
      <c r="V486" s="1" t="b">
        <v>0</v>
      </c>
      <c r="W486" s="1" t="str" cm="1">
        <f t="array" ref="W486">_xlfn.XLOOKUP(MID(JuchuZan[[#This Row],[Item'#]],2,3),INDEX(_dtRg_Material,,1),INDEX(_dtRg_Material,,2),"-")</f>
        <v>-</v>
      </c>
      <c r="X486" s="1">
        <f>JuchuZan[[#This Row],[Total Length]]/JuchuZan[[#This Row],[OrderQty]]</f>
        <v>2480</v>
      </c>
      <c r="Y486" s="87">
        <f>JuchuZan[[#This Row],[TotalPrice]]+Y485</f>
        <v>1011013.7100000003</v>
      </c>
      <c r="Z4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6" s="1">
        <f>JuchuZan[[#This Row],[Total Length]]/JuchuZan[[#This Row],[Total Block]]</f>
        <v>1240</v>
      </c>
      <c r="AB486" s="1">
        <f>JuchuZan[[#This Row],[TotalPrice]]/JuchuZan[[#This Row],[OrderQty]]</f>
        <v>1207</v>
      </c>
      <c r="AC486" s="1" t="e">
        <f>_xlfn.XLOOKUP(JuchuZan[[#This Row],[H'#]],#REF!,#REF!,"NA",0)</f>
        <v>#REF!</v>
      </c>
      <c r="AD486" s="1" t="e">
        <f>_xlfn.XLOOKUP(JuchuZan[[#This Row],[H'#]],#REF!,#REF!,"NA",0)</f>
        <v>#REF!</v>
      </c>
      <c r="AE486" s="1" t="str">
        <f>_xlfn.XLOOKUP(JuchuZan[[#This Row],[H'#]],[3]Sheet1!$H$2:$H$1079,[3]Sheet1!$B$2:$B$1079,"NA",0)</f>
        <v>RAIL GROOVE GRINDING</v>
      </c>
    </row>
    <row r="487" spans="1:31">
      <c r="A487" s="1" t="s">
        <v>1398</v>
      </c>
      <c r="B487" s="1" t="s">
        <v>277</v>
      </c>
      <c r="C487" s="1" t="s">
        <v>278</v>
      </c>
      <c r="D487" s="1">
        <v>30</v>
      </c>
      <c r="E487" s="1">
        <v>40350</v>
      </c>
      <c r="F487" s="1">
        <v>60</v>
      </c>
      <c r="G487" s="1" t="s">
        <v>139</v>
      </c>
      <c r="H487" s="1" t="s">
        <v>49</v>
      </c>
      <c r="I487" s="1" t="s">
        <v>50</v>
      </c>
      <c r="J487" s="1" t="s">
        <v>59</v>
      </c>
      <c r="K487" s="1" t="s">
        <v>82</v>
      </c>
      <c r="L487" s="1" t="s">
        <v>38</v>
      </c>
      <c r="M487" s="1" t="s">
        <v>38</v>
      </c>
      <c r="N487" s="1">
        <v>347.11</v>
      </c>
      <c r="O487" s="2">
        <v>10413.299999999999</v>
      </c>
      <c r="P487" s="1">
        <v>11</v>
      </c>
      <c r="Q487" s="1">
        <v>20230714</v>
      </c>
      <c r="R487" s="1">
        <v>20230920</v>
      </c>
      <c r="S487" s="1">
        <v>20230920</v>
      </c>
      <c r="T487" s="1" t="s">
        <v>38</v>
      </c>
      <c r="U487" s="1" t="b">
        <v>0</v>
      </c>
      <c r="V487" s="1" t="b">
        <v>1</v>
      </c>
      <c r="W487" s="1" t="str" cm="1">
        <f t="array" ref="W487">_xlfn.XLOOKUP(MID(JuchuZan[[#This Row],[Item'#]],2,3),INDEX(_dtRg_Material,,1),INDEX(_dtRg_Material,,2),"-")</f>
        <v>-</v>
      </c>
      <c r="X487" s="1">
        <f>JuchuZan[[#This Row],[Total Length]]/JuchuZan[[#This Row],[OrderQty]]</f>
        <v>1345</v>
      </c>
      <c r="Y487" s="87">
        <f>JuchuZan[[#This Row],[TotalPrice]]+Y486</f>
        <v>1021427.0100000004</v>
      </c>
      <c r="Z4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7" s="1">
        <f>JuchuZan[[#This Row],[Total Length]]/JuchuZan[[#This Row],[Total Block]]</f>
        <v>672.5</v>
      </c>
      <c r="AB487" s="1">
        <f>JuchuZan[[#This Row],[TotalPrice]]/JuchuZan[[#This Row],[OrderQty]]</f>
        <v>347.10999999999996</v>
      </c>
      <c r="AC487" s="1" t="e">
        <f>_xlfn.XLOOKUP(JuchuZan[[#This Row],[H'#]],#REF!,#REF!,"NA",0)</f>
        <v>#REF!</v>
      </c>
      <c r="AD487" s="1" t="e">
        <f>_xlfn.XLOOKUP(JuchuZan[[#This Row],[H'#]],#REF!,#REF!,"NA",0)</f>
        <v>#REF!</v>
      </c>
      <c r="AE487" s="1" t="str">
        <f>_xlfn.XLOOKUP(JuchuZan[[#This Row],[H'#]],[3]Sheet1!$H$2:$H$1079,[3]Sheet1!$B$2:$B$1079,"NA",0)</f>
        <v>ARMOLOY (CHROME)IL</v>
      </c>
    </row>
    <row r="488" spans="1:31" hidden="1">
      <c r="A488" s="1" t="s">
        <v>1399</v>
      </c>
      <c r="B488" s="1" t="s">
        <v>1400</v>
      </c>
      <c r="C488" s="1" t="s">
        <v>1401</v>
      </c>
      <c r="D488" s="1">
        <v>1</v>
      </c>
      <c r="E488" s="1">
        <v>580</v>
      </c>
      <c r="F488" s="1">
        <v>0</v>
      </c>
      <c r="G488" s="1" t="s">
        <v>238</v>
      </c>
      <c r="H488" s="1" t="s">
        <v>74</v>
      </c>
      <c r="I488" s="1" t="s">
        <v>36</v>
      </c>
      <c r="J488" s="1" t="s">
        <v>75</v>
      </c>
      <c r="K488" s="1" t="s">
        <v>76</v>
      </c>
      <c r="L488" s="1" t="s">
        <v>38</v>
      </c>
      <c r="M488" s="1" t="s">
        <v>38</v>
      </c>
      <c r="N488" s="1">
        <v>1083</v>
      </c>
      <c r="O488" s="2">
        <v>1083</v>
      </c>
      <c r="P488" s="1">
        <v>11</v>
      </c>
      <c r="Q488" s="1">
        <v>20230801</v>
      </c>
      <c r="R488" s="1">
        <v>20230920</v>
      </c>
      <c r="S488" s="1">
        <v>20230920</v>
      </c>
      <c r="T488" s="1" t="s">
        <v>38</v>
      </c>
      <c r="U488" s="1" t="b">
        <v>0</v>
      </c>
      <c r="V488" s="1" t="b">
        <v>0</v>
      </c>
      <c r="W488" s="1" t="str" cm="1">
        <f t="array" ref="W488">_xlfn.XLOOKUP(MID(JuchuZan[[#This Row],[Item'#]],2,3),INDEX(_dtRg_Material,,1),INDEX(_dtRg_Material,,2),"-")</f>
        <v>-</v>
      </c>
      <c r="X488" s="1">
        <f>JuchuZan[[#This Row],[Total Length]]/JuchuZan[[#This Row],[OrderQty]]</f>
        <v>580</v>
      </c>
      <c r="Y488" s="87">
        <f>JuchuZan[[#This Row],[TotalPrice]]+Y487</f>
        <v>1022510.0100000004</v>
      </c>
      <c r="Z4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8" s="1" t="e">
        <f>JuchuZan[[#This Row],[Total Length]]/JuchuZan[[#This Row],[Total Block]]</f>
        <v>#DIV/0!</v>
      </c>
      <c r="AB488" s="1">
        <f>JuchuZan[[#This Row],[TotalPrice]]/JuchuZan[[#This Row],[OrderQty]]</f>
        <v>1083</v>
      </c>
      <c r="AC488" s="1" t="e">
        <f>_xlfn.XLOOKUP(JuchuZan[[#This Row],[H'#]],#REF!,#REF!,"NA",0)</f>
        <v>#REF!</v>
      </c>
      <c r="AD488" s="1" t="e">
        <f>_xlfn.XLOOKUP(JuchuZan[[#This Row],[H'#]],#REF!,#REF!,"NA",0)</f>
        <v>#REF!</v>
      </c>
      <c r="AE488" s="1" t="str">
        <f>_xlfn.XLOOKUP(JuchuZan[[#This Row],[H'#]],[3]Sheet1!$H$2:$H$1079,[3]Sheet1!$B$2:$B$1079,"NA",0)</f>
        <v>FINISH STRAIGHTENING</v>
      </c>
    </row>
    <row r="489" spans="1:31" hidden="1">
      <c r="A489" s="1" t="s">
        <v>1402</v>
      </c>
      <c r="B489" s="1" t="s">
        <v>1349</v>
      </c>
      <c r="C489" s="1" t="s">
        <v>1350</v>
      </c>
      <c r="D489" s="1">
        <v>2</v>
      </c>
      <c r="E489" s="1">
        <v>0</v>
      </c>
      <c r="F489" s="1">
        <v>0</v>
      </c>
      <c r="G489" s="1" t="s">
        <v>38</v>
      </c>
      <c r="H489" s="1" t="s">
        <v>35</v>
      </c>
      <c r="I489" s="1" t="s">
        <v>43</v>
      </c>
      <c r="J489" s="1" t="s">
        <v>59</v>
      </c>
      <c r="K489" s="1" t="s">
        <v>38</v>
      </c>
      <c r="L489" s="1" t="s">
        <v>38</v>
      </c>
      <c r="M489" s="1" t="s">
        <v>38</v>
      </c>
      <c r="N489" s="1">
        <v>58</v>
      </c>
      <c r="O489" s="2">
        <v>116</v>
      </c>
      <c r="P489" s="1">
        <v>21</v>
      </c>
      <c r="Q489" s="1">
        <v>20230821</v>
      </c>
      <c r="R489" s="1">
        <v>20230920</v>
      </c>
      <c r="S489" s="1">
        <v>20230920</v>
      </c>
      <c r="T489" s="1" t="s">
        <v>38</v>
      </c>
      <c r="U489" s="1" t="b">
        <v>0</v>
      </c>
      <c r="V489" s="1" t="b">
        <v>0</v>
      </c>
      <c r="W489" s="1" t="str" cm="1">
        <f t="array" ref="W489">_xlfn.XLOOKUP(MID(JuchuZan[[#This Row],[Item'#]],2,3),INDEX(_dtRg_Material,,1),INDEX(_dtRg_Material,,2),"-")</f>
        <v>-</v>
      </c>
      <c r="X489" s="1">
        <f>JuchuZan[[#This Row],[Total Length]]/JuchuZan[[#This Row],[OrderQty]]</f>
        <v>0</v>
      </c>
      <c r="Y489" s="87">
        <f>JuchuZan[[#This Row],[TotalPrice]]+Y488</f>
        <v>1022626.0100000004</v>
      </c>
      <c r="Z4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89" s="1" t="e">
        <f>JuchuZan[[#This Row],[Total Length]]/JuchuZan[[#This Row],[Total Block]]</f>
        <v>#DIV/0!</v>
      </c>
      <c r="AB489" s="1">
        <f>JuchuZan[[#This Row],[TotalPrice]]/JuchuZan[[#This Row],[OrderQty]]</f>
        <v>58</v>
      </c>
      <c r="AC489" s="1" t="e">
        <f>_xlfn.XLOOKUP(JuchuZan[[#This Row],[H'#]],#REF!,#REF!,"NA",0)</f>
        <v>#REF!</v>
      </c>
      <c r="AD489" s="1" t="e">
        <f>_xlfn.XLOOKUP(JuchuZan[[#This Row],[H'#]],#REF!,#REF!,"NA",0)</f>
        <v>#REF!</v>
      </c>
      <c r="AE489" s="1" t="str">
        <f>_xlfn.XLOOKUP(JuchuZan[[#This Row],[H'#]],[3]Sheet1!$H$2:$H$1079,[3]Sheet1!$B$2:$B$1079,"NA",0)</f>
        <v>BURTON (BLACK ANODIZE) TYPE 2</v>
      </c>
    </row>
    <row r="490" spans="1:31">
      <c r="A490" s="1" t="s">
        <v>1403</v>
      </c>
      <c r="B490" s="1" t="s">
        <v>1404</v>
      </c>
      <c r="C490" s="1" t="s">
        <v>1405</v>
      </c>
      <c r="D490" s="1">
        <v>2</v>
      </c>
      <c r="E490" s="1">
        <v>2000</v>
      </c>
      <c r="F490" s="1">
        <v>4</v>
      </c>
      <c r="G490" s="1" t="s">
        <v>42</v>
      </c>
      <c r="H490" s="1" t="s">
        <v>629</v>
      </c>
      <c r="I490" s="1" t="s">
        <v>103</v>
      </c>
      <c r="J490" s="1" t="s">
        <v>942</v>
      </c>
      <c r="K490" s="1" t="s">
        <v>105</v>
      </c>
      <c r="L490" s="1" t="s">
        <v>38</v>
      </c>
      <c r="M490" s="1" t="s">
        <v>38</v>
      </c>
      <c r="N490" s="1">
        <v>250.95</v>
      </c>
      <c r="O490" s="2">
        <v>501.9</v>
      </c>
      <c r="P490" s="1">
        <v>11</v>
      </c>
      <c r="Q490" s="1">
        <v>20230814</v>
      </c>
      <c r="R490" s="1">
        <v>20230920</v>
      </c>
      <c r="S490" s="1">
        <v>20230920</v>
      </c>
      <c r="T490" s="1" t="s">
        <v>38</v>
      </c>
      <c r="U490" s="1" t="b">
        <v>0</v>
      </c>
      <c r="V490" s="1" t="b">
        <v>1</v>
      </c>
      <c r="W490" s="1" t="str" cm="1">
        <f t="array" ref="W490">_xlfn.XLOOKUP(MID(JuchuZan[[#This Row],[Item'#]],2,3),INDEX(_dtRg_Material,,1),INDEX(_dtRg_Material,,2),"-")</f>
        <v>M</v>
      </c>
      <c r="X490" s="1">
        <f>JuchuZan[[#This Row],[Total Length]]/JuchuZan[[#This Row],[OrderQty]]</f>
        <v>1000</v>
      </c>
      <c r="Y490" s="87">
        <f>JuchuZan[[#This Row],[TotalPrice]]+Y489</f>
        <v>1023127.9100000004</v>
      </c>
      <c r="Z4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0" s="1">
        <f>JuchuZan[[#This Row],[Total Length]]/JuchuZan[[#This Row],[Total Block]]</f>
        <v>500</v>
      </c>
      <c r="AB490" s="1">
        <f>JuchuZan[[#This Row],[TotalPrice]]/JuchuZan[[#This Row],[OrderQty]]</f>
        <v>250.95</v>
      </c>
      <c r="AC490" s="1" t="e">
        <f>_xlfn.XLOOKUP(JuchuZan[[#This Row],[H'#]],#REF!,#REF!,"NA",0)</f>
        <v>#REF!</v>
      </c>
      <c r="AD490" s="1" t="e">
        <f>_xlfn.XLOOKUP(JuchuZan[[#This Row],[H'#]],#REF!,#REF!,"NA",0)</f>
        <v>#REF!</v>
      </c>
      <c r="AE490" s="1" t="str">
        <f>_xlfn.XLOOKUP(JuchuZan[[#This Row],[H'#]],[3]Sheet1!$H$2:$H$1079,[3]Sheet1!$B$2:$B$1079,"NA",0)</f>
        <v>WASHING &amp; WIPING RAIL</v>
      </c>
    </row>
    <row r="491" spans="1:31">
      <c r="A491" s="1" t="s">
        <v>1406</v>
      </c>
      <c r="B491" s="1" t="s">
        <v>1407</v>
      </c>
      <c r="C491" s="1" t="s">
        <v>1408</v>
      </c>
      <c r="D491" s="1">
        <v>2</v>
      </c>
      <c r="E491" s="1">
        <v>440</v>
      </c>
      <c r="F491" s="1">
        <v>4</v>
      </c>
      <c r="G491" s="1" t="s">
        <v>222</v>
      </c>
      <c r="H491" s="1" t="s">
        <v>102</v>
      </c>
      <c r="I491" s="1" t="s">
        <v>103</v>
      </c>
      <c r="J491" s="1" t="s">
        <v>104</v>
      </c>
      <c r="K491" s="1" t="s">
        <v>105</v>
      </c>
      <c r="L491" s="1" t="s">
        <v>38</v>
      </c>
      <c r="M491" s="1" t="s">
        <v>38</v>
      </c>
      <c r="N491" s="1">
        <v>87.75</v>
      </c>
      <c r="O491" s="2">
        <v>175.5</v>
      </c>
      <c r="P491" s="1">
        <v>11</v>
      </c>
      <c r="Q491" s="1">
        <v>20230912</v>
      </c>
      <c r="R491" s="1">
        <v>20230920</v>
      </c>
      <c r="S491" s="1">
        <v>20230920</v>
      </c>
      <c r="T491" s="1" t="s">
        <v>38</v>
      </c>
      <c r="U491" s="1" t="b">
        <v>0</v>
      </c>
      <c r="V491" s="1" t="b">
        <v>1</v>
      </c>
      <c r="W491" s="1" t="str" cm="1">
        <f t="array" ref="W491">_xlfn.XLOOKUP(MID(JuchuZan[[#This Row],[Item'#]],2,3),INDEX(_dtRg_Material,,1),INDEX(_dtRg_Material,,2),"-")</f>
        <v>-</v>
      </c>
      <c r="X491" s="1">
        <f>JuchuZan[[#This Row],[Total Length]]/JuchuZan[[#This Row],[OrderQty]]</f>
        <v>220</v>
      </c>
      <c r="Y491" s="87">
        <f>JuchuZan[[#This Row],[TotalPrice]]+Y490</f>
        <v>1023303.4100000004</v>
      </c>
      <c r="Z4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1" s="1">
        <f>JuchuZan[[#This Row],[Total Length]]/JuchuZan[[#This Row],[Total Block]]</f>
        <v>110</v>
      </c>
      <c r="AB491" s="1">
        <f>JuchuZan[[#This Row],[TotalPrice]]/JuchuZan[[#This Row],[OrderQty]]</f>
        <v>87.75</v>
      </c>
      <c r="AC491" s="1" t="e">
        <f>_xlfn.XLOOKUP(JuchuZan[[#This Row],[H'#]],#REF!,#REF!,"NA",0)</f>
        <v>#REF!</v>
      </c>
      <c r="AD491" s="1" t="e">
        <f>_xlfn.XLOOKUP(JuchuZan[[#This Row],[H'#]],#REF!,#REF!,"NA",0)</f>
        <v>#REF!</v>
      </c>
      <c r="AE491" s="1" t="str">
        <f>_xlfn.XLOOKUP(JuchuZan[[#This Row],[H'#]],[3]Sheet1!$H$2:$H$1079,[3]Sheet1!$B$2:$B$1079,"NA",0)</f>
        <v>WASHING &amp; WIPING RAIL</v>
      </c>
    </row>
    <row r="492" spans="1:31">
      <c r="A492" s="1" t="s">
        <v>1409</v>
      </c>
      <c r="B492" s="1" t="s">
        <v>1410</v>
      </c>
      <c r="C492" s="1" t="s">
        <v>1411</v>
      </c>
      <c r="D492" s="1">
        <v>2</v>
      </c>
      <c r="E492" s="1">
        <v>1040</v>
      </c>
      <c r="F492" s="1">
        <v>2</v>
      </c>
      <c r="G492" s="1" t="s">
        <v>475</v>
      </c>
      <c r="H492" s="1" t="s">
        <v>102</v>
      </c>
      <c r="I492" s="1" t="s">
        <v>103</v>
      </c>
      <c r="J492" s="1" t="s">
        <v>942</v>
      </c>
      <c r="K492" s="1" t="s">
        <v>105</v>
      </c>
      <c r="L492" s="1" t="s">
        <v>38</v>
      </c>
      <c r="M492" s="1" t="s">
        <v>38</v>
      </c>
      <c r="N492" s="1">
        <v>80.33</v>
      </c>
      <c r="O492" s="2">
        <v>160.66</v>
      </c>
      <c r="P492" s="1">
        <v>11</v>
      </c>
      <c r="Q492" s="1">
        <v>20230815</v>
      </c>
      <c r="R492" s="1">
        <v>20230920</v>
      </c>
      <c r="S492" s="1">
        <v>20230920</v>
      </c>
      <c r="T492" s="1" t="s">
        <v>38</v>
      </c>
      <c r="U492" s="1" t="b">
        <v>0</v>
      </c>
      <c r="V492" s="1" t="b">
        <v>1</v>
      </c>
      <c r="W492" s="1" t="str" cm="1">
        <f t="array" ref="W492">_xlfn.XLOOKUP(MID(JuchuZan[[#This Row],[Item'#]],2,3),INDEX(_dtRg_Material,,1),INDEX(_dtRg_Material,,2),"-")</f>
        <v>-</v>
      </c>
      <c r="X492" s="1">
        <f>JuchuZan[[#This Row],[Total Length]]/JuchuZan[[#This Row],[OrderQty]]</f>
        <v>520</v>
      </c>
      <c r="Y492" s="87">
        <f>JuchuZan[[#This Row],[TotalPrice]]+Y491</f>
        <v>1023464.0700000004</v>
      </c>
      <c r="Z4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2" s="1">
        <f>JuchuZan[[#This Row],[Total Length]]/JuchuZan[[#This Row],[Total Block]]</f>
        <v>520</v>
      </c>
      <c r="AB492" s="1">
        <f>JuchuZan[[#This Row],[TotalPrice]]/JuchuZan[[#This Row],[OrderQty]]</f>
        <v>80.33</v>
      </c>
      <c r="AC492" s="1" t="e">
        <f>_xlfn.XLOOKUP(JuchuZan[[#This Row],[H'#]],#REF!,#REF!,"NA",0)</f>
        <v>#REF!</v>
      </c>
      <c r="AD492" s="1" t="e">
        <f>_xlfn.XLOOKUP(JuchuZan[[#This Row],[H'#]],#REF!,#REF!,"NA",0)</f>
        <v>#REF!</v>
      </c>
      <c r="AE492" s="1" t="str">
        <f>_xlfn.XLOOKUP(JuchuZan[[#This Row],[H'#]],[3]Sheet1!$H$2:$H$1079,[3]Sheet1!$B$2:$B$1079,"NA",0)</f>
        <v>WASHING &amp; WIPING RAIL</v>
      </c>
    </row>
    <row r="493" spans="1:31">
      <c r="A493" s="1" t="s">
        <v>1412</v>
      </c>
      <c r="B493" s="1" t="s">
        <v>1413</v>
      </c>
      <c r="C493" s="1" t="s">
        <v>1414</v>
      </c>
      <c r="D493" s="1">
        <v>1</v>
      </c>
      <c r="E493" s="1">
        <v>3000</v>
      </c>
      <c r="F493" s="1">
        <v>2</v>
      </c>
      <c r="G493" s="1" t="s">
        <v>1415</v>
      </c>
      <c r="H493" s="1" t="s">
        <v>102</v>
      </c>
      <c r="I493" s="1" t="s">
        <v>103</v>
      </c>
      <c r="J493" s="1" t="s">
        <v>104</v>
      </c>
      <c r="K493" s="1" t="s">
        <v>105</v>
      </c>
      <c r="L493" s="1" t="s">
        <v>96</v>
      </c>
      <c r="M493" s="1" t="s">
        <v>38</v>
      </c>
      <c r="N493" s="1">
        <v>316.19</v>
      </c>
      <c r="O493" s="2">
        <v>316.19</v>
      </c>
      <c r="P493" s="1">
        <v>11</v>
      </c>
      <c r="Q493" s="1">
        <v>20230911</v>
      </c>
      <c r="R493" s="1">
        <v>20230920</v>
      </c>
      <c r="S493" s="1">
        <v>20230920</v>
      </c>
      <c r="T493" s="1" t="s">
        <v>38</v>
      </c>
      <c r="U493" s="1" t="b">
        <v>0</v>
      </c>
      <c r="V493" s="1" t="b">
        <v>1</v>
      </c>
      <c r="W493" s="1" t="str" cm="1">
        <f t="array" ref="W493">_xlfn.XLOOKUP(MID(JuchuZan[[#This Row],[Item'#]],2,3),INDEX(_dtRg_Material,,1),INDEX(_dtRg_Material,,2),"-")</f>
        <v>-</v>
      </c>
      <c r="X493" s="1">
        <f>JuchuZan[[#This Row],[Total Length]]/JuchuZan[[#This Row],[OrderQty]]</f>
        <v>3000</v>
      </c>
      <c r="Y493" s="87">
        <f>JuchuZan[[#This Row],[TotalPrice]]+Y492</f>
        <v>1023780.2600000004</v>
      </c>
      <c r="Z4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3" s="1">
        <f>JuchuZan[[#This Row],[Total Length]]/JuchuZan[[#This Row],[Total Block]]</f>
        <v>1500</v>
      </c>
      <c r="AB493" s="1">
        <f>JuchuZan[[#This Row],[TotalPrice]]/JuchuZan[[#This Row],[OrderQty]]</f>
        <v>316.19</v>
      </c>
      <c r="AC493" s="1" t="e">
        <f>_xlfn.XLOOKUP(JuchuZan[[#This Row],[H'#]],#REF!,#REF!,"NA",0)</f>
        <v>#REF!</v>
      </c>
      <c r="AD493" s="1" t="e">
        <f>_xlfn.XLOOKUP(JuchuZan[[#This Row],[H'#]],#REF!,#REF!,"NA",0)</f>
        <v>#REF!</v>
      </c>
      <c r="AE493" s="1" t="str">
        <f>_xlfn.XLOOKUP(JuchuZan[[#This Row],[H'#]],[3]Sheet1!$H$2:$H$1079,[3]Sheet1!$B$2:$B$1079,"NA",0)</f>
        <v>FINISH STRAIGHTENING 1</v>
      </c>
    </row>
    <row r="494" spans="1:31">
      <c r="A494" s="1" t="s">
        <v>1416</v>
      </c>
      <c r="B494" s="1" t="s">
        <v>1417</v>
      </c>
      <c r="C494" s="1" t="s">
        <v>1418</v>
      </c>
      <c r="D494" s="1">
        <v>1</v>
      </c>
      <c r="E494" s="1">
        <v>1000</v>
      </c>
      <c r="F494" s="1">
        <v>1</v>
      </c>
      <c r="G494" s="1" t="s">
        <v>156</v>
      </c>
      <c r="H494" s="1" t="s">
        <v>102</v>
      </c>
      <c r="I494" s="1" t="s">
        <v>103</v>
      </c>
      <c r="J494" s="1" t="s">
        <v>104</v>
      </c>
      <c r="K494" s="1" t="s">
        <v>105</v>
      </c>
      <c r="L494" s="1" t="s">
        <v>38</v>
      </c>
      <c r="M494" s="1" t="s">
        <v>38</v>
      </c>
      <c r="N494" s="1">
        <v>92.14</v>
      </c>
      <c r="O494" s="2">
        <v>92.14</v>
      </c>
      <c r="P494" s="1">
        <v>11</v>
      </c>
      <c r="Q494" s="1">
        <v>20230918</v>
      </c>
      <c r="R494" s="1">
        <v>20230920</v>
      </c>
      <c r="S494" s="1">
        <v>20230920</v>
      </c>
      <c r="T494" s="1" t="s">
        <v>38</v>
      </c>
      <c r="U494" s="1" t="b">
        <v>0</v>
      </c>
      <c r="V494" s="1" t="b">
        <v>1</v>
      </c>
      <c r="W494" s="1" t="str" cm="1">
        <f t="array" ref="W494">_xlfn.XLOOKUP(MID(JuchuZan[[#This Row],[Item'#]],2,3),INDEX(_dtRg_Material,,1),INDEX(_dtRg_Material,,2),"-")</f>
        <v>-</v>
      </c>
      <c r="X494" s="1">
        <f>JuchuZan[[#This Row],[Total Length]]/JuchuZan[[#This Row],[OrderQty]]</f>
        <v>1000</v>
      </c>
      <c r="Y494" s="87">
        <f>JuchuZan[[#This Row],[TotalPrice]]+Y493</f>
        <v>1023872.4000000004</v>
      </c>
      <c r="Z4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4" s="1">
        <f>JuchuZan[[#This Row],[Total Length]]/JuchuZan[[#This Row],[Total Block]]</f>
        <v>1000</v>
      </c>
      <c r="AB494" s="1">
        <f>JuchuZan[[#This Row],[TotalPrice]]/JuchuZan[[#This Row],[OrderQty]]</f>
        <v>92.14</v>
      </c>
      <c r="AC494" s="1" t="e">
        <f>_xlfn.XLOOKUP(JuchuZan[[#This Row],[H'#]],#REF!,#REF!,"NA",0)</f>
        <v>#REF!</v>
      </c>
      <c r="AD494" s="1" t="e">
        <f>_xlfn.XLOOKUP(JuchuZan[[#This Row],[H'#]],#REF!,#REF!,"NA",0)</f>
        <v>#REF!</v>
      </c>
      <c r="AE494" s="1" t="str">
        <f>_xlfn.XLOOKUP(JuchuZan[[#This Row],[H'#]],[3]Sheet1!$H$2:$H$1079,[3]Sheet1!$B$2:$B$1079,"NA",0)</f>
        <v>WASHING &amp; WIPING RAIL</v>
      </c>
    </row>
    <row r="495" spans="1:31">
      <c r="A495" s="1" t="s">
        <v>1419</v>
      </c>
      <c r="B495" s="1" t="s">
        <v>1420</v>
      </c>
      <c r="C495" s="1" t="s">
        <v>1421</v>
      </c>
      <c r="D495" s="1">
        <v>2</v>
      </c>
      <c r="E495" s="1">
        <v>1280</v>
      </c>
      <c r="F495" s="1">
        <v>2</v>
      </c>
      <c r="G495" s="1" t="s">
        <v>127</v>
      </c>
      <c r="H495" s="1" t="s">
        <v>102</v>
      </c>
      <c r="I495" s="1" t="s">
        <v>103</v>
      </c>
      <c r="J495" s="1" t="s">
        <v>104</v>
      </c>
      <c r="K495" s="1" t="s">
        <v>105</v>
      </c>
      <c r="L495" s="1" t="s">
        <v>38</v>
      </c>
      <c r="M495" s="1" t="s">
        <v>53</v>
      </c>
      <c r="N495" s="1">
        <v>90.97</v>
      </c>
      <c r="O495" s="2">
        <v>181.94</v>
      </c>
      <c r="P495" s="1">
        <v>11</v>
      </c>
      <c r="Q495" s="1">
        <v>20230920</v>
      </c>
      <c r="R495" s="1">
        <v>20230920</v>
      </c>
      <c r="S495" s="1">
        <v>20230920</v>
      </c>
      <c r="T495" s="1" t="s">
        <v>38</v>
      </c>
      <c r="U495" s="1" t="b">
        <v>0</v>
      </c>
      <c r="V495" s="1" t="b">
        <v>1</v>
      </c>
      <c r="W495" s="1" t="str" cm="1">
        <f t="array" ref="W495">_xlfn.XLOOKUP(MID(JuchuZan[[#This Row],[Item'#]],2,3),INDEX(_dtRg_Material,,1),INDEX(_dtRg_Material,,2),"-")</f>
        <v>-</v>
      </c>
      <c r="X495" s="1">
        <f>JuchuZan[[#This Row],[Total Length]]/JuchuZan[[#This Row],[OrderQty]]</f>
        <v>640</v>
      </c>
      <c r="Y495" s="87">
        <f>JuchuZan[[#This Row],[TotalPrice]]+Y494</f>
        <v>1024054.3400000003</v>
      </c>
      <c r="Z4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5" s="1">
        <f>JuchuZan[[#This Row],[Total Length]]/JuchuZan[[#This Row],[Total Block]]</f>
        <v>640</v>
      </c>
      <c r="AB495" s="1">
        <f>JuchuZan[[#This Row],[TotalPrice]]/JuchuZan[[#This Row],[OrderQty]]</f>
        <v>90.97</v>
      </c>
      <c r="AC495" s="1" t="e">
        <f>_xlfn.XLOOKUP(JuchuZan[[#This Row],[H'#]],#REF!,#REF!,"NA",0)</f>
        <v>#REF!</v>
      </c>
      <c r="AD495" s="1" t="e">
        <f>_xlfn.XLOOKUP(JuchuZan[[#This Row],[H'#]],#REF!,#REF!,"NA",0)</f>
        <v>#REF!</v>
      </c>
      <c r="AE495" s="1" t="str">
        <f>_xlfn.XLOOKUP(JuchuZan[[#This Row],[H'#]],[3]Sheet1!$H$2:$H$1079,[3]Sheet1!$B$2:$B$1079,"NA",0)</f>
        <v>FINISH STRAIGHTENING</v>
      </c>
    </row>
    <row r="496" spans="1:31">
      <c r="A496" s="1" t="s">
        <v>1422</v>
      </c>
      <c r="B496" s="1" t="s">
        <v>1423</v>
      </c>
      <c r="C496" s="1" t="s">
        <v>1424</v>
      </c>
      <c r="D496" s="1">
        <v>2</v>
      </c>
      <c r="E496" s="1">
        <v>2950</v>
      </c>
      <c r="F496" s="1">
        <v>6</v>
      </c>
      <c r="G496" s="1" t="s">
        <v>1425</v>
      </c>
      <c r="H496" s="1" t="s">
        <v>157</v>
      </c>
      <c r="I496" s="1" t="s">
        <v>67</v>
      </c>
      <c r="J496" s="1" t="s">
        <v>68</v>
      </c>
      <c r="K496" s="1" t="s">
        <v>52</v>
      </c>
      <c r="L496" s="1" t="s">
        <v>96</v>
      </c>
      <c r="M496" s="1" t="s">
        <v>208</v>
      </c>
      <c r="N496" s="1">
        <v>839.82</v>
      </c>
      <c r="O496" s="2">
        <v>1679.64</v>
      </c>
      <c r="P496" s="1">
        <v>11</v>
      </c>
      <c r="Q496" s="1">
        <v>20230914</v>
      </c>
      <c r="R496" s="1">
        <v>20230920</v>
      </c>
      <c r="S496" s="1">
        <v>20230920</v>
      </c>
      <c r="T496" s="1" t="s">
        <v>38</v>
      </c>
      <c r="U496" s="1" t="b">
        <v>0</v>
      </c>
      <c r="V496" s="1" t="b">
        <v>1</v>
      </c>
      <c r="W496" s="1" t="str" cm="1">
        <f t="array" ref="W496">_xlfn.XLOOKUP(MID(JuchuZan[[#This Row],[Item'#]],2,3),INDEX(_dtRg_Material,,1),INDEX(_dtRg_Material,,2),"-")</f>
        <v>-</v>
      </c>
      <c r="X496" s="1">
        <f>JuchuZan[[#This Row],[Total Length]]/JuchuZan[[#This Row],[OrderQty]]</f>
        <v>1475</v>
      </c>
      <c r="Y496" s="87">
        <f>JuchuZan[[#This Row],[TotalPrice]]+Y495</f>
        <v>1025733.9800000003</v>
      </c>
      <c r="Z4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6" s="1">
        <f>JuchuZan[[#This Row],[Total Length]]/JuchuZan[[#This Row],[Total Block]]</f>
        <v>491.66666666666669</v>
      </c>
      <c r="AB496" s="1">
        <f>JuchuZan[[#This Row],[TotalPrice]]/JuchuZan[[#This Row],[OrderQty]]</f>
        <v>839.82</v>
      </c>
      <c r="AC496" s="1" t="e">
        <f>_xlfn.XLOOKUP(JuchuZan[[#This Row],[H'#]],#REF!,#REF!,"NA",0)</f>
        <v>#REF!</v>
      </c>
      <c r="AD496" s="1" t="e">
        <f>_xlfn.XLOOKUP(JuchuZan[[#This Row],[H'#]],#REF!,#REF!,"NA",0)</f>
        <v>#REF!</v>
      </c>
      <c r="AE496" s="1" t="str">
        <f>_xlfn.XLOOKUP(JuchuZan[[#This Row],[H'#]],[3]Sheet1!$H$2:$H$1079,[3]Sheet1!$B$2:$B$1079,"NA",0)</f>
        <v>BLOCK SURFACE &amp; GROOVE G</v>
      </c>
    </row>
    <row r="497" spans="1:31">
      <c r="A497" s="1" t="s">
        <v>1426</v>
      </c>
      <c r="B497" s="1" t="s">
        <v>1427</v>
      </c>
      <c r="C497" s="1" t="s">
        <v>1428</v>
      </c>
      <c r="D497" s="1">
        <v>1</v>
      </c>
      <c r="E497" s="1">
        <v>4064</v>
      </c>
      <c r="F497" s="1">
        <v>0</v>
      </c>
      <c r="G497" s="1" t="s">
        <v>1429</v>
      </c>
      <c r="H497" s="1" t="s">
        <v>595</v>
      </c>
      <c r="I497" s="1" t="s">
        <v>67</v>
      </c>
      <c r="J497" s="1" t="s">
        <v>51</v>
      </c>
      <c r="K497" s="1" t="s">
        <v>38</v>
      </c>
      <c r="L497" s="1" t="s">
        <v>61</v>
      </c>
      <c r="M497" s="1" t="s">
        <v>38</v>
      </c>
      <c r="N497" s="1">
        <v>400.66</v>
      </c>
      <c r="O497" s="2">
        <v>400.66</v>
      </c>
      <c r="P497" s="1">
        <v>11</v>
      </c>
      <c r="Q497" s="1">
        <v>20230828</v>
      </c>
      <c r="R497" s="1">
        <v>20230920</v>
      </c>
      <c r="S497" s="1">
        <v>20230920</v>
      </c>
      <c r="T497" s="1" t="s">
        <v>38</v>
      </c>
      <c r="U497" s="1" t="b">
        <v>0</v>
      </c>
      <c r="V497" s="1" t="b">
        <v>1</v>
      </c>
      <c r="W497" s="1" t="str" cm="1">
        <f t="array" ref="W497">_xlfn.XLOOKUP(MID(JuchuZan[[#This Row],[Item'#]],2,3),INDEX(_dtRg_Material,,1),INDEX(_dtRg_Material,,2),"-")</f>
        <v>-</v>
      </c>
      <c r="X497" s="1">
        <f>JuchuZan[[#This Row],[Total Length]]/JuchuZan[[#This Row],[OrderQty]]</f>
        <v>4064</v>
      </c>
      <c r="Y497" s="87">
        <f>JuchuZan[[#This Row],[TotalPrice]]+Y496</f>
        <v>1026134.6400000004</v>
      </c>
      <c r="Z4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7" s="1" t="e">
        <f>JuchuZan[[#This Row],[Total Length]]/JuchuZan[[#This Row],[Total Block]]</f>
        <v>#DIV/0!</v>
      </c>
      <c r="AB497" s="1">
        <f>JuchuZan[[#This Row],[TotalPrice]]/JuchuZan[[#This Row],[OrderQty]]</f>
        <v>400.66</v>
      </c>
      <c r="AC497" s="1" t="e">
        <f>_xlfn.XLOOKUP(JuchuZan[[#This Row],[H'#]],#REF!,#REF!,"NA",0)</f>
        <v>#REF!</v>
      </c>
      <c r="AD497" s="1" t="e">
        <f>_xlfn.XLOOKUP(JuchuZan[[#This Row],[H'#]],#REF!,#REF!,"NA",0)</f>
        <v>#REF!</v>
      </c>
      <c r="AE497" s="1" t="str">
        <f>_xlfn.XLOOKUP(JuchuZan[[#This Row],[H'#]],[3]Sheet1!$H$2:$H$1079,[3]Sheet1!$B$2:$B$1079,"NA",0)</f>
        <v>RAIL SURFACE/GROOVE GRINDING</v>
      </c>
    </row>
    <row r="498" spans="1:31">
      <c r="A498" s="1" t="s">
        <v>1430</v>
      </c>
      <c r="B498" s="1" t="s">
        <v>1431</v>
      </c>
      <c r="C498" s="1" t="s">
        <v>1432</v>
      </c>
      <c r="D498" s="1">
        <v>1</v>
      </c>
      <c r="E498" s="1">
        <v>0</v>
      </c>
      <c r="F498" s="1">
        <v>1</v>
      </c>
      <c r="G498" s="1" t="s">
        <v>1433</v>
      </c>
      <c r="H498" s="1" t="s">
        <v>49</v>
      </c>
      <c r="I498" s="1" t="s">
        <v>50</v>
      </c>
      <c r="J498" s="1" t="s">
        <v>68</v>
      </c>
      <c r="K498" s="1" t="s">
        <v>82</v>
      </c>
      <c r="L498" s="1" t="s">
        <v>61</v>
      </c>
      <c r="M498" s="1" t="s">
        <v>38</v>
      </c>
      <c r="N498" s="1">
        <v>77</v>
      </c>
      <c r="O498" s="2">
        <v>77</v>
      </c>
      <c r="P498" s="1">
        <v>11</v>
      </c>
      <c r="Q498" s="1">
        <v>20230920</v>
      </c>
      <c r="R498" s="1">
        <v>20230920</v>
      </c>
      <c r="S498" s="1">
        <v>20230920</v>
      </c>
      <c r="T498" s="1" t="s">
        <v>38</v>
      </c>
      <c r="U498" s="1" t="b">
        <v>0</v>
      </c>
      <c r="V498" s="1" t="b">
        <v>1</v>
      </c>
      <c r="W498" s="1" t="str" cm="1">
        <f t="array" ref="W498">_xlfn.XLOOKUP(MID(JuchuZan[[#This Row],[Item'#]],2,3),INDEX(_dtRg_Material,,1),INDEX(_dtRg_Material,,2),"-")</f>
        <v>-</v>
      </c>
      <c r="X498" s="1">
        <f>JuchuZan[[#This Row],[Total Length]]/JuchuZan[[#This Row],[OrderQty]]</f>
        <v>0</v>
      </c>
      <c r="Y498" s="87">
        <f>JuchuZan[[#This Row],[TotalPrice]]+Y497</f>
        <v>1026211.6400000004</v>
      </c>
      <c r="Z4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8" s="1">
        <f>JuchuZan[[#This Row],[Total Length]]/JuchuZan[[#This Row],[Total Block]]</f>
        <v>0</v>
      </c>
      <c r="AB498" s="1">
        <f>JuchuZan[[#This Row],[TotalPrice]]/JuchuZan[[#This Row],[OrderQty]]</f>
        <v>77</v>
      </c>
      <c r="AC498" s="1" t="e">
        <f>_xlfn.XLOOKUP(JuchuZan[[#This Row],[H'#]],#REF!,#REF!,"NA",0)</f>
        <v>#REF!</v>
      </c>
      <c r="AD498" s="1" t="e">
        <f>_xlfn.XLOOKUP(JuchuZan[[#This Row],[H'#]],#REF!,#REF!,"NA",0)</f>
        <v>#REF!</v>
      </c>
      <c r="AE498" s="1" t="str">
        <f>_xlfn.XLOOKUP(JuchuZan[[#This Row],[H'#]],[3]Sheet1!$H$2:$H$1079,[3]Sheet1!$B$2:$B$1079,"NA",0)</f>
        <v>NA</v>
      </c>
    </row>
    <row r="499" spans="1:31">
      <c r="A499" s="1" t="s">
        <v>1434</v>
      </c>
      <c r="B499" s="1" t="s">
        <v>1435</v>
      </c>
      <c r="C499" s="1" t="s">
        <v>1436</v>
      </c>
      <c r="D499" s="1">
        <v>2</v>
      </c>
      <c r="E499" s="1">
        <v>4290</v>
      </c>
      <c r="F499" s="1">
        <v>4</v>
      </c>
      <c r="G499" s="1" t="s">
        <v>1437</v>
      </c>
      <c r="H499" s="1" t="s">
        <v>49</v>
      </c>
      <c r="I499" s="1" t="s">
        <v>50</v>
      </c>
      <c r="J499" s="1" t="s">
        <v>68</v>
      </c>
      <c r="K499" s="1" t="s">
        <v>60</v>
      </c>
      <c r="L499" s="1" t="s">
        <v>38</v>
      </c>
      <c r="M499" s="1" t="s">
        <v>38</v>
      </c>
      <c r="N499" s="1">
        <v>389.39</v>
      </c>
      <c r="O499" s="2">
        <v>778.78</v>
      </c>
      <c r="P499" s="1">
        <v>11</v>
      </c>
      <c r="Q499" s="1">
        <v>20230825</v>
      </c>
      <c r="R499" s="1">
        <v>20230920</v>
      </c>
      <c r="S499" s="1">
        <v>20230920</v>
      </c>
      <c r="T499" s="1" t="s">
        <v>38</v>
      </c>
      <c r="U499" s="1" t="b">
        <v>0</v>
      </c>
      <c r="V499" s="1" t="b">
        <v>1</v>
      </c>
      <c r="W499" s="1" t="str" cm="1">
        <f t="array" ref="W499">_xlfn.XLOOKUP(MID(JuchuZan[[#This Row],[Item'#]],2,3),INDEX(_dtRg_Material,,1),INDEX(_dtRg_Material,,2),"-")</f>
        <v>-</v>
      </c>
      <c r="X499" s="1">
        <f>JuchuZan[[#This Row],[Total Length]]/JuchuZan[[#This Row],[OrderQty]]</f>
        <v>2145</v>
      </c>
      <c r="Y499" s="87">
        <f>JuchuZan[[#This Row],[TotalPrice]]+Y498</f>
        <v>1026990.4200000004</v>
      </c>
      <c r="Z4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499" s="1">
        <f>JuchuZan[[#This Row],[Total Length]]/JuchuZan[[#This Row],[Total Block]]</f>
        <v>1072.5</v>
      </c>
      <c r="AB499" s="1">
        <f>JuchuZan[[#This Row],[TotalPrice]]/JuchuZan[[#This Row],[OrderQty]]</f>
        <v>389.39</v>
      </c>
      <c r="AC499" s="1" t="e">
        <f>_xlfn.XLOOKUP(JuchuZan[[#This Row],[H'#]],#REF!,#REF!,"NA",0)</f>
        <v>#REF!</v>
      </c>
      <c r="AD499" s="1" t="e">
        <f>_xlfn.XLOOKUP(JuchuZan[[#This Row],[H'#]],#REF!,#REF!,"NA",0)</f>
        <v>#REF!</v>
      </c>
      <c r="AE499" s="1" t="str">
        <f>_xlfn.XLOOKUP(JuchuZan[[#This Row],[H'#]],[3]Sheet1!$H$2:$H$1079,[3]Sheet1!$B$2:$B$1079,"NA",0)</f>
        <v>RAIL SURFACE/GROOVE GRINDING</v>
      </c>
    </row>
    <row r="500" spans="1:31">
      <c r="A500" s="1" t="s">
        <v>1438</v>
      </c>
      <c r="B500" s="1" t="s">
        <v>1439</v>
      </c>
      <c r="C500" s="1" t="s">
        <v>1440</v>
      </c>
      <c r="D500" s="1">
        <v>4</v>
      </c>
      <c r="E500" s="1">
        <v>1120</v>
      </c>
      <c r="F500" s="1">
        <v>8</v>
      </c>
      <c r="G500" s="1" t="s">
        <v>238</v>
      </c>
      <c r="H500" s="1" t="s">
        <v>49</v>
      </c>
      <c r="I500" s="1" t="s">
        <v>50</v>
      </c>
      <c r="J500" s="1" t="s">
        <v>59</v>
      </c>
      <c r="K500" s="1" t="s">
        <v>82</v>
      </c>
      <c r="L500" s="1" t="s">
        <v>38</v>
      </c>
      <c r="M500" s="1" t="s">
        <v>53</v>
      </c>
      <c r="N500" s="1">
        <v>94.34</v>
      </c>
      <c r="O500" s="2">
        <v>377.36</v>
      </c>
      <c r="P500" s="1">
        <v>11</v>
      </c>
      <c r="Q500" s="1">
        <v>20230825</v>
      </c>
      <c r="R500" s="1">
        <v>20230920</v>
      </c>
      <c r="S500" s="1">
        <v>20230920</v>
      </c>
      <c r="T500" s="1" t="s">
        <v>38</v>
      </c>
      <c r="U500" s="1" t="b">
        <v>0</v>
      </c>
      <c r="V500" s="1" t="b">
        <v>1</v>
      </c>
      <c r="W500" s="1" t="str" cm="1">
        <f t="array" ref="W500">_xlfn.XLOOKUP(MID(JuchuZan[[#This Row],[Item'#]],2,3),INDEX(_dtRg_Material,,1),INDEX(_dtRg_Material,,2),"-")</f>
        <v>-</v>
      </c>
      <c r="X500" s="1">
        <f>JuchuZan[[#This Row],[Total Length]]/JuchuZan[[#This Row],[OrderQty]]</f>
        <v>280</v>
      </c>
      <c r="Y500" s="87">
        <f>JuchuZan[[#This Row],[TotalPrice]]+Y499</f>
        <v>1027367.7800000004</v>
      </c>
      <c r="Z5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0" s="1">
        <f>JuchuZan[[#This Row],[Total Length]]/JuchuZan[[#This Row],[Total Block]]</f>
        <v>140</v>
      </c>
      <c r="AB500" s="1">
        <f>JuchuZan[[#This Row],[TotalPrice]]/JuchuZan[[#This Row],[OrderQty]]</f>
        <v>94.34</v>
      </c>
      <c r="AC500" s="1" t="e">
        <f>_xlfn.XLOOKUP(JuchuZan[[#This Row],[H'#]],#REF!,#REF!,"NA",0)</f>
        <v>#REF!</v>
      </c>
      <c r="AD500" s="1" t="e">
        <f>_xlfn.XLOOKUP(JuchuZan[[#This Row],[H'#]],#REF!,#REF!,"NA",0)</f>
        <v>#REF!</v>
      </c>
      <c r="AE500" s="1" t="str">
        <f>_xlfn.XLOOKUP(JuchuZan[[#This Row],[H'#]],[3]Sheet1!$H$2:$H$1079,[3]Sheet1!$B$2:$B$1079,"NA",0)</f>
        <v>WHEEL CUTTING HALF 4</v>
      </c>
    </row>
    <row r="501" spans="1:31">
      <c r="A501" s="1" t="s">
        <v>1441</v>
      </c>
      <c r="B501" s="1" t="s">
        <v>1442</v>
      </c>
      <c r="C501" s="1" t="s">
        <v>1443</v>
      </c>
      <c r="D501" s="1">
        <v>4</v>
      </c>
      <c r="E501" s="1">
        <v>2080</v>
      </c>
      <c r="F501" s="1">
        <v>8</v>
      </c>
      <c r="G501" s="1" t="s">
        <v>238</v>
      </c>
      <c r="H501" s="1" t="s">
        <v>49</v>
      </c>
      <c r="I501" s="1" t="s">
        <v>50</v>
      </c>
      <c r="J501" s="1" t="s">
        <v>59</v>
      </c>
      <c r="K501" s="1" t="s">
        <v>115</v>
      </c>
      <c r="L501" s="1" t="s">
        <v>38</v>
      </c>
      <c r="M501" s="1" t="s">
        <v>53</v>
      </c>
      <c r="N501" s="1">
        <v>131.1</v>
      </c>
      <c r="O501" s="2">
        <v>524.4</v>
      </c>
      <c r="P501" s="1">
        <v>11</v>
      </c>
      <c r="Q501" s="1">
        <v>20230831</v>
      </c>
      <c r="R501" s="1">
        <v>20230920</v>
      </c>
      <c r="S501" s="1">
        <v>20230920</v>
      </c>
      <c r="T501" s="1" t="s">
        <v>38</v>
      </c>
      <c r="U501" s="1" t="b">
        <v>0</v>
      </c>
      <c r="V501" s="1" t="b">
        <v>1</v>
      </c>
      <c r="W501" s="1" t="str" cm="1">
        <f t="array" ref="W501">_xlfn.XLOOKUP(MID(JuchuZan[[#This Row],[Item'#]],2,3),INDEX(_dtRg_Material,,1),INDEX(_dtRg_Material,,2),"-")</f>
        <v>-</v>
      </c>
      <c r="X501" s="1">
        <f>JuchuZan[[#This Row],[Total Length]]/JuchuZan[[#This Row],[OrderQty]]</f>
        <v>520</v>
      </c>
      <c r="Y501" s="87">
        <f>JuchuZan[[#This Row],[TotalPrice]]+Y500</f>
        <v>1027892.1800000004</v>
      </c>
      <c r="Z5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1" s="1">
        <f>JuchuZan[[#This Row],[Total Length]]/JuchuZan[[#This Row],[Total Block]]</f>
        <v>260</v>
      </c>
      <c r="AB501" s="1">
        <f>JuchuZan[[#This Row],[TotalPrice]]/JuchuZan[[#This Row],[OrderQty]]</f>
        <v>131.1</v>
      </c>
      <c r="AC501" s="1" t="e">
        <f>_xlfn.XLOOKUP(JuchuZan[[#This Row],[H'#]],#REF!,#REF!,"NA",0)</f>
        <v>#REF!</v>
      </c>
      <c r="AD501" s="1" t="e">
        <f>_xlfn.XLOOKUP(JuchuZan[[#This Row],[H'#]],#REF!,#REF!,"NA",0)</f>
        <v>#REF!</v>
      </c>
      <c r="AE501" s="1" t="str">
        <f>_xlfn.XLOOKUP(JuchuZan[[#This Row],[H'#]],[3]Sheet1!$H$2:$H$1079,[3]Sheet1!$B$2:$B$1079,"NA",0)</f>
        <v>NA</v>
      </c>
    </row>
    <row r="502" spans="1:31">
      <c r="A502" s="1" t="s">
        <v>1444</v>
      </c>
      <c r="B502" s="1" t="s">
        <v>1445</v>
      </c>
      <c r="C502" s="1" t="s">
        <v>1446</v>
      </c>
      <c r="D502" s="1">
        <v>6</v>
      </c>
      <c r="E502" s="1">
        <v>2040</v>
      </c>
      <c r="F502" s="1">
        <v>12</v>
      </c>
      <c r="G502" s="1" t="s">
        <v>156</v>
      </c>
      <c r="H502" s="1" t="s">
        <v>49</v>
      </c>
      <c r="I502" s="1" t="s">
        <v>50</v>
      </c>
      <c r="J502" s="1" t="s">
        <v>59</v>
      </c>
      <c r="K502" s="1" t="s">
        <v>82</v>
      </c>
      <c r="L502" s="1" t="s">
        <v>38</v>
      </c>
      <c r="M502" s="1" t="s">
        <v>38</v>
      </c>
      <c r="N502" s="1">
        <v>92.11</v>
      </c>
      <c r="O502" s="2">
        <v>552.66</v>
      </c>
      <c r="P502" s="1">
        <v>11</v>
      </c>
      <c r="Q502" s="1">
        <v>20230907</v>
      </c>
      <c r="R502" s="1">
        <v>20230920</v>
      </c>
      <c r="S502" s="1">
        <v>20230920</v>
      </c>
      <c r="T502" s="1" t="s">
        <v>38</v>
      </c>
      <c r="U502" s="1" t="b">
        <v>0</v>
      </c>
      <c r="V502" s="1" t="b">
        <v>1</v>
      </c>
      <c r="W502" s="1" t="str" cm="1">
        <f t="array" ref="W502">_xlfn.XLOOKUP(MID(JuchuZan[[#This Row],[Item'#]],2,3),INDEX(_dtRg_Material,,1),INDEX(_dtRg_Material,,2),"-")</f>
        <v>-</v>
      </c>
      <c r="X502" s="1">
        <f>JuchuZan[[#This Row],[Total Length]]/JuchuZan[[#This Row],[OrderQty]]</f>
        <v>340</v>
      </c>
      <c r="Y502" s="87">
        <f>JuchuZan[[#This Row],[TotalPrice]]+Y501</f>
        <v>1028444.8400000004</v>
      </c>
      <c r="Z5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2" s="1">
        <f>JuchuZan[[#This Row],[Total Length]]/JuchuZan[[#This Row],[Total Block]]</f>
        <v>170</v>
      </c>
      <c r="AB502" s="1">
        <f>JuchuZan[[#This Row],[TotalPrice]]/JuchuZan[[#This Row],[OrderQty]]</f>
        <v>92.11</v>
      </c>
      <c r="AC502" s="1" t="e">
        <f>_xlfn.XLOOKUP(JuchuZan[[#This Row],[H'#]],#REF!,#REF!,"NA",0)</f>
        <v>#REF!</v>
      </c>
      <c r="AD502" s="1" t="e">
        <f>_xlfn.XLOOKUP(JuchuZan[[#This Row],[H'#]],#REF!,#REF!,"NA",0)</f>
        <v>#REF!</v>
      </c>
      <c r="AE502" s="1" t="str">
        <f>_xlfn.XLOOKUP(JuchuZan[[#This Row],[H'#]],[3]Sheet1!$H$2:$H$1079,[3]Sheet1!$B$2:$B$1079,"NA",0)</f>
        <v>NA</v>
      </c>
    </row>
    <row r="503" spans="1:31">
      <c r="A503" s="1" t="s">
        <v>1447</v>
      </c>
      <c r="B503" s="1" t="s">
        <v>1448</v>
      </c>
      <c r="C503" s="1" t="s">
        <v>1449</v>
      </c>
      <c r="D503" s="1">
        <v>10</v>
      </c>
      <c r="E503" s="1">
        <v>1100</v>
      </c>
      <c r="F503" s="1">
        <v>10</v>
      </c>
      <c r="G503" s="1" t="s">
        <v>1450</v>
      </c>
      <c r="H503" s="1" t="s">
        <v>49</v>
      </c>
      <c r="I503" s="1" t="s">
        <v>50</v>
      </c>
      <c r="J503" s="1" t="s">
        <v>59</v>
      </c>
      <c r="K503" s="1" t="s">
        <v>115</v>
      </c>
      <c r="L503" s="1" t="s">
        <v>38</v>
      </c>
      <c r="M503" s="1" t="s">
        <v>38</v>
      </c>
      <c r="N503" s="1">
        <v>48.47</v>
      </c>
      <c r="O503" s="2">
        <v>484.7</v>
      </c>
      <c r="P503" s="1">
        <v>11</v>
      </c>
      <c r="Q503" s="1">
        <v>20230829</v>
      </c>
      <c r="R503" s="1">
        <v>20230920</v>
      </c>
      <c r="S503" s="1">
        <v>20230920</v>
      </c>
      <c r="T503" s="1" t="s">
        <v>38</v>
      </c>
      <c r="U503" s="1" t="b">
        <v>0</v>
      </c>
      <c r="V503" s="1" t="b">
        <v>1</v>
      </c>
      <c r="W503" s="1" t="str" cm="1">
        <f t="array" ref="W503">_xlfn.XLOOKUP(MID(JuchuZan[[#This Row],[Item'#]],2,3),INDEX(_dtRg_Material,,1),INDEX(_dtRg_Material,,2),"-")</f>
        <v>-</v>
      </c>
      <c r="X503" s="1">
        <f>JuchuZan[[#This Row],[Total Length]]/JuchuZan[[#This Row],[OrderQty]]</f>
        <v>110</v>
      </c>
      <c r="Y503" s="87">
        <f>JuchuZan[[#This Row],[TotalPrice]]+Y502</f>
        <v>1028929.5400000004</v>
      </c>
      <c r="Z5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3" s="1">
        <f>JuchuZan[[#This Row],[Total Length]]/JuchuZan[[#This Row],[Total Block]]</f>
        <v>110</v>
      </c>
      <c r="AB503" s="1">
        <f>JuchuZan[[#This Row],[TotalPrice]]/JuchuZan[[#This Row],[OrderQty]]</f>
        <v>48.47</v>
      </c>
      <c r="AC503" s="1" t="e">
        <f>_xlfn.XLOOKUP(JuchuZan[[#This Row],[H'#]],#REF!,#REF!,"NA",0)</f>
        <v>#REF!</v>
      </c>
      <c r="AD503" s="1" t="e">
        <f>_xlfn.XLOOKUP(JuchuZan[[#This Row],[H'#]],#REF!,#REF!,"NA",0)</f>
        <v>#REF!</v>
      </c>
      <c r="AE503" s="1" t="str">
        <f>_xlfn.XLOOKUP(JuchuZan[[#This Row],[H'#]],[3]Sheet1!$H$2:$H$1079,[3]Sheet1!$B$2:$B$1079,"NA",0)</f>
        <v>NA</v>
      </c>
    </row>
    <row r="504" spans="1:31">
      <c r="A504" s="1" t="s">
        <v>1451</v>
      </c>
      <c r="B504" s="1" t="s">
        <v>1452</v>
      </c>
      <c r="C504" s="1" t="s">
        <v>1453</v>
      </c>
      <c r="D504" s="1">
        <v>16</v>
      </c>
      <c r="E504" s="1">
        <v>7520</v>
      </c>
      <c r="F504" s="1">
        <v>32</v>
      </c>
      <c r="G504" s="1" t="s">
        <v>171</v>
      </c>
      <c r="H504" s="1" t="s">
        <v>172</v>
      </c>
      <c r="I504" s="1" t="s">
        <v>173</v>
      </c>
      <c r="J504" s="1" t="s">
        <v>243</v>
      </c>
      <c r="K504" s="1" t="s">
        <v>38</v>
      </c>
      <c r="L504" s="1" t="s">
        <v>38</v>
      </c>
      <c r="M504" s="1" t="s">
        <v>38</v>
      </c>
      <c r="N504" s="1">
        <v>69.400000000000006</v>
      </c>
      <c r="O504" s="2">
        <v>1110.4000000000001</v>
      </c>
      <c r="P504" s="1">
        <v>11</v>
      </c>
      <c r="Q504" s="1">
        <v>20230920</v>
      </c>
      <c r="R504" s="1">
        <v>20230920</v>
      </c>
      <c r="S504" s="1">
        <v>20230920</v>
      </c>
      <c r="T504" s="1" t="s">
        <v>38</v>
      </c>
      <c r="U504" s="1" t="b">
        <v>0</v>
      </c>
      <c r="V504" s="1" t="b">
        <v>1</v>
      </c>
      <c r="W504" s="1" t="str" cm="1">
        <f t="array" ref="W504">_xlfn.XLOOKUP(MID(JuchuZan[[#This Row],[Item'#]],2,3),INDEX(_dtRg_Material,,1),INDEX(_dtRg_Material,,2),"-")</f>
        <v>M</v>
      </c>
      <c r="X504" s="1">
        <f>JuchuZan[[#This Row],[Total Length]]/JuchuZan[[#This Row],[OrderQty]]</f>
        <v>470</v>
      </c>
      <c r="Y504" s="87">
        <f>JuchuZan[[#This Row],[TotalPrice]]+Y503</f>
        <v>1030039.9400000004</v>
      </c>
      <c r="Z5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4" s="1">
        <f>JuchuZan[[#This Row],[Total Length]]/JuchuZan[[#This Row],[Total Block]]</f>
        <v>235</v>
      </c>
      <c r="AB504" s="1">
        <f>JuchuZan[[#This Row],[TotalPrice]]/JuchuZan[[#This Row],[OrderQty]]</f>
        <v>69.400000000000006</v>
      </c>
      <c r="AC504" s="1" t="e">
        <f>_xlfn.XLOOKUP(JuchuZan[[#This Row],[H'#]],#REF!,#REF!,"NA",0)</f>
        <v>#REF!</v>
      </c>
      <c r="AD504" s="1" t="e">
        <f>_xlfn.XLOOKUP(JuchuZan[[#This Row],[H'#]],#REF!,#REF!,"NA",0)</f>
        <v>#REF!</v>
      </c>
      <c r="AE504" s="1" t="str">
        <f>_xlfn.XLOOKUP(JuchuZan[[#This Row],[H'#]],[3]Sheet1!$H$2:$H$1079,[3]Sheet1!$B$2:$B$1079,"NA",0)</f>
        <v>NA</v>
      </c>
    </row>
    <row r="505" spans="1:31" hidden="1">
      <c r="A505" s="1" t="s">
        <v>1454</v>
      </c>
      <c r="B505" s="1" t="s">
        <v>1452</v>
      </c>
      <c r="C505" s="1" t="s">
        <v>1453</v>
      </c>
      <c r="D505" s="1">
        <v>16</v>
      </c>
      <c r="E505" s="1">
        <v>7520</v>
      </c>
      <c r="F505" s="1">
        <v>32</v>
      </c>
      <c r="G505" s="1" t="s">
        <v>171</v>
      </c>
      <c r="H505" s="1" t="s">
        <v>172</v>
      </c>
      <c r="I505" s="1" t="s">
        <v>173</v>
      </c>
      <c r="J505" s="1" t="s">
        <v>243</v>
      </c>
      <c r="K505" s="1" t="s">
        <v>38</v>
      </c>
      <c r="L505" s="1" t="s">
        <v>38</v>
      </c>
      <c r="M505" s="1" t="s">
        <v>38</v>
      </c>
      <c r="N505" s="1">
        <v>69.400000000000006</v>
      </c>
      <c r="O505" s="2">
        <v>1110.4000000000001</v>
      </c>
      <c r="P505" s="1">
        <v>11</v>
      </c>
      <c r="Q505" s="1">
        <v>20230920</v>
      </c>
      <c r="R505" s="1">
        <v>20230920</v>
      </c>
      <c r="S505" s="1">
        <v>20230920</v>
      </c>
      <c r="T505" s="1" t="s">
        <v>38</v>
      </c>
      <c r="U505" s="1" t="b">
        <v>1</v>
      </c>
      <c r="V505" s="1" t="b">
        <v>0</v>
      </c>
      <c r="W505" s="1" t="str" cm="1">
        <f t="array" ref="W505">_xlfn.XLOOKUP(MID(JuchuZan[[#This Row],[Item'#]],2,3),INDEX(_dtRg_Material,,1),INDEX(_dtRg_Material,,2),"-")</f>
        <v>M</v>
      </c>
      <c r="X505" s="1">
        <f>JuchuZan[[#This Row],[Total Length]]/JuchuZan[[#This Row],[OrderQty]]</f>
        <v>470</v>
      </c>
      <c r="Y505" s="87">
        <f>JuchuZan[[#This Row],[TotalPrice]]+Y504</f>
        <v>1031150.3400000004</v>
      </c>
      <c r="Z5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5" s="1">
        <f>JuchuZan[[#This Row],[Total Length]]/JuchuZan[[#This Row],[Total Block]]</f>
        <v>235</v>
      </c>
      <c r="AB505" s="1">
        <f>JuchuZan[[#This Row],[TotalPrice]]/JuchuZan[[#This Row],[OrderQty]]</f>
        <v>69.400000000000006</v>
      </c>
      <c r="AC505" s="1" t="e">
        <f>_xlfn.XLOOKUP(JuchuZan[[#This Row],[H'#]],#REF!,#REF!,"NA",0)</f>
        <v>#REF!</v>
      </c>
      <c r="AD505" s="1" t="e">
        <f>_xlfn.XLOOKUP(JuchuZan[[#This Row],[H'#]],#REF!,#REF!,"NA",0)</f>
        <v>#REF!</v>
      </c>
      <c r="AE505" s="1" t="str">
        <f>_xlfn.XLOOKUP(JuchuZan[[#This Row],[H'#]],[3]Sheet1!$H$2:$H$1079,[3]Sheet1!$B$2:$B$1079,"NA",0)</f>
        <v>WHEEL CUTTING HALF 4</v>
      </c>
    </row>
    <row r="506" spans="1:31" hidden="1">
      <c r="A506" s="1" t="s">
        <v>1455</v>
      </c>
      <c r="B506" s="1" t="s">
        <v>1452</v>
      </c>
      <c r="C506" s="1" t="s">
        <v>1453</v>
      </c>
      <c r="D506" s="1">
        <v>16</v>
      </c>
      <c r="E506" s="1">
        <v>7520</v>
      </c>
      <c r="F506" s="1">
        <v>32</v>
      </c>
      <c r="G506" s="1" t="s">
        <v>171</v>
      </c>
      <c r="H506" s="1" t="s">
        <v>172</v>
      </c>
      <c r="I506" s="1" t="s">
        <v>173</v>
      </c>
      <c r="J506" s="1" t="s">
        <v>243</v>
      </c>
      <c r="K506" s="1" t="s">
        <v>38</v>
      </c>
      <c r="L506" s="1" t="s">
        <v>38</v>
      </c>
      <c r="M506" s="1" t="s">
        <v>38</v>
      </c>
      <c r="N506" s="1">
        <v>69.400000000000006</v>
      </c>
      <c r="O506" s="2">
        <v>1110.4000000000001</v>
      </c>
      <c r="P506" s="1">
        <v>11</v>
      </c>
      <c r="Q506" s="1">
        <v>20230920</v>
      </c>
      <c r="R506" s="1">
        <v>20230920</v>
      </c>
      <c r="S506" s="1">
        <v>20230920</v>
      </c>
      <c r="T506" s="1" t="s">
        <v>38</v>
      </c>
      <c r="U506" s="1" t="b">
        <v>1</v>
      </c>
      <c r="V506" s="1" t="b">
        <v>0</v>
      </c>
      <c r="W506" s="1" t="str" cm="1">
        <f t="array" ref="W506">_xlfn.XLOOKUP(MID(JuchuZan[[#This Row],[Item'#]],2,3),INDEX(_dtRg_Material,,1),INDEX(_dtRg_Material,,2),"-")</f>
        <v>M</v>
      </c>
      <c r="X506" s="1">
        <f>JuchuZan[[#This Row],[Total Length]]/JuchuZan[[#This Row],[OrderQty]]</f>
        <v>470</v>
      </c>
      <c r="Y506" s="87">
        <f>JuchuZan[[#This Row],[TotalPrice]]+Y505</f>
        <v>1032260.7400000005</v>
      </c>
      <c r="Z5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6" s="1">
        <f>JuchuZan[[#This Row],[Total Length]]/JuchuZan[[#This Row],[Total Block]]</f>
        <v>235</v>
      </c>
      <c r="AB506" s="1">
        <f>JuchuZan[[#This Row],[TotalPrice]]/JuchuZan[[#This Row],[OrderQty]]</f>
        <v>69.400000000000006</v>
      </c>
      <c r="AC506" s="1" t="e">
        <f>_xlfn.XLOOKUP(JuchuZan[[#This Row],[H'#]],#REF!,#REF!,"NA",0)</f>
        <v>#REF!</v>
      </c>
      <c r="AD506" s="1" t="e">
        <f>_xlfn.XLOOKUP(JuchuZan[[#This Row],[H'#]],#REF!,#REF!,"NA",0)</f>
        <v>#REF!</v>
      </c>
      <c r="AE506" s="1" t="str">
        <f>_xlfn.XLOOKUP(JuchuZan[[#This Row],[H'#]],[3]Sheet1!$H$2:$H$1079,[3]Sheet1!$B$2:$B$1079,"NA",0)</f>
        <v>WHEEL CUTTING HALF 4</v>
      </c>
    </row>
    <row r="507" spans="1:31" hidden="1">
      <c r="A507" s="1" t="s">
        <v>1456</v>
      </c>
      <c r="B507" s="1" t="s">
        <v>1452</v>
      </c>
      <c r="C507" s="1" t="s">
        <v>1453</v>
      </c>
      <c r="D507" s="1">
        <v>16</v>
      </c>
      <c r="E507" s="1">
        <v>7520</v>
      </c>
      <c r="F507" s="1">
        <v>32</v>
      </c>
      <c r="G507" s="1" t="s">
        <v>171</v>
      </c>
      <c r="H507" s="1" t="s">
        <v>172</v>
      </c>
      <c r="I507" s="1" t="s">
        <v>173</v>
      </c>
      <c r="J507" s="1" t="s">
        <v>243</v>
      </c>
      <c r="K507" s="1" t="s">
        <v>38</v>
      </c>
      <c r="L507" s="1" t="s">
        <v>38</v>
      </c>
      <c r="M507" s="1" t="s">
        <v>38</v>
      </c>
      <c r="N507" s="1">
        <v>69.400000000000006</v>
      </c>
      <c r="O507" s="2">
        <v>1110.4000000000001</v>
      </c>
      <c r="P507" s="1">
        <v>11</v>
      </c>
      <c r="Q507" s="1">
        <v>20230920</v>
      </c>
      <c r="R507" s="1">
        <v>20230920</v>
      </c>
      <c r="S507" s="1">
        <v>20230920</v>
      </c>
      <c r="T507" s="1" t="s">
        <v>38</v>
      </c>
      <c r="U507" s="1" t="b">
        <v>1</v>
      </c>
      <c r="V507" s="1" t="b">
        <v>0</v>
      </c>
      <c r="W507" s="1" t="str" cm="1">
        <f t="array" ref="W507">_xlfn.XLOOKUP(MID(JuchuZan[[#This Row],[Item'#]],2,3),INDEX(_dtRg_Material,,1),INDEX(_dtRg_Material,,2),"-")</f>
        <v>M</v>
      </c>
      <c r="X507" s="1">
        <f>JuchuZan[[#This Row],[Total Length]]/JuchuZan[[#This Row],[OrderQty]]</f>
        <v>470</v>
      </c>
      <c r="Y507" s="87">
        <f>JuchuZan[[#This Row],[TotalPrice]]+Y506</f>
        <v>1033371.1400000005</v>
      </c>
      <c r="Z5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7" s="1">
        <f>JuchuZan[[#This Row],[Total Length]]/JuchuZan[[#This Row],[Total Block]]</f>
        <v>235</v>
      </c>
      <c r="AB507" s="1">
        <f>JuchuZan[[#This Row],[TotalPrice]]/JuchuZan[[#This Row],[OrderQty]]</f>
        <v>69.400000000000006</v>
      </c>
      <c r="AC507" s="1" t="e">
        <f>_xlfn.XLOOKUP(JuchuZan[[#This Row],[H'#]],#REF!,#REF!,"NA",0)</f>
        <v>#REF!</v>
      </c>
      <c r="AD507" s="1" t="e">
        <f>_xlfn.XLOOKUP(JuchuZan[[#This Row],[H'#]],#REF!,#REF!,"NA",0)</f>
        <v>#REF!</v>
      </c>
      <c r="AE507" s="1" t="str">
        <f>_xlfn.XLOOKUP(JuchuZan[[#This Row],[H'#]],[3]Sheet1!$H$2:$H$1079,[3]Sheet1!$B$2:$B$1079,"NA",0)</f>
        <v>WHEEL CUTTING HALF 4</v>
      </c>
    </row>
    <row r="508" spans="1:31" hidden="1">
      <c r="A508" s="1" t="s">
        <v>1457</v>
      </c>
      <c r="B508" s="1" t="s">
        <v>1452</v>
      </c>
      <c r="C508" s="1" t="s">
        <v>1453</v>
      </c>
      <c r="D508" s="1">
        <v>16</v>
      </c>
      <c r="E508" s="1">
        <v>7520</v>
      </c>
      <c r="F508" s="1">
        <v>32</v>
      </c>
      <c r="G508" s="1" t="s">
        <v>171</v>
      </c>
      <c r="H508" s="1" t="s">
        <v>172</v>
      </c>
      <c r="I508" s="1" t="s">
        <v>173</v>
      </c>
      <c r="J508" s="1" t="s">
        <v>243</v>
      </c>
      <c r="K508" s="1" t="s">
        <v>38</v>
      </c>
      <c r="L508" s="1" t="s">
        <v>38</v>
      </c>
      <c r="M508" s="1" t="s">
        <v>38</v>
      </c>
      <c r="N508" s="1">
        <v>69.400000000000006</v>
      </c>
      <c r="O508" s="2">
        <v>1110.4000000000001</v>
      </c>
      <c r="P508" s="1">
        <v>11</v>
      </c>
      <c r="Q508" s="1">
        <v>20230920</v>
      </c>
      <c r="R508" s="1">
        <v>20230920</v>
      </c>
      <c r="S508" s="1">
        <v>20230920</v>
      </c>
      <c r="T508" s="1" t="s">
        <v>38</v>
      </c>
      <c r="U508" s="1" t="b">
        <v>1</v>
      </c>
      <c r="V508" s="1" t="b">
        <v>0</v>
      </c>
      <c r="W508" s="1" t="str" cm="1">
        <f t="array" ref="W508">_xlfn.XLOOKUP(MID(JuchuZan[[#This Row],[Item'#]],2,3),INDEX(_dtRg_Material,,1),INDEX(_dtRg_Material,,2),"-")</f>
        <v>M</v>
      </c>
      <c r="X508" s="1">
        <f>JuchuZan[[#This Row],[Total Length]]/JuchuZan[[#This Row],[OrderQty]]</f>
        <v>470</v>
      </c>
      <c r="Y508" s="87">
        <f>JuchuZan[[#This Row],[TotalPrice]]+Y507</f>
        <v>1034481.5400000005</v>
      </c>
      <c r="Z5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8" s="1">
        <f>JuchuZan[[#This Row],[Total Length]]/JuchuZan[[#This Row],[Total Block]]</f>
        <v>235</v>
      </c>
      <c r="AB508" s="1">
        <f>JuchuZan[[#This Row],[TotalPrice]]/JuchuZan[[#This Row],[OrderQty]]</f>
        <v>69.400000000000006</v>
      </c>
      <c r="AC508" s="1" t="e">
        <f>_xlfn.XLOOKUP(JuchuZan[[#This Row],[H'#]],#REF!,#REF!,"NA",0)</f>
        <v>#REF!</v>
      </c>
      <c r="AD508" s="1" t="e">
        <f>_xlfn.XLOOKUP(JuchuZan[[#This Row],[H'#]],#REF!,#REF!,"NA",0)</f>
        <v>#REF!</v>
      </c>
      <c r="AE508" s="1" t="str">
        <f>_xlfn.XLOOKUP(JuchuZan[[#This Row],[H'#]],[3]Sheet1!$H$2:$H$1079,[3]Sheet1!$B$2:$B$1079,"NA",0)</f>
        <v>WHEEL CUTTING HALF 4</v>
      </c>
    </row>
    <row r="509" spans="1:31" hidden="1">
      <c r="A509" s="1" t="s">
        <v>1458</v>
      </c>
      <c r="B509" s="1" t="s">
        <v>1452</v>
      </c>
      <c r="C509" s="1" t="s">
        <v>1453</v>
      </c>
      <c r="D509" s="1">
        <v>16</v>
      </c>
      <c r="E509" s="1">
        <v>7520</v>
      </c>
      <c r="F509" s="1">
        <v>32</v>
      </c>
      <c r="G509" s="1" t="s">
        <v>171</v>
      </c>
      <c r="H509" s="1" t="s">
        <v>172</v>
      </c>
      <c r="I509" s="1" t="s">
        <v>173</v>
      </c>
      <c r="J509" s="1" t="s">
        <v>243</v>
      </c>
      <c r="K509" s="1" t="s">
        <v>38</v>
      </c>
      <c r="L509" s="1" t="s">
        <v>38</v>
      </c>
      <c r="M509" s="1" t="s">
        <v>38</v>
      </c>
      <c r="N509" s="1">
        <v>69.400000000000006</v>
      </c>
      <c r="O509" s="2">
        <v>1110.4000000000001</v>
      </c>
      <c r="P509" s="1">
        <v>11</v>
      </c>
      <c r="Q509" s="1">
        <v>20230920</v>
      </c>
      <c r="R509" s="1">
        <v>20230920</v>
      </c>
      <c r="S509" s="1">
        <v>20230920</v>
      </c>
      <c r="T509" s="1" t="s">
        <v>38</v>
      </c>
      <c r="U509" s="1" t="b">
        <v>1</v>
      </c>
      <c r="V509" s="1" t="b">
        <v>0</v>
      </c>
      <c r="W509" s="1" t="str" cm="1">
        <f t="array" ref="W509">_xlfn.XLOOKUP(MID(JuchuZan[[#This Row],[Item'#]],2,3),INDEX(_dtRg_Material,,1),INDEX(_dtRg_Material,,2),"-")</f>
        <v>M</v>
      </c>
      <c r="X509" s="1">
        <f>JuchuZan[[#This Row],[Total Length]]/JuchuZan[[#This Row],[OrderQty]]</f>
        <v>470</v>
      </c>
      <c r="Y509" s="87">
        <f>JuchuZan[[#This Row],[TotalPrice]]+Y508</f>
        <v>1035591.9400000005</v>
      </c>
      <c r="Z5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09" s="1">
        <f>JuchuZan[[#This Row],[Total Length]]/JuchuZan[[#This Row],[Total Block]]</f>
        <v>235</v>
      </c>
      <c r="AB509" s="1">
        <f>JuchuZan[[#This Row],[TotalPrice]]/JuchuZan[[#This Row],[OrderQty]]</f>
        <v>69.400000000000006</v>
      </c>
      <c r="AC509" s="1" t="e">
        <f>_xlfn.XLOOKUP(JuchuZan[[#This Row],[H'#]],#REF!,#REF!,"NA",0)</f>
        <v>#REF!</v>
      </c>
      <c r="AD509" s="1" t="e">
        <f>_xlfn.XLOOKUP(JuchuZan[[#This Row],[H'#]],#REF!,#REF!,"NA",0)</f>
        <v>#REF!</v>
      </c>
      <c r="AE509" s="1" t="str">
        <f>_xlfn.XLOOKUP(JuchuZan[[#This Row],[H'#]],[3]Sheet1!$H$2:$H$1079,[3]Sheet1!$B$2:$B$1079,"NA",0)</f>
        <v>WHEEL CUTTING HALF 4</v>
      </c>
    </row>
    <row r="510" spans="1:31">
      <c r="A510" s="1" t="s">
        <v>1459</v>
      </c>
      <c r="B510" s="1" t="s">
        <v>1452</v>
      </c>
      <c r="C510" s="1" t="s">
        <v>1453</v>
      </c>
      <c r="D510" s="1">
        <v>16</v>
      </c>
      <c r="E510" s="1">
        <v>7520</v>
      </c>
      <c r="F510" s="1">
        <v>32</v>
      </c>
      <c r="G510" s="1" t="s">
        <v>171</v>
      </c>
      <c r="H510" s="1" t="s">
        <v>172</v>
      </c>
      <c r="I510" s="1" t="s">
        <v>173</v>
      </c>
      <c r="J510" s="1" t="s">
        <v>243</v>
      </c>
      <c r="K510" s="1" t="s">
        <v>38</v>
      </c>
      <c r="L510" s="1" t="s">
        <v>38</v>
      </c>
      <c r="M510" s="1" t="s">
        <v>38</v>
      </c>
      <c r="N510" s="1">
        <v>69.400000000000006</v>
      </c>
      <c r="O510" s="2">
        <v>1110.4000000000001</v>
      </c>
      <c r="P510" s="1">
        <v>11</v>
      </c>
      <c r="Q510" s="1">
        <v>20230920</v>
      </c>
      <c r="R510" s="1">
        <v>20230920</v>
      </c>
      <c r="S510" s="1">
        <v>20230920</v>
      </c>
      <c r="T510" s="1" t="s">
        <v>38</v>
      </c>
      <c r="U510" s="1" t="b">
        <v>0</v>
      </c>
      <c r="V510" s="1" t="b">
        <v>1</v>
      </c>
      <c r="W510" s="1" t="str" cm="1">
        <f t="array" ref="W510">_xlfn.XLOOKUP(MID(JuchuZan[[#This Row],[Item'#]],2,3),INDEX(_dtRg_Material,,1),INDEX(_dtRg_Material,,2),"-")</f>
        <v>M</v>
      </c>
      <c r="X510" s="1">
        <f>JuchuZan[[#This Row],[Total Length]]/JuchuZan[[#This Row],[OrderQty]]</f>
        <v>470</v>
      </c>
      <c r="Y510" s="87">
        <f>JuchuZan[[#This Row],[TotalPrice]]+Y509</f>
        <v>1036702.3400000005</v>
      </c>
      <c r="Z5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0" s="1">
        <f>JuchuZan[[#This Row],[Total Length]]/JuchuZan[[#This Row],[Total Block]]</f>
        <v>235</v>
      </c>
      <c r="AB510" s="1">
        <f>JuchuZan[[#This Row],[TotalPrice]]/JuchuZan[[#This Row],[OrderQty]]</f>
        <v>69.400000000000006</v>
      </c>
      <c r="AC510" s="1" t="e">
        <f>_xlfn.XLOOKUP(JuchuZan[[#This Row],[H'#]],#REF!,#REF!,"NA",0)</f>
        <v>#REF!</v>
      </c>
      <c r="AD510" s="1" t="e">
        <f>_xlfn.XLOOKUP(JuchuZan[[#This Row],[H'#]],#REF!,#REF!,"NA",0)</f>
        <v>#REF!</v>
      </c>
      <c r="AE510" s="1" t="str">
        <f>_xlfn.XLOOKUP(JuchuZan[[#This Row],[H'#]],[3]Sheet1!$H$2:$H$1079,[3]Sheet1!$B$2:$B$1079,"NA",0)</f>
        <v>NA</v>
      </c>
    </row>
    <row r="511" spans="1:31">
      <c r="A511" s="1" t="s">
        <v>1460</v>
      </c>
      <c r="B511" s="1" t="s">
        <v>1461</v>
      </c>
      <c r="C511" s="1" t="s">
        <v>1462</v>
      </c>
      <c r="D511" s="1">
        <v>40</v>
      </c>
      <c r="E511" s="1">
        <v>44800</v>
      </c>
      <c r="F511" s="1">
        <v>80</v>
      </c>
      <c r="G511" s="1" t="s">
        <v>135</v>
      </c>
      <c r="H511" s="1" t="s">
        <v>49</v>
      </c>
      <c r="I511" s="1" t="s">
        <v>50</v>
      </c>
      <c r="J511" s="1" t="s">
        <v>397</v>
      </c>
      <c r="K511" s="1" t="s">
        <v>115</v>
      </c>
      <c r="L511" s="1" t="s">
        <v>38</v>
      </c>
      <c r="M511" s="1" t="s">
        <v>208</v>
      </c>
      <c r="N511" s="1">
        <v>172</v>
      </c>
      <c r="O511" s="2">
        <v>6880</v>
      </c>
      <c r="P511" s="1">
        <v>11</v>
      </c>
      <c r="Q511" s="1">
        <v>20230921</v>
      </c>
      <c r="R511" s="1">
        <v>20230921</v>
      </c>
      <c r="S511" s="1">
        <v>20230921</v>
      </c>
      <c r="T511" s="1" t="s">
        <v>38</v>
      </c>
      <c r="U511" s="1" t="b">
        <v>0</v>
      </c>
      <c r="V511" s="1" t="b">
        <v>1</v>
      </c>
      <c r="W511" s="1" t="str" cm="1">
        <f t="array" ref="W511">_xlfn.XLOOKUP(MID(JuchuZan[[#This Row],[Item'#]],2,3),INDEX(_dtRg_Material,,1),INDEX(_dtRg_Material,,2),"-")</f>
        <v>-</v>
      </c>
      <c r="X511" s="1">
        <f>JuchuZan[[#This Row],[Total Length]]/JuchuZan[[#This Row],[OrderQty]]</f>
        <v>1120</v>
      </c>
      <c r="Y511" s="87">
        <f>JuchuZan[[#This Row],[TotalPrice]]+Y510</f>
        <v>1043582.3400000005</v>
      </c>
      <c r="Z5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1" s="1">
        <f>JuchuZan[[#This Row],[Total Length]]/JuchuZan[[#This Row],[Total Block]]</f>
        <v>560</v>
      </c>
      <c r="AB511" s="1">
        <f>JuchuZan[[#This Row],[TotalPrice]]/JuchuZan[[#This Row],[OrderQty]]</f>
        <v>172</v>
      </c>
      <c r="AC511" s="1" t="e">
        <f>_xlfn.XLOOKUP(JuchuZan[[#This Row],[H'#]],#REF!,#REF!,"NA",0)</f>
        <v>#REF!</v>
      </c>
      <c r="AD511" s="1" t="e">
        <f>_xlfn.XLOOKUP(JuchuZan[[#This Row],[H'#]],#REF!,#REF!,"NA",0)</f>
        <v>#REF!</v>
      </c>
      <c r="AE511" s="1" t="str">
        <f>_xlfn.XLOOKUP(JuchuZan[[#This Row],[H'#]],[3]Sheet1!$H$2:$H$1079,[3]Sheet1!$B$2:$B$1079,"NA",0)</f>
        <v>WASHING &amp; WIPING RAIL</v>
      </c>
    </row>
    <row r="512" spans="1:31">
      <c r="A512" s="1" t="s">
        <v>1463</v>
      </c>
      <c r="B512" s="1" t="s">
        <v>1464</v>
      </c>
      <c r="C512" s="1" t="s">
        <v>1465</v>
      </c>
      <c r="D512" s="1">
        <v>15</v>
      </c>
      <c r="E512" s="1">
        <v>6600</v>
      </c>
      <c r="F512" s="1">
        <v>60</v>
      </c>
      <c r="G512" s="1" t="s">
        <v>828</v>
      </c>
      <c r="H512" s="1" t="s">
        <v>49</v>
      </c>
      <c r="I512" s="1" t="s">
        <v>50</v>
      </c>
      <c r="J512" s="1" t="s">
        <v>59</v>
      </c>
      <c r="K512" s="1" t="s">
        <v>60</v>
      </c>
      <c r="L512" s="1" t="s">
        <v>38</v>
      </c>
      <c r="M512" s="1" t="s">
        <v>38</v>
      </c>
      <c r="N512" s="1">
        <v>192.95</v>
      </c>
      <c r="O512" s="2">
        <v>2894.25</v>
      </c>
      <c r="P512" s="1">
        <v>11</v>
      </c>
      <c r="Q512" s="1">
        <v>20230921</v>
      </c>
      <c r="R512" s="1">
        <v>20230921</v>
      </c>
      <c r="S512" s="1">
        <v>20230921</v>
      </c>
      <c r="T512" s="1" t="s">
        <v>38</v>
      </c>
      <c r="U512" s="1" t="b">
        <v>0</v>
      </c>
      <c r="V512" s="1" t="b">
        <v>1</v>
      </c>
      <c r="W512" s="1" t="str" cm="1">
        <f t="array" ref="W512">_xlfn.XLOOKUP(MID(JuchuZan[[#This Row],[Item'#]],2,3),INDEX(_dtRg_Material,,1),INDEX(_dtRg_Material,,2),"-")</f>
        <v>-</v>
      </c>
      <c r="X512" s="1">
        <f>JuchuZan[[#This Row],[Total Length]]/JuchuZan[[#This Row],[OrderQty]]</f>
        <v>440</v>
      </c>
      <c r="Y512" s="87">
        <f>JuchuZan[[#This Row],[TotalPrice]]+Y511</f>
        <v>1046476.5900000005</v>
      </c>
      <c r="Z5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2" s="1">
        <f>JuchuZan[[#This Row],[Total Length]]/JuchuZan[[#This Row],[Total Block]]</f>
        <v>110</v>
      </c>
      <c r="AB512" s="1">
        <f>JuchuZan[[#This Row],[TotalPrice]]/JuchuZan[[#This Row],[OrderQty]]</f>
        <v>192.95</v>
      </c>
      <c r="AC512" s="1" t="e">
        <f>_xlfn.XLOOKUP(JuchuZan[[#This Row],[H'#]],#REF!,#REF!,"NA",0)</f>
        <v>#REF!</v>
      </c>
      <c r="AD512" s="1" t="e">
        <f>_xlfn.XLOOKUP(JuchuZan[[#This Row],[H'#]],#REF!,#REF!,"NA",0)</f>
        <v>#REF!</v>
      </c>
      <c r="AE512" s="1" t="str">
        <f>_xlfn.XLOOKUP(JuchuZan[[#This Row],[H'#]],[3]Sheet1!$H$2:$H$1079,[3]Sheet1!$B$2:$B$1079,"NA",0)</f>
        <v>NA</v>
      </c>
    </row>
    <row r="513" spans="1:31">
      <c r="A513" s="1" t="s">
        <v>1466</v>
      </c>
      <c r="B513" s="1" t="s">
        <v>1467</v>
      </c>
      <c r="C513" s="1" t="s">
        <v>1468</v>
      </c>
      <c r="D513" s="1">
        <v>2</v>
      </c>
      <c r="E513" s="1">
        <v>2000</v>
      </c>
      <c r="F513" s="1">
        <v>6</v>
      </c>
      <c r="G513" s="1" t="s">
        <v>1276</v>
      </c>
      <c r="H513" s="1" t="s">
        <v>49</v>
      </c>
      <c r="I513" s="1" t="s">
        <v>50</v>
      </c>
      <c r="J513" s="1" t="s">
        <v>51</v>
      </c>
      <c r="K513" s="1" t="s">
        <v>60</v>
      </c>
      <c r="L513" s="1" t="s">
        <v>96</v>
      </c>
      <c r="M513" s="1" t="s">
        <v>208</v>
      </c>
      <c r="N513" s="1">
        <v>249</v>
      </c>
      <c r="O513" s="2">
        <v>498</v>
      </c>
      <c r="P513" s="1">
        <v>11</v>
      </c>
      <c r="Q513" s="1">
        <v>20230921</v>
      </c>
      <c r="R513" s="1">
        <v>20230921</v>
      </c>
      <c r="S513" s="1">
        <v>20230921</v>
      </c>
      <c r="T513" s="1" t="s">
        <v>38</v>
      </c>
      <c r="U513" s="1" t="b">
        <v>0</v>
      </c>
      <c r="V513" s="1" t="b">
        <v>1</v>
      </c>
      <c r="W513" s="1" t="str" cm="1">
        <f t="array" ref="W513">_xlfn.XLOOKUP(MID(JuchuZan[[#This Row],[Item'#]],2,3),INDEX(_dtRg_Material,,1),INDEX(_dtRg_Material,,2),"-")</f>
        <v>-</v>
      </c>
      <c r="X513" s="1">
        <f>JuchuZan[[#This Row],[Total Length]]/JuchuZan[[#This Row],[OrderQty]]</f>
        <v>1000</v>
      </c>
      <c r="Y513" s="87">
        <f>JuchuZan[[#This Row],[TotalPrice]]+Y512</f>
        <v>1046974.5900000005</v>
      </c>
      <c r="Z5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3" s="1">
        <f>JuchuZan[[#This Row],[Total Length]]/JuchuZan[[#This Row],[Total Block]]</f>
        <v>333.33333333333331</v>
      </c>
      <c r="AB513" s="1">
        <f>JuchuZan[[#This Row],[TotalPrice]]/JuchuZan[[#This Row],[OrderQty]]</f>
        <v>249</v>
      </c>
      <c r="AC513" s="1" t="e">
        <f>_xlfn.XLOOKUP(JuchuZan[[#This Row],[H'#]],#REF!,#REF!,"NA",0)</f>
        <v>#REF!</v>
      </c>
      <c r="AD513" s="1" t="e">
        <f>_xlfn.XLOOKUP(JuchuZan[[#This Row],[H'#]],#REF!,#REF!,"NA",0)</f>
        <v>#REF!</v>
      </c>
      <c r="AE513" s="1" t="str">
        <f>_xlfn.XLOOKUP(JuchuZan[[#This Row],[H'#]],[3]Sheet1!$H$2:$H$1079,[3]Sheet1!$B$2:$B$1079,"NA",0)</f>
        <v>NA</v>
      </c>
    </row>
    <row r="514" spans="1:31">
      <c r="A514" s="1" t="s">
        <v>1469</v>
      </c>
      <c r="B514" s="1" t="s">
        <v>1470</v>
      </c>
      <c r="C514" s="1" t="s">
        <v>1471</v>
      </c>
      <c r="D514" s="1">
        <v>1</v>
      </c>
      <c r="E514" s="1">
        <v>280</v>
      </c>
      <c r="F514" s="1">
        <v>1</v>
      </c>
      <c r="G514" s="1" t="s">
        <v>156</v>
      </c>
      <c r="H514" s="1" t="s">
        <v>49</v>
      </c>
      <c r="I514" s="1" t="s">
        <v>50</v>
      </c>
      <c r="J514" s="1" t="s">
        <v>397</v>
      </c>
      <c r="K514" s="1" t="s">
        <v>207</v>
      </c>
      <c r="L514" s="1" t="s">
        <v>38</v>
      </c>
      <c r="M514" s="1" t="s">
        <v>38</v>
      </c>
      <c r="N514" s="1">
        <v>106.17</v>
      </c>
      <c r="O514" s="2">
        <v>106.17</v>
      </c>
      <c r="P514" s="1">
        <v>11</v>
      </c>
      <c r="Q514" s="1">
        <v>20230921</v>
      </c>
      <c r="R514" s="1">
        <v>20230921</v>
      </c>
      <c r="S514" s="1">
        <v>20230921</v>
      </c>
      <c r="T514" s="1" t="s">
        <v>38</v>
      </c>
      <c r="U514" s="1" t="b">
        <v>0</v>
      </c>
      <c r="V514" s="1" t="b">
        <v>1</v>
      </c>
      <c r="W514" s="1" t="str" cm="1">
        <f t="array" ref="W514">_xlfn.XLOOKUP(MID(JuchuZan[[#This Row],[Item'#]],2,3),INDEX(_dtRg_Material,,1),INDEX(_dtRg_Material,,2),"-")</f>
        <v>-</v>
      </c>
      <c r="X514" s="1">
        <f>JuchuZan[[#This Row],[Total Length]]/JuchuZan[[#This Row],[OrderQty]]</f>
        <v>280</v>
      </c>
      <c r="Y514" s="87">
        <f>JuchuZan[[#This Row],[TotalPrice]]+Y513</f>
        <v>1047080.7600000006</v>
      </c>
      <c r="Z5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4" s="1">
        <f>JuchuZan[[#This Row],[Total Length]]/JuchuZan[[#This Row],[Total Block]]</f>
        <v>280</v>
      </c>
      <c r="AB514" s="1">
        <f>JuchuZan[[#This Row],[TotalPrice]]/JuchuZan[[#This Row],[OrderQty]]</f>
        <v>106.17</v>
      </c>
      <c r="AC514" s="1" t="e">
        <f>_xlfn.XLOOKUP(JuchuZan[[#This Row],[H'#]],#REF!,#REF!,"NA",0)</f>
        <v>#REF!</v>
      </c>
      <c r="AD514" s="1" t="e">
        <f>_xlfn.XLOOKUP(JuchuZan[[#This Row],[H'#]],#REF!,#REF!,"NA",0)</f>
        <v>#REF!</v>
      </c>
      <c r="AE514" s="1" t="str">
        <f>_xlfn.XLOOKUP(JuchuZan[[#This Row],[H'#]],[3]Sheet1!$H$2:$H$1079,[3]Sheet1!$B$2:$B$1079,"NA",0)</f>
        <v>WHEEL CUTTING HALF 4</v>
      </c>
    </row>
    <row r="515" spans="1:31">
      <c r="A515" s="1" t="s">
        <v>1472</v>
      </c>
      <c r="B515" s="1" t="s">
        <v>1473</v>
      </c>
      <c r="C515" s="1" t="s">
        <v>1474</v>
      </c>
      <c r="D515" s="1">
        <v>1</v>
      </c>
      <c r="E515" s="1">
        <v>600</v>
      </c>
      <c r="F515" s="1">
        <v>2</v>
      </c>
      <c r="G515" s="1" t="s">
        <v>1475</v>
      </c>
      <c r="H515" s="1" t="s">
        <v>49</v>
      </c>
      <c r="I515" s="1" t="s">
        <v>50</v>
      </c>
      <c r="J515" s="1" t="s">
        <v>397</v>
      </c>
      <c r="K515" s="1" t="s">
        <v>82</v>
      </c>
      <c r="L515" s="1" t="s">
        <v>38</v>
      </c>
      <c r="M515" s="1" t="s">
        <v>38</v>
      </c>
      <c r="N515" s="1">
        <v>177.66</v>
      </c>
      <c r="O515" s="2">
        <v>177.66</v>
      </c>
      <c r="P515" s="1">
        <v>11</v>
      </c>
      <c r="Q515" s="1">
        <v>20230921</v>
      </c>
      <c r="R515" s="1">
        <v>20230921</v>
      </c>
      <c r="S515" s="1">
        <v>20230921</v>
      </c>
      <c r="T515" s="1" t="s">
        <v>38</v>
      </c>
      <c r="U515" s="1" t="b">
        <v>0</v>
      </c>
      <c r="V515" s="1" t="b">
        <v>1</v>
      </c>
      <c r="W515" s="1" t="str" cm="1">
        <f t="array" ref="W515">_xlfn.XLOOKUP(MID(JuchuZan[[#This Row],[Item'#]],2,3),INDEX(_dtRg_Material,,1),INDEX(_dtRg_Material,,2),"-")</f>
        <v>-</v>
      </c>
      <c r="X515" s="1">
        <f>JuchuZan[[#This Row],[Total Length]]/JuchuZan[[#This Row],[OrderQty]]</f>
        <v>600</v>
      </c>
      <c r="Y515" s="87">
        <f>JuchuZan[[#This Row],[TotalPrice]]+Y514</f>
        <v>1047258.4200000006</v>
      </c>
      <c r="Z5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5" s="1">
        <f>JuchuZan[[#This Row],[Total Length]]/JuchuZan[[#This Row],[Total Block]]</f>
        <v>300</v>
      </c>
      <c r="AB515" s="1">
        <f>JuchuZan[[#This Row],[TotalPrice]]/JuchuZan[[#This Row],[OrderQty]]</f>
        <v>177.66</v>
      </c>
      <c r="AC515" s="1" t="e">
        <f>_xlfn.XLOOKUP(JuchuZan[[#This Row],[H'#]],#REF!,#REF!,"NA",0)</f>
        <v>#REF!</v>
      </c>
      <c r="AD515" s="1" t="e">
        <f>_xlfn.XLOOKUP(JuchuZan[[#This Row],[H'#]],#REF!,#REF!,"NA",0)</f>
        <v>#REF!</v>
      </c>
      <c r="AE515" s="1" t="str">
        <f>_xlfn.XLOOKUP(JuchuZan[[#This Row],[H'#]],[3]Sheet1!$H$2:$H$1079,[3]Sheet1!$B$2:$B$1079,"NA",0)</f>
        <v>RAIL SURFACE/GROOVE GRINDING</v>
      </c>
    </row>
    <row r="516" spans="1:31">
      <c r="A516" s="1" t="s">
        <v>1476</v>
      </c>
      <c r="B516" s="1" t="s">
        <v>1477</v>
      </c>
      <c r="C516" s="1" t="s">
        <v>1478</v>
      </c>
      <c r="D516" s="1">
        <v>65</v>
      </c>
      <c r="E516" s="1">
        <v>37700</v>
      </c>
      <c r="F516" s="1">
        <v>130</v>
      </c>
      <c r="G516" s="1" t="s">
        <v>135</v>
      </c>
      <c r="H516" s="1" t="s">
        <v>189</v>
      </c>
      <c r="I516" s="1" t="s">
        <v>190</v>
      </c>
      <c r="J516" s="1" t="s">
        <v>130</v>
      </c>
      <c r="K516" s="1" t="s">
        <v>192</v>
      </c>
      <c r="L516" s="1" t="s">
        <v>38</v>
      </c>
      <c r="M516" s="1" t="s">
        <v>53</v>
      </c>
      <c r="N516" s="1">
        <v>165.54</v>
      </c>
      <c r="O516" s="2">
        <v>10760.1</v>
      </c>
      <c r="P516" s="1">
        <v>11</v>
      </c>
      <c r="Q516" s="1">
        <v>20230921</v>
      </c>
      <c r="R516" s="1">
        <v>20230921</v>
      </c>
      <c r="S516" s="1">
        <v>20230921</v>
      </c>
      <c r="T516" s="1" t="s">
        <v>38</v>
      </c>
      <c r="U516" s="1" t="b">
        <v>0</v>
      </c>
      <c r="V516" s="1" t="b">
        <v>1</v>
      </c>
      <c r="W516" s="1" t="str" cm="1">
        <f t="array" ref="W516">_xlfn.XLOOKUP(MID(JuchuZan[[#This Row],[Item'#]],2,3),INDEX(_dtRg_Material,,1),INDEX(_dtRg_Material,,2),"-")</f>
        <v>-</v>
      </c>
      <c r="X516" s="1">
        <f>JuchuZan[[#This Row],[Total Length]]/JuchuZan[[#This Row],[OrderQty]]</f>
        <v>580</v>
      </c>
      <c r="Y516" s="87">
        <f>JuchuZan[[#This Row],[TotalPrice]]+Y515</f>
        <v>1058018.5200000007</v>
      </c>
      <c r="Z5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6" s="1">
        <f>JuchuZan[[#This Row],[Total Length]]/JuchuZan[[#This Row],[Total Block]]</f>
        <v>290</v>
      </c>
      <c r="AB516" s="1">
        <f>JuchuZan[[#This Row],[TotalPrice]]/JuchuZan[[#This Row],[OrderQty]]</f>
        <v>165.54</v>
      </c>
      <c r="AC516" s="1" t="e">
        <f>_xlfn.XLOOKUP(JuchuZan[[#This Row],[H'#]],#REF!,#REF!,"NA",0)</f>
        <v>#REF!</v>
      </c>
      <c r="AD516" s="1" t="e">
        <f>_xlfn.XLOOKUP(JuchuZan[[#This Row],[H'#]],#REF!,#REF!,"NA",0)</f>
        <v>#REF!</v>
      </c>
      <c r="AE516" s="1" t="str">
        <f>_xlfn.XLOOKUP(JuchuZan[[#This Row],[H'#]],[3]Sheet1!$H$2:$H$1079,[3]Sheet1!$B$2:$B$1079,"NA",0)</f>
        <v>WHEEL CUTTING HALF 4</v>
      </c>
    </row>
    <row r="517" spans="1:31">
      <c r="A517" s="1" t="s">
        <v>1479</v>
      </c>
      <c r="B517" s="1" t="s">
        <v>1480</v>
      </c>
      <c r="C517" s="1" t="s">
        <v>1481</v>
      </c>
      <c r="D517" s="1">
        <v>1</v>
      </c>
      <c r="E517" s="1">
        <v>2280</v>
      </c>
      <c r="F517" s="1">
        <v>4</v>
      </c>
      <c r="G517" s="1" t="s">
        <v>1482</v>
      </c>
      <c r="H517" s="1" t="s">
        <v>1171</v>
      </c>
      <c r="I517" s="1" t="s">
        <v>233</v>
      </c>
      <c r="J517" s="1" t="s">
        <v>397</v>
      </c>
      <c r="K517" s="1" t="s">
        <v>82</v>
      </c>
      <c r="L517" s="1" t="s">
        <v>38</v>
      </c>
      <c r="M517" s="1" t="s">
        <v>53</v>
      </c>
      <c r="N517" s="1">
        <v>763</v>
      </c>
      <c r="O517" s="2">
        <v>763</v>
      </c>
      <c r="P517" s="1">
        <v>11</v>
      </c>
      <c r="Q517" s="1">
        <v>20230921</v>
      </c>
      <c r="R517" s="1">
        <v>20230921</v>
      </c>
      <c r="S517" s="1">
        <v>20230921</v>
      </c>
      <c r="T517" s="1" t="s">
        <v>38</v>
      </c>
      <c r="U517" s="1" t="b">
        <v>0</v>
      </c>
      <c r="V517" s="1" t="b">
        <v>1</v>
      </c>
      <c r="W517" s="1" t="str" cm="1">
        <f t="array" ref="W517">_xlfn.XLOOKUP(MID(JuchuZan[[#This Row],[Item'#]],2,3),INDEX(_dtRg_Material,,1),INDEX(_dtRg_Material,,2),"-")</f>
        <v>-</v>
      </c>
      <c r="X517" s="1">
        <f>JuchuZan[[#This Row],[Total Length]]/JuchuZan[[#This Row],[OrderQty]]</f>
        <v>2280</v>
      </c>
      <c r="Y517" s="87">
        <f>JuchuZan[[#This Row],[TotalPrice]]+Y516</f>
        <v>1058781.5200000007</v>
      </c>
      <c r="Z5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7" s="1">
        <f>JuchuZan[[#This Row],[Total Length]]/JuchuZan[[#This Row],[Total Block]]</f>
        <v>570</v>
      </c>
      <c r="AB517" s="1">
        <f>JuchuZan[[#This Row],[TotalPrice]]/JuchuZan[[#This Row],[OrderQty]]</f>
        <v>763</v>
      </c>
      <c r="AC517" s="1" t="e">
        <f>_xlfn.XLOOKUP(JuchuZan[[#This Row],[H'#]],#REF!,#REF!,"NA",0)</f>
        <v>#REF!</v>
      </c>
      <c r="AD517" s="1" t="e">
        <f>_xlfn.XLOOKUP(JuchuZan[[#This Row],[H'#]],#REF!,#REF!,"NA",0)</f>
        <v>#REF!</v>
      </c>
      <c r="AE517" s="1" t="str">
        <f>_xlfn.XLOOKUP(JuchuZan[[#This Row],[H'#]],[3]Sheet1!$H$2:$H$1079,[3]Sheet1!$B$2:$B$1079,"NA",0)</f>
        <v>ARMOLOY (CHROME)IL</v>
      </c>
    </row>
    <row r="518" spans="1:31">
      <c r="A518" s="1" t="s">
        <v>1483</v>
      </c>
      <c r="B518" s="1" t="s">
        <v>1484</v>
      </c>
      <c r="C518" s="1" t="s">
        <v>1485</v>
      </c>
      <c r="D518" s="1">
        <v>30</v>
      </c>
      <c r="E518" s="1">
        <v>21000</v>
      </c>
      <c r="F518" s="1">
        <v>60</v>
      </c>
      <c r="G518" s="1" t="s">
        <v>1486</v>
      </c>
      <c r="H518" s="1" t="s">
        <v>49</v>
      </c>
      <c r="I518" s="1" t="s">
        <v>50</v>
      </c>
      <c r="J518" s="1" t="s">
        <v>59</v>
      </c>
      <c r="K518" s="1" t="s">
        <v>82</v>
      </c>
      <c r="L518" s="1" t="s">
        <v>38</v>
      </c>
      <c r="M518" s="1" t="s">
        <v>38</v>
      </c>
      <c r="N518" s="1">
        <v>122.36</v>
      </c>
      <c r="O518" s="2">
        <v>3670.8</v>
      </c>
      <c r="P518" s="1">
        <v>11</v>
      </c>
      <c r="Q518" s="1">
        <v>20230921</v>
      </c>
      <c r="R518" s="1">
        <v>20230921</v>
      </c>
      <c r="S518" s="1">
        <v>20230921</v>
      </c>
      <c r="T518" s="1" t="s">
        <v>38</v>
      </c>
      <c r="U518" s="1" t="b">
        <v>0</v>
      </c>
      <c r="V518" s="1" t="b">
        <v>1</v>
      </c>
      <c r="W518" s="1" t="str" cm="1">
        <f t="array" ref="W518">_xlfn.XLOOKUP(MID(JuchuZan[[#This Row],[Item'#]],2,3),INDEX(_dtRg_Material,,1),INDEX(_dtRg_Material,,2),"-")</f>
        <v>-</v>
      </c>
      <c r="X518" s="1">
        <f>JuchuZan[[#This Row],[Total Length]]/JuchuZan[[#This Row],[OrderQty]]</f>
        <v>700</v>
      </c>
      <c r="Y518" s="87">
        <f>JuchuZan[[#This Row],[TotalPrice]]+Y517</f>
        <v>1062452.3200000008</v>
      </c>
      <c r="Z5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8" s="1">
        <f>JuchuZan[[#This Row],[Total Length]]/JuchuZan[[#This Row],[Total Block]]</f>
        <v>350</v>
      </c>
      <c r="AB518" s="1">
        <f>JuchuZan[[#This Row],[TotalPrice]]/JuchuZan[[#This Row],[OrderQty]]</f>
        <v>122.36</v>
      </c>
      <c r="AC518" s="1" t="e">
        <f>_xlfn.XLOOKUP(JuchuZan[[#This Row],[H'#]],#REF!,#REF!,"NA",0)</f>
        <v>#REF!</v>
      </c>
      <c r="AD518" s="1" t="e">
        <f>_xlfn.XLOOKUP(JuchuZan[[#This Row],[H'#]],#REF!,#REF!,"NA",0)</f>
        <v>#REF!</v>
      </c>
      <c r="AE518" s="1" t="str">
        <f>_xlfn.XLOOKUP(JuchuZan[[#This Row],[H'#]],[3]Sheet1!$H$2:$H$1079,[3]Sheet1!$B$2:$B$1079,"NA",0)</f>
        <v>NA</v>
      </c>
    </row>
    <row r="519" spans="1:31">
      <c r="A519" s="1" t="s">
        <v>1487</v>
      </c>
      <c r="B519" s="1" t="s">
        <v>504</v>
      </c>
      <c r="C519" s="1" t="s">
        <v>336</v>
      </c>
      <c r="D519" s="1">
        <v>20</v>
      </c>
      <c r="E519" s="1">
        <v>0</v>
      </c>
      <c r="F519" s="1">
        <v>20</v>
      </c>
      <c r="G519" s="1" t="s">
        <v>505</v>
      </c>
      <c r="H519" s="1" t="s">
        <v>49</v>
      </c>
      <c r="I519" s="1" t="s">
        <v>50</v>
      </c>
      <c r="J519" s="1" t="s">
        <v>114</v>
      </c>
      <c r="K519" s="1" t="s">
        <v>60</v>
      </c>
      <c r="L519" s="1" t="s">
        <v>61</v>
      </c>
      <c r="M519" s="1" t="s">
        <v>53</v>
      </c>
      <c r="N519" s="1">
        <v>32</v>
      </c>
      <c r="O519" s="2">
        <v>640</v>
      </c>
      <c r="P519" s="1">
        <v>11</v>
      </c>
      <c r="Q519" s="1">
        <v>20230907</v>
      </c>
      <c r="R519" s="1">
        <v>20230921</v>
      </c>
      <c r="S519" s="1">
        <v>20230921</v>
      </c>
      <c r="T519" s="1" t="s">
        <v>38</v>
      </c>
      <c r="U519" s="1" t="b">
        <v>0</v>
      </c>
      <c r="V519" s="1" t="b">
        <v>1</v>
      </c>
      <c r="W519" s="1" t="str" cm="1">
        <f t="array" ref="W519">_xlfn.XLOOKUP(MID(JuchuZan[[#This Row],[Item'#]],2,3),INDEX(_dtRg_Material,,1),INDEX(_dtRg_Material,,2),"-")</f>
        <v>-</v>
      </c>
      <c r="X519" s="1">
        <f>JuchuZan[[#This Row],[Total Length]]/JuchuZan[[#This Row],[OrderQty]]</f>
        <v>0</v>
      </c>
      <c r="Y519" s="87">
        <f>JuchuZan[[#This Row],[TotalPrice]]+Y518</f>
        <v>1063092.3200000008</v>
      </c>
      <c r="Z5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19" s="1">
        <f>JuchuZan[[#This Row],[Total Length]]/JuchuZan[[#This Row],[Total Block]]</f>
        <v>0</v>
      </c>
      <c r="AB519" s="1">
        <f>JuchuZan[[#This Row],[TotalPrice]]/JuchuZan[[#This Row],[OrderQty]]</f>
        <v>32</v>
      </c>
      <c r="AC519" s="1" t="e">
        <f>_xlfn.XLOOKUP(JuchuZan[[#This Row],[H'#]],#REF!,#REF!,"NA",0)</f>
        <v>#REF!</v>
      </c>
      <c r="AD519" s="1" t="e">
        <f>_xlfn.XLOOKUP(JuchuZan[[#This Row],[H'#]],#REF!,#REF!,"NA",0)</f>
        <v>#REF!</v>
      </c>
      <c r="AE519" s="1" t="str">
        <f>_xlfn.XLOOKUP(JuchuZan[[#This Row],[H'#]],[3]Sheet1!$H$2:$H$1079,[3]Sheet1!$B$2:$B$1079,"NA",0)</f>
        <v>NA</v>
      </c>
    </row>
    <row r="520" spans="1:31">
      <c r="A520" s="1" t="s">
        <v>1488</v>
      </c>
      <c r="B520" s="1" t="s">
        <v>1489</v>
      </c>
      <c r="C520" s="1" t="s">
        <v>1490</v>
      </c>
      <c r="D520" s="1">
        <v>2</v>
      </c>
      <c r="E520" s="1">
        <v>7460</v>
      </c>
      <c r="F520" s="1">
        <v>0</v>
      </c>
      <c r="G520" s="1" t="s">
        <v>462</v>
      </c>
      <c r="H520" s="1" t="s">
        <v>324</v>
      </c>
      <c r="I520" s="1" t="s">
        <v>50</v>
      </c>
      <c r="J520" s="1" t="s">
        <v>68</v>
      </c>
      <c r="K520" s="1" t="s">
        <v>38</v>
      </c>
      <c r="L520" s="1" t="s">
        <v>61</v>
      </c>
      <c r="M520" s="1" t="s">
        <v>38</v>
      </c>
      <c r="N520" s="1">
        <v>587.29</v>
      </c>
      <c r="O520" s="2">
        <v>1174.58</v>
      </c>
      <c r="P520" s="1">
        <v>11</v>
      </c>
      <c r="Q520" s="1">
        <v>20230921</v>
      </c>
      <c r="R520" s="1">
        <v>20230921</v>
      </c>
      <c r="S520" s="1">
        <v>20230921</v>
      </c>
      <c r="T520" s="1" t="s">
        <v>38</v>
      </c>
      <c r="U520" s="1" t="b">
        <v>0</v>
      </c>
      <c r="V520" s="1" t="b">
        <v>1</v>
      </c>
      <c r="W520" s="1" t="str" cm="1">
        <f t="array" ref="W520">_xlfn.XLOOKUP(MID(JuchuZan[[#This Row],[Item'#]],2,3),INDEX(_dtRg_Material,,1),INDEX(_dtRg_Material,,2),"-")</f>
        <v>-</v>
      </c>
      <c r="X520" s="1">
        <f>JuchuZan[[#This Row],[Total Length]]/JuchuZan[[#This Row],[OrderQty]]</f>
        <v>3730</v>
      </c>
      <c r="Y520" s="87">
        <f>JuchuZan[[#This Row],[TotalPrice]]+Y519</f>
        <v>1064266.9000000008</v>
      </c>
      <c r="Z5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0" s="1" t="e">
        <f>JuchuZan[[#This Row],[Total Length]]/JuchuZan[[#This Row],[Total Block]]</f>
        <v>#DIV/0!</v>
      </c>
      <c r="AB520" s="1">
        <f>JuchuZan[[#This Row],[TotalPrice]]/JuchuZan[[#This Row],[OrderQty]]</f>
        <v>587.29</v>
      </c>
      <c r="AC520" s="1" t="e">
        <f>_xlfn.XLOOKUP(JuchuZan[[#This Row],[H'#]],#REF!,#REF!,"NA",0)</f>
        <v>#REF!</v>
      </c>
      <c r="AD520" s="1" t="e">
        <f>_xlfn.XLOOKUP(JuchuZan[[#This Row],[H'#]],#REF!,#REF!,"NA",0)</f>
        <v>#REF!</v>
      </c>
      <c r="AE520" s="1" t="str">
        <f>_xlfn.XLOOKUP(JuchuZan[[#This Row],[H'#]],[3]Sheet1!$H$2:$H$1079,[3]Sheet1!$B$2:$B$1079,"NA",0)</f>
        <v>WHEEL CUTTING HALF 3</v>
      </c>
    </row>
    <row r="521" spans="1:31" hidden="1">
      <c r="A521" s="1" t="s">
        <v>1491</v>
      </c>
      <c r="B521" s="1" t="s">
        <v>1492</v>
      </c>
      <c r="C521" s="1" t="s">
        <v>1493</v>
      </c>
      <c r="D521" s="1">
        <v>1</v>
      </c>
      <c r="E521" s="1">
        <v>1420</v>
      </c>
      <c r="F521" s="1">
        <v>4</v>
      </c>
      <c r="G521" s="1" t="s">
        <v>156</v>
      </c>
      <c r="H521" s="1" t="s">
        <v>74</v>
      </c>
      <c r="I521" s="1" t="s">
        <v>36</v>
      </c>
      <c r="J521" s="1" t="s">
        <v>403</v>
      </c>
      <c r="K521" s="1" t="s">
        <v>1494</v>
      </c>
      <c r="L521" s="1" t="s">
        <v>38</v>
      </c>
      <c r="M521" s="1" t="s">
        <v>38</v>
      </c>
      <c r="N521" s="1">
        <v>1667</v>
      </c>
      <c r="O521" s="2">
        <v>1667</v>
      </c>
      <c r="P521" s="1">
        <v>11</v>
      </c>
      <c r="Q521" s="1">
        <v>20230912</v>
      </c>
      <c r="R521" s="1">
        <v>20230921</v>
      </c>
      <c r="S521" s="1">
        <v>20230921</v>
      </c>
      <c r="T521" s="1" t="s">
        <v>38</v>
      </c>
      <c r="U521" s="1" t="b">
        <v>0</v>
      </c>
      <c r="V521" s="1" t="b">
        <v>0</v>
      </c>
      <c r="W521" s="1" t="str" cm="1">
        <f t="array" ref="W521">_xlfn.XLOOKUP(MID(JuchuZan[[#This Row],[Item'#]],2,3),INDEX(_dtRg_Material,,1),INDEX(_dtRg_Material,,2),"-")</f>
        <v>-</v>
      </c>
      <c r="X521" s="1">
        <f>JuchuZan[[#This Row],[Total Length]]/JuchuZan[[#This Row],[OrderQty]]</f>
        <v>1420</v>
      </c>
      <c r="Y521" s="87">
        <f>JuchuZan[[#This Row],[TotalPrice]]+Y520</f>
        <v>1065933.9000000008</v>
      </c>
      <c r="Z5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1" s="1">
        <f>JuchuZan[[#This Row],[Total Length]]/JuchuZan[[#This Row],[Total Block]]</f>
        <v>355</v>
      </c>
      <c r="AB521" s="1">
        <f>JuchuZan[[#This Row],[TotalPrice]]/JuchuZan[[#This Row],[OrderQty]]</f>
        <v>1667</v>
      </c>
      <c r="AC521" s="1" t="e">
        <f>_xlfn.XLOOKUP(JuchuZan[[#This Row],[H'#]],#REF!,#REF!,"NA",0)</f>
        <v>#REF!</v>
      </c>
      <c r="AD521" s="1" t="e">
        <f>_xlfn.XLOOKUP(JuchuZan[[#This Row],[H'#]],#REF!,#REF!,"NA",0)</f>
        <v>#REF!</v>
      </c>
      <c r="AE521" s="1" t="str">
        <f>_xlfn.XLOOKUP(JuchuZan[[#This Row],[H'#]],[3]Sheet1!$H$2:$H$1079,[3]Sheet1!$B$2:$B$1079,"NA",0)</f>
        <v>WASHING (GL)</v>
      </c>
    </row>
    <row r="522" spans="1:31">
      <c r="A522" s="1" t="s">
        <v>1495</v>
      </c>
      <c r="B522" s="1" t="s">
        <v>1496</v>
      </c>
      <c r="C522" s="1" t="s">
        <v>1497</v>
      </c>
      <c r="D522" s="1">
        <v>1</v>
      </c>
      <c r="E522" s="1">
        <v>192</v>
      </c>
      <c r="F522" s="1">
        <v>1</v>
      </c>
      <c r="G522" s="1" t="s">
        <v>479</v>
      </c>
      <c r="H522" s="1" t="s">
        <v>1171</v>
      </c>
      <c r="I522" s="1" t="s">
        <v>233</v>
      </c>
      <c r="J522" s="1" t="s">
        <v>114</v>
      </c>
      <c r="K522" s="1" t="s">
        <v>105</v>
      </c>
      <c r="L522" s="1" t="s">
        <v>38</v>
      </c>
      <c r="M522" s="1" t="s">
        <v>38</v>
      </c>
      <c r="N522" s="1">
        <v>53</v>
      </c>
      <c r="O522" s="2">
        <v>53</v>
      </c>
      <c r="P522" s="1">
        <v>11</v>
      </c>
      <c r="Q522" s="1">
        <v>20230921</v>
      </c>
      <c r="R522" s="1">
        <v>20230921</v>
      </c>
      <c r="S522" s="1">
        <v>20230921</v>
      </c>
      <c r="T522" s="1" t="s">
        <v>38</v>
      </c>
      <c r="U522" s="1" t="b">
        <v>0</v>
      </c>
      <c r="V522" s="1" t="b">
        <v>1</v>
      </c>
      <c r="W522" s="1" t="str" cm="1">
        <f t="array" ref="W522">_xlfn.XLOOKUP(MID(JuchuZan[[#This Row],[Item'#]],2,3),INDEX(_dtRg_Material,,1),INDEX(_dtRg_Material,,2),"-")</f>
        <v>-</v>
      </c>
      <c r="X522" s="1">
        <f>JuchuZan[[#This Row],[Total Length]]/JuchuZan[[#This Row],[OrderQty]]</f>
        <v>192</v>
      </c>
      <c r="Y522" s="87">
        <f>JuchuZan[[#This Row],[TotalPrice]]+Y521</f>
        <v>1065986.9000000008</v>
      </c>
      <c r="Z5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2" s="1">
        <f>JuchuZan[[#This Row],[Total Length]]/JuchuZan[[#This Row],[Total Block]]</f>
        <v>192</v>
      </c>
      <c r="AB522" s="1">
        <f>JuchuZan[[#This Row],[TotalPrice]]/JuchuZan[[#This Row],[OrderQty]]</f>
        <v>53</v>
      </c>
      <c r="AC522" s="1" t="e">
        <f>_xlfn.XLOOKUP(JuchuZan[[#This Row],[H'#]],#REF!,#REF!,"NA",0)</f>
        <v>#REF!</v>
      </c>
      <c r="AD522" s="1" t="e">
        <f>_xlfn.XLOOKUP(JuchuZan[[#This Row],[H'#]],#REF!,#REF!,"NA",0)</f>
        <v>#REF!</v>
      </c>
      <c r="AE522" s="1" t="str">
        <f>_xlfn.XLOOKUP(JuchuZan[[#This Row],[H'#]],[3]Sheet1!$H$2:$H$1079,[3]Sheet1!$B$2:$B$1079,"NA",0)</f>
        <v>WHEEL CUTTING HALF 4</v>
      </c>
    </row>
    <row r="523" spans="1:31" hidden="1">
      <c r="A523" s="1" t="s">
        <v>1498</v>
      </c>
      <c r="B523" s="1" t="s">
        <v>1499</v>
      </c>
      <c r="C523" s="1" t="s">
        <v>1500</v>
      </c>
      <c r="D523" s="1">
        <v>2</v>
      </c>
      <c r="E523" s="1">
        <v>300</v>
      </c>
      <c r="F523" s="1">
        <v>2</v>
      </c>
      <c r="G523" s="1" t="s">
        <v>139</v>
      </c>
      <c r="H523" s="1" t="s">
        <v>93</v>
      </c>
      <c r="I523" s="1" t="s">
        <v>43</v>
      </c>
      <c r="J523" s="1" t="s">
        <v>421</v>
      </c>
      <c r="K523" s="1" t="s">
        <v>227</v>
      </c>
      <c r="L523" s="1" t="s">
        <v>38</v>
      </c>
      <c r="M523" s="1" t="s">
        <v>289</v>
      </c>
      <c r="N523" s="1">
        <v>261.58999999999997</v>
      </c>
      <c r="O523" s="2">
        <v>523.17999999999995</v>
      </c>
      <c r="P523" s="1">
        <v>11</v>
      </c>
      <c r="Q523" s="1">
        <v>20230811</v>
      </c>
      <c r="R523" s="1">
        <v>20230921</v>
      </c>
      <c r="S523" s="1">
        <v>20230921</v>
      </c>
      <c r="T523" s="1" t="s">
        <v>38</v>
      </c>
      <c r="U523" s="1" t="b">
        <v>0</v>
      </c>
      <c r="V523" s="1" t="b">
        <v>0</v>
      </c>
      <c r="W523" s="1" t="str" cm="1">
        <f t="array" ref="W523">_xlfn.XLOOKUP(MID(JuchuZan[[#This Row],[Item'#]],2,3),INDEX(_dtRg_Material,,1),INDEX(_dtRg_Material,,2),"-")</f>
        <v>-</v>
      </c>
      <c r="X523" s="1">
        <f>JuchuZan[[#This Row],[Total Length]]/JuchuZan[[#This Row],[OrderQty]]</f>
        <v>150</v>
      </c>
      <c r="Y523" s="87">
        <f>JuchuZan[[#This Row],[TotalPrice]]+Y522</f>
        <v>1066510.0800000008</v>
      </c>
      <c r="Z5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3" s="1">
        <f>JuchuZan[[#This Row],[Total Length]]/JuchuZan[[#This Row],[Total Block]]</f>
        <v>150</v>
      </c>
      <c r="AB523" s="1">
        <f>JuchuZan[[#This Row],[TotalPrice]]/JuchuZan[[#This Row],[OrderQty]]</f>
        <v>261.58999999999997</v>
      </c>
      <c r="AC523" s="1" t="e">
        <f>_xlfn.XLOOKUP(JuchuZan[[#This Row],[H'#]],#REF!,#REF!,"NA",0)</f>
        <v>#REF!</v>
      </c>
      <c r="AD523" s="1" t="e">
        <f>_xlfn.XLOOKUP(JuchuZan[[#This Row],[H'#]],#REF!,#REF!,"NA",0)</f>
        <v>#REF!</v>
      </c>
      <c r="AE523" s="1" t="str">
        <f>_xlfn.XLOOKUP(JuchuZan[[#This Row],[H'#]],[3]Sheet1!$H$2:$H$1079,[3]Sheet1!$B$2:$B$1079,"NA",0)</f>
        <v>NA</v>
      </c>
    </row>
    <row r="524" spans="1:31">
      <c r="A524" s="1" t="s">
        <v>1501</v>
      </c>
      <c r="B524" s="1" t="s">
        <v>1477</v>
      </c>
      <c r="C524" s="1" t="s">
        <v>1478</v>
      </c>
      <c r="D524" s="1">
        <v>65</v>
      </c>
      <c r="E524" s="1">
        <v>37700</v>
      </c>
      <c r="F524" s="1">
        <v>130</v>
      </c>
      <c r="G524" s="1" t="s">
        <v>135</v>
      </c>
      <c r="H524" s="1" t="s">
        <v>189</v>
      </c>
      <c r="I524" s="1" t="s">
        <v>190</v>
      </c>
      <c r="J524" s="1" t="s">
        <v>130</v>
      </c>
      <c r="K524" s="1" t="s">
        <v>192</v>
      </c>
      <c r="L524" s="1" t="s">
        <v>38</v>
      </c>
      <c r="M524" s="1" t="s">
        <v>53</v>
      </c>
      <c r="N524" s="1">
        <v>165.54</v>
      </c>
      <c r="O524" s="2">
        <v>10760.1</v>
      </c>
      <c r="P524" s="1">
        <v>11</v>
      </c>
      <c r="Q524" s="1">
        <v>20230921</v>
      </c>
      <c r="R524" s="1">
        <v>20230921</v>
      </c>
      <c r="S524" s="1">
        <v>20230921</v>
      </c>
      <c r="T524" s="1" t="s">
        <v>38</v>
      </c>
      <c r="U524" s="1" t="b">
        <v>0</v>
      </c>
      <c r="V524" s="1" t="b">
        <v>1</v>
      </c>
      <c r="W524" s="1" t="str" cm="1">
        <f t="array" ref="W524">_xlfn.XLOOKUP(MID(JuchuZan[[#This Row],[Item'#]],2,3),INDEX(_dtRg_Material,,1),INDEX(_dtRg_Material,,2),"-")</f>
        <v>-</v>
      </c>
      <c r="X524" s="1">
        <f>JuchuZan[[#This Row],[Total Length]]/JuchuZan[[#This Row],[OrderQty]]</f>
        <v>580</v>
      </c>
      <c r="Y524" s="87">
        <f>JuchuZan[[#This Row],[TotalPrice]]+Y523</f>
        <v>1077270.1800000009</v>
      </c>
      <c r="Z5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4" s="1">
        <f>JuchuZan[[#This Row],[Total Length]]/JuchuZan[[#This Row],[Total Block]]</f>
        <v>290</v>
      </c>
      <c r="AB524" s="1">
        <f>JuchuZan[[#This Row],[TotalPrice]]/JuchuZan[[#This Row],[OrderQty]]</f>
        <v>165.54</v>
      </c>
      <c r="AC524" s="1" t="e">
        <f>_xlfn.XLOOKUP(JuchuZan[[#This Row],[H'#]],#REF!,#REF!,"NA",0)</f>
        <v>#REF!</v>
      </c>
      <c r="AD524" s="1" t="e">
        <f>_xlfn.XLOOKUP(JuchuZan[[#This Row],[H'#]],#REF!,#REF!,"NA",0)</f>
        <v>#REF!</v>
      </c>
      <c r="AE524" s="1" t="str">
        <f>_xlfn.XLOOKUP(JuchuZan[[#This Row],[H'#]],[3]Sheet1!$H$2:$H$1079,[3]Sheet1!$B$2:$B$1079,"NA",0)</f>
        <v>NA</v>
      </c>
    </row>
    <row r="525" spans="1:31">
      <c r="A525" s="1" t="s">
        <v>1502</v>
      </c>
      <c r="B525" s="1" t="s">
        <v>1503</v>
      </c>
      <c r="C525" s="1" t="s">
        <v>1504</v>
      </c>
      <c r="D525" s="1">
        <v>2</v>
      </c>
      <c r="E525" s="1">
        <v>1040</v>
      </c>
      <c r="F525" s="1">
        <v>4</v>
      </c>
      <c r="G525" s="1" t="s">
        <v>564</v>
      </c>
      <c r="H525" s="1" t="s">
        <v>157</v>
      </c>
      <c r="I525" s="1" t="s">
        <v>67</v>
      </c>
      <c r="J525" s="1" t="s">
        <v>114</v>
      </c>
      <c r="K525" s="1" t="s">
        <v>167</v>
      </c>
      <c r="L525" s="1" t="s">
        <v>38</v>
      </c>
      <c r="M525" s="1" t="s">
        <v>208</v>
      </c>
      <c r="N525" s="1">
        <v>234.72</v>
      </c>
      <c r="O525" s="2">
        <v>469.44</v>
      </c>
      <c r="P525" s="1">
        <v>11</v>
      </c>
      <c r="Q525" s="1">
        <v>20230905</v>
      </c>
      <c r="R525" s="1">
        <v>20230921</v>
      </c>
      <c r="S525" s="1">
        <v>20230921</v>
      </c>
      <c r="T525" s="1" t="s">
        <v>38</v>
      </c>
      <c r="U525" s="1" t="b">
        <v>0</v>
      </c>
      <c r="V525" s="1" t="b">
        <v>1</v>
      </c>
      <c r="W525" s="1" t="str" cm="1">
        <f t="array" ref="W525">_xlfn.XLOOKUP(MID(JuchuZan[[#This Row],[Item'#]],2,3),INDEX(_dtRg_Material,,1),INDEX(_dtRg_Material,,2),"-")</f>
        <v>-</v>
      </c>
      <c r="X525" s="1">
        <f>JuchuZan[[#This Row],[Total Length]]/JuchuZan[[#This Row],[OrderQty]]</f>
        <v>520</v>
      </c>
      <c r="Y525" s="87">
        <f>JuchuZan[[#This Row],[TotalPrice]]+Y524</f>
        <v>1077739.6200000008</v>
      </c>
      <c r="Z5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5" s="1">
        <f>JuchuZan[[#This Row],[Total Length]]/JuchuZan[[#This Row],[Total Block]]</f>
        <v>260</v>
      </c>
      <c r="AB525" s="1">
        <f>JuchuZan[[#This Row],[TotalPrice]]/JuchuZan[[#This Row],[OrderQty]]</f>
        <v>234.72</v>
      </c>
      <c r="AC525" s="1" t="e">
        <f>_xlfn.XLOOKUP(JuchuZan[[#This Row],[H'#]],#REF!,#REF!,"NA",0)</f>
        <v>#REF!</v>
      </c>
      <c r="AD525" s="1" t="e">
        <f>_xlfn.XLOOKUP(JuchuZan[[#This Row],[H'#]],#REF!,#REF!,"NA",0)</f>
        <v>#REF!</v>
      </c>
      <c r="AE525" s="1" t="str">
        <f>_xlfn.XLOOKUP(JuchuZan[[#This Row],[H'#]],[3]Sheet1!$H$2:$H$1079,[3]Sheet1!$B$2:$B$1079,"NA",0)</f>
        <v>RAIL GROOVE GRINDING</v>
      </c>
    </row>
    <row r="526" spans="1:31">
      <c r="A526" s="1" t="s">
        <v>1505</v>
      </c>
      <c r="B526" s="1" t="s">
        <v>1506</v>
      </c>
      <c r="C526" s="1" t="s">
        <v>1507</v>
      </c>
      <c r="D526" s="1">
        <v>4</v>
      </c>
      <c r="E526" s="1">
        <v>640</v>
      </c>
      <c r="F526" s="1">
        <v>4</v>
      </c>
      <c r="G526" s="1" t="s">
        <v>1508</v>
      </c>
      <c r="H526" s="1" t="s">
        <v>49</v>
      </c>
      <c r="I526" s="1" t="s">
        <v>50</v>
      </c>
      <c r="J526" s="1" t="s">
        <v>114</v>
      </c>
      <c r="K526" s="1" t="s">
        <v>52</v>
      </c>
      <c r="L526" s="1" t="s">
        <v>38</v>
      </c>
      <c r="M526" s="1" t="s">
        <v>38</v>
      </c>
      <c r="N526" s="1">
        <v>80.78</v>
      </c>
      <c r="O526" s="2">
        <v>323.12</v>
      </c>
      <c r="P526" s="1">
        <v>11</v>
      </c>
      <c r="Q526" s="1">
        <v>20230911</v>
      </c>
      <c r="R526" s="1">
        <v>20230921</v>
      </c>
      <c r="S526" s="1">
        <v>20230921</v>
      </c>
      <c r="T526" s="1" t="s">
        <v>38</v>
      </c>
      <c r="U526" s="1" t="b">
        <v>0</v>
      </c>
      <c r="V526" s="1" t="b">
        <v>1</v>
      </c>
      <c r="W526" s="1" t="str" cm="1">
        <f t="array" ref="W526">_xlfn.XLOOKUP(MID(JuchuZan[[#This Row],[Item'#]],2,3),INDEX(_dtRg_Material,,1),INDEX(_dtRg_Material,,2),"-")</f>
        <v>-</v>
      </c>
      <c r="X526" s="1">
        <f>JuchuZan[[#This Row],[Total Length]]/JuchuZan[[#This Row],[OrderQty]]</f>
        <v>160</v>
      </c>
      <c r="Y526" s="87">
        <f>JuchuZan[[#This Row],[TotalPrice]]+Y525</f>
        <v>1078062.7400000009</v>
      </c>
      <c r="Z5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6" s="1">
        <f>JuchuZan[[#This Row],[Total Length]]/JuchuZan[[#This Row],[Total Block]]</f>
        <v>160</v>
      </c>
      <c r="AB526" s="1">
        <f>JuchuZan[[#This Row],[TotalPrice]]/JuchuZan[[#This Row],[OrderQty]]</f>
        <v>80.78</v>
      </c>
      <c r="AC526" s="1" t="e">
        <f>_xlfn.XLOOKUP(JuchuZan[[#This Row],[H'#]],#REF!,#REF!,"NA",0)</f>
        <v>#REF!</v>
      </c>
      <c r="AD526" s="1" t="e">
        <f>_xlfn.XLOOKUP(JuchuZan[[#This Row],[H'#]],#REF!,#REF!,"NA",0)</f>
        <v>#REF!</v>
      </c>
      <c r="AE526" s="1" t="str">
        <f>_xlfn.XLOOKUP(JuchuZan[[#This Row],[H'#]],[3]Sheet1!$H$2:$H$1079,[3]Sheet1!$B$2:$B$1079,"NA",0)</f>
        <v>WHEEL CUTTING HALF 4</v>
      </c>
    </row>
    <row r="527" spans="1:31" hidden="1">
      <c r="A527" s="1" t="s">
        <v>1509</v>
      </c>
      <c r="B527" s="1" t="s">
        <v>1510</v>
      </c>
      <c r="C527" s="1" t="s">
        <v>1511</v>
      </c>
      <c r="D527" s="1">
        <v>50</v>
      </c>
      <c r="E527" s="1">
        <v>0</v>
      </c>
      <c r="F527" s="1">
        <v>0</v>
      </c>
      <c r="G527" s="1" t="s">
        <v>38</v>
      </c>
      <c r="H527" s="1" t="s">
        <v>1104</v>
      </c>
      <c r="I527" s="1" t="s">
        <v>1105</v>
      </c>
      <c r="J527" s="1" t="s">
        <v>397</v>
      </c>
      <c r="K527" s="1" t="s">
        <v>38</v>
      </c>
      <c r="L527" s="1" t="s">
        <v>38</v>
      </c>
      <c r="M527" s="1" t="s">
        <v>38</v>
      </c>
      <c r="N527" s="1">
        <v>3.2</v>
      </c>
      <c r="O527" s="2">
        <v>160</v>
      </c>
      <c r="P527" s="1">
        <v>21</v>
      </c>
      <c r="Q527" s="1">
        <v>20230921</v>
      </c>
      <c r="R527" s="1">
        <v>20230921</v>
      </c>
      <c r="S527" s="1">
        <v>20230921</v>
      </c>
      <c r="T527" s="1" t="s">
        <v>38</v>
      </c>
      <c r="U527" s="1" t="b">
        <v>0</v>
      </c>
      <c r="V527" s="1" t="b">
        <v>0</v>
      </c>
      <c r="W527" s="1" t="str" cm="1">
        <f t="array" ref="W527">_xlfn.XLOOKUP(MID(JuchuZan[[#This Row],[Item'#]],2,3),INDEX(_dtRg_Material,,1),INDEX(_dtRg_Material,,2),"-")</f>
        <v>-</v>
      </c>
      <c r="X527" s="1">
        <f>JuchuZan[[#This Row],[Total Length]]/JuchuZan[[#This Row],[OrderQty]]</f>
        <v>0</v>
      </c>
      <c r="Y527" s="87">
        <f>JuchuZan[[#This Row],[TotalPrice]]+Y526</f>
        <v>1078222.7400000009</v>
      </c>
      <c r="Z5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7" s="1" t="e">
        <f>JuchuZan[[#This Row],[Total Length]]/JuchuZan[[#This Row],[Total Block]]</f>
        <v>#DIV/0!</v>
      </c>
      <c r="AB527" s="1">
        <f>JuchuZan[[#This Row],[TotalPrice]]/JuchuZan[[#This Row],[OrderQty]]</f>
        <v>3.2</v>
      </c>
      <c r="AC527" s="1" t="e">
        <f>_xlfn.XLOOKUP(JuchuZan[[#This Row],[H'#]],#REF!,#REF!,"NA",0)</f>
        <v>#REF!</v>
      </c>
      <c r="AD527" s="1" t="e">
        <f>_xlfn.XLOOKUP(JuchuZan[[#This Row],[H'#]],#REF!,#REF!,"NA",0)</f>
        <v>#REF!</v>
      </c>
      <c r="AE527" s="1" t="str">
        <f>_xlfn.XLOOKUP(JuchuZan[[#This Row],[H'#]],[3]Sheet1!$H$2:$H$1079,[3]Sheet1!$B$2:$B$1079,"NA",0)</f>
        <v>NA</v>
      </c>
    </row>
    <row r="528" spans="1:31">
      <c r="A528" s="1" t="s">
        <v>1512</v>
      </c>
      <c r="B528" s="1" t="s">
        <v>1489</v>
      </c>
      <c r="C528" s="1" t="s">
        <v>1490</v>
      </c>
      <c r="D528" s="1">
        <v>3</v>
      </c>
      <c r="E528" s="1">
        <v>11190</v>
      </c>
      <c r="F528" s="1">
        <v>0</v>
      </c>
      <c r="G528" s="1" t="s">
        <v>462</v>
      </c>
      <c r="H528" s="1" t="s">
        <v>324</v>
      </c>
      <c r="I528" s="1" t="s">
        <v>50</v>
      </c>
      <c r="J528" s="1" t="s">
        <v>68</v>
      </c>
      <c r="K528" s="1" t="s">
        <v>38</v>
      </c>
      <c r="L528" s="1" t="s">
        <v>61</v>
      </c>
      <c r="M528" s="1" t="s">
        <v>38</v>
      </c>
      <c r="N528" s="1">
        <v>587.29</v>
      </c>
      <c r="O528" s="2">
        <v>1761.87</v>
      </c>
      <c r="P528" s="1">
        <v>11</v>
      </c>
      <c r="Q528" s="1">
        <v>20230818</v>
      </c>
      <c r="R528" s="1">
        <v>20230921</v>
      </c>
      <c r="S528" s="1">
        <v>20230921</v>
      </c>
      <c r="T528" s="1" t="s">
        <v>38</v>
      </c>
      <c r="U528" s="1" t="b">
        <v>0</v>
      </c>
      <c r="V528" s="1" t="b">
        <v>1</v>
      </c>
      <c r="W528" s="1" t="str" cm="1">
        <f t="array" ref="W528">_xlfn.XLOOKUP(MID(JuchuZan[[#This Row],[Item'#]],2,3),INDEX(_dtRg_Material,,1),INDEX(_dtRg_Material,,2),"-")</f>
        <v>-</v>
      </c>
      <c r="X528" s="1">
        <f>JuchuZan[[#This Row],[Total Length]]/JuchuZan[[#This Row],[OrderQty]]</f>
        <v>3730</v>
      </c>
      <c r="Y528" s="87">
        <f>JuchuZan[[#This Row],[TotalPrice]]+Y527</f>
        <v>1079984.610000001</v>
      </c>
      <c r="Z5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8" s="1" t="e">
        <f>JuchuZan[[#This Row],[Total Length]]/JuchuZan[[#This Row],[Total Block]]</f>
        <v>#DIV/0!</v>
      </c>
      <c r="AB528" s="1">
        <f>JuchuZan[[#This Row],[TotalPrice]]/JuchuZan[[#This Row],[OrderQty]]</f>
        <v>587.29</v>
      </c>
      <c r="AC528" s="1" t="e">
        <f>_xlfn.XLOOKUP(JuchuZan[[#This Row],[H'#]],#REF!,#REF!,"NA",0)</f>
        <v>#REF!</v>
      </c>
      <c r="AD528" s="1" t="e">
        <f>_xlfn.XLOOKUP(JuchuZan[[#This Row],[H'#]],#REF!,#REF!,"NA",0)</f>
        <v>#REF!</v>
      </c>
      <c r="AE528" s="1" t="str">
        <f>_xlfn.XLOOKUP(JuchuZan[[#This Row],[H'#]],[3]Sheet1!$H$2:$H$1079,[3]Sheet1!$B$2:$B$1079,"NA",0)</f>
        <v>WHEEL CUTTING HALF 3</v>
      </c>
    </row>
    <row r="529" spans="1:31">
      <c r="A529" s="1" t="s">
        <v>1513</v>
      </c>
      <c r="B529" s="1" t="s">
        <v>1514</v>
      </c>
      <c r="C529" s="1" t="s">
        <v>1515</v>
      </c>
      <c r="D529" s="1">
        <v>2</v>
      </c>
      <c r="E529" s="1">
        <v>592</v>
      </c>
      <c r="F529" s="1">
        <v>4</v>
      </c>
      <c r="G529" s="1" t="s">
        <v>156</v>
      </c>
      <c r="H529" s="1" t="s">
        <v>189</v>
      </c>
      <c r="I529" s="1" t="s">
        <v>190</v>
      </c>
      <c r="J529" s="1" t="s">
        <v>239</v>
      </c>
      <c r="K529" s="1" t="s">
        <v>140</v>
      </c>
      <c r="L529" s="1" t="s">
        <v>38</v>
      </c>
      <c r="M529" s="1" t="s">
        <v>38</v>
      </c>
      <c r="N529" s="1">
        <v>167.91</v>
      </c>
      <c r="O529" s="2">
        <v>335.82</v>
      </c>
      <c r="P529" s="1">
        <v>11</v>
      </c>
      <c r="Q529" s="1">
        <v>20230921</v>
      </c>
      <c r="R529" s="1">
        <v>20230921</v>
      </c>
      <c r="S529" s="1">
        <v>20230921</v>
      </c>
      <c r="T529" s="1" t="s">
        <v>38</v>
      </c>
      <c r="U529" s="1" t="b">
        <v>0</v>
      </c>
      <c r="V529" s="1" t="b">
        <v>1</v>
      </c>
      <c r="W529" s="1" t="str" cm="1">
        <f t="array" ref="W529">_xlfn.XLOOKUP(MID(JuchuZan[[#This Row],[Item'#]],2,3),INDEX(_dtRg_Material,,1),INDEX(_dtRg_Material,,2),"-")</f>
        <v>-</v>
      </c>
      <c r="X529" s="1">
        <f>JuchuZan[[#This Row],[Total Length]]/JuchuZan[[#This Row],[OrderQty]]</f>
        <v>296</v>
      </c>
      <c r="Y529" s="87">
        <f>JuchuZan[[#This Row],[TotalPrice]]+Y528</f>
        <v>1080320.4300000011</v>
      </c>
      <c r="Z5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29" s="1">
        <f>JuchuZan[[#This Row],[Total Length]]/JuchuZan[[#This Row],[Total Block]]</f>
        <v>148</v>
      </c>
      <c r="AB529" s="1">
        <f>JuchuZan[[#This Row],[TotalPrice]]/JuchuZan[[#This Row],[OrderQty]]</f>
        <v>167.91</v>
      </c>
      <c r="AC529" s="1" t="e">
        <f>_xlfn.XLOOKUP(JuchuZan[[#This Row],[H'#]],#REF!,#REF!,"NA",0)</f>
        <v>#REF!</v>
      </c>
      <c r="AD529" s="1" t="e">
        <f>_xlfn.XLOOKUP(JuchuZan[[#This Row],[H'#]],#REF!,#REF!,"NA",0)</f>
        <v>#REF!</v>
      </c>
      <c r="AE529" s="1" t="str">
        <f>_xlfn.XLOOKUP(JuchuZan[[#This Row],[H'#]],[3]Sheet1!$H$2:$H$1079,[3]Sheet1!$B$2:$B$1079,"NA",0)</f>
        <v>NA</v>
      </c>
    </row>
    <row r="530" spans="1:31">
      <c r="A530" s="1" t="s">
        <v>1516</v>
      </c>
      <c r="B530" s="1" t="s">
        <v>1517</v>
      </c>
      <c r="C530" s="1" t="s">
        <v>1518</v>
      </c>
      <c r="D530" s="1">
        <v>2</v>
      </c>
      <c r="E530" s="1">
        <v>1880</v>
      </c>
      <c r="F530" s="1">
        <v>6</v>
      </c>
      <c r="G530" s="1" t="s">
        <v>1519</v>
      </c>
      <c r="H530" s="1" t="s">
        <v>157</v>
      </c>
      <c r="I530" s="1" t="s">
        <v>67</v>
      </c>
      <c r="J530" s="1" t="s">
        <v>81</v>
      </c>
      <c r="K530" s="1" t="s">
        <v>167</v>
      </c>
      <c r="L530" s="1" t="s">
        <v>38</v>
      </c>
      <c r="M530" s="1" t="s">
        <v>38</v>
      </c>
      <c r="N530" s="1">
        <v>172.98</v>
      </c>
      <c r="O530" s="2">
        <v>345.96</v>
      </c>
      <c r="P530" s="1">
        <v>11</v>
      </c>
      <c r="Q530" s="1">
        <v>20230921</v>
      </c>
      <c r="R530" s="1">
        <v>20230921</v>
      </c>
      <c r="S530" s="1">
        <v>20230921</v>
      </c>
      <c r="T530" s="1" t="s">
        <v>38</v>
      </c>
      <c r="U530" s="1" t="b">
        <v>0</v>
      </c>
      <c r="V530" s="1" t="b">
        <v>1</v>
      </c>
      <c r="W530" s="1" t="str" cm="1">
        <f t="array" ref="W530">_xlfn.XLOOKUP(MID(JuchuZan[[#This Row],[Item'#]],2,3),INDEX(_dtRg_Material,,1),INDEX(_dtRg_Material,,2),"-")</f>
        <v>-</v>
      </c>
      <c r="X530" s="1">
        <f>JuchuZan[[#This Row],[Total Length]]/JuchuZan[[#This Row],[OrderQty]]</f>
        <v>940</v>
      </c>
      <c r="Y530" s="87">
        <f>JuchuZan[[#This Row],[TotalPrice]]+Y529</f>
        <v>1080666.3900000011</v>
      </c>
      <c r="Z5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0" s="1">
        <f>JuchuZan[[#This Row],[Total Length]]/JuchuZan[[#This Row],[Total Block]]</f>
        <v>313.33333333333331</v>
      </c>
      <c r="AB530" s="1">
        <f>JuchuZan[[#This Row],[TotalPrice]]/JuchuZan[[#This Row],[OrderQty]]</f>
        <v>172.98</v>
      </c>
      <c r="AC530" s="1" t="e">
        <f>_xlfn.XLOOKUP(JuchuZan[[#This Row],[H'#]],#REF!,#REF!,"NA",0)</f>
        <v>#REF!</v>
      </c>
      <c r="AD530" s="1" t="e">
        <f>_xlfn.XLOOKUP(JuchuZan[[#This Row],[H'#]],#REF!,#REF!,"NA",0)</f>
        <v>#REF!</v>
      </c>
      <c r="AE530" s="1" t="str">
        <f>_xlfn.XLOOKUP(JuchuZan[[#This Row],[H'#]],[3]Sheet1!$H$2:$H$1079,[3]Sheet1!$B$2:$B$1079,"NA",0)</f>
        <v>NA</v>
      </c>
    </row>
    <row r="531" spans="1:31">
      <c r="A531" s="1" t="s">
        <v>1520</v>
      </c>
      <c r="B531" s="1" t="s">
        <v>1521</v>
      </c>
      <c r="C531" s="1" t="s">
        <v>1522</v>
      </c>
      <c r="D531" s="1">
        <v>2</v>
      </c>
      <c r="E531" s="1">
        <v>3320</v>
      </c>
      <c r="F531" s="1">
        <v>6</v>
      </c>
      <c r="G531" s="1" t="s">
        <v>1519</v>
      </c>
      <c r="H531" s="1" t="s">
        <v>157</v>
      </c>
      <c r="I531" s="1" t="s">
        <v>67</v>
      </c>
      <c r="J531" s="1" t="s">
        <v>81</v>
      </c>
      <c r="K531" s="1" t="s">
        <v>167</v>
      </c>
      <c r="L531" s="1" t="s">
        <v>38</v>
      </c>
      <c r="M531" s="1" t="s">
        <v>38</v>
      </c>
      <c r="N531" s="1">
        <v>220.81</v>
      </c>
      <c r="O531" s="2">
        <v>441.62</v>
      </c>
      <c r="P531" s="1">
        <v>11</v>
      </c>
      <c r="Q531" s="1">
        <v>20230921</v>
      </c>
      <c r="R531" s="1">
        <v>20230921</v>
      </c>
      <c r="S531" s="1">
        <v>20230921</v>
      </c>
      <c r="T531" s="1" t="s">
        <v>38</v>
      </c>
      <c r="U531" s="1" t="b">
        <v>0</v>
      </c>
      <c r="V531" s="1" t="b">
        <v>1</v>
      </c>
      <c r="W531" s="1" t="str" cm="1">
        <f t="array" ref="W531">_xlfn.XLOOKUP(MID(JuchuZan[[#This Row],[Item'#]],2,3),INDEX(_dtRg_Material,,1),INDEX(_dtRg_Material,,2),"-")</f>
        <v>-</v>
      </c>
      <c r="X531" s="1">
        <f>JuchuZan[[#This Row],[Total Length]]/JuchuZan[[#This Row],[OrderQty]]</f>
        <v>1660</v>
      </c>
      <c r="Y531" s="87">
        <f>JuchuZan[[#This Row],[TotalPrice]]+Y530</f>
        <v>1081108.0100000012</v>
      </c>
      <c r="Z5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1" s="1">
        <f>JuchuZan[[#This Row],[Total Length]]/JuchuZan[[#This Row],[Total Block]]</f>
        <v>553.33333333333337</v>
      </c>
      <c r="AB531" s="1">
        <f>JuchuZan[[#This Row],[TotalPrice]]/JuchuZan[[#This Row],[OrderQty]]</f>
        <v>220.81</v>
      </c>
      <c r="AC531" s="1" t="e">
        <f>_xlfn.XLOOKUP(JuchuZan[[#This Row],[H'#]],#REF!,#REF!,"NA",0)</f>
        <v>#REF!</v>
      </c>
      <c r="AD531" s="1" t="e">
        <f>_xlfn.XLOOKUP(JuchuZan[[#This Row],[H'#]],#REF!,#REF!,"NA",0)</f>
        <v>#REF!</v>
      </c>
      <c r="AE531" s="1" t="str">
        <f>_xlfn.XLOOKUP(JuchuZan[[#This Row],[H'#]],[3]Sheet1!$H$2:$H$1079,[3]Sheet1!$B$2:$B$1079,"NA",0)</f>
        <v>NA</v>
      </c>
    </row>
    <row r="532" spans="1:31">
      <c r="A532" s="1" t="s">
        <v>1523</v>
      </c>
      <c r="B532" s="1" t="s">
        <v>1524</v>
      </c>
      <c r="C532" s="1" t="s">
        <v>1525</v>
      </c>
      <c r="D532" s="1">
        <v>2</v>
      </c>
      <c r="E532" s="1">
        <v>5360</v>
      </c>
      <c r="F532" s="1">
        <v>4</v>
      </c>
      <c r="G532" s="1" t="s">
        <v>462</v>
      </c>
      <c r="H532" s="1" t="s">
        <v>66</v>
      </c>
      <c r="I532" s="1" t="s">
        <v>67</v>
      </c>
      <c r="J532" s="1" t="s">
        <v>397</v>
      </c>
      <c r="K532" s="1" t="s">
        <v>207</v>
      </c>
      <c r="L532" s="1" t="s">
        <v>38</v>
      </c>
      <c r="M532" s="1" t="s">
        <v>38</v>
      </c>
      <c r="N532" s="1">
        <v>437.93</v>
      </c>
      <c r="O532" s="2">
        <v>875.86</v>
      </c>
      <c r="P532" s="1">
        <v>11</v>
      </c>
      <c r="Q532" s="1">
        <v>20230921</v>
      </c>
      <c r="R532" s="1">
        <v>20230921</v>
      </c>
      <c r="S532" s="1">
        <v>20230921</v>
      </c>
      <c r="T532" s="1" t="s">
        <v>38</v>
      </c>
      <c r="U532" s="1" t="b">
        <v>0</v>
      </c>
      <c r="V532" s="1" t="b">
        <v>1</v>
      </c>
      <c r="W532" s="1" t="str" cm="1">
        <f t="array" ref="W532">_xlfn.XLOOKUP(MID(JuchuZan[[#This Row],[Item'#]],2,3),INDEX(_dtRg_Material,,1),INDEX(_dtRg_Material,,2),"-")</f>
        <v>-</v>
      </c>
      <c r="X532" s="1">
        <f>JuchuZan[[#This Row],[Total Length]]/JuchuZan[[#This Row],[OrderQty]]</f>
        <v>2680</v>
      </c>
      <c r="Y532" s="87">
        <f>JuchuZan[[#This Row],[TotalPrice]]+Y531</f>
        <v>1081983.8700000013</v>
      </c>
      <c r="Z5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2" s="1">
        <f>JuchuZan[[#This Row],[Total Length]]/JuchuZan[[#This Row],[Total Block]]</f>
        <v>1340</v>
      </c>
      <c r="AB532" s="1">
        <f>JuchuZan[[#This Row],[TotalPrice]]/JuchuZan[[#This Row],[OrderQty]]</f>
        <v>437.93</v>
      </c>
      <c r="AC532" s="1" t="e">
        <f>_xlfn.XLOOKUP(JuchuZan[[#This Row],[H'#]],#REF!,#REF!,"NA",0)</f>
        <v>#REF!</v>
      </c>
      <c r="AD532" s="1" t="e">
        <f>_xlfn.XLOOKUP(JuchuZan[[#This Row],[H'#]],#REF!,#REF!,"NA",0)</f>
        <v>#REF!</v>
      </c>
      <c r="AE532" s="1" t="str">
        <f>_xlfn.XLOOKUP(JuchuZan[[#This Row],[H'#]],[3]Sheet1!$H$2:$H$1079,[3]Sheet1!$B$2:$B$1079,"NA",0)</f>
        <v>NA</v>
      </c>
    </row>
    <row r="533" spans="1:31">
      <c r="A533" s="1" t="s">
        <v>1526</v>
      </c>
      <c r="B533" s="1" t="s">
        <v>1527</v>
      </c>
      <c r="C533" s="1" t="s">
        <v>1528</v>
      </c>
      <c r="D533" s="1">
        <v>2</v>
      </c>
      <c r="E533" s="1">
        <v>0</v>
      </c>
      <c r="F533" s="1">
        <v>2</v>
      </c>
      <c r="G533" s="1" t="s">
        <v>462</v>
      </c>
      <c r="H533" s="1" t="s">
        <v>157</v>
      </c>
      <c r="I533" s="1" t="s">
        <v>67</v>
      </c>
      <c r="J533" s="1" t="s">
        <v>81</v>
      </c>
      <c r="K533" s="1" t="s">
        <v>52</v>
      </c>
      <c r="L533" s="1" t="s">
        <v>38</v>
      </c>
      <c r="M533" s="1" t="s">
        <v>38</v>
      </c>
      <c r="N533" s="1">
        <v>70.12</v>
      </c>
      <c r="O533" s="2">
        <v>140.24</v>
      </c>
      <c r="P533" s="1">
        <v>11</v>
      </c>
      <c r="Q533" s="1">
        <v>20230921</v>
      </c>
      <c r="R533" s="1">
        <v>20230921</v>
      </c>
      <c r="S533" s="1">
        <v>20230921</v>
      </c>
      <c r="T533" s="1" t="s">
        <v>38</v>
      </c>
      <c r="U533" s="1" t="b">
        <v>0</v>
      </c>
      <c r="V533" s="1" t="b">
        <v>1</v>
      </c>
      <c r="W533" s="1" t="str" cm="1">
        <f t="array" ref="W533">_xlfn.XLOOKUP(MID(JuchuZan[[#This Row],[Item'#]],2,3),INDEX(_dtRg_Material,,1),INDEX(_dtRg_Material,,2),"-")</f>
        <v>-</v>
      </c>
      <c r="X533" s="1">
        <f>JuchuZan[[#This Row],[Total Length]]/JuchuZan[[#This Row],[OrderQty]]</f>
        <v>0</v>
      </c>
      <c r="Y533" s="87">
        <f>JuchuZan[[#This Row],[TotalPrice]]+Y532</f>
        <v>1082124.1100000013</v>
      </c>
      <c r="Z5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3" s="1">
        <f>JuchuZan[[#This Row],[Total Length]]/JuchuZan[[#This Row],[Total Block]]</f>
        <v>0</v>
      </c>
      <c r="AB533" s="1">
        <f>JuchuZan[[#This Row],[TotalPrice]]/JuchuZan[[#This Row],[OrderQty]]</f>
        <v>70.12</v>
      </c>
      <c r="AC533" s="1" t="e">
        <f>_xlfn.XLOOKUP(JuchuZan[[#This Row],[H'#]],#REF!,#REF!,"NA",0)</f>
        <v>#REF!</v>
      </c>
      <c r="AD533" s="1" t="e">
        <f>_xlfn.XLOOKUP(JuchuZan[[#This Row],[H'#]],#REF!,#REF!,"NA",0)</f>
        <v>#REF!</v>
      </c>
      <c r="AE533" s="1" t="str">
        <f>_xlfn.XLOOKUP(JuchuZan[[#This Row],[H'#]],[3]Sheet1!$H$2:$H$1079,[3]Sheet1!$B$2:$B$1079,"NA",0)</f>
        <v>NA</v>
      </c>
    </row>
    <row r="534" spans="1:31">
      <c r="A534" s="1" t="s">
        <v>1529</v>
      </c>
      <c r="B534" s="1" t="s">
        <v>1530</v>
      </c>
      <c r="C534" s="1" t="s">
        <v>1531</v>
      </c>
      <c r="D534" s="1">
        <v>3</v>
      </c>
      <c r="E534" s="1">
        <v>1380</v>
      </c>
      <c r="F534" s="1">
        <v>6</v>
      </c>
      <c r="G534" s="1" t="s">
        <v>462</v>
      </c>
      <c r="H534" s="1" t="s">
        <v>66</v>
      </c>
      <c r="I534" s="1" t="s">
        <v>67</v>
      </c>
      <c r="J534" s="1" t="s">
        <v>81</v>
      </c>
      <c r="K534" s="1" t="s">
        <v>60</v>
      </c>
      <c r="L534" s="1" t="s">
        <v>38</v>
      </c>
      <c r="M534" s="1" t="s">
        <v>38</v>
      </c>
      <c r="N534" s="1">
        <v>110.62</v>
      </c>
      <c r="O534" s="2">
        <v>331.86</v>
      </c>
      <c r="P534" s="1">
        <v>11</v>
      </c>
      <c r="Q534" s="1">
        <v>20230921</v>
      </c>
      <c r="R534" s="1">
        <v>20230921</v>
      </c>
      <c r="S534" s="1">
        <v>20230921</v>
      </c>
      <c r="T534" s="1" t="s">
        <v>38</v>
      </c>
      <c r="U534" s="1" t="b">
        <v>0</v>
      </c>
      <c r="V534" s="1" t="b">
        <v>1</v>
      </c>
      <c r="W534" s="1" t="str" cm="1">
        <f t="array" ref="W534">_xlfn.XLOOKUP(MID(JuchuZan[[#This Row],[Item'#]],2,3),INDEX(_dtRg_Material,,1),INDEX(_dtRg_Material,,2),"-")</f>
        <v>-</v>
      </c>
      <c r="X534" s="1">
        <f>JuchuZan[[#This Row],[Total Length]]/JuchuZan[[#This Row],[OrderQty]]</f>
        <v>460</v>
      </c>
      <c r="Y534" s="87">
        <f>JuchuZan[[#This Row],[TotalPrice]]+Y533</f>
        <v>1082455.9700000014</v>
      </c>
      <c r="Z5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4" s="1">
        <f>JuchuZan[[#This Row],[Total Length]]/JuchuZan[[#This Row],[Total Block]]</f>
        <v>230</v>
      </c>
      <c r="AB534" s="1">
        <f>JuchuZan[[#This Row],[TotalPrice]]/JuchuZan[[#This Row],[OrderQty]]</f>
        <v>110.62</v>
      </c>
      <c r="AC534" s="1" t="e">
        <f>_xlfn.XLOOKUP(JuchuZan[[#This Row],[H'#]],#REF!,#REF!,"NA",0)</f>
        <v>#REF!</v>
      </c>
      <c r="AD534" s="1" t="e">
        <f>_xlfn.XLOOKUP(JuchuZan[[#This Row],[H'#]],#REF!,#REF!,"NA",0)</f>
        <v>#REF!</v>
      </c>
      <c r="AE534" s="1" t="str">
        <f>_xlfn.XLOOKUP(JuchuZan[[#This Row],[H'#]],[3]Sheet1!$H$2:$H$1079,[3]Sheet1!$B$2:$B$1079,"NA",0)</f>
        <v>FINISH STRAIGHTENING</v>
      </c>
    </row>
    <row r="535" spans="1:31">
      <c r="A535" s="1" t="s">
        <v>1532</v>
      </c>
      <c r="B535" s="1" t="s">
        <v>1533</v>
      </c>
      <c r="C535" s="1" t="s">
        <v>1534</v>
      </c>
      <c r="D535" s="1">
        <v>1</v>
      </c>
      <c r="E535" s="1">
        <v>280</v>
      </c>
      <c r="F535" s="1">
        <v>2</v>
      </c>
      <c r="G535" s="1" t="s">
        <v>123</v>
      </c>
      <c r="H535" s="1" t="s">
        <v>66</v>
      </c>
      <c r="I535" s="1" t="s">
        <v>67</v>
      </c>
      <c r="J535" s="1" t="s">
        <v>114</v>
      </c>
      <c r="K535" s="1" t="s">
        <v>60</v>
      </c>
      <c r="L535" s="1" t="s">
        <v>38</v>
      </c>
      <c r="M535" s="1" t="s">
        <v>38</v>
      </c>
      <c r="N535" s="1">
        <v>121.95</v>
      </c>
      <c r="O535" s="2">
        <v>121.95</v>
      </c>
      <c r="P535" s="1">
        <v>11</v>
      </c>
      <c r="Q535" s="1">
        <v>20230912</v>
      </c>
      <c r="R535" s="1">
        <v>20230921</v>
      </c>
      <c r="S535" s="1">
        <v>20230921</v>
      </c>
      <c r="T535" s="1" t="s">
        <v>38</v>
      </c>
      <c r="U535" s="1" t="b">
        <v>0</v>
      </c>
      <c r="V535" s="1" t="b">
        <v>1</v>
      </c>
      <c r="W535" s="1" t="str" cm="1">
        <f t="array" ref="W535">_xlfn.XLOOKUP(MID(JuchuZan[[#This Row],[Item'#]],2,3),INDEX(_dtRg_Material,,1),INDEX(_dtRg_Material,,2),"-")</f>
        <v>-</v>
      </c>
      <c r="X535" s="1">
        <f>JuchuZan[[#This Row],[Total Length]]/JuchuZan[[#This Row],[OrderQty]]</f>
        <v>280</v>
      </c>
      <c r="Y535" s="87">
        <f>JuchuZan[[#This Row],[TotalPrice]]+Y534</f>
        <v>1082577.9200000013</v>
      </c>
      <c r="Z5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5" s="1">
        <f>JuchuZan[[#This Row],[Total Length]]/JuchuZan[[#This Row],[Total Block]]</f>
        <v>140</v>
      </c>
      <c r="AB535" s="1">
        <f>JuchuZan[[#This Row],[TotalPrice]]/JuchuZan[[#This Row],[OrderQty]]</f>
        <v>121.95</v>
      </c>
      <c r="AC535" s="1" t="e">
        <f>_xlfn.XLOOKUP(JuchuZan[[#This Row],[H'#]],#REF!,#REF!,"NA",0)</f>
        <v>#REF!</v>
      </c>
      <c r="AD535" s="1" t="e">
        <f>_xlfn.XLOOKUP(JuchuZan[[#This Row],[H'#]],#REF!,#REF!,"NA",0)</f>
        <v>#REF!</v>
      </c>
      <c r="AE535" s="1" t="str">
        <f>_xlfn.XLOOKUP(JuchuZan[[#This Row],[H'#]],[3]Sheet1!$H$2:$H$1079,[3]Sheet1!$B$2:$B$1079,"NA",0)</f>
        <v>NA</v>
      </c>
    </row>
    <row r="536" spans="1:31">
      <c r="A536" s="1" t="s">
        <v>1535</v>
      </c>
      <c r="B536" s="1" t="s">
        <v>1536</v>
      </c>
      <c r="C536" s="1" t="s">
        <v>1537</v>
      </c>
      <c r="D536" s="1">
        <v>6</v>
      </c>
      <c r="E536" s="1">
        <v>2280</v>
      </c>
      <c r="F536" s="1">
        <v>0</v>
      </c>
      <c r="G536" s="1" t="s">
        <v>38</v>
      </c>
      <c r="H536" s="1" t="s">
        <v>471</v>
      </c>
      <c r="I536" s="1" t="s">
        <v>129</v>
      </c>
      <c r="J536" s="1" t="s">
        <v>130</v>
      </c>
      <c r="K536" s="1" t="s">
        <v>38</v>
      </c>
      <c r="L536" s="1" t="s">
        <v>61</v>
      </c>
      <c r="M536" s="1" t="s">
        <v>38</v>
      </c>
      <c r="N536" s="1">
        <v>46</v>
      </c>
      <c r="O536" s="2">
        <v>276</v>
      </c>
      <c r="P536" s="1">
        <v>21</v>
      </c>
      <c r="Q536" s="1">
        <v>20230921</v>
      </c>
      <c r="R536" s="1">
        <v>20230921</v>
      </c>
      <c r="S536" s="1">
        <v>20230921</v>
      </c>
      <c r="T536" s="1" t="s">
        <v>38</v>
      </c>
      <c r="U536" s="1" t="b">
        <v>0</v>
      </c>
      <c r="V536" s="1" t="b">
        <v>1</v>
      </c>
      <c r="W536" s="1" t="str" cm="1">
        <f t="array" ref="W536">_xlfn.XLOOKUP(MID(JuchuZan[[#This Row],[Item'#]],2,3),INDEX(_dtRg_Material,,1),INDEX(_dtRg_Material,,2),"-")</f>
        <v>-</v>
      </c>
      <c r="X536" s="1">
        <f>JuchuZan[[#This Row],[Total Length]]/JuchuZan[[#This Row],[OrderQty]]</f>
        <v>380</v>
      </c>
      <c r="Y536" s="87">
        <f>JuchuZan[[#This Row],[TotalPrice]]+Y535</f>
        <v>1082853.9200000013</v>
      </c>
      <c r="Z5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6" s="1" t="e">
        <f>JuchuZan[[#This Row],[Total Length]]/JuchuZan[[#This Row],[Total Block]]</f>
        <v>#DIV/0!</v>
      </c>
      <c r="AB536" s="1">
        <f>JuchuZan[[#This Row],[TotalPrice]]/JuchuZan[[#This Row],[OrderQty]]</f>
        <v>46</v>
      </c>
      <c r="AC536" s="1" t="e">
        <f>_xlfn.XLOOKUP(JuchuZan[[#This Row],[H'#]],#REF!,#REF!,"NA",0)</f>
        <v>#REF!</v>
      </c>
      <c r="AD536" s="1" t="e">
        <f>_xlfn.XLOOKUP(JuchuZan[[#This Row],[H'#]],#REF!,#REF!,"NA",0)</f>
        <v>#REF!</v>
      </c>
      <c r="AE536" s="1" t="str">
        <f>_xlfn.XLOOKUP(JuchuZan[[#This Row],[H'#]],[3]Sheet1!$H$2:$H$1079,[3]Sheet1!$B$2:$B$1079,"NA",0)</f>
        <v>WHEEL CUTTING HALF 4</v>
      </c>
    </row>
    <row r="537" spans="1:31">
      <c r="A537" s="1" t="s">
        <v>1538</v>
      </c>
      <c r="B537" s="1" t="s">
        <v>1539</v>
      </c>
      <c r="C537" s="1" t="s">
        <v>1540</v>
      </c>
      <c r="D537" s="1">
        <v>1</v>
      </c>
      <c r="E537" s="1">
        <v>220</v>
      </c>
      <c r="F537" s="1">
        <v>1</v>
      </c>
      <c r="G537" s="1" t="s">
        <v>1541</v>
      </c>
      <c r="H537" s="1" t="s">
        <v>66</v>
      </c>
      <c r="I537" s="1" t="s">
        <v>67</v>
      </c>
      <c r="J537" s="1" t="s">
        <v>114</v>
      </c>
      <c r="K537" s="1" t="s">
        <v>60</v>
      </c>
      <c r="L537" s="1" t="s">
        <v>38</v>
      </c>
      <c r="M537" s="1" t="s">
        <v>38</v>
      </c>
      <c r="N537" s="1">
        <v>71.47</v>
      </c>
      <c r="O537" s="2">
        <v>71.47</v>
      </c>
      <c r="P537" s="1">
        <v>11</v>
      </c>
      <c r="Q537" s="1">
        <v>20230915</v>
      </c>
      <c r="R537" s="1">
        <v>20230921</v>
      </c>
      <c r="S537" s="1">
        <v>20230921</v>
      </c>
      <c r="T537" s="1" t="s">
        <v>38</v>
      </c>
      <c r="U537" s="1" t="b">
        <v>0</v>
      </c>
      <c r="V537" s="1" t="b">
        <v>1</v>
      </c>
      <c r="W537" s="1" t="str" cm="1">
        <f t="array" ref="W537">_xlfn.XLOOKUP(MID(JuchuZan[[#This Row],[Item'#]],2,3),INDEX(_dtRg_Material,,1),INDEX(_dtRg_Material,,2),"-")</f>
        <v>-</v>
      </c>
      <c r="X537" s="1">
        <f>JuchuZan[[#This Row],[Total Length]]/JuchuZan[[#This Row],[OrderQty]]</f>
        <v>220</v>
      </c>
      <c r="Y537" s="87">
        <f>JuchuZan[[#This Row],[TotalPrice]]+Y536</f>
        <v>1082925.3900000013</v>
      </c>
      <c r="Z5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7" s="1">
        <f>JuchuZan[[#This Row],[Total Length]]/JuchuZan[[#This Row],[Total Block]]</f>
        <v>220</v>
      </c>
      <c r="AB537" s="1">
        <f>JuchuZan[[#This Row],[TotalPrice]]/JuchuZan[[#This Row],[OrderQty]]</f>
        <v>71.47</v>
      </c>
      <c r="AC537" s="1" t="e">
        <f>_xlfn.XLOOKUP(JuchuZan[[#This Row],[H'#]],#REF!,#REF!,"NA",0)</f>
        <v>#REF!</v>
      </c>
      <c r="AD537" s="1" t="e">
        <f>_xlfn.XLOOKUP(JuchuZan[[#This Row],[H'#]],#REF!,#REF!,"NA",0)</f>
        <v>#REF!</v>
      </c>
      <c r="AE537" s="1" t="str">
        <f>_xlfn.XLOOKUP(JuchuZan[[#This Row],[H'#]],[3]Sheet1!$H$2:$H$1079,[3]Sheet1!$B$2:$B$1079,"NA",0)</f>
        <v>NA</v>
      </c>
    </row>
    <row r="538" spans="1:31">
      <c r="A538" s="1" t="s">
        <v>1542</v>
      </c>
      <c r="B538" s="1" t="s">
        <v>46</v>
      </c>
      <c r="C538" s="1" t="s">
        <v>47</v>
      </c>
      <c r="D538" s="1">
        <v>30</v>
      </c>
      <c r="E538" s="1">
        <v>120000</v>
      </c>
      <c r="F538" s="1">
        <v>60</v>
      </c>
      <c r="G538" s="1" t="s">
        <v>48</v>
      </c>
      <c r="H538" s="1" t="s">
        <v>49</v>
      </c>
      <c r="I538" s="1" t="s">
        <v>50</v>
      </c>
      <c r="J538" s="1" t="s">
        <v>51</v>
      </c>
      <c r="K538" s="1" t="s">
        <v>52</v>
      </c>
      <c r="L538" s="1" t="s">
        <v>38</v>
      </c>
      <c r="M538" s="1" t="s">
        <v>53</v>
      </c>
      <c r="N538" s="1">
        <v>446</v>
      </c>
      <c r="O538" s="2">
        <v>13380</v>
      </c>
      <c r="P538" s="1">
        <v>11</v>
      </c>
      <c r="Q538" s="1">
        <v>20230628</v>
      </c>
      <c r="R538" s="1">
        <v>20230922</v>
      </c>
      <c r="S538" s="1">
        <v>20230922</v>
      </c>
      <c r="T538" s="1" t="s">
        <v>54</v>
      </c>
      <c r="U538" s="1" t="b">
        <v>0</v>
      </c>
      <c r="V538" s="1" t="b">
        <v>1</v>
      </c>
      <c r="W538" s="1" t="str" cm="1">
        <f t="array" ref="W538">_xlfn.XLOOKUP(MID(JuchuZan[[#This Row],[Item'#]],2,3),INDEX(_dtRg_Material,,1),INDEX(_dtRg_Material,,2),"-")</f>
        <v>-</v>
      </c>
      <c r="X538" s="1">
        <f>JuchuZan[[#This Row],[Total Length]]/JuchuZan[[#This Row],[OrderQty]]</f>
        <v>4000</v>
      </c>
      <c r="Y538" s="87">
        <f>JuchuZan[[#This Row],[TotalPrice]]+Y537</f>
        <v>1096305.3900000013</v>
      </c>
      <c r="Z5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8" s="1">
        <f>JuchuZan[[#This Row],[Total Length]]/JuchuZan[[#This Row],[Total Block]]</f>
        <v>2000</v>
      </c>
      <c r="AB538" s="1">
        <f>JuchuZan[[#This Row],[TotalPrice]]/JuchuZan[[#This Row],[OrderQty]]</f>
        <v>446</v>
      </c>
      <c r="AC538" s="1" t="e">
        <f>_xlfn.XLOOKUP(JuchuZan[[#This Row],[H'#]],#REF!,#REF!,"NA",0)</f>
        <v>#REF!</v>
      </c>
      <c r="AD538" s="1" t="e">
        <f>_xlfn.XLOOKUP(JuchuZan[[#This Row],[H'#]],#REF!,#REF!,"NA",0)</f>
        <v>#REF!</v>
      </c>
      <c r="AE538" s="1" t="str">
        <f>_xlfn.XLOOKUP(JuchuZan[[#This Row],[H'#]],[3]Sheet1!$H$2:$H$1079,[3]Sheet1!$B$2:$B$1079,"NA",0)</f>
        <v>SPECIAL BLOCK MACHINING 1</v>
      </c>
    </row>
    <row r="539" spans="1:31">
      <c r="A539" s="1" t="s">
        <v>1543</v>
      </c>
      <c r="B539" s="1" t="s">
        <v>1544</v>
      </c>
      <c r="C539" s="1" t="s">
        <v>1545</v>
      </c>
      <c r="D539" s="1">
        <v>75</v>
      </c>
      <c r="E539" s="1">
        <v>108750</v>
      </c>
      <c r="F539" s="1">
        <v>0</v>
      </c>
      <c r="G539" s="1" t="s">
        <v>350</v>
      </c>
      <c r="H539" s="1" t="s">
        <v>595</v>
      </c>
      <c r="I539" s="1" t="s">
        <v>67</v>
      </c>
      <c r="J539" s="1" t="s">
        <v>325</v>
      </c>
      <c r="K539" s="1" t="s">
        <v>38</v>
      </c>
      <c r="L539" s="1" t="s">
        <v>61</v>
      </c>
      <c r="M539" s="1" t="s">
        <v>38</v>
      </c>
      <c r="N539" s="1">
        <v>267</v>
      </c>
      <c r="O539" s="2">
        <v>20025</v>
      </c>
      <c r="P539" s="1">
        <v>11</v>
      </c>
      <c r="Q539" s="1">
        <v>20230922</v>
      </c>
      <c r="R539" s="1">
        <v>20230922</v>
      </c>
      <c r="S539" s="1">
        <v>20230922</v>
      </c>
      <c r="T539" s="1" t="s">
        <v>38</v>
      </c>
      <c r="U539" s="1" t="b">
        <v>0</v>
      </c>
      <c r="V539" s="1" t="b">
        <v>1</v>
      </c>
      <c r="W539" s="1" t="str" cm="1">
        <f t="array" ref="W539">_xlfn.XLOOKUP(MID(JuchuZan[[#This Row],[Item'#]],2,3),INDEX(_dtRg_Material,,1),INDEX(_dtRg_Material,,2),"-")</f>
        <v>-</v>
      </c>
      <c r="X539" s="1">
        <f>JuchuZan[[#This Row],[Total Length]]/JuchuZan[[#This Row],[OrderQty]]</f>
        <v>1450</v>
      </c>
      <c r="Y539" s="87">
        <f>JuchuZan[[#This Row],[TotalPrice]]+Y538</f>
        <v>1116330.3900000013</v>
      </c>
      <c r="Z5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39" s="1" t="e">
        <f>JuchuZan[[#This Row],[Total Length]]/JuchuZan[[#This Row],[Total Block]]</f>
        <v>#DIV/0!</v>
      </c>
      <c r="AB539" s="1">
        <f>JuchuZan[[#This Row],[TotalPrice]]/JuchuZan[[#This Row],[OrderQty]]</f>
        <v>267</v>
      </c>
      <c r="AC539" s="1" t="e">
        <f>_xlfn.XLOOKUP(JuchuZan[[#This Row],[H'#]],#REF!,#REF!,"NA",0)</f>
        <v>#REF!</v>
      </c>
      <c r="AD539" s="1" t="e">
        <f>_xlfn.XLOOKUP(JuchuZan[[#This Row],[H'#]],#REF!,#REF!,"NA",0)</f>
        <v>#REF!</v>
      </c>
      <c r="AE539" s="1" t="str">
        <f>_xlfn.XLOOKUP(JuchuZan[[#This Row],[H'#]],[3]Sheet1!$H$2:$H$1079,[3]Sheet1!$B$2:$B$1079,"NA",0)</f>
        <v>ROUGH STRAIGHTENING PRESS</v>
      </c>
    </row>
    <row r="540" spans="1:31">
      <c r="A540" s="1" t="s">
        <v>1546</v>
      </c>
      <c r="B540" s="1" t="s">
        <v>1544</v>
      </c>
      <c r="C540" s="1" t="s">
        <v>1545</v>
      </c>
      <c r="D540" s="1">
        <v>2</v>
      </c>
      <c r="E540" s="1">
        <v>2900</v>
      </c>
      <c r="F540" s="1">
        <v>0</v>
      </c>
      <c r="G540" s="1" t="s">
        <v>350</v>
      </c>
      <c r="H540" s="1" t="s">
        <v>595</v>
      </c>
      <c r="I540" s="1" t="s">
        <v>67</v>
      </c>
      <c r="J540" s="1" t="s">
        <v>325</v>
      </c>
      <c r="K540" s="1" t="s">
        <v>38</v>
      </c>
      <c r="L540" s="1" t="s">
        <v>61</v>
      </c>
      <c r="M540" s="1" t="s">
        <v>38</v>
      </c>
      <c r="N540" s="1">
        <v>267</v>
      </c>
      <c r="O540" s="2">
        <v>534</v>
      </c>
      <c r="P540" s="1">
        <v>11</v>
      </c>
      <c r="Q540" s="1">
        <v>20230922</v>
      </c>
      <c r="R540" s="1">
        <v>20230922</v>
      </c>
      <c r="S540" s="1">
        <v>20230922</v>
      </c>
      <c r="T540" s="1" t="s">
        <v>38</v>
      </c>
      <c r="U540" s="1" t="b">
        <v>0</v>
      </c>
      <c r="V540" s="1" t="b">
        <v>1</v>
      </c>
      <c r="W540" s="1" t="str" cm="1">
        <f t="array" ref="W540">_xlfn.XLOOKUP(MID(JuchuZan[[#This Row],[Item'#]],2,3),INDEX(_dtRg_Material,,1),INDEX(_dtRg_Material,,2),"-")</f>
        <v>-</v>
      </c>
      <c r="X540" s="1">
        <f>JuchuZan[[#This Row],[Total Length]]/JuchuZan[[#This Row],[OrderQty]]</f>
        <v>1450</v>
      </c>
      <c r="Y540" s="87">
        <f>JuchuZan[[#This Row],[TotalPrice]]+Y539</f>
        <v>1116864.3900000013</v>
      </c>
      <c r="Z5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0" s="1" t="e">
        <f>JuchuZan[[#This Row],[Total Length]]/JuchuZan[[#This Row],[Total Block]]</f>
        <v>#DIV/0!</v>
      </c>
      <c r="AB540" s="1">
        <f>JuchuZan[[#This Row],[TotalPrice]]/JuchuZan[[#This Row],[OrderQty]]</f>
        <v>267</v>
      </c>
      <c r="AC540" s="1" t="e">
        <f>_xlfn.XLOOKUP(JuchuZan[[#This Row],[H'#]],#REF!,#REF!,"NA",0)</f>
        <v>#REF!</v>
      </c>
      <c r="AD540" s="1" t="e">
        <f>_xlfn.XLOOKUP(JuchuZan[[#This Row],[H'#]],#REF!,#REF!,"NA",0)</f>
        <v>#REF!</v>
      </c>
      <c r="AE540" s="1" t="str">
        <f>_xlfn.XLOOKUP(JuchuZan[[#This Row],[H'#]],[3]Sheet1!$H$2:$H$1079,[3]Sheet1!$B$2:$B$1079,"NA",0)</f>
        <v>ROUGH STRAIGHTENING PRESS</v>
      </c>
    </row>
    <row r="541" spans="1:31">
      <c r="A541" s="1" t="s">
        <v>1547</v>
      </c>
      <c r="B541" s="1" t="s">
        <v>1548</v>
      </c>
      <c r="C541" s="1" t="s">
        <v>1549</v>
      </c>
      <c r="D541" s="1">
        <v>80</v>
      </c>
      <c r="E541" s="1">
        <v>102000</v>
      </c>
      <c r="F541" s="1">
        <v>0</v>
      </c>
      <c r="G541" s="1" t="s">
        <v>350</v>
      </c>
      <c r="H541" s="1" t="s">
        <v>595</v>
      </c>
      <c r="I541" s="1" t="s">
        <v>67</v>
      </c>
      <c r="J541" s="1" t="s">
        <v>325</v>
      </c>
      <c r="K541" s="1" t="s">
        <v>38</v>
      </c>
      <c r="L541" s="1" t="s">
        <v>61</v>
      </c>
      <c r="M541" s="1" t="s">
        <v>38</v>
      </c>
      <c r="N541" s="1">
        <v>237</v>
      </c>
      <c r="O541" s="2">
        <v>18960</v>
      </c>
      <c r="P541" s="1">
        <v>11</v>
      </c>
      <c r="Q541" s="1">
        <v>20230922</v>
      </c>
      <c r="R541" s="1">
        <v>20230922</v>
      </c>
      <c r="S541" s="1">
        <v>20230922</v>
      </c>
      <c r="T541" s="1" t="s">
        <v>38</v>
      </c>
      <c r="U541" s="1" t="b">
        <v>0</v>
      </c>
      <c r="V541" s="1" t="b">
        <v>1</v>
      </c>
      <c r="W541" s="1" t="str" cm="1">
        <f t="array" ref="W541">_xlfn.XLOOKUP(MID(JuchuZan[[#This Row],[Item'#]],2,3),INDEX(_dtRg_Material,,1),INDEX(_dtRg_Material,,2),"-")</f>
        <v>-</v>
      </c>
      <c r="X541" s="1">
        <f>JuchuZan[[#This Row],[Total Length]]/JuchuZan[[#This Row],[OrderQty]]</f>
        <v>1275</v>
      </c>
      <c r="Y541" s="87">
        <f>JuchuZan[[#This Row],[TotalPrice]]+Y540</f>
        <v>1135824.3900000013</v>
      </c>
      <c r="Z5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1" s="1" t="e">
        <f>JuchuZan[[#This Row],[Total Length]]/JuchuZan[[#This Row],[Total Block]]</f>
        <v>#DIV/0!</v>
      </c>
      <c r="AB541" s="1">
        <f>JuchuZan[[#This Row],[TotalPrice]]/JuchuZan[[#This Row],[OrderQty]]</f>
        <v>237</v>
      </c>
      <c r="AC541" s="1" t="e">
        <f>_xlfn.XLOOKUP(JuchuZan[[#This Row],[H'#]],#REF!,#REF!,"NA",0)</f>
        <v>#REF!</v>
      </c>
      <c r="AD541" s="1" t="e">
        <f>_xlfn.XLOOKUP(JuchuZan[[#This Row],[H'#]],#REF!,#REF!,"NA",0)</f>
        <v>#REF!</v>
      </c>
      <c r="AE541" s="1" t="str">
        <f>_xlfn.XLOOKUP(JuchuZan[[#This Row],[H'#]],[3]Sheet1!$H$2:$H$1079,[3]Sheet1!$B$2:$B$1079,"NA",0)</f>
        <v>ROUGH STRAIGHTENING PRESS</v>
      </c>
    </row>
    <row r="542" spans="1:31">
      <c r="A542" s="1" t="s">
        <v>1550</v>
      </c>
      <c r="B542" s="1" t="s">
        <v>1548</v>
      </c>
      <c r="C542" s="1" t="s">
        <v>1549</v>
      </c>
      <c r="D542" s="1">
        <v>24</v>
      </c>
      <c r="E542" s="1">
        <v>30600</v>
      </c>
      <c r="F542" s="1">
        <v>0</v>
      </c>
      <c r="G542" s="1" t="s">
        <v>350</v>
      </c>
      <c r="H542" s="1" t="s">
        <v>595</v>
      </c>
      <c r="I542" s="1" t="s">
        <v>67</v>
      </c>
      <c r="J542" s="1" t="s">
        <v>325</v>
      </c>
      <c r="K542" s="1" t="s">
        <v>38</v>
      </c>
      <c r="L542" s="1" t="s">
        <v>61</v>
      </c>
      <c r="M542" s="1" t="s">
        <v>38</v>
      </c>
      <c r="N542" s="1">
        <v>237</v>
      </c>
      <c r="O542" s="2">
        <v>5688</v>
      </c>
      <c r="P542" s="1">
        <v>11</v>
      </c>
      <c r="Q542" s="1">
        <v>20230922</v>
      </c>
      <c r="R542" s="1">
        <v>20230922</v>
      </c>
      <c r="S542" s="1">
        <v>20230922</v>
      </c>
      <c r="T542" s="1" t="s">
        <v>38</v>
      </c>
      <c r="U542" s="1" t="b">
        <v>0</v>
      </c>
      <c r="V542" s="1" t="b">
        <v>1</v>
      </c>
      <c r="W542" s="1" t="str" cm="1">
        <f t="array" ref="W542">_xlfn.XLOOKUP(MID(JuchuZan[[#This Row],[Item'#]],2,3),INDEX(_dtRg_Material,,1),INDEX(_dtRg_Material,,2),"-")</f>
        <v>-</v>
      </c>
      <c r="X542" s="1">
        <f>JuchuZan[[#This Row],[Total Length]]/JuchuZan[[#This Row],[OrderQty]]</f>
        <v>1275</v>
      </c>
      <c r="Y542" s="87">
        <f>JuchuZan[[#This Row],[TotalPrice]]+Y541</f>
        <v>1141512.3900000013</v>
      </c>
      <c r="Z5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2" s="1" t="e">
        <f>JuchuZan[[#This Row],[Total Length]]/JuchuZan[[#This Row],[Total Block]]</f>
        <v>#DIV/0!</v>
      </c>
      <c r="AB542" s="1">
        <f>JuchuZan[[#This Row],[TotalPrice]]/JuchuZan[[#This Row],[OrderQty]]</f>
        <v>237</v>
      </c>
      <c r="AC542" s="1" t="e">
        <f>_xlfn.XLOOKUP(JuchuZan[[#This Row],[H'#]],#REF!,#REF!,"NA",0)</f>
        <v>#REF!</v>
      </c>
      <c r="AD542" s="1" t="e">
        <f>_xlfn.XLOOKUP(JuchuZan[[#This Row],[H'#]],#REF!,#REF!,"NA",0)</f>
        <v>#REF!</v>
      </c>
      <c r="AE542" s="1" t="str">
        <f>_xlfn.XLOOKUP(JuchuZan[[#This Row],[H'#]],[3]Sheet1!$H$2:$H$1079,[3]Sheet1!$B$2:$B$1079,"NA",0)</f>
        <v>ROUGH STRAIGHTENING PRESS</v>
      </c>
    </row>
    <row r="543" spans="1:31" hidden="1">
      <c r="A543" s="1" t="s">
        <v>1551</v>
      </c>
      <c r="B543" s="1" t="s">
        <v>621</v>
      </c>
      <c r="C543" s="1" t="s">
        <v>622</v>
      </c>
      <c r="D543" s="1">
        <v>6</v>
      </c>
      <c r="E543" s="1">
        <v>0</v>
      </c>
      <c r="F543" s="1">
        <v>0</v>
      </c>
      <c r="G543" s="1" t="s">
        <v>269</v>
      </c>
      <c r="H543" s="1" t="s">
        <v>270</v>
      </c>
      <c r="I543" s="1" t="s">
        <v>271</v>
      </c>
      <c r="J543" s="1" t="s">
        <v>38</v>
      </c>
      <c r="K543" s="1" t="s">
        <v>38</v>
      </c>
      <c r="L543" s="1" t="s">
        <v>38</v>
      </c>
      <c r="M543" s="1" t="s">
        <v>38</v>
      </c>
      <c r="N543" s="1">
        <v>5710</v>
      </c>
      <c r="O543" s="2">
        <v>34260</v>
      </c>
      <c r="P543" s="1">
        <v>11</v>
      </c>
      <c r="Q543" s="1">
        <v>20230922</v>
      </c>
      <c r="R543" s="1">
        <v>20230922</v>
      </c>
      <c r="S543" s="1">
        <v>20230922</v>
      </c>
      <c r="T543" s="1" t="s">
        <v>38</v>
      </c>
      <c r="U543" s="1" t="b">
        <v>0</v>
      </c>
      <c r="V543" s="1" t="b">
        <v>0</v>
      </c>
      <c r="W543" s="1" t="str" cm="1">
        <f t="array" ref="W543">_xlfn.XLOOKUP(MID(JuchuZan[[#This Row],[Item'#]],2,3),INDEX(_dtRg_Material,,1),INDEX(_dtRg_Material,,2),"-")</f>
        <v>-</v>
      </c>
      <c r="X543" s="1">
        <f>JuchuZan[[#This Row],[Total Length]]/JuchuZan[[#This Row],[OrderQty]]</f>
        <v>0</v>
      </c>
      <c r="Y543" s="87">
        <f>JuchuZan[[#This Row],[TotalPrice]]+Y542</f>
        <v>1175772.3900000013</v>
      </c>
      <c r="Z5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3" s="1" t="e">
        <f>JuchuZan[[#This Row],[Total Length]]/JuchuZan[[#This Row],[Total Block]]</f>
        <v>#DIV/0!</v>
      </c>
      <c r="AB543" s="1">
        <f>JuchuZan[[#This Row],[TotalPrice]]/JuchuZan[[#This Row],[OrderQty]]</f>
        <v>5710</v>
      </c>
      <c r="AC543" s="1" t="e">
        <f>_xlfn.XLOOKUP(JuchuZan[[#This Row],[H'#]],#REF!,#REF!,"NA",0)</f>
        <v>#REF!</v>
      </c>
      <c r="AD543" s="1" t="e">
        <f>_xlfn.XLOOKUP(JuchuZan[[#This Row],[H'#]],#REF!,#REF!,"NA",0)</f>
        <v>#REF!</v>
      </c>
      <c r="AE543" s="1" t="str">
        <f>_xlfn.XLOOKUP(JuchuZan[[#This Row],[H'#]],[3]Sheet1!$H$2:$H$1079,[3]Sheet1!$B$2:$B$1079,"NA",0)</f>
        <v>NA</v>
      </c>
    </row>
    <row r="544" spans="1:31" hidden="1">
      <c r="A544" s="1" t="s">
        <v>1552</v>
      </c>
      <c r="B544" s="1" t="s">
        <v>624</v>
      </c>
      <c r="C544" s="1" t="s">
        <v>625</v>
      </c>
      <c r="D544" s="1">
        <v>6</v>
      </c>
      <c r="E544" s="1">
        <v>0</v>
      </c>
      <c r="F544" s="1">
        <v>0</v>
      </c>
      <c r="G544" s="1" t="s">
        <v>269</v>
      </c>
      <c r="H544" s="1" t="s">
        <v>270</v>
      </c>
      <c r="I544" s="1" t="s">
        <v>271</v>
      </c>
      <c r="J544" s="1" t="s">
        <v>38</v>
      </c>
      <c r="K544" s="1" t="s">
        <v>38</v>
      </c>
      <c r="L544" s="1" t="s">
        <v>38</v>
      </c>
      <c r="M544" s="1" t="s">
        <v>38</v>
      </c>
      <c r="N544" s="1">
        <v>8347</v>
      </c>
      <c r="O544" s="2">
        <v>50082</v>
      </c>
      <c r="P544" s="1">
        <v>11</v>
      </c>
      <c r="Q544" s="1">
        <v>20230922</v>
      </c>
      <c r="R544" s="1">
        <v>20230922</v>
      </c>
      <c r="S544" s="1">
        <v>20230922</v>
      </c>
      <c r="T544" s="1" t="s">
        <v>38</v>
      </c>
      <c r="U544" s="1" t="b">
        <v>0</v>
      </c>
      <c r="V544" s="1" t="b">
        <v>0</v>
      </c>
      <c r="W544" s="1" t="str" cm="1">
        <f t="array" ref="W544">_xlfn.XLOOKUP(MID(JuchuZan[[#This Row],[Item'#]],2,3),INDEX(_dtRg_Material,,1),INDEX(_dtRg_Material,,2),"-")</f>
        <v>-</v>
      </c>
      <c r="X544" s="1">
        <f>JuchuZan[[#This Row],[Total Length]]/JuchuZan[[#This Row],[OrderQty]]</f>
        <v>0</v>
      </c>
      <c r="Y544" s="87">
        <f>JuchuZan[[#This Row],[TotalPrice]]+Y543</f>
        <v>1225854.3900000013</v>
      </c>
      <c r="Z5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4" s="1" t="e">
        <f>JuchuZan[[#This Row],[Total Length]]/JuchuZan[[#This Row],[Total Block]]</f>
        <v>#DIV/0!</v>
      </c>
      <c r="AB544" s="1">
        <f>JuchuZan[[#This Row],[TotalPrice]]/JuchuZan[[#This Row],[OrderQty]]</f>
        <v>8347</v>
      </c>
      <c r="AC544" s="1" t="e">
        <f>_xlfn.XLOOKUP(JuchuZan[[#This Row],[H'#]],#REF!,#REF!,"NA",0)</f>
        <v>#REF!</v>
      </c>
      <c r="AD544" s="1" t="e">
        <f>_xlfn.XLOOKUP(JuchuZan[[#This Row],[H'#]],#REF!,#REF!,"NA",0)</f>
        <v>#REF!</v>
      </c>
      <c r="AE544" s="1" t="str">
        <f>_xlfn.XLOOKUP(JuchuZan[[#This Row],[H'#]],[3]Sheet1!$H$2:$H$1079,[3]Sheet1!$B$2:$B$1079,"NA",0)</f>
        <v>NA</v>
      </c>
    </row>
    <row r="545" spans="1:31" hidden="1">
      <c r="A545" s="1" t="s">
        <v>1553</v>
      </c>
      <c r="B545" s="1" t="s">
        <v>1554</v>
      </c>
      <c r="C545" s="1" t="s">
        <v>1555</v>
      </c>
      <c r="D545" s="1">
        <v>10</v>
      </c>
      <c r="E545" s="1">
        <v>0</v>
      </c>
      <c r="F545" s="1">
        <v>10</v>
      </c>
      <c r="G545" s="1" t="s">
        <v>1556</v>
      </c>
      <c r="H545" s="1" t="s">
        <v>270</v>
      </c>
      <c r="I545" s="1" t="s">
        <v>271</v>
      </c>
      <c r="J545" s="1" t="s">
        <v>38</v>
      </c>
      <c r="K545" s="1" t="s">
        <v>38</v>
      </c>
      <c r="L545" s="1" t="s">
        <v>38</v>
      </c>
      <c r="M545" s="1" t="s">
        <v>38</v>
      </c>
      <c r="N545" s="1">
        <v>1209.1099999999999</v>
      </c>
      <c r="O545" s="2">
        <v>12091.1</v>
      </c>
      <c r="P545" s="1">
        <v>11</v>
      </c>
      <c r="Q545" s="1">
        <v>20230512</v>
      </c>
      <c r="R545" s="1">
        <v>20230922</v>
      </c>
      <c r="S545" s="1">
        <v>20230922</v>
      </c>
      <c r="T545" s="1" t="s">
        <v>38</v>
      </c>
      <c r="U545" s="1" t="b">
        <v>0</v>
      </c>
      <c r="V545" s="1" t="b">
        <v>0</v>
      </c>
      <c r="W545" s="1" t="str" cm="1">
        <f t="array" ref="W545">_xlfn.XLOOKUP(MID(JuchuZan[[#This Row],[Item'#]],2,3),INDEX(_dtRg_Material,,1),INDEX(_dtRg_Material,,2),"-")</f>
        <v>-</v>
      </c>
      <c r="X545" s="1">
        <f>JuchuZan[[#This Row],[Total Length]]/JuchuZan[[#This Row],[OrderQty]]</f>
        <v>0</v>
      </c>
      <c r="Y545" s="87">
        <f>JuchuZan[[#This Row],[TotalPrice]]+Y544</f>
        <v>1237945.4900000014</v>
      </c>
      <c r="Z5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5" s="1">
        <f>JuchuZan[[#This Row],[Total Length]]/JuchuZan[[#This Row],[Total Block]]</f>
        <v>0</v>
      </c>
      <c r="AB545" s="1">
        <f>JuchuZan[[#This Row],[TotalPrice]]/JuchuZan[[#This Row],[OrderQty]]</f>
        <v>1209.1100000000001</v>
      </c>
      <c r="AC545" s="1" t="e">
        <f>_xlfn.XLOOKUP(JuchuZan[[#This Row],[H'#]],#REF!,#REF!,"NA",0)</f>
        <v>#REF!</v>
      </c>
      <c r="AD545" s="1" t="e">
        <f>_xlfn.XLOOKUP(JuchuZan[[#This Row],[H'#]],#REF!,#REF!,"NA",0)</f>
        <v>#REF!</v>
      </c>
      <c r="AE545" s="1" t="str">
        <f>_xlfn.XLOOKUP(JuchuZan[[#This Row],[H'#]],[3]Sheet1!$H$2:$H$1079,[3]Sheet1!$B$2:$B$1079,"NA",0)</f>
        <v>NA</v>
      </c>
    </row>
    <row r="546" spans="1:31" hidden="1">
      <c r="A546" s="1" t="s">
        <v>1557</v>
      </c>
      <c r="B546" s="1" t="s">
        <v>1558</v>
      </c>
      <c r="C546" s="1" t="s">
        <v>1559</v>
      </c>
      <c r="D546" s="1">
        <v>24</v>
      </c>
      <c r="E546" s="1">
        <v>0</v>
      </c>
      <c r="F546" s="1">
        <v>0</v>
      </c>
      <c r="G546" s="1" t="s">
        <v>553</v>
      </c>
      <c r="H546" s="1" t="s">
        <v>200</v>
      </c>
      <c r="I546" s="1" t="s">
        <v>201</v>
      </c>
      <c r="J546" s="1" t="s">
        <v>1560</v>
      </c>
      <c r="K546" s="1" t="s">
        <v>38</v>
      </c>
      <c r="L546" s="1" t="s">
        <v>38</v>
      </c>
      <c r="M546" s="1" t="s">
        <v>38</v>
      </c>
      <c r="N546" s="1">
        <v>518.46</v>
      </c>
      <c r="O546" s="2">
        <v>12443.04</v>
      </c>
      <c r="P546" s="1">
        <v>11</v>
      </c>
      <c r="Q546" s="1">
        <v>20230922</v>
      </c>
      <c r="R546" s="1">
        <v>20230922</v>
      </c>
      <c r="S546" s="1">
        <v>20230922</v>
      </c>
      <c r="T546" s="1" t="s">
        <v>38</v>
      </c>
      <c r="U546" s="1" t="b">
        <v>0</v>
      </c>
      <c r="V546" s="1" t="b">
        <v>0</v>
      </c>
      <c r="W546" s="1" t="str" cm="1">
        <f t="array" ref="W546">_xlfn.XLOOKUP(MID(JuchuZan[[#This Row],[Item'#]],2,3),INDEX(_dtRg_Material,,1),INDEX(_dtRg_Material,,2),"-")</f>
        <v>-</v>
      </c>
      <c r="X546" s="1">
        <f>JuchuZan[[#This Row],[Total Length]]/JuchuZan[[#This Row],[OrderQty]]</f>
        <v>0</v>
      </c>
      <c r="Y546" s="87">
        <f>JuchuZan[[#This Row],[TotalPrice]]+Y545</f>
        <v>1250388.5300000014</v>
      </c>
      <c r="Z5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6" s="1" t="e">
        <f>JuchuZan[[#This Row],[Total Length]]/JuchuZan[[#This Row],[Total Block]]</f>
        <v>#DIV/0!</v>
      </c>
      <c r="AB546" s="1">
        <f>JuchuZan[[#This Row],[TotalPrice]]/JuchuZan[[#This Row],[OrderQty]]</f>
        <v>518.46</v>
      </c>
      <c r="AC546" s="1" t="e">
        <f>_xlfn.XLOOKUP(JuchuZan[[#This Row],[H'#]],#REF!,#REF!,"NA",0)</f>
        <v>#REF!</v>
      </c>
      <c r="AD546" s="1" t="e">
        <f>_xlfn.XLOOKUP(JuchuZan[[#This Row],[H'#]],#REF!,#REF!,"NA",0)</f>
        <v>#REF!</v>
      </c>
      <c r="AE546" s="1" t="str">
        <f>_xlfn.XLOOKUP(JuchuZan[[#This Row],[H'#]],[3]Sheet1!$H$2:$H$1079,[3]Sheet1!$B$2:$B$1079,"NA",0)</f>
        <v>BURTON (BLACK ANODIZE) TYPE 2</v>
      </c>
    </row>
    <row r="547" spans="1:31">
      <c r="A547" s="1" t="s">
        <v>1561</v>
      </c>
      <c r="B547" s="1" t="s">
        <v>1562</v>
      </c>
      <c r="C547" s="1" t="s">
        <v>1563</v>
      </c>
      <c r="D547" s="1">
        <v>1</v>
      </c>
      <c r="E547" s="1">
        <v>400</v>
      </c>
      <c r="F547" s="1">
        <v>1</v>
      </c>
      <c r="G547" s="1" t="s">
        <v>1564</v>
      </c>
      <c r="H547" s="1" t="s">
        <v>49</v>
      </c>
      <c r="I547" s="1" t="s">
        <v>50</v>
      </c>
      <c r="J547" s="1" t="s">
        <v>59</v>
      </c>
      <c r="K547" s="1" t="s">
        <v>115</v>
      </c>
      <c r="L547" s="1" t="s">
        <v>38</v>
      </c>
      <c r="M547" s="1" t="s">
        <v>38</v>
      </c>
      <c r="N547" s="1">
        <v>92.99</v>
      </c>
      <c r="O547" s="2">
        <v>92.99</v>
      </c>
      <c r="P547" s="1">
        <v>11</v>
      </c>
      <c r="Q547" s="1">
        <v>20230922</v>
      </c>
      <c r="R547" s="1">
        <v>20230922</v>
      </c>
      <c r="S547" s="1">
        <v>20230922</v>
      </c>
      <c r="T547" s="1" t="s">
        <v>38</v>
      </c>
      <c r="U547" s="1" t="b">
        <v>0</v>
      </c>
      <c r="V547" s="1" t="b">
        <v>1</v>
      </c>
      <c r="W547" s="1" t="str" cm="1">
        <f t="array" ref="W547">_xlfn.XLOOKUP(MID(JuchuZan[[#This Row],[Item'#]],2,3),INDEX(_dtRg_Material,,1),INDEX(_dtRg_Material,,2),"-")</f>
        <v>-</v>
      </c>
      <c r="X547" s="1">
        <f>JuchuZan[[#This Row],[Total Length]]/JuchuZan[[#This Row],[OrderQty]]</f>
        <v>400</v>
      </c>
      <c r="Y547" s="87">
        <f>JuchuZan[[#This Row],[TotalPrice]]+Y546</f>
        <v>1250481.5200000014</v>
      </c>
      <c r="Z5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7" s="1">
        <f>JuchuZan[[#This Row],[Total Length]]/JuchuZan[[#This Row],[Total Block]]</f>
        <v>400</v>
      </c>
      <c r="AB547" s="1">
        <f>JuchuZan[[#This Row],[TotalPrice]]/JuchuZan[[#This Row],[OrderQty]]</f>
        <v>92.99</v>
      </c>
      <c r="AC547" s="1" t="e">
        <f>_xlfn.XLOOKUP(JuchuZan[[#This Row],[H'#]],#REF!,#REF!,"NA",0)</f>
        <v>#REF!</v>
      </c>
      <c r="AD547" s="1" t="e">
        <f>_xlfn.XLOOKUP(JuchuZan[[#This Row],[H'#]],#REF!,#REF!,"NA",0)</f>
        <v>#REF!</v>
      </c>
      <c r="AE547" s="1" t="str">
        <f>_xlfn.XLOOKUP(JuchuZan[[#This Row],[H'#]],[3]Sheet1!$H$2:$H$1079,[3]Sheet1!$B$2:$B$1079,"NA",0)</f>
        <v>NA</v>
      </c>
    </row>
    <row r="548" spans="1:31" hidden="1">
      <c r="A548" s="1" t="s">
        <v>1565</v>
      </c>
      <c r="B548" s="1" t="s">
        <v>1566</v>
      </c>
      <c r="C548" s="1" t="s">
        <v>1567</v>
      </c>
      <c r="D548" s="1">
        <v>66</v>
      </c>
      <c r="E548" s="1">
        <v>55440</v>
      </c>
      <c r="F548" s="1">
        <v>132</v>
      </c>
      <c r="G548" s="1" t="s">
        <v>559</v>
      </c>
      <c r="H548" s="1" t="s">
        <v>1568</v>
      </c>
      <c r="I548" s="1" t="s">
        <v>1569</v>
      </c>
      <c r="J548" s="1" t="s">
        <v>51</v>
      </c>
      <c r="K548" s="1" t="s">
        <v>60</v>
      </c>
      <c r="L548" s="1" t="s">
        <v>96</v>
      </c>
      <c r="M548" s="1" t="s">
        <v>208</v>
      </c>
      <c r="N548" s="1">
        <v>134.5</v>
      </c>
      <c r="O548" s="2">
        <v>8877</v>
      </c>
      <c r="P548" s="1">
        <v>11</v>
      </c>
      <c r="Q548" s="1">
        <v>20230823</v>
      </c>
      <c r="R548" s="1">
        <v>20230922</v>
      </c>
      <c r="S548" s="1">
        <v>20230922</v>
      </c>
      <c r="T548" s="1" t="s">
        <v>38</v>
      </c>
      <c r="U548" s="1" t="b">
        <v>1</v>
      </c>
      <c r="V548" s="1" t="b">
        <v>0</v>
      </c>
      <c r="W548" s="1" t="str" cm="1">
        <f t="array" ref="W548">_xlfn.XLOOKUP(MID(JuchuZan[[#This Row],[Item'#]],2,3),INDEX(_dtRg_Material,,1),INDEX(_dtRg_Material,,2),"-")</f>
        <v>-</v>
      </c>
      <c r="X548" s="1">
        <f>JuchuZan[[#This Row],[Total Length]]/JuchuZan[[#This Row],[OrderQty]]</f>
        <v>840</v>
      </c>
      <c r="Y548" s="87">
        <f>JuchuZan[[#This Row],[TotalPrice]]+Y547</f>
        <v>1259358.5200000014</v>
      </c>
      <c r="Z5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548" s="1">
        <f>JuchuZan[[#This Row],[Total Length]]/JuchuZan[[#This Row],[Total Block]]</f>
        <v>420</v>
      </c>
      <c r="AB548" s="1">
        <f>JuchuZan[[#This Row],[TotalPrice]]/JuchuZan[[#This Row],[OrderQty]]</f>
        <v>134.5</v>
      </c>
      <c r="AC548" s="1" t="e">
        <f>_xlfn.XLOOKUP(JuchuZan[[#This Row],[H'#]],#REF!,#REF!,"NA",0)</f>
        <v>#REF!</v>
      </c>
      <c r="AD548" s="1" t="e">
        <f>_xlfn.XLOOKUP(JuchuZan[[#This Row],[H'#]],#REF!,#REF!,"NA",0)</f>
        <v>#REF!</v>
      </c>
      <c r="AE548" s="1" t="str">
        <f>_xlfn.XLOOKUP(JuchuZan[[#This Row],[H'#]],[3]Sheet1!$H$2:$H$1079,[3]Sheet1!$B$2:$B$1079,"NA",0)</f>
        <v>ACCURACY INSPECTION</v>
      </c>
    </row>
    <row r="549" spans="1:31">
      <c r="A549" s="1" t="s">
        <v>1570</v>
      </c>
      <c r="B549" s="1" t="s">
        <v>1571</v>
      </c>
      <c r="C549" s="1" t="s">
        <v>1572</v>
      </c>
      <c r="D549" s="1">
        <v>32</v>
      </c>
      <c r="E549" s="1">
        <v>0</v>
      </c>
      <c r="F549" s="1">
        <v>32</v>
      </c>
      <c r="G549" s="1" t="s">
        <v>215</v>
      </c>
      <c r="H549" s="1" t="s">
        <v>66</v>
      </c>
      <c r="I549" s="1" t="s">
        <v>67</v>
      </c>
      <c r="J549" s="1" t="s">
        <v>114</v>
      </c>
      <c r="K549" s="1" t="s">
        <v>60</v>
      </c>
      <c r="L549" s="1" t="s">
        <v>38</v>
      </c>
      <c r="M549" s="1" t="s">
        <v>53</v>
      </c>
      <c r="N549" s="1">
        <v>65.150000000000006</v>
      </c>
      <c r="O549" s="2">
        <v>2084.8000000000002</v>
      </c>
      <c r="P549" s="1">
        <v>11</v>
      </c>
      <c r="Q549" s="1">
        <v>20230922</v>
      </c>
      <c r="R549" s="1">
        <v>20230922</v>
      </c>
      <c r="S549" s="1">
        <v>20230922</v>
      </c>
      <c r="T549" s="1" t="s">
        <v>38</v>
      </c>
      <c r="U549" s="1" t="b">
        <v>0</v>
      </c>
      <c r="V549" s="1" t="b">
        <v>1</v>
      </c>
      <c r="W549" s="1" t="str" cm="1">
        <f t="array" ref="W549">_xlfn.XLOOKUP(MID(JuchuZan[[#This Row],[Item'#]],2,3),INDEX(_dtRg_Material,,1),INDEX(_dtRg_Material,,2),"-")</f>
        <v>-</v>
      </c>
      <c r="X549" s="1">
        <f>JuchuZan[[#This Row],[Total Length]]/JuchuZan[[#This Row],[OrderQty]]</f>
        <v>0</v>
      </c>
      <c r="Y549" s="87">
        <f>JuchuZan[[#This Row],[TotalPrice]]+Y548</f>
        <v>1261443.3200000015</v>
      </c>
      <c r="Z5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49" s="1">
        <f>JuchuZan[[#This Row],[Total Length]]/JuchuZan[[#This Row],[Total Block]]</f>
        <v>0</v>
      </c>
      <c r="AB549" s="1">
        <f>JuchuZan[[#This Row],[TotalPrice]]/JuchuZan[[#This Row],[OrderQty]]</f>
        <v>65.150000000000006</v>
      </c>
      <c r="AC549" s="1" t="e">
        <f>_xlfn.XLOOKUP(JuchuZan[[#This Row],[H'#]],#REF!,#REF!,"NA",0)</f>
        <v>#REF!</v>
      </c>
      <c r="AD549" s="1" t="e">
        <f>_xlfn.XLOOKUP(JuchuZan[[#This Row],[H'#]],#REF!,#REF!,"NA",0)</f>
        <v>#REF!</v>
      </c>
      <c r="AE549" s="1" t="str">
        <f>_xlfn.XLOOKUP(JuchuZan[[#This Row],[H'#]],[3]Sheet1!$H$2:$H$1079,[3]Sheet1!$B$2:$B$1079,"NA",0)</f>
        <v>NA</v>
      </c>
    </row>
    <row r="550" spans="1:31">
      <c r="A550" s="1" t="s">
        <v>1573</v>
      </c>
      <c r="B550" s="1" t="s">
        <v>1574</v>
      </c>
      <c r="C550" s="1" t="s">
        <v>1575</v>
      </c>
      <c r="D550" s="1">
        <v>10</v>
      </c>
      <c r="E550" s="1">
        <v>2300</v>
      </c>
      <c r="F550" s="1">
        <v>10</v>
      </c>
      <c r="G550" s="1" t="s">
        <v>1576</v>
      </c>
      <c r="H550" s="1" t="s">
        <v>189</v>
      </c>
      <c r="I550" s="1" t="s">
        <v>190</v>
      </c>
      <c r="J550" s="1" t="s">
        <v>130</v>
      </c>
      <c r="K550" s="1" t="s">
        <v>192</v>
      </c>
      <c r="L550" s="1" t="s">
        <v>38</v>
      </c>
      <c r="M550" s="1" t="s">
        <v>398</v>
      </c>
      <c r="N550" s="1">
        <v>81.260000000000005</v>
      </c>
      <c r="O550" s="2">
        <v>812.6</v>
      </c>
      <c r="P550" s="1">
        <v>11</v>
      </c>
      <c r="Q550" s="1">
        <v>20230922</v>
      </c>
      <c r="R550" s="1">
        <v>20230922</v>
      </c>
      <c r="S550" s="1">
        <v>20230922</v>
      </c>
      <c r="T550" s="1" t="s">
        <v>38</v>
      </c>
      <c r="U550" s="1" t="b">
        <v>0</v>
      </c>
      <c r="V550" s="1" t="b">
        <v>1</v>
      </c>
      <c r="W550" s="1" t="str" cm="1">
        <f t="array" ref="W550">_xlfn.XLOOKUP(MID(JuchuZan[[#This Row],[Item'#]],2,3),INDEX(_dtRg_Material,,1),INDEX(_dtRg_Material,,2),"-")</f>
        <v>-</v>
      </c>
      <c r="X550" s="1">
        <f>JuchuZan[[#This Row],[Total Length]]/JuchuZan[[#This Row],[OrderQty]]</f>
        <v>230</v>
      </c>
      <c r="Y550" s="87">
        <f>JuchuZan[[#This Row],[TotalPrice]]+Y549</f>
        <v>1262255.9200000016</v>
      </c>
      <c r="Z5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0" s="1">
        <f>JuchuZan[[#This Row],[Total Length]]/JuchuZan[[#This Row],[Total Block]]</f>
        <v>230</v>
      </c>
      <c r="AB550" s="1">
        <f>JuchuZan[[#This Row],[TotalPrice]]/JuchuZan[[#This Row],[OrderQty]]</f>
        <v>81.260000000000005</v>
      </c>
      <c r="AC550" s="1" t="e">
        <f>_xlfn.XLOOKUP(JuchuZan[[#This Row],[H'#]],#REF!,#REF!,"NA",0)</f>
        <v>#REF!</v>
      </c>
      <c r="AD550" s="1" t="e">
        <f>_xlfn.XLOOKUP(JuchuZan[[#This Row],[H'#]],#REF!,#REF!,"NA",0)</f>
        <v>#REF!</v>
      </c>
      <c r="AE550" s="1" t="str">
        <f>_xlfn.XLOOKUP(JuchuZan[[#This Row],[H'#]],[3]Sheet1!$H$2:$H$1079,[3]Sheet1!$B$2:$B$1079,"NA",0)</f>
        <v>WHEEL CUTTING HALF 4</v>
      </c>
    </row>
    <row r="551" spans="1:31">
      <c r="A551" s="1" t="s">
        <v>1577</v>
      </c>
      <c r="B551" s="1" t="s">
        <v>504</v>
      </c>
      <c r="C551" s="1" t="s">
        <v>336</v>
      </c>
      <c r="D551" s="1">
        <v>20</v>
      </c>
      <c r="E551" s="1">
        <v>0</v>
      </c>
      <c r="F551" s="1">
        <v>20</v>
      </c>
      <c r="G551" s="1" t="s">
        <v>505</v>
      </c>
      <c r="H551" s="1" t="s">
        <v>49</v>
      </c>
      <c r="I551" s="1" t="s">
        <v>50</v>
      </c>
      <c r="J551" s="1" t="s">
        <v>114</v>
      </c>
      <c r="K551" s="1" t="s">
        <v>60</v>
      </c>
      <c r="L551" s="1" t="s">
        <v>61</v>
      </c>
      <c r="M551" s="1" t="s">
        <v>53</v>
      </c>
      <c r="N551" s="1">
        <v>32</v>
      </c>
      <c r="O551" s="2">
        <v>640</v>
      </c>
      <c r="P551" s="1">
        <v>11</v>
      </c>
      <c r="Q551" s="1">
        <v>20230808</v>
      </c>
      <c r="R551" s="1">
        <v>20230922</v>
      </c>
      <c r="S551" s="1">
        <v>20230922</v>
      </c>
      <c r="T551" s="1" t="s">
        <v>38</v>
      </c>
      <c r="U551" s="1" t="b">
        <v>0</v>
      </c>
      <c r="V551" s="1" t="b">
        <v>1</v>
      </c>
      <c r="W551" s="1" t="str" cm="1">
        <f t="array" ref="W551">_xlfn.XLOOKUP(MID(JuchuZan[[#This Row],[Item'#]],2,3),INDEX(_dtRg_Material,,1),INDEX(_dtRg_Material,,2),"-")</f>
        <v>-</v>
      </c>
      <c r="X551" s="1">
        <f>JuchuZan[[#This Row],[Total Length]]/JuchuZan[[#This Row],[OrderQty]]</f>
        <v>0</v>
      </c>
      <c r="Y551" s="87">
        <f>JuchuZan[[#This Row],[TotalPrice]]+Y550</f>
        <v>1262895.9200000016</v>
      </c>
      <c r="Z5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1" s="1">
        <f>JuchuZan[[#This Row],[Total Length]]/JuchuZan[[#This Row],[Total Block]]</f>
        <v>0</v>
      </c>
      <c r="AB551" s="1">
        <f>JuchuZan[[#This Row],[TotalPrice]]/JuchuZan[[#This Row],[OrderQty]]</f>
        <v>32</v>
      </c>
      <c r="AC551" s="1" t="e">
        <f>_xlfn.XLOOKUP(JuchuZan[[#This Row],[H'#]],#REF!,#REF!,"NA",0)</f>
        <v>#REF!</v>
      </c>
      <c r="AD551" s="1" t="e">
        <f>_xlfn.XLOOKUP(JuchuZan[[#This Row],[H'#]],#REF!,#REF!,"NA",0)</f>
        <v>#REF!</v>
      </c>
      <c r="AE551" s="1" t="str">
        <f>_xlfn.XLOOKUP(JuchuZan[[#This Row],[H'#]],[3]Sheet1!$H$2:$H$1079,[3]Sheet1!$B$2:$B$1079,"NA",0)</f>
        <v>NA</v>
      </c>
    </row>
    <row r="552" spans="1:31" hidden="1">
      <c r="A552" s="1" t="s">
        <v>1578</v>
      </c>
      <c r="B552" s="1" t="s">
        <v>1579</v>
      </c>
      <c r="C552" s="1" t="s">
        <v>1580</v>
      </c>
      <c r="D552" s="1">
        <v>1</v>
      </c>
      <c r="E552" s="1">
        <v>1060</v>
      </c>
      <c r="F552" s="1">
        <v>4</v>
      </c>
      <c r="G552" s="1" t="s">
        <v>215</v>
      </c>
      <c r="H552" s="1" t="s">
        <v>74</v>
      </c>
      <c r="I552" s="1" t="s">
        <v>36</v>
      </c>
      <c r="J552" s="1" t="s">
        <v>75</v>
      </c>
      <c r="K552" s="1" t="s">
        <v>1268</v>
      </c>
      <c r="L552" s="1" t="s">
        <v>38</v>
      </c>
      <c r="M552" s="1" t="s">
        <v>38</v>
      </c>
      <c r="N552" s="1">
        <v>1179</v>
      </c>
      <c r="O552" s="2">
        <v>1179</v>
      </c>
      <c r="P552" s="1">
        <v>11</v>
      </c>
      <c r="Q552" s="1">
        <v>20230922</v>
      </c>
      <c r="R552" s="1">
        <v>20230922</v>
      </c>
      <c r="S552" s="1">
        <v>20230922</v>
      </c>
      <c r="T552" s="1" t="s">
        <v>38</v>
      </c>
      <c r="U552" s="1" t="b">
        <v>0</v>
      </c>
      <c r="V552" s="1" t="b">
        <v>0</v>
      </c>
      <c r="W552" s="1" t="str" cm="1">
        <f t="array" ref="W552">_xlfn.XLOOKUP(MID(JuchuZan[[#This Row],[Item'#]],2,3),INDEX(_dtRg_Material,,1),INDEX(_dtRg_Material,,2),"-")</f>
        <v>-</v>
      </c>
      <c r="X552" s="1">
        <f>JuchuZan[[#This Row],[Total Length]]/JuchuZan[[#This Row],[OrderQty]]</f>
        <v>1060</v>
      </c>
      <c r="Y552" s="87">
        <f>JuchuZan[[#This Row],[TotalPrice]]+Y551</f>
        <v>1264074.9200000016</v>
      </c>
      <c r="Z5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2" s="1">
        <f>JuchuZan[[#This Row],[Total Length]]/JuchuZan[[#This Row],[Total Block]]</f>
        <v>265</v>
      </c>
      <c r="AB552" s="1">
        <f>JuchuZan[[#This Row],[TotalPrice]]/JuchuZan[[#This Row],[OrderQty]]</f>
        <v>1179</v>
      </c>
      <c r="AC552" s="1" t="e">
        <f>_xlfn.XLOOKUP(JuchuZan[[#This Row],[H'#]],#REF!,#REF!,"NA",0)</f>
        <v>#REF!</v>
      </c>
      <c r="AD552" s="1" t="e">
        <f>_xlfn.XLOOKUP(JuchuZan[[#This Row],[H'#]],#REF!,#REF!,"NA",0)</f>
        <v>#REF!</v>
      </c>
      <c r="AE552" s="1" t="str">
        <f>_xlfn.XLOOKUP(JuchuZan[[#This Row],[H'#]],[3]Sheet1!$H$2:$H$1079,[3]Sheet1!$B$2:$B$1079,"NA",0)</f>
        <v>WASHING (GL)</v>
      </c>
    </row>
    <row r="553" spans="1:31">
      <c r="A553" s="1" t="s">
        <v>1581</v>
      </c>
      <c r="B553" s="1" t="s">
        <v>504</v>
      </c>
      <c r="C553" s="1" t="s">
        <v>336</v>
      </c>
      <c r="D553" s="1">
        <v>20</v>
      </c>
      <c r="E553" s="1">
        <v>0</v>
      </c>
      <c r="F553" s="1">
        <v>20</v>
      </c>
      <c r="G553" s="1" t="s">
        <v>505</v>
      </c>
      <c r="H553" s="1" t="s">
        <v>49</v>
      </c>
      <c r="I553" s="1" t="s">
        <v>50</v>
      </c>
      <c r="J553" s="1" t="s">
        <v>114</v>
      </c>
      <c r="K553" s="1" t="s">
        <v>60</v>
      </c>
      <c r="L553" s="1" t="s">
        <v>61</v>
      </c>
      <c r="M553" s="1" t="s">
        <v>53</v>
      </c>
      <c r="N553" s="1">
        <v>32</v>
      </c>
      <c r="O553" s="2">
        <v>640</v>
      </c>
      <c r="P553" s="1">
        <v>11</v>
      </c>
      <c r="Q553" s="1">
        <v>20230720</v>
      </c>
      <c r="R553" s="1">
        <v>20230922</v>
      </c>
      <c r="S553" s="1">
        <v>20230922</v>
      </c>
      <c r="T553" s="1" t="s">
        <v>38</v>
      </c>
      <c r="U553" s="1" t="b">
        <v>0</v>
      </c>
      <c r="V553" s="1" t="b">
        <v>1</v>
      </c>
      <c r="W553" s="1" t="str" cm="1">
        <f t="array" ref="W553">_xlfn.XLOOKUP(MID(JuchuZan[[#This Row],[Item'#]],2,3),INDEX(_dtRg_Material,,1),INDEX(_dtRg_Material,,2),"-")</f>
        <v>-</v>
      </c>
      <c r="X553" s="1">
        <f>JuchuZan[[#This Row],[Total Length]]/JuchuZan[[#This Row],[OrderQty]]</f>
        <v>0</v>
      </c>
      <c r="Y553" s="87">
        <f>JuchuZan[[#This Row],[TotalPrice]]+Y552</f>
        <v>1264714.9200000016</v>
      </c>
      <c r="Z5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3" s="1">
        <f>JuchuZan[[#This Row],[Total Length]]/JuchuZan[[#This Row],[Total Block]]</f>
        <v>0</v>
      </c>
      <c r="AB553" s="1">
        <f>JuchuZan[[#This Row],[TotalPrice]]/JuchuZan[[#This Row],[OrderQty]]</f>
        <v>32</v>
      </c>
      <c r="AC553" s="1" t="e">
        <f>_xlfn.XLOOKUP(JuchuZan[[#This Row],[H'#]],#REF!,#REF!,"NA",0)</f>
        <v>#REF!</v>
      </c>
      <c r="AD553" s="1" t="e">
        <f>_xlfn.XLOOKUP(JuchuZan[[#This Row],[H'#]],#REF!,#REF!,"NA",0)</f>
        <v>#REF!</v>
      </c>
      <c r="AE553" s="1" t="str">
        <f>_xlfn.XLOOKUP(JuchuZan[[#This Row],[H'#]],[3]Sheet1!$H$2:$H$1079,[3]Sheet1!$B$2:$B$1079,"NA",0)</f>
        <v>NA</v>
      </c>
    </row>
    <row r="554" spans="1:31">
      <c r="A554" s="1" t="s">
        <v>1582</v>
      </c>
      <c r="B554" s="1" t="s">
        <v>504</v>
      </c>
      <c r="C554" s="1" t="s">
        <v>336</v>
      </c>
      <c r="D554" s="1">
        <v>20</v>
      </c>
      <c r="E554" s="1">
        <v>0</v>
      </c>
      <c r="F554" s="1">
        <v>20</v>
      </c>
      <c r="G554" s="1" t="s">
        <v>505</v>
      </c>
      <c r="H554" s="1" t="s">
        <v>49</v>
      </c>
      <c r="I554" s="1" t="s">
        <v>50</v>
      </c>
      <c r="J554" s="1" t="s">
        <v>114</v>
      </c>
      <c r="K554" s="1" t="s">
        <v>60</v>
      </c>
      <c r="L554" s="1" t="s">
        <v>61</v>
      </c>
      <c r="M554" s="1" t="s">
        <v>53</v>
      </c>
      <c r="N554" s="1">
        <v>32</v>
      </c>
      <c r="O554" s="2">
        <v>640</v>
      </c>
      <c r="P554" s="1">
        <v>11</v>
      </c>
      <c r="Q554" s="1">
        <v>20230720</v>
      </c>
      <c r="R554" s="1">
        <v>20230922</v>
      </c>
      <c r="S554" s="1">
        <v>20230922</v>
      </c>
      <c r="T554" s="1" t="s">
        <v>38</v>
      </c>
      <c r="U554" s="1" t="b">
        <v>0</v>
      </c>
      <c r="V554" s="1" t="b">
        <v>1</v>
      </c>
      <c r="W554" s="1" t="str" cm="1">
        <f t="array" ref="W554">_xlfn.XLOOKUP(MID(JuchuZan[[#This Row],[Item'#]],2,3),INDEX(_dtRg_Material,,1),INDEX(_dtRg_Material,,2),"-")</f>
        <v>-</v>
      </c>
      <c r="X554" s="1">
        <f>JuchuZan[[#This Row],[Total Length]]/JuchuZan[[#This Row],[OrderQty]]</f>
        <v>0</v>
      </c>
      <c r="Y554" s="87">
        <f>JuchuZan[[#This Row],[TotalPrice]]+Y553</f>
        <v>1265354.9200000016</v>
      </c>
      <c r="Z5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4" s="1">
        <f>JuchuZan[[#This Row],[Total Length]]/JuchuZan[[#This Row],[Total Block]]</f>
        <v>0</v>
      </c>
      <c r="AB554" s="1">
        <f>JuchuZan[[#This Row],[TotalPrice]]/JuchuZan[[#This Row],[OrderQty]]</f>
        <v>32</v>
      </c>
      <c r="AC554" s="1" t="e">
        <f>_xlfn.XLOOKUP(JuchuZan[[#This Row],[H'#]],#REF!,#REF!,"NA",0)</f>
        <v>#REF!</v>
      </c>
      <c r="AD554" s="1" t="e">
        <f>_xlfn.XLOOKUP(JuchuZan[[#This Row],[H'#]],#REF!,#REF!,"NA",0)</f>
        <v>#REF!</v>
      </c>
      <c r="AE554" s="1" t="str">
        <f>_xlfn.XLOOKUP(JuchuZan[[#This Row],[H'#]],[3]Sheet1!$H$2:$H$1079,[3]Sheet1!$B$2:$B$1079,"NA",0)</f>
        <v>NA</v>
      </c>
    </row>
    <row r="555" spans="1:31">
      <c r="A555" s="1" t="s">
        <v>1583</v>
      </c>
      <c r="B555" s="1" t="s">
        <v>1584</v>
      </c>
      <c r="C555" s="1" t="s">
        <v>1585</v>
      </c>
      <c r="D555" s="1">
        <v>1</v>
      </c>
      <c r="E555" s="1">
        <v>4851</v>
      </c>
      <c r="F555" s="1">
        <v>0</v>
      </c>
      <c r="G555" s="1" t="s">
        <v>123</v>
      </c>
      <c r="H555" s="1" t="s">
        <v>324</v>
      </c>
      <c r="I555" s="1" t="s">
        <v>50</v>
      </c>
      <c r="J555" s="1" t="s">
        <v>68</v>
      </c>
      <c r="K555" s="1" t="s">
        <v>38</v>
      </c>
      <c r="L555" s="1" t="s">
        <v>61</v>
      </c>
      <c r="M555" s="1" t="s">
        <v>38</v>
      </c>
      <c r="N555" s="1">
        <v>630</v>
      </c>
      <c r="O555" s="2">
        <v>630</v>
      </c>
      <c r="P555" s="1">
        <v>11</v>
      </c>
      <c r="Q555" s="1">
        <v>20230922</v>
      </c>
      <c r="R555" s="1">
        <v>20230922</v>
      </c>
      <c r="S555" s="1">
        <v>20230922</v>
      </c>
      <c r="T555" s="1" t="s">
        <v>1586</v>
      </c>
      <c r="U555" s="1" t="b">
        <v>0</v>
      </c>
      <c r="V555" s="1" t="b">
        <v>1</v>
      </c>
      <c r="W555" s="1" t="str" cm="1">
        <f t="array" ref="W555">_xlfn.XLOOKUP(MID(JuchuZan[[#This Row],[Item'#]],2,3),INDEX(_dtRg_Material,,1),INDEX(_dtRg_Material,,2),"-")</f>
        <v>-</v>
      </c>
      <c r="X555" s="1">
        <f>JuchuZan[[#This Row],[Total Length]]/JuchuZan[[#This Row],[OrderQty]]</f>
        <v>4851</v>
      </c>
      <c r="Y555" s="87">
        <f>JuchuZan[[#This Row],[TotalPrice]]+Y554</f>
        <v>1265984.9200000016</v>
      </c>
      <c r="Z5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5" s="1" t="e">
        <f>JuchuZan[[#This Row],[Total Length]]/JuchuZan[[#This Row],[Total Block]]</f>
        <v>#DIV/0!</v>
      </c>
      <c r="AB555" s="1">
        <f>JuchuZan[[#This Row],[TotalPrice]]/JuchuZan[[#This Row],[OrderQty]]</f>
        <v>630</v>
      </c>
      <c r="AC555" s="1" t="e">
        <f>_xlfn.XLOOKUP(JuchuZan[[#This Row],[H'#]],#REF!,#REF!,"NA",0)</f>
        <v>#REF!</v>
      </c>
      <c r="AD555" s="1" t="e">
        <f>_xlfn.XLOOKUP(JuchuZan[[#This Row],[H'#]],#REF!,#REF!,"NA",0)</f>
        <v>#REF!</v>
      </c>
      <c r="AE555" s="1" t="str">
        <f>_xlfn.XLOOKUP(JuchuZan[[#This Row],[H'#]],[3]Sheet1!$H$2:$H$1079,[3]Sheet1!$B$2:$B$1079,"NA",0)</f>
        <v>NA</v>
      </c>
    </row>
    <row r="556" spans="1:31">
      <c r="A556" s="1" t="s">
        <v>1587</v>
      </c>
      <c r="B556" s="1" t="s">
        <v>1588</v>
      </c>
      <c r="C556" s="1" t="s">
        <v>1589</v>
      </c>
      <c r="D556" s="1">
        <v>2</v>
      </c>
      <c r="E556" s="1">
        <v>620</v>
      </c>
      <c r="F556" s="1">
        <v>2</v>
      </c>
      <c r="G556" s="1" t="s">
        <v>127</v>
      </c>
      <c r="H556" s="1" t="s">
        <v>49</v>
      </c>
      <c r="I556" s="1" t="s">
        <v>50</v>
      </c>
      <c r="J556" s="1" t="s">
        <v>51</v>
      </c>
      <c r="K556" s="1" t="s">
        <v>82</v>
      </c>
      <c r="L556" s="1" t="s">
        <v>38</v>
      </c>
      <c r="M556" s="1" t="s">
        <v>53</v>
      </c>
      <c r="N556" s="1">
        <v>110.72</v>
      </c>
      <c r="O556" s="2">
        <v>221.44</v>
      </c>
      <c r="P556" s="1">
        <v>11</v>
      </c>
      <c r="Q556" s="1">
        <v>20230818</v>
      </c>
      <c r="R556" s="1">
        <v>20230922</v>
      </c>
      <c r="S556" s="1">
        <v>20230922</v>
      </c>
      <c r="T556" s="1" t="s">
        <v>38</v>
      </c>
      <c r="U556" s="1" t="b">
        <v>0</v>
      </c>
      <c r="V556" s="1" t="b">
        <v>1</v>
      </c>
      <c r="W556" s="1" t="str" cm="1">
        <f t="array" ref="W556">_xlfn.XLOOKUP(MID(JuchuZan[[#This Row],[Item'#]],2,3),INDEX(_dtRg_Material,,1),INDEX(_dtRg_Material,,2),"-")</f>
        <v>-</v>
      </c>
      <c r="X556" s="1">
        <f>JuchuZan[[#This Row],[Total Length]]/JuchuZan[[#This Row],[OrderQty]]</f>
        <v>310</v>
      </c>
      <c r="Y556" s="87">
        <f>JuchuZan[[#This Row],[TotalPrice]]+Y555</f>
        <v>1266206.3600000015</v>
      </c>
      <c r="Z5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6" s="1">
        <f>JuchuZan[[#This Row],[Total Length]]/JuchuZan[[#This Row],[Total Block]]</f>
        <v>310</v>
      </c>
      <c r="AB556" s="1">
        <f>JuchuZan[[#This Row],[TotalPrice]]/JuchuZan[[#This Row],[OrderQty]]</f>
        <v>110.72</v>
      </c>
      <c r="AC556" s="1" t="e">
        <f>_xlfn.XLOOKUP(JuchuZan[[#This Row],[H'#]],#REF!,#REF!,"NA",0)</f>
        <v>#REF!</v>
      </c>
      <c r="AD556" s="1" t="e">
        <f>_xlfn.XLOOKUP(JuchuZan[[#This Row],[H'#]],#REF!,#REF!,"NA",0)</f>
        <v>#REF!</v>
      </c>
      <c r="AE556" s="1" t="str">
        <f>_xlfn.XLOOKUP(JuchuZan[[#This Row],[H'#]],[3]Sheet1!$H$2:$H$1079,[3]Sheet1!$B$2:$B$1079,"NA",0)</f>
        <v>NA</v>
      </c>
    </row>
    <row r="557" spans="1:31">
      <c r="A557" s="1" t="s">
        <v>1590</v>
      </c>
      <c r="B557" s="1" t="s">
        <v>1591</v>
      </c>
      <c r="C557" s="1" t="s">
        <v>1592</v>
      </c>
      <c r="D557" s="1">
        <v>4</v>
      </c>
      <c r="E557" s="1">
        <v>0</v>
      </c>
      <c r="F557" s="1">
        <v>4</v>
      </c>
      <c r="G557" s="1" t="s">
        <v>466</v>
      </c>
      <c r="H557" s="1" t="s">
        <v>49</v>
      </c>
      <c r="I557" s="1" t="s">
        <v>50</v>
      </c>
      <c r="J557" s="1" t="s">
        <v>114</v>
      </c>
      <c r="K557" s="1" t="s">
        <v>167</v>
      </c>
      <c r="L557" s="1" t="s">
        <v>38</v>
      </c>
      <c r="M557" s="1" t="s">
        <v>38</v>
      </c>
      <c r="N557" s="1">
        <v>60.72</v>
      </c>
      <c r="O557" s="2">
        <v>242.88</v>
      </c>
      <c r="P557" s="1">
        <v>11</v>
      </c>
      <c r="Q557" s="1">
        <v>20230728</v>
      </c>
      <c r="R557" s="1">
        <v>20230922</v>
      </c>
      <c r="S557" s="1">
        <v>20230922</v>
      </c>
      <c r="T557" s="1" t="s">
        <v>38</v>
      </c>
      <c r="U557" s="1" t="b">
        <v>0</v>
      </c>
      <c r="V557" s="1" t="b">
        <v>1</v>
      </c>
      <c r="W557" s="1" t="str" cm="1">
        <f t="array" ref="W557">_xlfn.XLOOKUP(MID(JuchuZan[[#This Row],[Item'#]],2,3),INDEX(_dtRg_Material,,1),INDEX(_dtRg_Material,,2),"-")</f>
        <v>-</v>
      </c>
      <c r="X557" s="1">
        <f>JuchuZan[[#This Row],[Total Length]]/JuchuZan[[#This Row],[OrderQty]]</f>
        <v>0</v>
      </c>
      <c r="Y557" s="87">
        <f>JuchuZan[[#This Row],[TotalPrice]]+Y556</f>
        <v>1266449.2400000014</v>
      </c>
      <c r="Z5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7" s="1">
        <f>JuchuZan[[#This Row],[Total Length]]/JuchuZan[[#This Row],[Total Block]]</f>
        <v>0</v>
      </c>
      <c r="AB557" s="1">
        <f>JuchuZan[[#This Row],[TotalPrice]]/JuchuZan[[#This Row],[OrderQty]]</f>
        <v>60.72</v>
      </c>
      <c r="AC557" s="1" t="e">
        <f>_xlfn.XLOOKUP(JuchuZan[[#This Row],[H'#]],#REF!,#REF!,"NA",0)</f>
        <v>#REF!</v>
      </c>
      <c r="AD557" s="1" t="e">
        <f>_xlfn.XLOOKUP(JuchuZan[[#This Row],[H'#]],#REF!,#REF!,"NA",0)</f>
        <v>#REF!</v>
      </c>
      <c r="AE557" s="1" t="str">
        <f>_xlfn.XLOOKUP(JuchuZan[[#This Row],[H'#]],[3]Sheet1!$H$2:$H$1079,[3]Sheet1!$B$2:$B$1079,"NA",0)</f>
        <v>NA</v>
      </c>
    </row>
    <row r="558" spans="1:31">
      <c r="A558" s="1" t="s">
        <v>1593</v>
      </c>
      <c r="B558" s="1" t="s">
        <v>327</v>
      </c>
      <c r="C558" s="1" t="s">
        <v>328</v>
      </c>
      <c r="D558" s="1">
        <v>60</v>
      </c>
      <c r="E558" s="1">
        <v>0</v>
      </c>
      <c r="F558" s="1">
        <v>60</v>
      </c>
      <c r="G558" s="1" t="s">
        <v>1149</v>
      </c>
      <c r="H558" s="1" t="s">
        <v>49</v>
      </c>
      <c r="I558" s="1" t="s">
        <v>50</v>
      </c>
      <c r="J558" s="1" t="s">
        <v>114</v>
      </c>
      <c r="K558" s="1" t="s">
        <v>60</v>
      </c>
      <c r="L558" s="1" t="s">
        <v>61</v>
      </c>
      <c r="M558" s="1" t="s">
        <v>38</v>
      </c>
      <c r="N558" s="1">
        <v>47.51</v>
      </c>
      <c r="O558" s="2">
        <v>2850.6</v>
      </c>
      <c r="P558" s="1">
        <v>11</v>
      </c>
      <c r="Q558" s="1">
        <v>20230905</v>
      </c>
      <c r="R558" s="1">
        <v>20230922</v>
      </c>
      <c r="S558" s="1">
        <v>20230922</v>
      </c>
      <c r="T558" s="1" t="s">
        <v>38</v>
      </c>
      <c r="U558" s="1" t="b">
        <v>0</v>
      </c>
      <c r="V558" s="1" t="b">
        <v>1</v>
      </c>
      <c r="W558" s="1" t="str" cm="1">
        <f t="array" ref="W558">_xlfn.XLOOKUP(MID(JuchuZan[[#This Row],[Item'#]],2,3),INDEX(_dtRg_Material,,1),INDEX(_dtRg_Material,,2),"-")</f>
        <v>-</v>
      </c>
      <c r="X558" s="1">
        <f>JuchuZan[[#This Row],[Total Length]]/JuchuZan[[#This Row],[OrderQty]]</f>
        <v>0</v>
      </c>
      <c r="Y558" s="87">
        <f>JuchuZan[[#This Row],[TotalPrice]]+Y557</f>
        <v>1269299.8400000015</v>
      </c>
      <c r="Z5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8" s="1">
        <f>JuchuZan[[#This Row],[Total Length]]/JuchuZan[[#This Row],[Total Block]]</f>
        <v>0</v>
      </c>
      <c r="AB558" s="1">
        <f>JuchuZan[[#This Row],[TotalPrice]]/JuchuZan[[#This Row],[OrderQty]]</f>
        <v>47.51</v>
      </c>
      <c r="AC558" s="1" t="e">
        <f>_xlfn.XLOOKUP(JuchuZan[[#This Row],[H'#]],#REF!,#REF!,"NA",0)</f>
        <v>#REF!</v>
      </c>
      <c r="AD558" s="1" t="e">
        <f>_xlfn.XLOOKUP(JuchuZan[[#This Row],[H'#]],#REF!,#REF!,"NA",0)</f>
        <v>#REF!</v>
      </c>
      <c r="AE558" s="1" t="str">
        <f>_xlfn.XLOOKUP(JuchuZan[[#This Row],[H'#]],[3]Sheet1!$H$2:$H$1079,[3]Sheet1!$B$2:$B$1079,"NA",0)</f>
        <v>NA</v>
      </c>
    </row>
    <row r="559" spans="1:31">
      <c r="A559" s="1" t="s">
        <v>1594</v>
      </c>
      <c r="B559" s="1" t="s">
        <v>1595</v>
      </c>
      <c r="C559" s="1" t="s">
        <v>1596</v>
      </c>
      <c r="D559" s="1">
        <v>10</v>
      </c>
      <c r="E559" s="1">
        <v>50000</v>
      </c>
      <c r="F559" s="1">
        <v>0</v>
      </c>
      <c r="G559" s="1" t="s">
        <v>1597</v>
      </c>
      <c r="H559" s="1" t="s">
        <v>324</v>
      </c>
      <c r="I559" s="1" t="s">
        <v>50</v>
      </c>
      <c r="J559" s="1" t="s">
        <v>114</v>
      </c>
      <c r="K559" s="1" t="s">
        <v>38</v>
      </c>
      <c r="L559" s="1" t="s">
        <v>61</v>
      </c>
      <c r="M559" s="1" t="s">
        <v>38</v>
      </c>
      <c r="N559" s="1">
        <v>472</v>
      </c>
      <c r="O559" s="2">
        <v>4720</v>
      </c>
      <c r="P559" s="1">
        <v>11</v>
      </c>
      <c r="Q559" s="1">
        <v>20230921</v>
      </c>
      <c r="R559" s="1">
        <v>20230922</v>
      </c>
      <c r="S559" s="1">
        <v>20230922</v>
      </c>
      <c r="T559" s="1" t="s">
        <v>38</v>
      </c>
      <c r="U559" s="1" t="b">
        <v>0</v>
      </c>
      <c r="V559" s="1" t="b">
        <v>1</v>
      </c>
      <c r="W559" s="1" t="str" cm="1">
        <f t="array" ref="W559">_xlfn.XLOOKUP(MID(JuchuZan[[#This Row],[Item'#]],2,3),INDEX(_dtRg_Material,,1),INDEX(_dtRg_Material,,2),"-")</f>
        <v>-</v>
      </c>
      <c r="X559" s="1">
        <f>JuchuZan[[#This Row],[Total Length]]/JuchuZan[[#This Row],[OrderQty]]</f>
        <v>5000</v>
      </c>
      <c r="Y559" s="87">
        <f>JuchuZan[[#This Row],[TotalPrice]]+Y558</f>
        <v>1274019.8400000015</v>
      </c>
      <c r="Z5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59" s="1" t="e">
        <f>JuchuZan[[#This Row],[Total Length]]/JuchuZan[[#This Row],[Total Block]]</f>
        <v>#DIV/0!</v>
      </c>
      <c r="AB559" s="1">
        <f>JuchuZan[[#This Row],[TotalPrice]]/JuchuZan[[#This Row],[OrderQty]]</f>
        <v>472</v>
      </c>
      <c r="AC559" s="1" t="e">
        <f>_xlfn.XLOOKUP(JuchuZan[[#This Row],[H'#]],#REF!,#REF!,"NA",0)</f>
        <v>#REF!</v>
      </c>
      <c r="AD559" s="1" t="e">
        <f>_xlfn.XLOOKUP(JuchuZan[[#This Row],[H'#]],#REF!,#REF!,"NA",0)</f>
        <v>#REF!</v>
      </c>
      <c r="AE559" s="1" t="str">
        <f>_xlfn.XLOOKUP(JuchuZan[[#This Row],[H'#]],[3]Sheet1!$H$2:$H$1079,[3]Sheet1!$B$2:$B$1079,"NA",0)</f>
        <v>RAIL SURFACE/GROOVE GRINDING</v>
      </c>
    </row>
    <row r="560" spans="1:31">
      <c r="A560" s="1" t="s">
        <v>1598</v>
      </c>
      <c r="B560" s="1" t="s">
        <v>1599</v>
      </c>
      <c r="C560" s="1" t="s">
        <v>1600</v>
      </c>
      <c r="D560" s="1">
        <v>2</v>
      </c>
      <c r="E560" s="1">
        <v>1000</v>
      </c>
      <c r="F560" s="1">
        <v>2</v>
      </c>
      <c r="G560" s="1" t="s">
        <v>34</v>
      </c>
      <c r="H560" s="1" t="s">
        <v>102</v>
      </c>
      <c r="I560" s="1" t="s">
        <v>103</v>
      </c>
      <c r="J560" s="1" t="s">
        <v>355</v>
      </c>
      <c r="K560" s="1" t="s">
        <v>105</v>
      </c>
      <c r="L560" s="1" t="s">
        <v>38</v>
      </c>
      <c r="M560" s="1" t="s">
        <v>38</v>
      </c>
      <c r="N560" s="1">
        <v>70.739999999999995</v>
      </c>
      <c r="O560" s="2">
        <v>141.47999999999999</v>
      </c>
      <c r="P560" s="1">
        <v>11</v>
      </c>
      <c r="Q560" s="1">
        <v>20230915</v>
      </c>
      <c r="R560" s="1">
        <v>20230922</v>
      </c>
      <c r="S560" s="1">
        <v>20230922</v>
      </c>
      <c r="T560" s="1" t="s">
        <v>38</v>
      </c>
      <c r="U560" s="1" t="b">
        <v>0</v>
      </c>
      <c r="V560" s="1" t="b">
        <v>1</v>
      </c>
      <c r="W560" s="1" t="str" cm="1">
        <f t="array" ref="W560">_xlfn.XLOOKUP(MID(JuchuZan[[#This Row],[Item'#]],2,3),INDEX(_dtRg_Material,,1),INDEX(_dtRg_Material,,2),"-")</f>
        <v>-</v>
      </c>
      <c r="X560" s="1">
        <f>JuchuZan[[#This Row],[Total Length]]/JuchuZan[[#This Row],[OrderQty]]</f>
        <v>500</v>
      </c>
      <c r="Y560" s="87">
        <f>JuchuZan[[#This Row],[TotalPrice]]+Y559</f>
        <v>1274161.3200000015</v>
      </c>
      <c r="Z5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0" s="1">
        <f>JuchuZan[[#This Row],[Total Length]]/JuchuZan[[#This Row],[Total Block]]</f>
        <v>500</v>
      </c>
      <c r="AB560" s="1">
        <f>JuchuZan[[#This Row],[TotalPrice]]/JuchuZan[[#This Row],[OrderQty]]</f>
        <v>70.739999999999995</v>
      </c>
      <c r="AC560" s="1" t="e">
        <f>_xlfn.XLOOKUP(JuchuZan[[#This Row],[H'#]],#REF!,#REF!,"NA",0)</f>
        <v>#REF!</v>
      </c>
      <c r="AD560" s="1" t="e">
        <f>_xlfn.XLOOKUP(JuchuZan[[#This Row],[H'#]],#REF!,#REF!,"NA",0)</f>
        <v>#REF!</v>
      </c>
      <c r="AE560" s="1" t="str">
        <f>_xlfn.XLOOKUP(JuchuZan[[#This Row],[H'#]],[3]Sheet1!$H$2:$H$1079,[3]Sheet1!$B$2:$B$1079,"NA",0)</f>
        <v>NA</v>
      </c>
    </row>
    <row r="561" spans="1:31">
      <c r="A561" s="1" t="s">
        <v>1601</v>
      </c>
      <c r="B561" s="1" t="s">
        <v>1602</v>
      </c>
      <c r="C561" s="1" t="s">
        <v>1603</v>
      </c>
      <c r="D561" s="1">
        <v>2</v>
      </c>
      <c r="E561" s="1">
        <v>1640</v>
      </c>
      <c r="F561" s="1">
        <v>2</v>
      </c>
      <c r="G561" s="1" t="s">
        <v>828</v>
      </c>
      <c r="H561" s="1" t="s">
        <v>102</v>
      </c>
      <c r="I561" s="1" t="s">
        <v>103</v>
      </c>
      <c r="J561" s="1" t="s">
        <v>104</v>
      </c>
      <c r="K561" s="1" t="s">
        <v>105</v>
      </c>
      <c r="L561" s="1" t="s">
        <v>38</v>
      </c>
      <c r="M561" s="1" t="s">
        <v>38</v>
      </c>
      <c r="N561" s="1">
        <v>81.41</v>
      </c>
      <c r="O561" s="2">
        <v>162.82</v>
      </c>
      <c r="P561" s="1">
        <v>11</v>
      </c>
      <c r="Q561" s="1">
        <v>20230831</v>
      </c>
      <c r="R561" s="1">
        <v>20230922</v>
      </c>
      <c r="S561" s="1">
        <v>20230922</v>
      </c>
      <c r="T561" s="1" t="s">
        <v>38</v>
      </c>
      <c r="U561" s="1" t="b">
        <v>0</v>
      </c>
      <c r="V561" s="1" t="b">
        <v>1</v>
      </c>
      <c r="W561" s="1" t="str" cm="1">
        <f t="array" ref="W561">_xlfn.XLOOKUP(MID(JuchuZan[[#This Row],[Item'#]],2,3),INDEX(_dtRg_Material,,1),INDEX(_dtRg_Material,,2),"-")</f>
        <v>-</v>
      </c>
      <c r="X561" s="1">
        <f>JuchuZan[[#This Row],[Total Length]]/JuchuZan[[#This Row],[OrderQty]]</f>
        <v>820</v>
      </c>
      <c r="Y561" s="87">
        <f>JuchuZan[[#This Row],[TotalPrice]]+Y560</f>
        <v>1274324.1400000015</v>
      </c>
      <c r="Z5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1" s="1">
        <f>JuchuZan[[#This Row],[Total Length]]/JuchuZan[[#This Row],[Total Block]]</f>
        <v>820</v>
      </c>
      <c r="AB561" s="1">
        <f>JuchuZan[[#This Row],[TotalPrice]]/JuchuZan[[#This Row],[OrderQty]]</f>
        <v>81.41</v>
      </c>
      <c r="AC561" s="1" t="e">
        <f>_xlfn.XLOOKUP(JuchuZan[[#This Row],[H'#]],#REF!,#REF!,"NA",0)</f>
        <v>#REF!</v>
      </c>
      <c r="AD561" s="1" t="e">
        <f>_xlfn.XLOOKUP(JuchuZan[[#This Row],[H'#]],#REF!,#REF!,"NA",0)</f>
        <v>#REF!</v>
      </c>
      <c r="AE561" s="1" t="str">
        <f>_xlfn.XLOOKUP(JuchuZan[[#This Row],[H'#]],[3]Sheet1!$H$2:$H$1079,[3]Sheet1!$B$2:$B$1079,"NA",0)</f>
        <v>FINISH STRAIGHTENING</v>
      </c>
    </row>
    <row r="562" spans="1:31">
      <c r="A562" s="1" t="s">
        <v>1604</v>
      </c>
      <c r="B562" s="1" t="s">
        <v>1605</v>
      </c>
      <c r="C562" s="1" t="s">
        <v>1606</v>
      </c>
      <c r="D562" s="1">
        <v>2</v>
      </c>
      <c r="E562" s="1">
        <v>28040</v>
      </c>
      <c r="F562" s="1">
        <v>6</v>
      </c>
      <c r="G562" s="1" t="s">
        <v>1607</v>
      </c>
      <c r="H562" s="1" t="s">
        <v>66</v>
      </c>
      <c r="I562" s="1" t="s">
        <v>67</v>
      </c>
      <c r="J562" s="1" t="s">
        <v>114</v>
      </c>
      <c r="K562" s="1" t="s">
        <v>207</v>
      </c>
      <c r="L562" s="1" t="s">
        <v>38</v>
      </c>
      <c r="M562" s="1" t="s">
        <v>53</v>
      </c>
      <c r="N562" s="1">
        <v>1415.33</v>
      </c>
      <c r="O562" s="2">
        <v>2830.66</v>
      </c>
      <c r="P562" s="1">
        <v>11</v>
      </c>
      <c r="Q562" s="1">
        <v>20230817</v>
      </c>
      <c r="R562" s="1">
        <v>20230922</v>
      </c>
      <c r="S562" s="1">
        <v>20230922</v>
      </c>
      <c r="T562" s="1" t="s">
        <v>1608</v>
      </c>
      <c r="U562" s="1" t="b">
        <v>0</v>
      </c>
      <c r="V562" s="1" t="b">
        <v>1</v>
      </c>
      <c r="W562" s="1" t="str" cm="1">
        <f t="array" ref="W562">_xlfn.XLOOKUP(MID(JuchuZan[[#This Row],[Item'#]],2,3),INDEX(_dtRg_Material,,1),INDEX(_dtRg_Material,,2),"-")</f>
        <v>-</v>
      </c>
      <c r="X562" s="1">
        <f>JuchuZan[[#This Row],[Total Length]]/JuchuZan[[#This Row],[OrderQty]]</f>
        <v>14020</v>
      </c>
      <c r="Y562" s="87">
        <f>JuchuZan[[#This Row],[TotalPrice]]+Y561</f>
        <v>1277154.8000000014</v>
      </c>
      <c r="Z5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2" s="1">
        <f>JuchuZan[[#This Row],[Total Length]]/JuchuZan[[#This Row],[Total Block]]</f>
        <v>4673.333333333333</v>
      </c>
      <c r="AB562" s="1">
        <f>JuchuZan[[#This Row],[TotalPrice]]/JuchuZan[[#This Row],[OrderQty]]</f>
        <v>1415.33</v>
      </c>
      <c r="AC562" s="1" t="e">
        <f>_xlfn.XLOOKUP(JuchuZan[[#This Row],[H'#]],#REF!,#REF!,"NA",0)</f>
        <v>#REF!</v>
      </c>
      <c r="AD562" s="1" t="e">
        <f>_xlfn.XLOOKUP(JuchuZan[[#This Row],[H'#]],#REF!,#REF!,"NA",0)</f>
        <v>#REF!</v>
      </c>
      <c r="AE562" s="1" t="str">
        <f>_xlfn.XLOOKUP(JuchuZan[[#This Row],[H'#]],[3]Sheet1!$H$2:$H$1079,[3]Sheet1!$B$2:$B$1079,"NA",0)</f>
        <v>FINAL INSPECTION</v>
      </c>
    </row>
    <row r="563" spans="1:31">
      <c r="A563" s="1" t="s">
        <v>1609</v>
      </c>
      <c r="B563" s="1" t="s">
        <v>1610</v>
      </c>
      <c r="C563" s="1" t="s">
        <v>1611</v>
      </c>
      <c r="D563" s="1">
        <v>2</v>
      </c>
      <c r="E563" s="1">
        <v>570</v>
      </c>
      <c r="F563" s="1">
        <v>4</v>
      </c>
      <c r="G563" s="1" t="s">
        <v>1612</v>
      </c>
      <c r="H563" s="1" t="s">
        <v>102</v>
      </c>
      <c r="I563" s="1" t="s">
        <v>103</v>
      </c>
      <c r="J563" s="1" t="s">
        <v>104</v>
      </c>
      <c r="K563" s="1" t="s">
        <v>105</v>
      </c>
      <c r="L563" s="1" t="s">
        <v>38</v>
      </c>
      <c r="M563" s="1" t="s">
        <v>38</v>
      </c>
      <c r="N563" s="1">
        <v>87.91</v>
      </c>
      <c r="O563" s="2">
        <v>175.82</v>
      </c>
      <c r="P563" s="1">
        <v>11</v>
      </c>
      <c r="Q563" s="1">
        <v>20230920</v>
      </c>
      <c r="R563" s="1">
        <v>20230922</v>
      </c>
      <c r="S563" s="1">
        <v>20230922</v>
      </c>
      <c r="T563" s="1" t="s">
        <v>38</v>
      </c>
      <c r="U563" s="1" t="b">
        <v>0</v>
      </c>
      <c r="V563" s="1" t="b">
        <v>1</v>
      </c>
      <c r="W563" s="1" t="str" cm="1">
        <f t="array" ref="W563">_xlfn.XLOOKUP(MID(JuchuZan[[#This Row],[Item'#]],2,3),INDEX(_dtRg_Material,,1),INDEX(_dtRg_Material,,2),"-")</f>
        <v>-</v>
      </c>
      <c r="X563" s="1">
        <f>JuchuZan[[#This Row],[Total Length]]/JuchuZan[[#This Row],[OrderQty]]</f>
        <v>285</v>
      </c>
      <c r="Y563" s="87">
        <f>JuchuZan[[#This Row],[TotalPrice]]+Y562</f>
        <v>1277330.6200000015</v>
      </c>
      <c r="Z5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3" s="1">
        <f>JuchuZan[[#This Row],[Total Length]]/JuchuZan[[#This Row],[Total Block]]</f>
        <v>142.5</v>
      </c>
      <c r="AB563" s="1">
        <f>JuchuZan[[#This Row],[TotalPrice]]/JuchuZan[[#This Row],[OrderQty]]</f>
        <v>87.91</v>
      </c>
      <c r="AC563" s="1" t="e">
        <f>_xlfn.XLOOKUP(JuchuZan[[#This Row],[H'#]],#REF!,#REF!,"NA",0)</f>
        <v>#REF!</v>
      </c>
      <c r="AD563" s="1" t="e">
        <f>_xlfn.XLOOKUP(JuchuZan[[#This Row],[H'#]],#REF!,#REF!,"NA",0)</f>
        <v>#REF!</v>
      </c>
      <c r="AE563" s="1" t="str">
        <f>_xlfn.XLOOKUP(JuchuZan[[#This Row],[H'#]],[3]Sheet1!$H$2:$H$1079,[3]Sheet1!$B$2:$B$1079,"NA",0)</f>
        <v>WASHING &amp; WIPING RAIL</v>
      </c>
    </row>
    <row r="564" spans="1:31">
      <c r="A564" s="1" t="s">
        <v>1613</v>
      </c>
      <c r="B564" s="1" t="s">
        <v>1614</v>
      </c>
      <c r="C564" s="1" t="s">
        <v>1615</v>
      </c>
      <c r="D564" s="1">
        <v>1</v>
      </c>
      <c r="E564" s="1">
        <v>390</v>
      </c>
      <c r="F564" s="1">
        <v>3</v>
      </c>
      <c r="G564" s="1" t="s">
        <v>1015</v>
      </c>
      <c r="H564" s="1" t="s">
        <v>183</v>
      </c>
      <c r="I564" s="1" t="s">
        <v>184</v>
      </c>
      <c r="J564" s="1" t="s">
        <v>243</v>
      </c>
      <c r="K564" s="1" t="s">
        <v>185</v>
      </c>
      <c r="L564" s="1" t="s">
        <v>38</v>
      </c>
      <c r="M564" s="1" t="s">
        <v>53</v>
      </c>
      <c r="N564" s="1">
        <v>113.14</v>
      </c>
      <c r="O564" s="2">
        <v>113.14</v>
      </c>
      <c r="P564" s="1">
        <v>11</v>
      </c>
      <c r="Q564" s="1">
        <v>20230922</v>
      </c>
      <c r="R564" s="1">
        <v>20230922</v>
      </c>
      <c r="S564" s="1">
        <v>20230922</v>
      </c>
      <c r="T564" s="1" t="s">
        <v>38</v>
      </c>
      <c r="U564" s="1" t="b">
        <v>0</v>
      </c>
      <c r="V564" s="1" t="b">
        <v>1</v>
      </c>
      <c r="W564" s="1" t="str" cm="1">
        <f t="array" ref="W564">_xlfn.XLOOKUP(MID(JuchuZan[[#This Row],[Item'#]],2,3),INDEX(_dtRg_Material,,1),INDEX(_dtRg_Material,,2),"-")</f>
        <v>M</v>
      </c>
      <c r="X564" s="1">
        <f>JuchuZan[[#This Row],[Total Length]]/JuchuZan[[#This Row],[OrderQty]]</f>
        <v>390</v>
      </c>
      <c r="Y564" s="87">
        <f>JuchuZan[[#This Row],[TotalPrice]]+Y563</f>
        <v>1277443.7600000014</v>
      </c>
      <c r="Z5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4" s="1">
        <f>JuchuZan[[#This Row],[Total Length]]/JuchuZan[[#This Row],[Total Block]]</f>
        <v>130</v>
      </c>
      <c r="AB564" s="1">
        <f>JuchuZan[[#This Row],[TotalPrice]]/JuchuZan[[#This Row],[OrderQty]]</f>
        <v>113.14</v>
      </c>
      <c r="AC564" s="1" t="e">
        <f>_xlfn.XLOOKUP(JuchuZan[[#This Row],[H'#]],#REF!,#REF!,"NA",0)</f>
        <v>#REF!</v>
      </c>
      <c r="AD564" s="1" t="e">
        <f>_xlfn.XLOOKUP(JuchuZan[[#This Row],[H'#]],#REF!,#REF!,"NA",0)</f>
        <v>#REF!</v>
      </c>
      <c r="AE564" s="1" t="str">
        <f>_xlfn.XLOOKUP(JuchuZan[[#This Row],[H'#]],[3]Sheet1!$H$2:$H$1079,[3]Sheet1!$B$2:$B$1079,"NA",0)</f>
        <v>NA</v>
      </c>
    </row>
    <row r="565" spans="1:31">
      <c r="A565" s="1" t="s">
        <v>1616</v>
      </c>
      <c r="B565" s="1" t="s">
        <v>1617</v>
      </c>
      <c r="C565" s="1" t="s">
        <v>1618</v>
      </c>
      <c r="D565" s="1">
        <v>2</v>
      </c>
      <c r="E565" s="1">
        <v>6600</v>
      </c>
      <c r="F565" s="1">
        <v>6</v>
      </c>
      <c r="G565" s="1" t="s">
        <v>1619</v>
      </c>
      <c r="H565" s="1" t="s">
        <v>49</v>
      </c>
      <c r="I565" s="1" t="s">
        <v>50</v>
      </c>
      <c r="J565" s="1" t="s">
        <v>68</v>
      </c>
      <c r="K565" s="1" t="s">
        <v>115</v>
      </c>
      <c r="L565" s="1" t="s">
        <v>38</v>
      </c>
      <c r="M565" s="1" t="s">
        <v>38</v>
      </c>
      <c r="N565" s="1">
        <v>754.91</v>
      </c>
      <c r="O565" s="2">
        <v>1509.82</v>
      </c>
      <c r="P565" s="1">
        <v>11</v>
      </c>
      <c r="Q565" s="1">
        <v>20230922</v>
      </c>
      <c r="R565" s="1">
        <v>20230922</v>
      </c>
      <c r="S565" s="1">
        <v>20230922</v>
      </c>
      <c r="T565" s="1" t="s">
        <v>38</v>
      </c>
      <c r="U565" s="1" t="b">
        <v>0</v>
      </c>
      <c r="V565" s="1" t="b">
        <v>1</v>
      </c>
      <c r="W565" s="1" t="str" cm="1">
        <f t="array" ref="W565">_xlfn.XLOOKUP(MID(JuchuZan[[#This Row],[Item'#]],2,3),INDEX(_dtRg_Material,,1),INDEX(_dtRg_Material,,2),"-")</f>
        <v>-</v>
      </c>
      <c r="X565" s="1">
        <f>JuchuZan[[#This Row],[Total Length]]/JuchuZan[[#This Row],[OrderQty]]</f>
        <v>3300</v>
      </c>
      <c r="Y565" s="87">
        <f>JuchuZan[[#This Row],[TotalPrice]]+Y564</f>
        <v>1278953.5800000015</v>
      </c>
      <c r="Z5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5" s="1">
        <f>JuchuZan[[#This Row],[Total Length]]/JuchuZan[[#This Row],[Total Block]]</f>
        <v>1100</v>
      </c>
      <c r="AB565" s="1">
        <f>JuchuZan[[#This Row],[TotalPrice]]/JuchuZan[[#This Row],[OrderQty]]</f>
        <v>754.91</v>
      </c>
      <c r="AC565" s="1" t="e">
        <f>_xlfn.XLOOKUP(JuchuZan[[#This Row],[H'#]],#REF!,#REF!,"NA",0)</f>
        <v>#REF!</v>
      </c>
      <c r="AD565" s="1" t="e">
        <f>_xlfn.XLOOKUP(JuchuZan[[#This Row],[H'#]],#REF!,#REF!,"NA",0)</f>
        <v>#REF!</v>
      </c>
      <c r="AE565" s="1" t="str">
        <f>_xlfn.XLOOKUP(JuchuZan[[#This Row],[H'#]],[3]Sheet1!$H$2:$H$1079,[3]Sheet1!$B$2:$B$1079,"NA",0)</f>
        <v>NA</v>
      </c>
    </row>
    <row r="566" spans="1:31">
      <c r="A566" s="1" t="s">
        <v>1620</v>
      </c>
      <c r="B566" s="1" t="s">
        <v>1621</v>
      </c>
      <c r="C566" s="1" t="s">
        <v>1622</v>
      </c>
      <c r="D566" s="1">
        <v>6</v>
      </c>
      <c r="E566" s="1">
        <v>11094</v>
      </c>
      <c r="F566" s="1">
        <v>0</v>
      </c>
      <c r="G566" s="1" t="s">
        <v>156</v>
      </c>
      <c r="H566" s="1" t="s">
        <v>324</v>
      </c>
      <c r="I566" s="1" t="s">
        <v>50</v>
      </c>
      <c r="J566" s="1" t="s">
        <v>114</v>
      </c>
      <c r="K566" s="1" t="s">
        <v>38</v>
      </c>
      <c r="L566" s="1" t="s">
        <v>61</v>
      </c>
      <c r="M566" s="1" t="s">
        <v>38</v>
      </c>
      <c r="N566" s="1">
        <v>278.60000000000002</v>
      </c>
      <c r="O566" s="2">
        <v>1671.6</v>
      </c>
      <c r="P566" s="1">
        <v>11</v>
      </c>
      <c r="Q566" s="1">
        <v>20230922</v>
      </c>
      <c r="R566" s="1">
        <v>20230922</v>
      </c>
      <c r="S566" s="1">
        <v>20230922</v>
      </c>
      <c r="T566" s="1" t="s">
        <v>38</v>
      </c>
      <c r="U566" s="1" t="b">
        <v>0</v>
      </c>
      <c r="V566" s="1" t="b">
        <v>1</v>
      </c>
      <c r="W566" s="1" t="str" cm="1">
        <f t="array" ref="W566">_xlfn.XLOOKUP(MID(JuchuZan[[#This Row],[Item'#]],2,3),INDEX(_dtRg_Material,,1),INDEX(_dtRg_Material,,2),"-")</f>
        <v>-</v>
      </c>
      <c r="X566" s="1">
        <f>JuchuZan[[#This Row],[Total Length]]/JuchuZan[[#This Row],[OrderQty]]</f>
        <v>1849</v>
      </c>
      <c r="Y566" s="87">
        <f>JuchuZan[[#This Row],[TotalPrice]]+Y565</f>
        <v>1280625.1800000016</v>
      </c>
      <c r="Z5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6" s="1" t="e">
        <f>JuchuZan[[#This Row],[Total Length]]/JuchuZan[[#This Row],[Total Block]]</f>
        <v>#DIV/0!</v>
      </c>
      <c r="AB566" s="1">
        <f>JuchuZan[[#This Row],[TotalPrice]]/JuchuZan[[#This Row],[OrderQty]]</f>
        <v>278.59999999999997</v>
      </c>
      <c r="AC566" s="1" t="e">
        <f>_xlfn.XLOOKUP(JuchuZan[[#This Row],[H'#]],#REF!,#REF!,"NA",0)</f>
        <v>#REF!</v>
      </c>
      <c r="AD566" s="1" t="e">
        <f>_xlfn.XLOOKUP(JuchuZan[[#This Row],[H'#]],#REF!,#REF!,"NA",0)</f>
        <v>#REF!</v>
      </c>
      <c r="AE566" s="1" t="str">
        <f>_xlfn.XLOOKUP(JuchuZan[[#This Row],[H'#]],[3]Sheet1!$H$2:$H$1079,[3]Sheet1!$B$2:$B$1079,"NA",0)</f>
        <v>WHEEL CUTTING HALF 3</v>
      </c>
    </row>
    <row r="567" spans="1:31">
      <c r="A567" s="1" t="s">
        <v>1623</v>
      </c>
      <c r="B567" s="1" t="s">
        <v>1624</v>
      </c>
      <c r="C567" s="1" t="s">
        <v>1625</v>
      </c>
      <c r="D567" s="1">
        <v>16</v>
      </c>
      <c r="E567" s="1">
        <v>0</v>
      </c>
      <c r="F567" s="1">
        <v>16</v>
      </c>
      <c r="G567" s="1" t="s">
        <v>1289</v>
      </c>
      <c r="H567" s="1" t="s">
        <v>66</v>
      </c>
      <c r="I567" s="1" t="s">
        <v>67</v>
      </c>
      <c r="J567" s="1" t="s">
        <v>51</v>
      </c>
      <c r="K567" s="1" t="s">
        <v>60</v>
      </c>
      <c r="L567" s="1" t="s">
        <v>38</v>
      </c>
      <c r="M567" s="1" t="s">
        <v>38</v>
      </c>
      <c r="N567" s="1">
        <v>77.69</v>
      </c>
      <c r="O567" s="2">
        <v>1243.04</v>
      </c>
      <c r="P567" s="1">
        <v>11</v>
      </c>
      <c r="Q567" s="1">
        <v>20230825</v>
      </c>
      <c r="R567" s="1">
        <v>20230922</v>
      </c>
      <c r="S567" s="1">
        <v>20230922</v>
      </c>
      <c r="T567" s="1" t="s">
        <v>38</v>
      </c>
      <c r="U567" s="1" t="b">
        <v>0</v>
      </c>
      <c r="V567" s="1" t="b">
        <v>1</v>
      </c>
      <c r="W567" s="1" t="str" cm="1">
        <f t="array" ref="W567">_xlfn.XLOOKUP(MID(JuchuZan[[#This Row],[Item'#]],2,3),INDEX(_dtRg_Material,,1),INDEX(_dtRg_Material,,2),"-")</f>
        <v>-</v>
      </c>
      <c r="X567" s="1">
        <f>JuchuZan[[#This Row],[Total Length]]/JuchuZan[[#This Row],[OrderQty]]</f>
        <v>0</v>
      </c>
      <c r="Y567" s="87">
        <f>JuchuZan[[#This Row],[TotalPrice]]+Y566</f>
        <v>1281868.2200000016</v>
      </c>
      <c r="Z5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7" s="1">
        <f>JuchuZan[[#This Row],[Total Length]]/JuchuZan[[#This Row],[Total Block]]</f>
        <v>0</v>
      </c>
      <c r="AB567" s="1">
        <f>JuchuZan[[#This Row],[TotalPrice]]/JuchuZan[[#This Row],[OrderQty]]</f>
        <v>77.69</v>
      </c>
      <c r="AC567" s="1" t="e">
        <f>_xlfn.XLOOKUP(JuchuZan[[#This Row],[H'#]],#REF!,#REF!,"NA",0)</f>
        <v>#REF!</v>
      </c>
      <c r="AD567" s="1" t="e">
        <f>_xlfn.XLOOKUP(JuchuZan[[#This Row],[H'#]],#REF!,#REF!,"NA",0)</f>
        <v>#REF!</v>
      </c>
      <c r="AE567" s="1" t="str">
        <f>_xlfn.XLOOKUP(JuchuZan[[#This Row],[H'#]],[3]Sheet1!$H$2:$H$1079,[3]Sheet1!$B$2:$B$1079,"NA",0)</f>
        <v>NA</v>
      </c>
    </row>
    <row r="568" spans="1:31">
      <c r="A568" s="1" t="s">
        <v>1626</v>
      </c>
      <c r="B568" s="1" t="s">
        <v>1627</v>
      </c>
      <c r="C568" s="1" t="s">
        <v>1628</v>
      </c>
      <c r="D568" s="1">
        <v>16</v>
      </c>
      <c r="E568" s="1">
        <v>10560</v>
      </c>
      <c r="F568" s="1">
        <v>16</v>
      </c>
      <c r="G568" s="1" t="s">
        <v>156</v>
      </c>
      <c r="H568" s="1" t="s">
        <v>49</v>
      </c>
      <c r="I568" s="1" t="s">
        <v>50</v>
      </c>
      <c r="J568" s="1" t="s">
        <v>81</v>
      </c>
      <c r="K568" s="1" t="s">
        <v>60</v>
      </c>
      <c r="L568" s="1" t="s">
        <v>38</v>
      </c>
      <c r="M568" s="1" t="s">
        <v>38</v>
      </c>
      <c r="N568" s="1">
        <v>91.96</v>
      </c>
      <c r="O568" s="2">
        <v>1471.36</v>
      </c>
      <c r="P568" s="1">
        <v>11</v>
      </c>
      <c r="Q568" s="1">
        <v>20230922</v>
      </c>
      <c r="R568" s="1">
        <v>20230922</v>
      </c>
      <c r="S568" s="1">
        <v>20230922</v>
      </c>
      <c r="T568" s="1" t="s">
        <v>38</v>
      </c>
      <c r="U568" s="1" t="b">
        <v>0</v>
      </c>
      <c r="V568" s="1" t="b">
        <v>1</v>
      </c>
      <c r="W568" s="1" t="str" cm="1">
        <f t="array" ref="W568">_xlfn.XLOOKUP(MID(JuchuZan[[#This Row],[Item'#]],2,3),INDEX(_dtRg_Material,,1),INDEX(_dtRg_Material,,2),"-")</f>
        <v>-</v>
      </c>
      <c r="X568" s="1">
        <f>JuchuZan[[#This Row],[Total Length]]/JuchuZan[[#This Row],[OrderQty]]</f>
        <v>660</v>
      </c>
      <c r="Y568" s="87">
        <f>JuchuZan[[#This Row],[TotalPrice]]+Y567</f>
        <v>1283339.5800000017</v>
      </c>
      <c r="Z5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8" s="1">
        <f>JuchuZan[[#This Row],[Total Length]]/JuchuZan[[#This Row],[Total Block]]</f>
        <v>660</v>
      </c>
      <c r="AB568" s="1">
        <f>JuchuZan[[#This Row],[TotalPrice]]/JuchuZan[[#This Row],[OrderQty]]</f>
        <v>91.96</v>
      </c>
      <c r="AC568" s="1" t="e">
        <f>_xlfn.XLOOKUP(JuchuZan[[#This Row],[H'#]],#REF!,#REF!,"NA",0)</f>
        <v>#REF!</v>
      </c>
      <c r="AD568" s="1" t="e">
        <f>_xlfn.XLOOKUP(JuchuZan[[#This Row],[H'#]],#REF!,#REF!,"NA",0)</f>
        <v>#REF!</v>
      </c>
      <c r="AE568" s="1" t="str">
        <f>_xlfn.XLOOKUP(JuchuZan[[#This Row],[H'#]],[3]Sheet1!$H$2:$H$1079,[3]Sheet1!$B$2:$B$1079,"NA",0)</f>
        <v>WASHING &amp; WIPING RAIL</v>
      </c>
    </row>
    <row r="569" spans="1:31">
      <c r="A569" s="1" t="s">
        <v>1629</v>
      </c>
      <c r="B569" s="1" t="s">
        <v>1630</v>
      </c>
      <c r="C569" s="1" t="s">
        <v>1631</v>
      </c>
      <c r="D569" s="1">
        <v>2</v>
      </c>
      <c r="E569" s="1">
        <v>680</v>
      </c>
      <c r="F569" s="1">
        <v>4</v>
      </c>
      <c r="G569" s="1" t="s">
        <v>123</v>
      </c>
      <c r="H569" s="1" t="s">
        <v>49</v>
      </c>
      <c r="I569" s="1" t="s">
        <v>50</v>
      </c>
      <c r="J569" s="1" t="s">
        <v>81</v>
      </c>
      <c r="K569" s="1" t="s">
        <v>82</v>
      </c>
      <c r="L569" s="1" t="s">
        <v>38</v>
      </c>
      <c r="M569" s="1" t="s">
        <v>38</v>
      </c>
      <c r="N569" s="1">
        <v>140.16999999999999</v>
      </c>
      <c r="O569" s="2">
        <v>280.33999999999997</v>
      </c>
      <c r="P569" s="1">
        <v>11</v>
      </c>
      <c r="Q569" s="1">
        <v>20230830</v>
      </c>
      <c r="R569" s="1">
        <v>20230922</v>
      </c>
      <c r="S569" s="1">
        <v>20230922</v>
      </c>
      <c r="T569" s="1" t="s">
        <v>38</v>
      </c>
      <c r="U569" s="1" t="b">
        <v>0</v>
      </c>
      <c r="V569" s="1" t="b">
        <v>1</v>
      </c>
      <c r="W569" s="1" t="str" cm="1">
        <f t="array" ref="W569">_xlfn.XLOOKUP(MID(JuchuZan[[#This Row],[Item'#]],2,3),INDEX(_dtRg_Material,,1),INDEX(_dtRg_Material,,2),"-")</f>
        <v>-</v>
      </c>
      <c r="X569" s="1">
        <f>JuchuZan[[#This Row],[Total Length]]/JuchuZan[[#This Row],[OrderQty]]</f>
        <v>340</v>
      </c>
      <c r="Y569" s="87">
        <f>JuchuZan[[#This Row],[TotalPrice]]+Y568</f>
        <v>1283619.9200000018</v>
      </c>
      <c r="Z5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69" s="1">
        <f>JuchuZan[[#This Row],[Total Length]]/JuchuZan[[#This Row],[Total Block]]</f>
        <v>170</v>
      </c>
      <c r="AB569" s="1">
        <f>JuchuZan[[#This Row],[TotalPrice]]/JuchuZan[[#This Row],[OrderQty]]</f>
        <v>140.16999999999999</v>
      </c>
      <c r="AC569" s="1" t="e">
        <f>_xlfn.XLOOKUP(JuchuZan[[#This Row],[H'#]],#REF!,#REF!,"NA",0)</f>
        <v>#REF!</v>
      </c>
      <c r="AD569" s="1" t="e">
        <f>_xlfn.XLOOKUP(JuchuZan[[#This Row],[H'#]],#REF!,#REF!,"NA",0)</f>
        <v>#REF!</v>
      </c>
      <c r="AE569" s="1" t="str">
        <f>_xlfn.XLOOKUP(JuchuZan[[#This Row],[H'#]],[3]Sheet1!$H$2:$H$1079,[3]Sheet1!$B$2:$B$1079,"NA",0)</f>
        <v>NA</v>
      </c>
    </row>
    <row r="570" spans="1:31">
      <c r="A570" s="1" t="s">
        <v>1632</v>
      </c>
      <c r="B570" s="1" t="s">
        <v>1633</v>
      </c>
      <c r="C570" s="1" t="s">
        <v>1634</v>
      </c>
      <c r="D570" s="1">
        <v>8</v>
      </c>
      <c r="E570" s="1">
        <v>0</v>
      </c>
      <c r="F570" s="1">
        <v>8</v>
      </c>
      <c r="G570" s="1" t="s">
        <v>1149</v>
      </c>
      <c r="H570" s="1" t="s">
        <v>49</v>
      </c>
      <c r="I570" s="1" t="s">
        <v>50</v>
      </c>
      <c r="J570" s="1" t="s">
        <v>81</v>
      </c>
      <c r="K570" s="1" t="s">
        <v>60</v>
      </c>
      <c r="L570" s="1" t="s">
        <v>61</v>
      </c>
      <c r="M570" s="1" t="s">
        <v>38</v>
      </c>
      <c r="N570" s="1">
        <v>37.53</v>
      </c>
      <c r="O570" s="2">
        <v>300.24</v>
      </c>
      <c r="P570" s="1">
        <v>11</v>
      </c>
      <c r="Q570" s="1">
        <v>20230920</v>
      </c>
      <c r="R570" s="1">
        <v>20230922</v>
      </c>
      <c r="S570" s="1">
        <v>20230922</v>
      </c>
      <c r="T570" s="1" t="s">
        <v>38</v>
      </c>
      <c r="U570" s="1" t="b">
        <v>0</v>
      </c>
      <c r="V570" s="1" t="b">
        <v>1</v>
      </c>
      <c r="W570" s="1" t="str" cm="1">
        <f t="array" ref="W570">_xlfn.XLOOKUP(MID(JuchuZan[[#This Row],[Item'#]],2,3),INDEX(_dtRg_Material,,1),INDEX(_dtRg_Material,,2),"-")</f>
        <v>-</v>
      </c>
      <c r="X570" s="1">
        <f>JuchuZan[[#This Row],[Total Length]]/JuchuZan[[#This Row],[OrderQty]]</f>
        <v>0</v>
      </c>
      <c r="Y570" s="87">
        <f>JuchuZan[[#This Row],[TotalPrice]]+Y569</f>
        <v>1283920.1600000018</v>
      </c>
      <c r="Z5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0" s="1">
        <f>JuchuZan[[#This Row],[Total Length]]/JuchuZan[[#This Row],[Total Block]]</f>
        <v>0</v>
      </c>
      <c r="AB570" s="1">
        <f>JuchuZan[[#This Row],[TotalPrice]]/JuchuZan[[#This Row],[OrderQty]]</f>
        <v>37.53</v>
      </c>
      <c r="AC570" s="1" t="e">
        <f>_xlfn.XLOOKUP(JuchuZan[[#This Row],[H'#]],#REF!,#REF!,"NA",0)</f>
        <v>#REF!</v>
      </c>
      <c r="AD570" s="1" t="e">
        <f>_xlfn.XLOOKUP(JuchuZan[[#This Row],[H'#]],#REF!,#REF!,"NA",0)</f>
        <v>#REF!</v>
      </c>
      <c r="AE570" s="1" t="str">
        <f>_xlfn.XLOOKUP(JuchuZan[[#This Row],[H'#]],[3]Sheet1!$H$2:$H$1079,[3]Sheet1!$B$2:$B$1079,"NA",0)</f>
        <v>NA</v>
      </c>
    </row>
    <row r="571" spans="1:31">
      <c r="A571" s="1" t="s">
        <v>1635</v>
      </c>
      <c r="B571" s="1" t="s">
        <v>1636</v>
      </c>
      <c r="C571" s="1" t="s">
        <v>1637</v>
      </c>
      <c r="D571" s="1">
        <v>2</v>
      </c>
      <c r="E571" s="1">
        <v>0</v>
      </c>
      <c r="F571" s="1">
        <v>2</v>
      </c>
      <c r="G571" s="1" t="s">
        <v>156</v>
      </c>
      <c r="H571" s="1" t="s">
        <v>66</v>
      </c>
      <c r="I571" s="1" t="s">
        <v>67</v>
      </c>
      <c r="J571" s="1" t="s">
        <v>114</v>
      </c>
      <c r="K571" s="1" t="s">
        <v>60</v>
      </c>
      <c r="L571" s="1" t="s">
        <v>61</v>
      </c>
      <c r="M571" s="1" t="s">
        <v>38</v>
      </c>
      <c r="N571" s="1">
        <v>54.86</v>
      </c>
      <c r="O571" s="2">
        <v>109.72</v>
      </c>
      <c r="P571" s="1">
        <v>11</v>
      </c>
      <c r="Q571" s="1">
        <v>20230922</v>
      </c>
      <c r="R571" s="1">
        <v>20230922</v>
      </c>
      <c r="S571" s="1">
        <v>20230922</v>
      </c>
      <c r="T571" s="1" t="s">
        <v>38</v>
      </c>
      <c r="U571" s="1" t="b">
        <v>0</v>
      </c>
      <c r="V571" s="1" t="b">
        <v>1</v>
      </c>
      <c r="W571" s="1" t="str" cm="1">
        <f t="array" ref="W571">_xlfn.XLOOKUP(MID(JuchuZan[[#This Row],[Item'#]],2,3),INDEX(_dtRg_Material,,1),INDEX(_dtRg_Material,,2),"-")</f>
        <v>-</v>
      </c>
      <c r="X571" s="1">
        <f>JuchuZan[[#This Row],[Total Length]]/JuchuZan[[#This Row],[OrderQty]]</f>
        <v>0</v>
      </c>
      <c r="Y571" s="87">
        <f>JuchuZan[[#This Row],[TotalPrice]]+Y570</f>
        <v>1284029.8800000018</v>
      </c>
      <c r="Z5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1" s="1">
        <f>JuchuZan[[#This Row],[Total Length]]/JuchuZan[[#This Row],[Total Block]]</f>
        <v>0</v>
      </c>
      <c r="AB571" s="1">
        <f>JuchuZan[[#This Row],[TotalPrice]]/JuchuZan[[#This Row],[OrderQty]]</f>
        <v>54.86</v>
      </c>
      <c r="AC571" s="1" t="e">
        <f>_xlfn.XLOOKUP(JuchuZan[[#This Row],[H'#]],#REF!,#REF!,"NA",0)</f>
        <v>#REF!</v>
      </c>
      <c r="AD571" s="1" t="e">
        <f>_xlfn.XLOOKUP(JuchuZan[[#This Row],[H'#]],#REF!,#REF!,"NA",0)</f>
        <v>#REF!</v>
      </c>
      <c r="AE571" s="1" t="str">
        <f>_xlfn.XLOOKUP(JuchuZan[[#This Row],[H'#]],[3]Sheet1!$H$2:$H$1079,[3]Sheet1!$B$2:$B$1079,"NA",0)</f>
        <v>NA</v>
      </c>
    </row>
    <row r="572" spans="1:31">
      <c r="A572" s="1" t="s">
        <v>1638</v>
      </c>
      <c r="B572" s="1" t="s">
        <v>381</v>
      </c>
      <c r="C572" s="1" t="s">
        <v>382</v>
      </c>
      <c r="D572" s="1">
        <v>12</v>
      </c>
      <c r="E572" s="1">
        <v>1680</v>
      </c>
      <c r="F572" s="1">
        <v>12</v>
      </c>
      <c r="G572" s="1" t="s">
        <v>38</v>
      </c>
      <c r="H572" s="1" t="s">
        <v>183</v>
      </c>
      <c r="I572" s="1" t="s">
        <v>184</v>
      </c>
      <c r="J572" s="1" t="s">
        <v>319</v>
      </c>
      <c r="K572" s="1" t="s">
        <v>38</v>
      </c>
      <c r="L572" s="1" t="s">
        <v>38</v>
      </c>
      <c r="M572" s="1" t="s">
        <v>38</v>
      </c>
      <c r="N572" s="1">
        <v>40</v>
      </c>
      <c r="O572" s="2">
        <v>480</v>
      </c>
      <c r="P572" s="1">
        <v>21</v>
      </c>
      <c r="Q572" s="1">
        <v>20230922</v>
      </c>
      <c r="R572" s="1">
        <v>20230922</v>
      </c>
      <c r="S572" s="1">
        <v>20230922</v>
      </c>
      <c r="T572" s="1" t="s">
        <v>38</v>
      </c>
      <c r="U572" s="1" t="b">
        <v>0</v>
      </c>
      <c r="V572" s="1" t="b">
        <v>1</v>
      </c>
      <c r="W572" s="1" t="str" cm="1">
        <f t="array" ref="W572">_xlfn.XLOOKUP(MID(JuchuZan[[#This Row],[Item'#]],2,3),INDEX(_dtRg_Material,,1),INDEX(_dtRg_Material,,2),"-")</f>
        <v>M</v>
      </c>
      <c r="X572" s="1">
        <f>JuchuZan[[#This Row],[Total Length]]/JuchuZan[[#This Row],[OrderQty]]</f>
        <v>140</v>
      </c>
      <c r="Y572" s="87">
        <f>JuchuZan[[#This Row],[TotalPrice]]+Y571</f>
        <v>1284509.8800000018</v>
      </c>
      <c r="Z5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2" s="1">
        <f>JuchuZan[[#This Row],[Total Length]]/JuchuZan[[#This Row],[Total Block]]</f>
        <v>140</v>
      </c>
      <c r="AB572" s="1">
        <f>JuchuZan[[#This Row],[TotalPrice]]/JuchuZan[[#This Row],[OrderQty]]</f>
        <v>40</v>
      </c>
      <c r="AC572" s="1" t="e">
        <f>_xlfn.XLOOKUP(JuchuZan[[#This Row],[H'#]],#REF!,#REF!,"NA",0)</f>
        <v>#REF!</v>
      </c>
      <c r="AD572" s="1" t="e">
        <f>_xlfn.XLOOKUP(JuchuZan[[#This Row],[H'#]],#REF!,#REF!,"NA",0)</f>
        <v>#REF!</v>
      </c>
      <c r="AE572" s="1" t="str">
        <f>_xlfn.XLOOKUP(JuchuZan[[#This Row],[H'#]],[3]Sheet1!$H$2:$H$1079,[3]Sheet1!$B$2:$B$1079,"NA",0)</f>
        <v>NA</v>
      </c>
    </row>
    <row r="573" spans="1:31">
      <c r="A573" s="1" t="s">
        <v>1639</v>
      </c>
      <c r="B573" s="1" t="s">
        <v>1640</v>
      </c>
      <c r="C573" s="1" t="s">
        <v>1641</v>
      </c>
      <c r="D573" s="1">
        <v>1</v>
      </c>
      <c r="E573" s="1">
        <v>0</v>
      </c>
      <c r="F573" s="1">
        <v>1</v>
      </c>
      <c r="G573" s="1" t="s">
        <v>123</v>
      </c>
      <c r="H573" s="1" t="s">
        <v>128</v>
      </c>
      <c r="I573" s="1" t="s">
        <v>129</v>
      </c>
      <c r="J573" s="1" t="s">
        <v>51</v>
      </c>
      <c r="K573" s="1" t="s">
        <v>254</v>
      </c>
      <c r="L573" s="1" t="s">
        <v>61</v>
      </c>
      <c r="M573" s="1" t="s">
        <v>208</v>
      </c>
      <c r="N573" s="1">
        <v>125.28</v>
      </c>
      <c r="O573" s="2">
        <v>125.28</v>
      </c>
      <c r="P573" s="1">
        <v>11</v>
      </c>
      <c r="Q573" s="1">
        <v>20230922</v>
      </c>
      <c r="R573" s="1">
        <v>20230922</v>
      </c>
      <c r="S573" s="1">
        <v>20230922</v>
      </c>
      <c r="T573" s="1" t="s">
        <v>38</v>
      </c>
      <c r="U573" s="1" t="b">
        <v>0</v>
      </c>
      <c r="V573" s="1" t="b">
        <v>1</v>
      </c>
      <c r="W573" s="1" t="str" cm="1">
        <f t="array" ref="W573">_xlfn.XLOOKUP(MID(JuchuZan[[#This Row],[Item'#]],2,3),INDEX(_dtRg_Material,,1),INDEX(_dtRg_Material,,2),"-")</f>
        <v>-</v>
      </c>
      <c r="X573" s="1">
        <f>JuchuZan[[#This Row],[Total Length]]/JuchuZan[[#This Row],[OrderQty]]</f>
        <v>0</v>
      </c>
      <c r="Y573" s="87">
        <f>JuchuZan[[#This Row],[TotalPrice]]+Y572</f>
        <v>1284635.1600000018</v>
      </c>
      <c r="Z5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3" s="1">
        <f>JuchuZan[[#This Row],[Total Length]]/JuchuZan[[#This Row],[Total Block]]</f>
        <v>0</v>
      </c>
      <c r="AB573" s="1">
        <f>JuchuZan[[#This Row],[TotalPrice]]/JuchuZan[[#This Row],[OrderQty]]</f>
        <v>125.28</v>
      </c>
      <c r="AC573" s="1" t="e">
        <f>_xlfn.XLOOKUP(JuchuZan[[#This Row],[H'#]],#REF!,#REF!,"NA",0)</f>
        <v>#REF!</v>
      </c>
      <c r="AD573" s="1" t="e">
        <f>_xlfn.XLOOKUP(JuchuZan[[#This Row],[H'#]],#REF!,#REF!,"NA",0)</f>
        <v>#REF!</v>
      </c>
      <c r="AE573" s="1" t="str">
        <f>_xlfn.XLOOKUP(JuchuZan[[#This Row],[H'#]],[3]Sheet1!$H$2:$H$1079,[3]Sheet1!$B$2:$B$1079,"NA",0)</f>
        <v>NA</v>
      </c>
    </row>
    <row r="574" spans="1:31">
      <c r="A574" s="1" t="s">
        <v>1642</v>
      </c>
      <c r="B574" s="1" t="s">
        <v>1643</v>
      </c>
      <c r="C574" s="1" t="s">
        <v>1644</v>
      </c>
      <c r="D574" s="1">
        <v>3</v>
      </c>
      <c r="E574" s="1">
        <v>0</v>
      </c>
      <c r="F574" s="1">
        <v>3</v>
      </c>
      <c r="G574" s="1" t="s">
        <v>462</v>
      </c>
      <c r="H574" s="1" t="s">
        <v>49</v>
      </c>
      <c r="I574" s="1" t="s">
        <v>50</v>
      </c>
      <c r="J574" s="1" t="s">
        <v>114</v>
      </c>
      <c r="K574" s="1" t="s">
        <v>82</v>
      </c>
      <c r="L574" s="1" t="s">
        <v>38</v>
      </c>
      <c r="M574" s="1" t="s">
        <v>38</v>
      </c>
      <c r="N574" s="1">
        <v>59.12</v>
      </c>
      <c r="O574" s="2">
        <v>177.36</v>
      </c>
      <c r="P574" s="1">
        <v>11</v>
      </c>
      <c r="Q574" s="1">
        <v>20230921</v>
      </c>
      <c r="R574" s="1">
        <v>20230922</v>
      </c>
      <c r="S574" s="1">
        <v>20230922</v>
      </c>
      <c r="T574" s="1" t="s">
        <v>38</v>
      </c>
      <c r="U574" s="1" t="b">
        <v>0</v>
      </c>
      <c r="V574" s="1" t="b">
        <v>1</v>
      </c>
      <c r="W574" s="1" t="str" cm="1">
        <f t="array" ref="W574">_xlfn.XLOOKUP(MID(JuchuZan[[#This Row],[Item'#]],2,3),INDEX(_dtRg_Material,,1),INDEX(_dtRg_Material,,2),"-")</f>
        <v>-</v>
      </c>
      <c r="X574" s="1">
        <f>JuchuZan[[#This Row],[Total Length]]/JuchuZan[[#This Row],[OrderQty]]</f>
        <v>0</v>
      </c>
      <c r="Y574" s="87">
        <f>JuchuZan[[#This Row],[TotalPrice]]+Y573</f>
        <v>1284812.5200000019</v>
      </c>
      <c r="Z5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4" s="1">
        <f>JuchuZan[[#This Row],[Total Length]]/JuchuZan[[#This Row],[Total Block]]</f>
        <v>0</v>
      </c>
      <c r="AB574" s="1">
        <f>JuchuZan[[#This Row],[TotalPrice]]/JuchuZan[[#This Row],[OrderQty]]</f>
        <v>59.120000000000005</v>
      </c>
      <c r="AC574" s="1" t="e">
        <f>_xlfn.XLOOKUP(JuchuZan[[#This Row],[H'#]],#REF!,#REF!,"NA",0)</f>
        <v>#REF!</v>
      </c>
      <c r="AD574" s="1" t="e">
        <f>_xlfn.XLOOKUP(JuchuZan[[#This Row],[H'#]],#REF!,#REF!,"NA",0)</f>
        <v>#REF!</v>
      </c>
      <c r="AE574" s="1" t="str">
        <f>_xlfn.XLOOKUP(JuchuZan[[#This Row],[H'#]],[3]Sheet1!$H$2:$H$1079,[3]Sheet1!$B$2:$B$1079,"NA",0)</f>
        <v>NA</v>
      </c>
    </row>
    <row r="575" spans="1:31">
      <c r="A575" s="1" t="s">
        <v>1645</v>
      </c>
      <c r="B575" s="1" t="s">
        <v>1646</v>
      </c>
      <c r="C575" s="1" t="s">
        <v>1647</v>
      </c>
      <c r="D575" s="1">
        <v>2</v>
      </c>
      <c r="E575" s="1">
        <v>0</v>
      </c>
      <c r="F575" s="1">
        <v>2</v>
      </c>
      <c r="G575" s="1" t="s">
        <v>215</v>
      </c>
      <c r="H575" s="1" t="s">
        <v>49</v>
      </c>
      <c r="I575" s="1" t="s">
        <v>50</v>
      </c>
      <c r="J575" s="1" t="s">
        <v>59</v>
      </c>
      <c r="K575" s="1" t="s">
        <v>60</v>
      </c>
      <c r="L575" s="1" t="s">
        <v>38</v>
      </c>
      <c r="M575" s="1" t="s">
        <v>38</v>
      </c>
      <c r="N575" s="1">
        <v>50.48</v>
      </c>
      <c r="O575" s="2">
        <v>100.96</v>
      </c>
      <c r="P575" s="1">
        <v>11</v>
      </c>
      <c r="Q575" s="1">
        <v>20230922</v>
      </c>
      <c r="R575" s="1">
        <v>20230922</v>
      </c>
      <c r="S575" s="1">
        <v>20230922</v>
      </c>
      <c r="T575" s="1" t="s">
        <v>38</v>
      </c>
      <c r="U575" s="1" t="b">
        <v>0</v>
      </c>
      <c r="V575" s="1" t="b">
        <v>1</v>
      </c>
      <c r="W575" s="1" t="str" cm="1">
        <f t="array" ref="W575">_xlfn.XLOOKUP(MID(JuchuZan[[#This Row],[Item'#]],2,3),INDEX(_dtRg_Material,,1),INDEX(_dtRg_Material,,2),"-")</f>
        <v>-</v>
      </c>
      <c r="X575" s="1">
        <f>JuchuZan[[#This Row],[Total Length]]/JuchuZan[[#This Row],[OrderQty]]</f>
        <v>0</v>
      </c>
      <c r="Y575" s="87">
        <f>JuchuZan[[#This Row],[TotalPrice]]+Y574</f>
        <v>1284913.4800000018</v>
      </c>
      <c r="Z5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5" s="1">
        <f>JuchuZan[[#This Row],[Total Length]]/JuchuZan[[#This Row],[Total Block]]</f>
        <v>0</v>
      </c>
      <c r="AB575" s="1">
        <f>JuchuZan[[#This Row],[TotalPrice]]/JuchuZan[[#This Row],[OrderQty]]</f>
        <v>50.48</v>
      </c>
      <c r="AC575" s="1" t="e">
        <f>_xlfn.XLOOKUP(JuchuZan[[#This Row],[H'#]],#REF!,#REF!,"NA",0)</f>
        <v>#REF!</v>
      </c>
      <c r="AD575" s="1" t="e">
        <f>_xlfn.XLOOKUP(JuchuZan[[#This Row],[H'#]],#REF!,#REF!,"NA",0)</f>
        <v>#REF!</v>
      </c>
      <c r="AE575" s="1" t="str">
        <f>_xlfn.XLOOKUP(JuchuZan[[#This Row],[H'#]],[3]Sheet1!$H$2:$H$1079,[3]Sheet1!$B$2:$B$1079,"NA",0)</f>
        <v>NA</v>
      </c>
    </row>
    <row r="576" spans="1:31">
      <c r="A576" s="1" t="s">
        <v>1648</v>
      </c>
      <c r="B576" s="1" t="s">
        <v>837</v>
      </c>
      <c r="C576" s="1" t="s">
        <v>838</v>
      </c>
      <c r="D576" s="1">
        <v>16</v>
      </c>
      <c r="E576" s="1">
        <v>32000</v>
      </c>
      <c r="F576" s="1">
        <v>0</v>
      </c>
      <c r="G576" s="1" t="s">
        <v>350</v>
      </c>
      <c r="H576" s="1" t="s">
        <v>324</v>
      </c>
      <c r="I576" s="1" t="s">
        <v>50</v>
      </c>
      <c r="J576" s="1" t="s">
        <v>325</v>
      </c>
      <c r="K576" s="1" t="s">
        <v>38</v>
      </c>
      <c r="L576" s="1" t="s">
        <v>61</v>
      </c>
      <c r="M576" s="1" t="s">
        <v>38</v>
      </c>
      <c r="N576" s="1">
        <v>399</v>
      </c>
      <c r="O576" s="2">
        <v>6384</v>
      </c>
      <c r="P576" s="1">
        <v>11</v>
      </c>
      <c r="Q576" s="1">
        <v>20230728</v>
      </c>
      <c r="R576" s="1">
        <v>20230922</v>
      </c>
      <c r="S576" s="1">
        <v>20231011</v>
      </c>
      <c r="T576" s="1" t="s">
        <v>38</v>
      </c>
      <c r="U576" s="1" t="b">
        <v>0</v>
      </c>
      <c r="V576" s="1" t="b">
        <v>1</v>
      </c>
      <c r="W576" s="1" t="str" cm="1">
        <f t="array" ref="W576">_xlfn.XLOOKUP(MID(JuchuZan[[#This Row],[Item'#]],2,3),INDEX(_dtRg_Material,,1),INDEX(_dtRg_Material,,2),"-")</f>
        <v>-</v>
      </c>
      <c r="X576" s="1">
        <f>JuchuZan[[#This Row],[Total Length]]/JuchuZan[[#This Row],[OrderQty]]</f>
        <v>2000</v>
      </c>
      <c r="Y576" s="87">
        <f>JuchuZan[[#This Row],[TotalPrice]]+Y575</f>
        <v>1291297.4800000018</v>
      </c>
      <c r="Z5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6" s="1" t="e">
        <f>JuchuZan[[#This Row],[Total Length]]/JuchuZan[[#This Row],[Total Block]]</f>
        <v>#DIV/0!</v>
      </c>
      <c r="AB576" s="1">
        <f>JuchuZan[[#This Row],[TotalPrice]]/JuchuZan[[#This Row],[OrderQty]]</f>
        <v>399</v>
      </c>
      <c r="AC576" s="1" t="e">
        <f>_xlfn.XLOOKUP(JuchuZan[[#This Row],[H'#]],#REF!,#REF!,"NA",0)</f>
        <v>#REF!</v>
      </c>
      <c r="AD576" s="1" t="e">
        <f>_xlfn.XLOOKUP(JuchuZan[[#This Row],[H'#]],#REF!,#REF!,"NA",0)</f>
        <v>#REF!</v>
      </c>
      <c r="AE576" s="1" t="str">
        <f>_xlfn.XLOOKUP(JuchuZan[[#This Row],[H'#]],[3]Sheet1!$H$2:$H$1079,[3]Sheet1!$B$2:$B$1079,"NA",0)</f>
        <v>ROUGH STRAIGHTENING PRESS</v>
      </c>
    </row>
    <row r="577" spans="1:31">
      <c r="A577" s="1" t="s">
        <v>1649</v>
      </c>
      <c r="B577" s="1" t="s">
        <v>388</v>
      </c>
      <c r="C577" s="1" t="s">
        <v>389</v>
      </c>
      <c r="D577" s="1">
        <v>40</v>
      </c>
      <c r="E577" s="1">
        <v>16000</v>
      </c>
      <c r="F577" s="1">
        <v>80</v>
      </c>
      <c r="G577" s="1" t="s">
        <v>135</v>
      </c>
      <c r="H577" s="1" t="s">
        <v>49</v>
      </c>
      <c r="I577" s="1" t="s">
        <v>50</v>
      </c>
      <c r="J577" s="1" t="s">
        <v>59</v>
      </c>
      <c r="K577" s="1" t="s">
        <v>60</v>
      </c>
      <c r="L577" s="1" t="s">
        <v>38</v>
      </c>
      <c r="M577" s="1" t="s">
        <v>53</v>
      </c>
      <c r="N577" s="1">
        <v>131</v>
      </c>
      <c r="O577" s="2">
        <v>5240</v>
      </c>
      <c r="P577" s="1">
        <v>11</v>
      </c>
      <c r="Q577" s="1">
        <v>20231109</v>
      </c>
      <c r="R577" s="1">
        <v>20230922</v>
      </c>
      <c r="S577" s="1">
        <v>20231109</v>
      </c>
      <c r="T577" s="1" t="s">
        <v>38</v>
      </c>
      <c r="U577" s="1" t="b">
        <v>0</v>
      </c>
      <c r="V577" s="1" t="b">
        <v>1</v>
      </c>
      <c r="W577" s="1" t="str" cm="1">
        <f t="array" ref="W577">_xlfn.XLOOKUP(MID(JuchuZan[[#This Row],[Item'#]],2,3),INDEX(_dtRg_Material,,1),INDEX(_dtRg_Material,,2),"-")</f>
        <v>-</v>
      </c>
      <c r="X577" s="1">
        <f>JuchuZan[[#This Row],[Total Length]]/JuchuZan[[#This Row],[OrderQty]]</f>
        <v>400</v>
      </c>
      <c r="Y577" s="87">
        <f>JuchuZan[[#This Row],[TotalPrice]]+Y576</f>
        <v>1296537.4800000018</v>
      </c>
      <c r="Z5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7" s="1">
        <f>JuchuZan[[#This Row],[Total Length]]/JuchuZan[[#This Row],[Total Block]]</f>
        <v>200</v>
      </c>
      <c r="AB577" s="1">
        <f>JuchuZan[[#This Row],[TotalPrice]]/JuchuZan[[#This Row],[OrderQty]]</f>
        <v>131</v>
      </c>
      <c r="AC577" s="1" t="e">
        <f>_xlfn.XLOOKUP(JuchuZan[[#This Row],[H'#]],#REF!,#REF!,"NA",0)</f>
        <v>#REF!</v>
      </c>
      <c r="AD577" s="1" t="e">
        <f>_xlfn.XLOOKUP(JuchuZan[[#This Row],[H'#]],#REF!,#REF!,"NA",0)</f>
        <v>#REF!</v>
      </c>
      <c r="AE577" s="1" t="str">
        <f>_xlfn.XLOOKUP(JuchuZan[[#This Row],[H'#]],[3]Sheet1!$H$2:$H$1079,[3]Sheet1!$B$2:$B$1079,"NA",0)</f>
        <v>ARMOLOY (CHROME)IL</v>
      </c>
    </row>
    <row r="578" spans="1:31">
      <c r="A578" s="1" t="s">
        <v>1650</v>
      </c>
      <c r="B578" s="1" t="s">
        <v>388</v>
      </c>
      <c r="C578" s="1" t="s">
        <v>389</v>
      </c>
      <c r="D578" s="1">
        <v>100</v>
      </c>
      <c r="E578" s="1">
        <v>40000</v>
      </c>
      <c r="F578" s="1">
        <v>200</v>
      </c>
      <c r="G578" s="1" t="s">
        <v>135</v>
      </c>
      <c r="H578" s="1" t="s">
        <v>49</v>
      </c>
      <c r="I578" s="1" t="s">
        <v>50</v>
      </c>
      <c r="J578" s="1" t="s">
        <v>59</v>
      </c>
      <c r="K578" s="1" t="s">
        <v>60</v>
      </c>
      <c r="L578" s="1" t="s">
        <v>38</v>
      </c>
      <c r="M578" s="1" t="s">
        <v>53</v>
      </c>
      <c r="N578" s="1">
        <v>131</v>
      </c>
      <c r="O578" s="2">
        <v>13100</v>
      </c>
      <c r="P578" s="1">
        <v>11</v>
      </c>
      <c r="Q578" s="1">
        <v>20231116</v>
      </c>
      <c r="R578" s="1">
        <v>20230922</v>
      </c>
      <c r="S578" s="1">
        <v>20231116</v>
      </c>
      <c r="T578" s="1" t="s">
        <v>38</v>
      </c>
      <c r="U578" s="1" t="b">
        <v>0</v>
      </c>
      <c r="V578" s="1" t="b">
        <v>1</v>
      </c>
      <c r="W578" s="1" t="str" cm="1">
        <f t="array" ref="W578">_xlfn.XLOOKUP(MID(JuchuZan[[#This Row],[Item'#]],2,3),INDEX(_dtRg_Material,,1),INDEX(_dtRg_Material,,2),"-")</f>
        <v>-</v>
      </c>
      <c r="X578" s="1">
        <f>JuchuZan[[#This Row],[Total Length]]/JuchuZan[[#This Row],[OrderQty]]</f>
        <v>400</v>
      </c>
      <c r="Y578" s="87">
        <f>JuchuZan[[#This Row],[TotalPrice]]+Y577</f>
        <v>1309637.4800000018</v>
      </c>
      <c r="Z5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8" s="1">
        <f>JuchuZan[[#This Row],[Total Length]]/JuchuZan[[#This Row],[Total Block]]</f>
        <v>200</v>
      </c>
      <c r="AB578" s="1">
        <f>JuchuZan[[#This Row],[TotalPrice]]/JuchuZan[[#This Row],[OrderQty]]</f>
        <v>131</v>
      </c>
      <c r="AC578" s="1" t="e">
        <f>_xlfn.XLOOKUP(JuchuZan[[#This Row],[H'#]],#REF!,#REF!,"NA",0)</f>
        <v>#REF!</v>
      </c>
      <c r="AD578" s="1" t="e">
        <f>_xlfn.XLOOKUP(JuchuZan[[#This Row],[H'#]],#REF!,#REF!,"NA",0)</f>
        <v>#REF!</v>
      </c>
      <c r="AE578" s="1" t="str">
        <f>_xlfn.XLOOKUP(JuchuZan[[#This Row],[H'#]],[3]Sheet1!$H$2:$H$1079,[3]Sheet1!$B$2:$B$1079,"NA",0)</f>
        <v>ARMOLOY (CHROME)IL</v>
      </c>
    </row>
    <row r="579" spans="1:31">
      <c r="A579" s="1" t="s">
        <v>1651</v>
      </c>
      <c r="B579" s="1" t="s">
        <v>388</v>
      </c>
      <c r="C579" s="1" t="s">
        <v>389</v>
      </c>
      <c r="D579" s="1">
        <v>90</v>
      </c>
      <c r="E579" s="1">
        <v>36000</v>
      </c>
      <c r="F579" s="1">
        <v>180</v>
      </c>
      <c r="G579" s="1" t="s">
        <v>135</v>
      </c>
      <c r="H579" s="1" t="s">
        <v>49</v>
      </c>
      <c r="I579" s="1" t="s">
        <v>50</v>
      </c>
      <c r="J579" s="1" t="s">
        <v>59</v>
      </c>
      <c r="K579" s="1" t="s">
        <v>60</v>
      </c>
      <c r="L579" s="1" t="s">
        <v>38</v>
      </c>
      <c r="M579" s="1" t="s">
        <v>53</v>
      </c>
      <c r="N579" s="1">
        <v>131</v>
      </c>
      <c r="O579" s="2">
        <v>11790</v>
      </c>
      <c r="P579" s="1">
        <v>11</v>
      </c>
      <c r="Q579" s="1">
        <v>20231123</v>
      </c>
      <c r="R579" s="1">
        <v>20230922</v>
      </c>
      <c r="S579" s="1">
        <v>20231128</v>
      </c>
      <c r="T579" s="1" t="s">
        <v>38</v>
      </c>
      <c r="U579" s="1" t="b">
        <v>0</v>
      </c>
      <c r="V579" s="1" t="b">
        <v>1</v>
      </c>
      <c r="W579" s="1" t="str" cm="1">
        <f t="array" ref="W579">_xlfn.XLOOKUP(MID(JuchuZan[[#This Row],[Item'#]],2,3),INDEX(_dtRg_Material,,1),INDEX(_dtRg_Material,,2),"-")</f>
        <v>-</v>
      </c>
      <c r="X579" s="1">
        <f>JuchuZan[[#This Row],[Total Length]]/JuchuZan[[#This Row],[OrderQty]]</f>
        <v>400</v>
      </c>
      <c r="Y579" s="87">
        <f>JuchuZan[[#This Row],[TotalPrice]]+Y578</f>
        <v>1321427.4800000018</v>
      </c>
      <c r="Z5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79" s="1">
        <f>JuchuZan[[#This Row],[Total Length]]/JuchuZan[[#This Row],[Total Block]]</f>
        <v>200</v>
      </c>
      <c r="AB579" s="1">
        <f>JuchuZan[[#This Row],[TotalPrice]]/JuchuZan[[#This Row],[OrderQty]]</f>
        <v>131</v>
      </c>
      <c r="AC579" s="1" t="e">
        <f>_xlfn.XLOOKUP(JuchuZan[[#This Row],[H'#]],#REF!,#REF!,"NA",0)</f>
        <v>#REF!</v>
      </c>
      <c r="AD579" s="1" t="e">
        <f>_xlfn.XLOOKUP(JuchuZan[[#This Row],[H'#]],#REF!,#REF!,"NA",0)</f>
        <v>#REF!</v>
      </c>
      <c r="AE579" s="1" t="str">
        <f>_xlfn.XLOOKUP(JuchuZan[[#This Row],[H'#]],[3]Sheet1!$H$2:$H$1079,[3]Sheet1!$B$2:$B$1079,"NA",0)</f>
        <v>ARMOLOY (CHROME)IL</v>
      </c>
    </row>
    <row r="580" spans="1:31">
      <c r="A580" s="1" t="s">
        <v>1652</v>
      </c>
      <c r="B580" s="1" t="s">
        <v>1653</v>
      </c>
      <c r="C580" s="1" t="s">
        <v>1654</v>
      </c>
      <c r="D580" s="1">
        <v>1</v>
      </c>
      <c r="E580" s="1">
        <v>520</v>
      </c>
      <c r="F580" s="1">
        <v>2</v>
      </c>
      <c r="G580" s="1" t="s">
        <v>156</v>
      </c>
      <c r="H580" s="1" t="s">
        <v>66</v>
      </c>
      <c r="I580" s="1" t="s">
        <v>67</v>
      </c>
      <c r="J580" s="1" t="s">
        <v>114</v>
      </c>
      <c r="K580" s="1" t="s">
        <v>60</v>
      </c>
      <c r="L580" s="1" t="s">
        <v>38</v>
      </c>
      <c r="M580" s="1" t="s">
        <v>38</v>
      </c>
      <c r="N580" s="1">
        <v>143.46</v>
      </c>
      <c r="O580" s="2">
        <v>143.46</v>
      </c>
      <c r="P580" s="1">
        <v>11</v>
      </c>
      <c r="Q580" s="1">
        <v>20230925</v>
      </c>
      <c r="R580" s="1">
        <v>20230925</v>
      </c>
      <c r="S580" s="1">
        <v>0</v>
      </c>
      <c r="T580" s="1" t="s">
        <v>38</v>
      </c>
      <c r="U580" s="1" t="b">
        <v>0</v>
      </c>
      <c r="V580" s="1" t="b">
        <v>1</v>
      </c>
      <c r="W580" s="1" t="str" cm="1">
        <f t="array" ref="W580">_xlfn.XLOOKUP(MID(JuchuZan[[#This Row],[Item'#]],2,3),INDEX(_dtRg_Material,,1),INDEX(_dtRg_Material,,2),"-")</f>
        <v>-</v>
      </c>
      <c r="X580" s="1">
        <f>JuchuZan[[#This Row],[Total Length]]/JuchuZan[[#This Row],[OrderQty]]</f>
        <v>520</v>
      </c>
      <c r="Y580" s="87">
        <f>JuchuZan[[#This Row],[TotalPrice]]+Y579</f>
        <v>1321570.9400000018</v>
      </c>
      <c r="Z5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0" s="1">
        <f>JuchuZan[[#This Row],[Total Length]]/JuchuZan[[#This Row],[Total Block]]</f>
        <v>260</v>
      </c>
      <c r="AB580" s="1">
        <f>JuchuZan[[#This Row],[TotalPrice]]/JuchuZan[[#This Row],[OrderQty]]</f>
        <v>143.46</v>
      </c>
      <c r="AC580" s="1" t="e">
        <f>_xlfn.XLOOKUP(JuchuZan[[#This Row],[H'#]],#REF!,#REF!,"NA",0)</f>
        <v>#REF!</v>
      </c>
      <c r="AD580" s="1" t="e">
        <f>_xlfn.XLOOKUP(JuchuZan[[#This Row],[H'#]],#REF!,#REF!,"NA",0)</f>
        <v>#REF!</v>
      </c>
      <c r="AE580" s="1" t="str">
        <f>_xlfn.XLOOKUP(JuchuZan[[#This Row],[H'#]],[3]Sheet1!$H$2:$H$1079,[3]Sheet1!$B$2:$B$1079,"NA",0)</f>
        <v>NA</v>
      </c>
    </row>
    <row r="581" spans="1:31">
      <c r="A581" s="1" t="s">
        <v>1655</v>
      </c>
      <c r="B581" s="1" t="s">
        <v>1514</v>
      </c>
      <c r="C581" s="1" t="s">
        <v>1515</v>
      </c>
      <c r="D581" s="1">
        <v>1</v>
      </c>
      <c r="E581" s="1">
        <v>296</v>
      </c>
      <c r="F581" s="1">
        <v>2</v>
      </c>
      <c r="G581" s="1" t="s">
        <v>156</v>
      </c>
      <c r="H581" s="1" t="s">
        <v>189</v>
      </c>
      <c r="I581" s="1" t="s">
        <v>190</v>
      </c>
      <c r="J581" s="1" t="s">
        <v>239</v>
      </c>
      <c r="K581" s="1" t="s">
        <v>140</v>
      </c>
      <c r="L581" s="1" t="s">
        <v>38</v>
      </c>
      <c r="M581" s="1" t="s">
        <v>38</v>
      </c>
      <c r="N581" s="1">
        <v>167.91</v>
      </c>
      <c r="O581" s="2">
        <v>167.91</v>
      </c>
      <c r="P581" s="1">
        <v>11</v>
      </c>
      <c r="Q581" s="1">
        <v>20230925</v>
      </c>
      <c r="R581" s="1">
        <v>20230925</v>
      </c>
      <c r="S581" s="1">
        <v>0</v>
      </c>
      <c r="T581" s="1" t="s">
        <v>38</v>
      </c>
      <c r="U581" s="1" t="b">
        <v>0</v>
      </c>
      <c r="V581" s="1" t="b">
        <v>1</v>
      </c>
      <c r="W581" s="1" t="str" cm="1">
        <f t="array" ref="W581">_xlfn.XLOOKUP(MID(JuchuZan[[#This Row],[Item'#]],2,3),INDEX(_dtRg_Material,,1),INDEX(_dtRg_Material,,2),"-")</f>
        <v>-</v>
      </c>
      <c r="X581" s="1">
        <f>JuchuZan[[#This Row],[Total Length]]/JuchuZan[[#This Row],[OrderQty]]</f>
        <v>296</v>
      </c>
      <c r="Y581" s="87">
        <f>JuchuZan[[#This Row],[TotalPrice]]+Y580</f>
        <v>1321738.8500000017</v>
      </c>
      <c r="Z5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1" s="1">
        <f>JuchuZan[[#This Row],[Total Length]]/JuchuZan[[#This Row],[Total Block]]</f>
        <v>148</v>
      </c>
      <c r="AB581" s="1">
        <f>JuchuZan[[#This Row],[TotalPrice]]/JuchuZan[[#This Row],[OrderQty]]</f>
        <v>167.91</v>
      </c>
      <c r="AC581" s="1" t="e">
        <f>_xlfn.XLOOKUP(JuchuZan[[#This Row],[H'#]],#REF!,#REF!,"NA",0)</f>
        <v>#REF!</v>
      </c>
      <c r="AD581" s="1" t="e">
        <f>_xlfn.XLOOKUP(JuchuZan[[#This Row],[H'#]],#REF!,#REF!,"NA",0)</f>
        <v>#REF!</v>
      </c>
      <c r="AE581" s="1" t="str">
        <f>_xlfn.XLOOKUP(JuchuZan[[#This Row],[H'#]],[3]Sheet1!$H$2:$H$1079,[3]Sheet1!$B$2:$B$1079,"NA",0)</f>
        <v>NA</v>
      </c>
    </row>
    <row r="582" spans="1:31">
      <c r="A582" s="1" t="s">
        <v>1656</v>
      </c>
      <c r="B582" s="1" t="s">
        <v>1657</v>
      </c>
      <c r="C582" s="1" t="s">
        <v>1658</v>
      </c>
      <c r="D582" s="1">
        <v>10</v>
      </c>
      <c r="E582" s="1">
        <v>30000</v>
      </c>
      <c r="F582" s="1">
        <v>0</v>
      </c>
      <c r="G582" s="1" t="s">
        <v>38</v>
      </c>
      <c r="H582" s="1" t="s">
        <v>1281</v>
      </c>
      <c r="I582" s="1" t="s">
        <v>233</v>
      </c>
      <c r="J582" s="1" t="s">
        <v>397</v>
      </c>
      <c r="K582" s="1" t="s">
        <v>38</v>
      </c>
      <c r="L582" s="1" t="s">
        <v>38</v>
      </c>
      <c r="M582" s="1" t="s">
        <v>38</v>
      </c>
      <c r="N582" s="1">
        <v>192.55</v>
      </c>
      <c r="O582" s="2">
        <v>1925.5</v>
      </c>
      <c r="P582" s="1">
        <v>21</v>
      </c>
      <c r="Q582" s="1">
        <v>20230908</v>
      </c>
      <c r="R582" s="1">
        <v>20230925</v>
      </c>
      <c r="S582" s="1">
        <v>20230908</v>
      </c>
      <c r="T582" s="1" t="s">
        <v>38</v>
      </c>
      <c r="U582" s="1" t="b">
        <v>0</v>
      </c>
      <c r="V582" s="1" t="b">
        <v>1</v>
      </c>
      <c r="W582" s="1" t="str" cm="1">
        <f t="array" ref="W582">_xlfn.XLOOKUP(MID(JuchuZan[[#This Row],[Item'#]],2,3),INDEX(_dtRg_Material,,1),INDEX(_dtRg_Material,,2),"-")</f>
        <v>-</v>
      </c>
      <c r="X582" s="1">
        <f>JuchuZan[[#This Row],[Total Length]]/JuchuZan[[#This Row],[OrderQty]]</f>
        <v>3000</v>
      </c>
      <c r="Y582" s="87">
        <f>JuchuZan[[#This Row],[TotalPrice]]+Y581</f>
        <v>1323664.3500000017</v>
      </c>
      <c r="Z5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2" s="1" t="e">
        <f>JuchuZan[[#This Row],[Total Length]]/JuchuZan[[#This Row],[Total Block]]</f>
        <v>#DIV/0!</v>
      </c>
      <c r="AB582" s="1">
        <f>JuchuZan[[#This Row],[TotalPrice]]/JuchuZan[[#This Row],[OrderQty]]</f>
        <v>192.55</v>
      </c>
      <c r="AC582" s="1" t="e">
        <f>_xlfn.XLOOKUP(JuchuZan[[#This Row],[H'#]],#REF!,#REF!,"NA",0)</f>
        <v>#REF!</v>
      </c>
      <c r="AD582" s="1" t="e">
        <f>_xlfn.XLOOKUP(JuchuZan[[#This Row],[H'#]],#REF!,#REF!,"NA",0)</f>
        <v>#REF!</v>
      </c>
      <c r="AE582" s="1" t="str">
        <f>_xlfn.XLOOKUP(JuchuZan[[#This Row],[H'#]],[3]Sheet1!$H$2:$H$1079,[3]Sheet1!$B$2:$B$1079,"NA",0)</f>
        <v>NA</v>
      </c>
    </row>
    <row r="583" spans="1:31">
      <c r="A583" s="1" t="s">
        <v>1659</v>
      </c>
      <c r="B583" s="1" t="s">
        <v>99</v>
      </c>
      <c r="C583" s="1" t="s">
        <v>100</v>
      </c>
      <c r="D583" s="1">
        <v>9</v>
      </c>
      <c r="E583" s="1">
        <v>6840</v>
      </c>
      <c r="F583" s="1">
        <v>18</v>
      </c>
      <c r="G583" s="1" t="s">
        <v>101</v>
      </c>
      <c r="H583" s="1" t="s">
        <v>102</v>
      </c>
      <c r="I583" s="1" t="s">
        <v>103</v>
      </c>
      <c r="J583" s="1" t="s">
        <v>104</v>
      </c>
      <c r="K583" s="1" t="s">
        <v>105</v>
      </c>
      <c r="L583" s="1" t="s">
        <v>106</v>
      </c>
      <c r="M583" s="1" t="s">
        <v>53</v>
      </c>
      <c r="N583" s="1">
        <v>217.78</v>
      </c>
      <c r="O583" s="2">
        <v>1960.02</v>
      </c>
      <c r="P583" s="1">
        <v>11</v>
      </c>
      <c r="Q583" s="1">
        <v>20230925</v>
      </c>
      <c r="R583" s="1">
        <v>20230925</v>
      </c>
      <c r="S583" s="1">
        <v>20230925</v>
      </c>
      <c r="T583" s="1" t="s">
        <v>38</v>
      </c>
      <c r="U583" s="1" t="b">
        <v>0</v>
      </c>
      <c r="V583" s="1" t="b">
        <v>1</v>
      </c>
      <c r="W583" s="1" t="str" cm="1">
        <f t="array" ref="W583">_xlfn.XLOOKUP(MID(JuchuZan[[#This Row],[Item'#]],2,3),INDEX(_dtRg_Material,,1),INDEX(_dtRg_Material,,2),"-")</f>
        <v>-</v>
      </c>
      <c r="X583" s="1">
        <f>JuchuZan[[#This Row],[Total Length]]/JuchuZan[[#This Row],[OrderQty]]</f>
        <v>760</v>
      </c>
      <c r="Y583" s="87">
        <f>JuchuZan[[#This Row],[TotalPrice]]+Y582</f>
        <v>1325624.3700000017</v>
      </c>
      <c r="Z5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3" s="1">
        <f>JuchuZan[[#This Row],[Total Length]]/JuchuZan[[#This Row],[Total Block]]</f>
        <v>380</v>
      </c>
      <c r="AB583" s="1">
        <f>JuchuZan[[#This Row],[TotalPrice]]/JuchuZan[[#This Row],[OrderQty]]</f>
        <v>217.78</v>
      </c>
      <c r="AC583" s="1" t="e">
        <f>_xlfn.XLOOKUP(JuchuZan[[#This Row],[H'#]],#REF!,#REF!,"NA",0)</f>
        <v>#REF!</v>
      </c>
      <c r="AD583" s="1" t="e">
        <f>_xlfn.XLOOKUP(JuchuZan[[#This Row],[H'#]],#REF!,#REF!,"NA",0)</f>
        <v>#REF!</v>
      </c>
      <c r="AE583" s="1" t="str">
        <f>_xlfn.XLOOKUP(JuchuZan[[#This Row],[H'#]],[3]Sheet1!$H$2:$H$1079,[3]Sheet1!$B$2:$B$1079,"NA",0)</f>
        <v>NA</v>
      </c>
    </row>
    <row r="584" spans="1:31">
      <c r="A584" s="1" t="s">
        <v>1660</v>
      </c>
      <c r="B584" s="1" t="s">
        <v>1661</v>
      </c>
      <c r="C584" s="1" t="s">
        <v>1662</v>
      </c>
      <c r="D584" s="1">
        <v>210</v>
      </c>
      <c r="E584" s="1">
        <v>90300</v>
      </c>
      <c r="F584" s="1">
        <v>420</v>
      </c>
      <c r="G584" s="1" t="s">
        <v>1475</v>
      </c>
      <c r="H584" s="1" t="s">
        <v>128</v>
      </c>
      <c r="I584" s="1" t="s">
        <v>129</v>
      </c>
      <c r="J584" s="1" t="s">
        <v>130</v>
      </c>
      <c r="K584" s="1" t="s">
        <v>140</v>
      </c>
      <c r="L584" s="1" t="s">
        <v>38</v>
      </c>
      <c r="M584" s="1" t="s">
        <v>38</v>
      </c>
      <c r="N584" s="1">
        <v>135</v>
      </c>
      <c r="O584" s="2">
        <v>28350</v>
      </c>
      <c r="P584" s="1">
        <v>11</v>
      </c>
      <c r="Q584" s="1">
        <v>20230925</v>
      </c>
      <c r="R584" s="1">
        <v>20230925</v>
      </c>
      <c r="S584" s="1">
        <v>20230925</v>
      </c>
      <c r="T584" s="1" t="s">
        <v>38</v>
      </c>
      <c r="U584" s="1" t="b">
        <v>0</v>
      </c>
      <c r="V584" s="1" t="b">
        <v>1</v>
      </c>
      <c r="W584" s="1" t="str" cm="1">
        <f t="array" ref="W584">_xlfn.XLOOKUP(MID(JuchuZan[[#This Row],[Item'#]],2,3),INDEX(_dtRg_Material,,1),INDEX(_dtRg_Material,,2),"-")</f>
        <v>-</v>
      </c>
      <c r="X584" s="1">
        <f>JuchuZan[[#This Row],[Total Length]]/JuchuZan[[#This Row],[OrderQty]]</f>
        <v>430</v>
      </c>
      <c r="Y584" s="87">
        <f>JuchuZan[[#This Row],[TotalPrice]]+Y583</f>
        <v>1353974.3700000017</v>
      </c>
      <c r="Z5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4" s="1">
        <f>JuchuZan[[#This Row],[Total Length]]/JuchuZan[[#This Row],[Total Block]]</f>
        <v>215</v>
      </c>
      <c r="AB584" s="1">
        <f>JuchuZan[[#This Row],[TotalPrice]]/JuchuZan[[#This Row],[OrderQty]]</f>
        <v>135</v>
      </c>
      <c r="AC584" s="1" t="e">
        <f>_xlfn.XLOOKUP(JuchuZan[[#This Row],[H'#]],#REF!,#REF!,"NA",0)</f>
        <v>#REF!</v>
      </c>
      <c r="AD584" s="1" t="e">
        <f>_xlfn.XLOOKUP(JuchuZan[[#This Row],[H'#]],#REF!,#REF!,"NA",0)</f>
        <v>#REF!</v>
      </c>
      <c r="AE584" s="1" t="str">
        <f>_xlfn.XLOOKUP(JuchuZan[[#This Row],[H'#]],[3]Sheet1!$H$2:$H$1079,[3]Sheet1!$B$2:$B$1079,"NA",0)</f>
        <v>SPECIAL RAIL DRILLING</v>
      </c>
    </row>
    <row r="585" spans="1:31">
      <c r="A585" s="1" t="s">
        <v>1663</v>
      </c>
      <c r="B585" s="1" t="s">
        <v>934</v>
      </c>
      <c r="C585" s="1" t="s">
        <v>935</v>
      </c>
      <c r="D585" s="1">
        <v>24</v>
      </c>
      <c r="E585" s="1">
        <v>29184</v>
      </c>
      <c r="F585" s="1">
        <v>48</v>
      </c>
      <c r="G585" s="1" t="s">
        <v>936</v>
      </c>
      <c r="H585" s="1" t="s">
        <v>49</v>
      </c>
      <c r="I585" s="1" t="s">
        <v>50</v>
      </c>
      <c r="J585" s="1" t="s">
        <v>397</v>
      </c>
      <c r="K585" s="1" t="s">
        <v>82</v>
      </c>
      <c r="L585" s="1" t="s">
        <v>38</v>
      </c>
      <c r="M585" s="1" t="s">
        <v>53</v>
      </c>
      <c r="N585" s="1">
        <v>282.52</v>
      </c>
      <c r="O585" s="2">
        <v>6780.48</v>
      </c>
      <c r="P585" s="1">
        <v>11</v>
      </c>
      <c r="Q585" s="1">
        <v>20230925</v>
      </c>
      <c r="R585" s="1">
        <v>20230925</v>
      </c>
      <c r="S585" s="1">
        <v>20230925</v>
      </c>
      <c r="T585" s="1" t="s">
        <v>937</v>
      </c>
      <c r="U585" s="1" t="b">
        <v>0</v>
      </c>
      <c r="V585" s="1" t="b">
        <v>1</v>
      </c>
      <c r="W585" s="1" t="str" cm="1">
        <f t="array" ref="W585">_xlfn.XLOOKUP(MID(JuchuZan[[#This Row],[Item'#]],2,3),INDEX(_dtRg_Material,,1),INDEX(_dtRg_Material,,2),"-")</f>
        <v>-</v>
      </c>
      <c r="X585" s="1">
        <f>JuchuZan[[#This Row],[Total Length]]/JuchuZan[[#This Row],[OrderQty]]</f>
        <v>1216</v>
      </c>
      <c r="Y585" s="87">
        <f>JuchuZan[[#This Row],[TotalPrice]]+Y584</f>
        <v>1360754.8500000017</v>
      </c>
      <c r="Z5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5" s="1">
        <f>JuchuZan[[#This Row],[Total Length]]/JuchuZan[[#This Row],[Total Block]]</f>
        <v>608</v>
      </c>
      <c r="AB585" s="1">
        <f>JuchuZan[[#This Row],[TotalPrice]]/JuchuZan[[#This Row],[OrderQty]]</f>
        <v>282.52</v>
      </c>
      <c r="AC585" s="1" t="e">
        <f>_xlfn.XLOOKUP(JuchuZan[[#This Row],[H'#]],#REF!,#REF!,"NA",0)</f>
        <v>#REF!</v>
      </c>
      <c r="AD585" s="1" t="e">
        <f>_xlfn.XLOOKUP(JuchuZan[[#This Row],[H'#]],#REF!,#REF!,"NA",0)</f>
        <v>#REF!</v>
      </c>
      <c r="AE585" s="1" t="str">
        <f>_xlfn.XLOOKUP(JuchuZan[[#This Row],[H'#]],[3]Sheet1!$H$2:$H$1079,[3]Sheet1!$B$2:$B$1079,"NA",0)</f>
        <v>NA</v>
      </c>
    </row>
    <row r="586" spans="1:31" hidden="1">
      <c r="A586" s="1" t="s">
        <v>1664</v>
      </c>
      <c r="B586" s="1" t="s">
        <v>1665</v>
      </c>
      <c r="C586" s="1" t="s">
        <v>1666</v>
      </c>
      <c r="D586" s="1">
        <v>28</v>
      </c>
      <c r="E586" s="1">
        <v>8400</v>
      </c>
      <c r="F586" s="1">
        <v>28</v>
      </c>
      <c r="G586" s="1" t="s">
        <v>466</v>
      </c>
      <c r="H586" s="1" t="s">
        <v>93</v>
      </c>
      <c r="I586" s="1" t="s">
        <v>43</v>
      </c>
      <c r="J586" s="1" t="s">
        <v>421</v>
      </c>
      <c r="K586" s="1" t="s">
        <v>227</v>
      </c>
      <c r="L586" s="1" t="s">
        <v>38</v>
      </c>
      <c r="M586" s="1" t="s">
        <v>289</v>
      </c>
      <c r="N586" s="1">
        <v>307.83999999999997</v>
      </c>
      <c r="O586" s="2">
        <v>8619.52</v>
      </c>
      <c r="P586" s="1">
        <v>11</v>
      </c>
      <c r="Q586" s="1">
        <v>20230925</v>
      </c>
      <c r="R586" s="1">
        <v>20230925</v>
      </c>
      <c r="S586" s="1">
        <v>20230925</v>
      </c>
      <c r="T586" s="1" t="s">
        <v>38</v>
      </c>
      <c r="U586" s="1" t="b">
        <v>0</v>
      </c>
      <c r="V586" s="1" t="b">
        <v>0</v>
      </c>
      <c r="W586" s="1" t="str" cm="1">
        <f t="array" ref="W586">_xlfn.XLOOKUP(MID(JuchuZan[[#This Row],[Item'#]],2,3),INDEX(_dtRg_Material,,1),INDEX(_dtRg_Material,,2),"-")</f>
        <v>-</v>
      </c>
      <c r="X586" s="1">
        <f>JuchuZan[[#This Row],[Total Length]]/JuchuZan[[#This Row],[OrderQty]]</f>
        <v>300</v>
      </c>
      <c r="Y586" s="87">
        <f>JuchuZan[[#This Row],[TotalPrice]]+Y585</f>
        <v>1369374.3700000017</v>
      </c>
      <c r="Z5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6" s="1">
        <f>JuchuZan[[#This Row],[Total Length]]/JuchuZan[[#This Row],[Total Block]]</f>
        <v>300</v>
      </c>
      <c r="AB586" s="1">
        <f>JuchuZan[[#This Row],[TotalPrice]]/JuchuZan[[#This Row],[OrderQty]]</f>
        <v>307.84000000000003</v>
      </c>
      <c r="AC586" s="1" t="e">
        <f>_xlfn.XLOOKUP(JuchuZan[[#This Row],[H'#]],#REF!,#REF!,"NA",0)</f>
        <v>#REF!</v>
      </c>
      <c r="AD586" s="1" t="e">
        <f>_xlfn.XLOOKUP(JuchuZan[[#This Row],[H'#]],#REF!,#REF!,"NA",0)</f>
        <v>#REF!</v>
      </c>
      <c r="AE586" s="1" t="str">
        <f>_xlfn.XLOOKUP(JuchuZan[[#This Row],[H'#]],[3]Sheet1!$H$2:$H$1079,[3]Sheet1!$B$2:$B$1079,"NA",0)</f>
        <v>NA</v>
      </c>
    </row>
    <row r="587" spans="1:31">
      <c r="A587" s="1" t="s">
        <v>1667</v>
      </c>
      <c r="B587" s="1" t="s">
        <v>327</v>
      </c>
      <c r="C587" s="1" t="s">
        <v>328</v>
      </c>
      <c r="D587" s="1">
        <v>60</v>
      </c>
      <c r="E587" s="1">
        <v>0</v>
      </c>
      <c r="F587" s="1">
        <v>60</v>
      </c>
      <c r="G587" s="1" t="s">
        <v>313</v>
      </c>
      <c r="H587" s="1" t="s">
        <v>49</v>
      </c>
      <c r="I587" s="1" t="s">
        <v>50</v>
      </c>
      <c r="J587" s="1" t="s">
        <v>114</v>
      </c>
      <c r="K587" s="1" t="s">
        <v>60</v>
      </c>
      <c r="L587" s="1" t="s">
        <v>61</v>
      </c>
      <c r="M587" s="1" t="s">
        <v>38</v>
      </c>
      <c r="N587" s="1">
        <v>47.51</v>
      </c>
      <c r="O587" s="2">
        <v>2850.6</v>
      </c>
      <c r="P587" s="1">
        <v>11</v>
      </c>
      <c r="Q587" s="1">
        <v>20230901</v>
      </c>
      <c r="R587" s="1">
        <v>20230925</v>
      </c>
      <c r="S587" s="1">
        <v>20230925</v>
      </c>
      <c r="T587" s="1" t="s">
        <v>38</v>
      </c>
      <c r="U587" s="1" t="b">
        <v>0</v>
      </c>
      <c r="V587" s="1" t="b">
        <v>1</v>
      </c>
      <c r="W587" s="1" t="str" cm="1">
        <f t="array" ref="W587">_xlfn.XLOOKUP(MID(JuchuZan[[#This Row],[Item'#]],2,3),INDEX(_dtRg_Material,,1),INDEX(_dtRg_Material,,2),"-")</f>
        <v>-</v>
      </c>
      <c r="X587" s="1">
        <f>JuchuZan[[#This Row],[Total Length]]/JuchuZan[[#This Row],[OrderQty]]</f>
        <v>0</v>
      </c>
      <c r="Y587" s="87">
        <f>JuchuZan[[#This Row],[TotalPrice]]+Y586</f>
        <v>1372224.9700000018</v>
      </c>
      <c r="Z5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7" s="1">
        <f>JuchuZan[[#This Row],[Total Length]]/JuchuZan[[#This Row],[Total Block]]</f>
        <v>0</v>
      </c>
      <c r="AB587" s="1">
        <f>JuchuZan[[#This Row],[TotalPrice]]/JuchuZan[[#This Row],[OrderQty]]</f>
        <v>47.51</v>
      </c>
      <c r="AC587" s="1" t="e">
        <f>_xlfn.XLOOKUP(JuchuZan[[#This Row],[H'#]],#REF!,#REF!,"NA",0)</f>
        <v>#REF!</v>
      </c>
      <c r="AD587" s="1" t="e">
        <f>_xlfn.XLOOKUP(JuchuZan[[#This Row],[H'#]],#REF!,#REF!,"NA",0)</f>
        <v>#REF!</v>
      </c>
      <c r="AE587" s="1" t="str">
        <f>_xlfn.XLOOKUP(JuchuZan[[#This Row],[H'#]],[3]Sheet1!$H$2:$H$1079,[3]Sheet1!$B$2:$B$1079,"NA",0)</f>
        <v>NA</v>
      </c>
    </row>
    <row r="588" spans="1:31">
      <c r="A588" s="1" t="s">
        <v>1668</v>
      </c>
      <c r="B588" s="1" t="s">
        <v>327</v>
      </c>
      <c r="C588" s="1" t="s">
        <v>328</v>
      </c>
      <c r="D588" s="1">
        <v>60</v>
      </c>
      <c r="E588" s="1">
        <v>0</v>
      </c>
      <c r="F588" s="1">
        <v>60</v>
      </c>
      <c r="G588" s="1" t="s">
        <v>313</v>
      </c>
      <c r="H588" s="1" t="s">
        <v>49</v>
      </c>
      <c r="I588" s="1" t="s">
        <v>50</v>
      </c>
      <c r="J588" s="1" t="s">
        <v>114</v>
      </c>
      <c r="K588" s="1" t="s">
        <v>60</v>
      </c>
      <c r="L588" s="1" t="s">
        <v>61</v>
      </c>
      <c r="M588" s="1" t="s">
        <v>38</v>
      </c>
      <c r="N588" s="1">
        <v>47.51</v>
      </c>
      <c r="O588" s="2">
        <v>2850.6</v>
      </c>
      <c r="P588" s="1">
        <v>11</v>
      </c>
      <c r="Q588" s="1">
        <v>20230911</v>
      </c>
      <c r="R588" s="1">
        <v>20230925</v>
      </c>
      <c r="S588" s="1">
        <v>20230925</v>
      </c>
      <c r="T588" s="1" t="s">
        <v>38</v>
      </c>
      <c r="U588" s="1" t="b">
        <v>0</v>
      </c>
      <c r="V588" s="1" t="b">
        <v>1</v>
      </c>
      <c r="W588" s="1" t="str" cm="1">
        <f t="array" ref="W588">_xlfn.XLOOKUP(MID(JuchuZan[[#This Row],[Item'#]],2,3),INDEX(_dtRg_Material,,1),INDEX(_dtRg_Material,,2),"-")</f>
        <v>-</v>
      </c>
      <c r="X588" s="1">
        <f>JuchuZan[[#This Row],[Total Length]]/JuchuZan[[#This Row],[OrderQty]]</f>
        <v>0</v>
      </c>
      <c r="Y588" s="87">
        <f>JuchuZan[[#This Row],[TotalPrice]]+Y587</f>
        <v>1375075.5700000019</v>
      </c>
      <c r="Z5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8" s="1">
        <f>JuchuZan[[#This Row],[Total Length]]/JuchuZan[[#This Row],[Total Block]]</f>
        <v>0</v>
      </c>
      <c r="AB588" s="1">
        <f>JuchuZan[[#This Row],[TotalPrice]]/JuchuZan[[#This Row],[OrderQty]]</f>
        <v>47.51</v>
      </c>
      <c r="AC588" s="1" t="e">
        <f>_xlfn.XLOOKUP(JuchuZan[[#This Row],[H'#]],#REF!,#REF!,"NA",0)</f>
        <v>#REF!</v>
      </c>
      <c r="AD588" s="1" t="e">
        <f>_xlfn.XLOOKUP(JuchuZan[[#This Row],[H'#]],#REF!,#REF!,"NA",0)</f>
        <v>#REF!</v>
      </c>
      <c r="AE588" s="1" t="str">
        <f>_xlfn.XLOOKUP(JuchuZan[[#This Row],[H'#]],[3]Sheet1!$H$2:$H$1079,[3]Sheet1!$B$2:$B$1079,"NA",0)</f>
        <v>NA</v>
      </c>
    </row>
    <row r="589" spans="1:31" hidden="1">
      <c r="A589" s="1" t="s">
        <v>1669</v>
      </c>
      <c r="B589" s="1" t="s">
        <v>1670</v>
      </c>
      <c r="C589" s="1" t="s">
        <v>1671</v>
      </c>
      <c r="D589" s="1">
        <v>4</v>
      </c>
      <c r="E589" s="1">
        <v>12320</v>
      </c>
      <c r="F589" s="1">
        <v>0</v>
      </c>
      <c r="G589" s="1" t="s">
        <v>536</v>
      </c>
      <c r="H589" s="1" t="s">
        <v>324</v>
      </c>
      <c r="I589" s="1" t="s">
        <v>50</v>
      </c>
      <c r="J589" s="1" t="s">
        <v>44</v>
      </c>
      <c r="K589" s="1" t="s">
        <v>38</v>
      </c>
      <c r="L589" s="1" t="s">
        <v>61</v>
      </c>
      <c r="M589" s="1" t="s">
        <v>38</v>
      </c>
      <c r="N589" s="1">
        <v>528.46</v>
      </c>
      <c r="O589" s="2">
        <v>2113.84</v>
      </c>
      <c r="P589" s="1">
        <v>11</v>
      </c>
      <c r="Q589" s="1">
        <v>20230914</v>
      </c>
      <c r="R589" s="1">
        <v>20230925</v>
      </c>
      <c r="S589" s="1">
        <v>20230925</v>
      </c>
      <c r="T589" s="1" t="s">
        <v>38</v>
      </c>
      <c r="U589" s="1" t="b">
        <v>1</v>
      </c>
      <c r="V589" s="1" t="b">
        <v>0</v>
      </c>
      <c r="W589" s="1" t="str" cm="1">
        <f t="array" ref="W589">_xlfn.XLOOKUP(MID(JuchuZan[[#This Row],[Item'#]],2,3),INDEX(_dtRg_Material,,1),INDEX(_dtRg_Material,,2),"-")</f>
        <v>-</v>
      </c>
      <c r="X589" s="1">
        <f>JuchuZan[[#This Row],[Total Length]]/JuchuZan[[#This Row],[OrderQty]]</f>
        <v>3080</v>
      </c>
      <c r="Y589" s="87">
        <f>JuchuZan[[#This Row],[TotalPrice]]+Y588</f>
        <v>1377189.410000002</v>
      </c>
      <c r="Z5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89" s="1" t="e">
        <f>JuchuZan[[#This Row],[Total Length]]/JuchuZan[[#This Row],[Total Block]]</f>
        <v>#DIV/0!</v>
      </c>
      <c r="AB589" s="1">
        <f>JuchuZan[[#This Row],[TotalPrice]]/JuchuZan[[#This Row],[OrderQty]]</f>
        <v>528.46</v>
      </c>
      <c r="AC589" s="1" t="e">
        <f>_xlfn.XLOOKUP(JuchuZan[[#This Row],[H'#]],#REF!,#REF!,"NA",0)</f>
        <v>#REF!</v>
      </c>
      <c r="AD589" s="1" t="e">
        <f>_xlfn.XLOOKUP(JuchuZan[[#This Row],[H'#]],#REF!,#REF!,"NA",0)</f>
        <v>#REF!</v>
      </c>
      <c r="AE589" s="1" t="str">
        <f>_xlfn.XLOOKUP(JuchuZan[[#This Row],[H'#]],[3]Sheet1!$H$2:$H$1079,[3]Sheet1!$B$2:$B$1079,"NA",0)</f>
        <v>MIDDLE STRAIGHTENING</v>
      </c>
    </row>
    <row r="590" spans="1:31" hidden="1">
      <c r="A590" s="1" t="s">
        <v>1672</v>
      </c>
      <c r="B590" s="1" t="s">
        <v>1673</v>
      </c>
      <c r="C590" s="1" t="s">
        <v>1674</v>
      </c>
      <c r="D590" s="1">
        <v>1</v>
      </c>
      <c r="E590" s="1">
        <v>700</v>
      </c>
      <c r="F590" s="1">
        <v>4</v>
      </c>
      <c r="G590" s="1" t="s">
        <v>42</v>
      </c>
      <c r="H590" s="1" t="s">
        <v>74</v>
      </c>
      <c r="I590" s="1" t="s">
        <v>36</v>
      </c>
      <c r="J590" s="1" t="s">
        <v>75</v>
      </c>
      <c r="K590" s="1" t="s">
        <v>76</v>
      </c>
      <c r="L590" s="1" t="s">
        <v>38</v>
      </c>
      <c r="M590" s="1" t="s">
        <v>38</v>
      </c>
      <c r="N590" s="1">
        <v>1087</v>
      </c>
      <c r="O590" s="2">
        <v>1087</v>
      </c>
      <c r="P590" s="1">
        <v>11</v>
      </c>
      <c r="Q590" s="1">
        <v>20230907</v>
      </c>
      <c r="R590" s="1">
        <v>20230925</v>
      </c>
      <c r="S590" s="1">
        <v>20230925</v>
      </c>
      <c r="T590" s="1" t="s">
        <v>38</v>
      </c>
      <c r="U590" s="1" t="b">
        <v>0</v>
      </c>
      <c r="V590" s="1" t="b">
        <v>0</v>
      </c>
      <c r="W590" s="1" t="str" cm="1">
        <f t="array" ref="W590">_xlfn.XLOOKUP(MID(JuchuZan[[#This Row],[Item'#]],2,3),INDEX(_dtRg_Material,,1),INDEX(_dtRg_Material,,2),"-")</f>
        <v>-</v>
      </c>
      <c r="X590" s="1">
        <f>JuchuZan[[#This Row],[Total Length]]/JuchuZan[[#This Row],[OrderQty]]</f>
        <v>700</v>
      </c>
      <c r="Y590" s="87">
        <f>JuchuZan[[#This Row],[TotalPrice]]+Y589</f>
        <v>1378276.410000002</v>
      </c>
      <c r="Z5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0" s="1">
        <f>JuchuZan[[#This Row],[Total Length]]/JuchuZan[[#This Row],[Total Block]]</f>
        <v>175</v>
      </c>
      <c r="AB590" s="1">
        <f>JuchuZan[[#This Row],[TotalPrice]]/JuchuZan[[#This Row],[OrderQty]]</f>
        <v>1087</v>
      </c>
      <c r="AC590" s="1" t="e">
        <f>_xlfn.XLOOKUP(JuchuZan[[#This Row],[H'#]],#REF!,#REF!,"NA",0)</f>
        <v>#REF!</v>
      </c>
      <c r="AD590" s="1" t="e">
        <f>_xlfn.XLOOKUP(JuchuZan[[#This Row],[H'#]],#REF!,#REF!,"NA",0)</f>
        <v>#REF!</v>
      </c>
      <c r="AE590" s="1" t="str">
        <f>_xlfn.XLOOKUP(JuchuZan[[#This Row],[H'#]],[3]Sheet1!$H$2:$H$1079,[3]Sheet1!$B$2:$B$1079,"NA",0)</f>
        <v>CUTTING &amp; HOLE MACHINING (GL)</v>
      </c>
    </row>
    <row r="591" spans="1:31">
      <c r="A591" s="1" t="s">
        <v>1675</v>
      </c>
      <c r="B591" s="1" t="s">
        <v>1278</v>
      </c>
      <c r="C591" s="1" t="s">
        <v>1279</v>
      </c>
      <c r="D591" s="1">
        <v>20</v>
      </c>
      <c r="E591" s="1">
        <v>60000</v>
      </c>
      <c r="F591" s="1">
        <v>0</v>
      </c>
      <c r="G591" s="1" t="s">
        <v>1280</v>
      </c>
      <c r="H591" s="1" t="s">
        <v>1281</v>
      </c>
      <c r="I591" s="1" t="s">
        <v>233</v>
      </c>
      <c r="J591" s="1" t="s">
        <v>114</v>
      </c>
      <c r="K591" s="1" t="s">
        <v>38</v>
      </c>
      <c r="L591" s="1" t="s">
        <v>61</v>
      </c>
      <c r="M591" s="1" t="s">
        <v>38</v>
      </c>
      <c r="N591" s="1">
        <v>156.4</v>
      </c>
      <c r="O591" s="2">
        <v>3128</v>
      </c>
      <c r="P591" s="1">
        <v>11</v>
      </c>
      <c r="Q591" s="1">
        <v>20240924</v>
      </c>
      <c r="R591" s="1">
        <v>20230925</v>
      </c>
      <c r="S591" s="1">
        <v>20230925</v>
      </c>
      <c r="T591" s="1" t="s">
        <v>38</v>
      </c>
      <c r="U591" s="1" t="b">
        <v>0</v>
      </c>
      <c r="V591" s="1" t="b">
        <v>1</v>
      </c>
      <c r="W591" s="1" t="str" cm="1">
        <f t="array" ref="W591">_xlfn.XLOOKUP(MID(JuchuZan[[#This Row],[Item'#]],2,3),INDEX(_dtRg_Material,,1),INDEX(_dtRg_Material,,2),"-")</f>
        <v>-</v>
      </c>
      <c r="X591" s="1">
        <f>JuchuZan[[#This Row],[Total Length]]/JuchuZan[[#This Row],[OrderQty]]</f>
        <v>3000</v>
      </c>
      <c r="Y591" s="87">
        <f>JuchuZan[[#This Row],[TotalPrice]]+Y590</f>
        <v>1381404.410000002</v>
      </c>
      <c r="Z5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1" s="1" t="e">
        <f>JuchuZan[[#This Row],[Total Length]]/JuchuZan[[#This Row],[Total Block]]</f>
        <v>#DIV/0!</v>
      </c>
      <c r="AB591" s="1">
        <f>JuchuZan[[#This Row],[TotalPrice]]/JuchuZan[[#This Row],[OrderQty]]</f>
        <v>156.4</v>
      </c>
      <c r="AC591" s="1" t="e">
        <f>_xlfn.XLOOKUP(JuchuZan[[#This Row],[H'#]],#REF!,#REF!,"NA",0)</f>
        <v>#REF!</v>
      </c>
      <c r="AD591" s="1" t="e">
        <f>_xlfn.XLOOKUP(JuchuZan[[#This Row],[H'#]],#REF!,#REF!,"NA",0)</f>
        <v>#REF!</v>
      </c>
      <c r="AE591" s="1" t="str">
        <f>_xlfn.XLOOKUP(JuchuZan[[#This Row],[H'#]],[3]Sheet1!$H$2:$H$1079,[3]Sheet1!$B$2:$B$1079,"NA",0)</f>
        <v>ROTARY GRINDING</v>
      </c>
    </row>
    <row r="592" spans="1:31">
      <c r="A592" s="1" t="s">
        <v>1676</v>
      </c>
      <c r="B592" s="1" t="s">
        <v>1677</v>
      </c>
      <c r="C592" s="1" t="s">
        <v>1678</v>
      </c>
      <c r="D592" s="1">
        <v>4</v>
      </c>
      <c r="E592" s="1">
        <v>0</v>
      </c>
      <c r="F592" s="1">
        <v>4</v>
      </c>
      <c r="G592" s="1" t="s">
        <v>215</v>
      </c>
      <c r="H592" s="1" t="s">
        <v>49</v>
      </c>
      <c r="I592" s="1" t="s">
        <v>50</v>
      </c>
      <c r="J592" s="1" t="s">
        <v>114</v>
      </c>
      <c r="K592" s="1" t="s">
        <v>82</v>
      </c>
      <c r="L592" s="1" t="s">
        <v>38</v>
      </c>
      <c r="M592" s="1" t="s">
        <v>38</v>
      </c>
      <c r="N592" s="1">
        <v>58.25</v>
      </c>
      <c r="O592" s="2">
        <v>233</v>
      </c>
      <c r="P592" s="1">
        <v>11</v>
      </c>
      <c r="Q592" s="1">
        <v>20230925</v>
      </c>
      <c r="R592" s="1">
        <v>20230925</v>
      </c>
      <c r="S592" s="1">
        <v>20230925</v>
      </c>
      <c r="T592" s="1" t="s">
        <v>38</v>
      </c>
      <c r="U592" s="1" t="b">
        <v>0</v>
      </c>
      <c r="V592" s="1" t="b">
        <v>1</v>
      </c>
      <c r="W592" s="1" t="str" cm="1">
        <f t="array" ref="W592">_xlfn.XLOOKUP(MID(JuchuZan[[#This Row],[Item'#]],2,3),INDEX(_dtRg_Material,,1),INDEX(_dtRg_Material,,2),"-")</f>
        <v>-</v>
      </c>
      <c r="X592" s="1">
        <f>JuchuZan[[#This Row],[Total Length]]/JuchuZan[[#This Row],[OrderQty]]</f>
        <v>0</v>
      </c>
      <c r="Y592" s="87">
        <f>JuchuZan[[#This Row],[TotalPrice]]+Y591</f>
        <v>1381637.410000002</v>
      </c>
      <c r="Z5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2" s="1">
        <f>JuchuZan[[#This Row],[Total Length]]/JuchuZan[[#This Row],[Total Block]]</f>
        <v>0</v>
      </c>
      <c r="AB592" s="1">
        <f>JuchuZan[[#This Row],[TotalPrice]]/JuchuZan[[#This Row],[OrderQty]]</f>
        <v>58.25</v>
      </c>
      <c r="AC592" s="1" t="e">
        <f>_xlfn.XLOOKUP(JuchuZan[[#This Row],[H'#]],#REF!,#REF!,"NA",0)</f>
        <v>#REF!</v>
      </c>
      <c r="AD592" s="1" t="e">
        <f>_xlfn.XLOOKUP(JuchuZan[[#This Row],[H'#]],#REF!,#REF!,"NA",0)</f>
        <v>#REF!</v>
      </c>
      <c r="AE592" s="1" t="str">
        <f>_xlfn.XLOOKUP(JuchuZan[[#This Row],[H'#]],[3]Sheet1!$H$2:$H$1079,[3]Sheet1!$B$2:$B$1079,"NA",0)</f>
        <v>NA</v>
      </c>
    </row>
    <row r="593" spans="1:31" hidden="1">
      <c r="A593" s="1" t="s">
        <v>1679</v>
      </c>
      <c r="B593" s="1" t="s">
        <v>1680</v>
      </c>
      <c r="C593" s="1" t="s">
        <v>1681</v>
      </c>
      <c r="D593" s="1">
        <v>1</v>
      </c>
      <c r="E593" s="1">
        <v>3420</v>
      </c>
      <c r="F593" s="1">
        <v>1</v>
      </c>
      <c r="G593" s="1" t="s">
        <v>439</v>
      </c>
      <c r="H593" s="1" t="s">
        <v>878</v>
      </c>
      <c r="I593" s="1" t="s">
        <v>814</v>
      </c>
      <c r="J593" s="1" t="s">
        <v>81</v>
      </c>
      <c r="K593" s="1" t="s">
        <v>38</v>
      </c>
      <c r="L593" s="1" t="s">
        <v>38</v>
      </c>
      <c r="M593" s="1" t="s">
        <v>38</v>
      </c>
      <c r="N593" s="1">
        <v>2778</v>
      </c>
      <c r="O593" s="2">
        <v>2778</v>
      </c>
      <c r="P593" s="1">
        <v>11</v>
      </c>
      <c r="Q593" s="1">
        <v>20230908</v>
      </c>
      <c r="R593" s="1">
        <v>20230925</v>
      </c>
      <c r="S593" s="1">
        <v>20230925</v>
      </c>
      <c r="T593" s="1" t="s">
        <v>38</v>
      </c>
      <c r="U593" s="1" t="b">
        <v>0</v>
      </c>
      <c r="V593" s="1" t="b">
        <v>0</v>
      </c>
      <c r="W593" s="1" t="str" cm="1">
        <f t="array" ref="W593">_xlfn.XLOOKUP(MID(JuchuZan[[#This Row],[Item'#]],2,3),INDEX(_dtRg_Material,,1),INDEX(_dtRg_Material,,2),"-")</f>
        <v>-</v>
      </c>
      <c r="X593" s="1">
        <f>JuchuZan[[#This Row],[Total Length]]/JuchuZan[[#This Row],[OrderQty]]</f>
        <v>3420</v>
      </c>
      <c r="Y593" s="87">
        <f>JuchuZan[[#This Row],[TotalPrice]]+Y592</f>
        <v>1384415.410000002</v>
      </c>
      <c r="Z5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3" s="1">
        <f>JuchuZan[[#This Row],[Total Length]]/JuchuZan[[#This Row],[Total Block]]</f>
        <v>3420</v>
      </c>
      <c r="AB593" s="1">
        <f>JuchuZan[[#This Row],[TotalPrice]]/JuchuZan[[#This Row],[OrderQty]]</f>
        <v>2778</v>
      </c>
      <c r="AC593" s="1" t="e">
        <f>_xlfn.XLOOKUP(JuchuZan[[#This Row],[H'#]],#REF!,#REF!,"NA",0)</f>
        <v>#REF!</v>
      </c>
      <c r="AD593" s="1" t="e">
        <f>_xlfn.XLOOKUP(JuchuZan[[#This Row],[H'#]],#REF!,#REF!,"NA",0)</f>
        <v>#REF!</v>
      </c>
      <c r="AE593" s="1" t="str">
        <f>_xlfn.XLOOKUP(JuchuZan[[#This Row],[H'#]],[3]Sheet1!$H$2:$H$1079,[3]Sheet1!$B$2:$B$1079,"NA",0)</f>
        <v>NA</v>
      </c>
    </row>
    <row r="594" spans="1:31">
      <c r="A594" s="1" t="s">
        <v>1682</v>
      </c>
      <c r="B594" s="1" t="s">
        <v>910</v>
      </c>
      <c r="C594" s="1" t="s">
        <v>911</v>
      </c>
      <c r="D594" s="1">
        <v>48</v>
      </c>
      <c r="E594" s="1">
        <v>5280</v>
      </c>
      <c r="F594" s="1">
        <v>48</v>
      </c>
      <c r="G594" s="1" t="s">
        <v>250</v>
      </c>
      <c r="H594" s="1" t="s">
        <v>183</v>
      </c>
      <c r="I594" s="1" t="s">
        <v>184</v>
      </c>
      <c r="J594" s="1" t="s">
        <v>243</v>
      </c>
      <c r="K594" s="1" t="s">
        <v>185</v>
      </c>
      <c r="L594" s="1" t="s">
        <v>96</v>
      </c>
      <c r="M594" s="1" t="s">
        <v>53</v>
      </c>
      <c r="N594" s="1">
        <v>42.09</v>
      </c>
      <c r="O594" s="2">
        <v>2020.32</v>
      </c>
      <c r="P594" s="1">
        <v>11</v>
      </c>
      <c r="Q594" s="1">
        <v>20230817</v>
      </c>
      <c r="R594" s="1">
        <v>20230925</v>
      </c>
      <c r="S594" s="1">
        <v>20230925</v>
      </c>
      <c r="T594" s="1" t="s">
        <v>38</v>
      </c>
      <c r="U594" s="1" t="b">
        <v>0</v>
      </c>
      <c r="V594" s="1" t="b">
        <v>1</v>
      </c>
      <c r="W594" s="1" t="str" cm="1">
        <f t="array" ref="W594">_xlfn.XLOOKUP(MID(JuchuZan[[#This Row],[Item'#]],2,3),INDEX(_dtRg_Material,,1),INDEX(_dtRg_Material,,2),"-")</f>
        <v>M</v>
      </c>
      <c r="X594" s="1">
        <f>JuchuZan[[#This Row],[Total Length]]/JuchuZan[[#This Row],[OrderQty]]</f>
        <v>110</v>
      </c>
      <c r="Y594" s="87">
        <f>JuchuZan[[#This Row],[TotalPrice]]+Y593</f>
        <v>1386435.7300000021</v>
      </c>
      <c r="Z5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4" s="1">
        <f>JuchuZan[[#This Row],[Total Length]]/JuchuZan[[#This Row],[Total Block]]</f>
        <v>110</v>
      </c>
      <c r="AB594" s="1">
        <f>JuchuZan[[#This Row],[TotalPrice]]/JuchuZan[[#This Row],[OrderQty]]</f>
        <v>42.089999999999996</v>
      </c>
      <c r="AC594" s="1" t="e">
        <f>_xlfn.XLOOKUP(JuchuZan[[#This Row],[H'#]],#REF!,#REF!,"NA",0)</f>
        <v>#REF!</v>
      </c>
      <c r="AD594" s="1" t="e">
        <f>_xlfn.XLOOKUP(JuchuZan[[#This Row],[H'#]],#REF!,#REF!,"NA",0)</f>
        <v>#REF!</v>
      </c>
      <c r="AE594" s="1" t="str">
        <f>_xlfn.XLOOKUP(JuchuZan[[#This Row],[H'#]],[3]Sheet1!$H$2:$H$1079,[3]Sheet1!$B$2:$B$1079,"NA",0)</f>
        <v>WHEEL CUTTING HALF 4</v>
      </c>
    </row>
    <row r="595" spans="1:31">
      <c r="A595" s="1" t="s">
        <v>1683</v>
      </c>
      <c r="B595" s="1" t="s">
        <v>1684</v>
      </c>
      <c r="C595" s="1" t="s">
        <v>1685</v>
      </c>
      <c r="D595" s="1">
        <v>8</v>
      </c>
      <c r="E595" s="1">
        <v>3200</v>
      </c>
      <c r="F595" s="1">
        <v>16</v>
      </c>
      <c r="G595" s="1" t="s">
        <v>123</v>
      </c>
      <c r="H595" s="1" t="s">
        <v>629</v>
      </c>
      <c r="I595" s="1" t="s">
        <v>103</v>
      </c>
      <c r="J595" s="1" t="s">
        <v>355</v>
      </c>
      <c r="K595" s="1" t="s">
        <v>82</v>
      </c>
      <c r="L595" s="1" t="s">
        <v>38</v>
      </c>
      <c r="M595" s="1" t="s">
        <v>38</v>
      </c>
      <c r="N595" s="1">
        <v>125.8</v>
      </c>
      <c r="O595" s="2">
        <v>1006.4</v>
      </c>
      <c r="P595" s="1">
        <v>11</v>
      </c>
      <c r="Q595" s="1">
        <v>20230816</v>
      </c>
      <c r="R595" s="1">
        <v>20230925</v>
      </c>
      <c r="S595" s="1">
        <v>20230925</v>
      </c>
      <c r="T595" s="1" t="s">
        <v>38</v>
      </c>
      <c r="U595" s="1" t="b">
        <v>0</v>
      </c>
      <c r="V595" s="1" t="b">
        <v>1</v>
      </c>
      <c r="W595" s="1" t="str" cm="1">
        <f t="array" ref="W595">_xlfn.XLOOKUP(MID(JuchuZan[[#This Row],[Item'#]],2,3),INDEX(_dtRg_Material,,1),INDEX(_dtRg_Material,,2),"-")</f>
        <v>M</v>
      </c>
      <c r="X595" s="1">
        <f>JuchuZan[[#This Row],[Total Length]]/JuchuZan[[#This Row],[OrderQty]]</f>
        <v>400</v>
      </c>
      <c r="Y595" s="87">
        <f>JuchuZan[[#This Row],[TotalPrice]]+Y594</f>
        <v>1387442.130000002</v>
      </c>
      <c r="Z5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5" s="1">
        <f>JuchuZan[[#This Row],[Total Length]]/JuchuZan[[#This Row],[Total Block]]</f>
        <v>200</v>
      </c>
      <c r="AB595" s="1">
        <f>JuchuZan[[#This Row],[TotalPrice]]/JuchuZan[[#This Row],[OrderQty]]</f>
        <v>125.8</v>
      </c>
      <c r="AC595" s="1" t="e">
        <f>_xlfn.XLOOKUP(JuchuZan[[#This Row],[H'#]],#REF!,#REF!,"NA",0)</f>
        <v>#REF!</v>
      </c>
      <c r="AD595" s="1" t="e">
        <f>_xlfn.XLOOKUP(JuchuZan[[#This Row],[H'#]],#REF!,#REF!,"NA",0)</f>
        <v>#REF!</v>
      </c>
      <c r="AE595" s="1" t="str">
        <f>_xlfn.XLOOKUP(JuchuZan[[#This Row],[H'#]],[3]Sheet1!$H$2:$H$1079,[3]Sheet1!$B$2:$B$1079,"NA",0)</f>
        <v>NA</v>
      </c>
    </row>
    <row r="596" spans="1:31">
      <c r="A596" s="1" t="s">
        <v>1686</v>
      </c>
      <c r="B596" s="1" t="s">
        <v>1687</v>
      </c>
      <c r="C596" s="1" t="s">
        <v>1688</v>
      </c>
      <c r="D596" s="1">
        <v>6</v>
      </c>
      <c r="E596" s="1">
        <v>21120</v>
      </c>
      <c r="F596" s="1">
        <v>0</v>
      </c>
      <c r="G596" s="1" t="s">
        <v>123</v>
      </c>
      <c r="H596" s="1" t="s">
        <v>324</v>
      </c>
      <c r="I596" s="1" t="s">
        <v>50</v>
      </c>
      <c r="J596" s="1" t="s">
        <v>51</v>
      </c>
      <c r="K596" s="1" t="s">
        <v>38</v>
      </c>
      <c r="L596" s="1" t="s">
        <v>61</v>
      </c>
      <c r="M596" s="1" t="s">
        <v>38</v>
      </c>
      <c r="N596" s="1">
        <v>299</v>
      </c>
      <c r="O596" s="2">
        <v>1794</v>
      </c>
      <c r="P596" s="1">
        <v>11</v>
      </c>
      <c r="Q596" s="1">
        <v>20230925</v>
      </c>
      <c r="R596" s="1">
        <v>20230925</v>
      </c>
      <c r="S596" s="1">
        <v>20230925</v>
      </c>
      <c r="T596" s="1" t="s">
        <v>38</v>
      </c>
      <c r="U596" s="1" t="b">
        <v>0</v>
      </c>
      <c r="V596" s="1" t="b">
        <v>1</v>
      </c>
      <c r="W596" s="1" t="str" cm="1">
        <f t="array" ref="W596">_xlfn.XLOOKUP(MID(JuchuZan[[#This Row],[Item'#]],2,3),INDEX(_dtRg_Material,,1),INDEX(_dtRg_Material,,2),"-")</f>
        <v>-</v>
      </c>
      <c r="X596" s="1">
        <f>JuchuZan[[#This Row],[Total Length]]/JuchuZan[[#This Row],[OrderQty]]</f>
        <v>3520</v>
      </c>
      <c r="Y596" s="87">
        <f>JuchuZan[[#This Row],[TotalPrice]]+Y595</f>
        <v>1389236.130000002</v>
      </c>
      <c r="Z5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6" s="1" t="e">
        <f>JuchuZan[[#This Row],[Total Length]]/JuchuZan[[#This Row],[Total Block]]</f>
        <v>#DIV/0!</v>
      </c>
      <c r="AB596" s="1">
        <f>JuchuZan[[#This Row],[TotalPrice]]/JuchuZan[[#This Row],[OrderQty]]</f>
        <v>299</v>
      </c>
      <c r="AC596" s="1" t="e">
        <f>_xlfn.XLOOKUP(JuchuZan[[#This Row],[H'#]],#REF!,#REF!,"NA",0)</f>
        <v>#REF!</v>
      </c>
      <c r="AD596" s="1" t="e">
        <f>_xlfn.XLOOKUP(JuchuZan[[#This Row],[H'#]],#REF!,#REF!,"NA",0)</f>
        <v>#REF!</v>
      </c>
      <c r="AE596" s="1" t="str">
        <f>_xlfn.XLOOKUP(JuchuZan[[#This Row],[H'#]],[3]Sheet1!$H$2:$H$1079,[3]Sheet1!$B$2:$B$1079,"NA",0)</f>
        <v>RAIL SURFACE/GROOVE GRINDING</v>
      </c>
    </row>
    <row r="597" spans="1:31">
      <c r="A597" s="1" t="s">
        <v>1689</v>
      </c>
      <c r="B597" s="1" t="s">
        <v>1690</v>
      </c>
      <c r="C597" s="1" t="s">
        <v>1691</v>
      </c>
      <c r="D597" s="1">
        <v>1</v>
      </c>
      <c r="E597" s="1">
        <v>1640</v>
      </c>
      <c r="F597" s="1">
        <v>2</v>
      </c>
      <c r="G597" s="1" t="s">
        <v>238</v>
      </c>
      <c r="H597" s="1" t="s">
        <v>49</v>
      </c>
      <c r="I597" s="1" t="s">
        <v>50</v>
      </c>
      <c r="J597" s="1" t="s">
        <v>51</v>
      </c>
      <c r="K597" s="1" t="s">
        <v>207</v>
      </c>
      <c r="L597" s="1" t="s">
        <v>38</v>
      </c>
      <c r="M597" s="1" t="s">
        <v>38</v>
      </c>
      <c r="N597" s="1">
        <v>310.13</v>
      </c>
      <c r="O597" s="2">
        <v>310.13</v>
      </c>
      <c r="P597" s="1">
        <v>11</v>
      </c>
      <c r="Q597" s="1">
        <v>20230815</v>
      </c>
      <c r="R597" s="1">
        <v>20230925</v>
      </c>
      <c r="S597" s="1">
        <v>20230925</v>
      </c>
      <c r="T597" s="1" t="s">
        <v>38</v>
      </c>
      <c r="U597" s="1" t="b">
        <v>0</v>
      </c>
      <c r="V597" s="1" t="b">
        <v>1</v>
      </c>
      <c r="W597" s="1" t="str" cm="1">
        <f t="array" ref="W597">_xlfn.XLOOKUP(MID(JuchuZan[[#This Row],[Item'#]],2,3),INDEX(_dtRg_Material,,1),INDEX(_dtRg_Material,,2),"-")</f>
        <v>-</v>
      </c>
      <c r="X597" s="1">
        <f>JuchuZan[[#This Row],[Total Length]]/JuchuZan[[#This Row],[OrderQty]]</f>
        <v>1640</v>
      </c>
      <c r="Y597" s="87">
        <f>JuchuZan[[#This Row],[TotalPrice]]+Y596</f>
        <v>1389546.2600000019</v>
      </c>
      <c r="Z5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7" s="1">
        <f>JuchuZan[[#This Row],[Total Length]]/JuchuZan[[#This Row],[Total Block]]</f>
        <v>820</v>
      </c>
      <c r="AB597" s="1">
        <f>JuchuZan[[#This Row],[TotalPrice]]/JuchuZan[[#This Row],[OrderQty]]</f>
        <v>310.13</v>
      </c>
      <c r="AC597" s="1" t="e">
        <f>_xlfn.XLOOKUP(JuchuZan[[#This Row],[H'#]],#REF!,#REF!,"NA",0)</f>
        <v>#REF!</v>
      </c>
      <c r="AD597" s="1" t="e">
        <f>_xlfn.XLOOKUP(JuchuZan[[#This Row],[H'#]],#REF!,#REF!,"NA",0)</f>
        <v>#REF!</v>
      </c>
      <c r="AE597" s="1" t="str">
        <f>_xlfn.XLOOKUP(JuchuZan[[#This Row],[H'#]],[3]Sheet1!$H$2:$H$1079,[3]Sheet1!$B$2:$B$1079,"NA",0)</f>
        <v>NA</v>
      </c>
    </row>
    <row r="598" spans="1:31">
      <c r="A598" s="1" t="s">
        <v>1692</v>
      </c>
      <c r="B598" s="1" t="s">
        <v>1693</v>
      </c>
      <c r="C598" s="1" t="s">
        <v>1694</v>
      </c>
      <c r="D598" s="1">
        <v>5</v>
      </c>
      <c r="E598" s="1">
        <v>1850</v>
      </c>
      <c r="F598" s="1">
        <v>5</v>
      </c>
      <c r="G598" s="1" t="s">
        <v>1695</v>
      </c>
      <c r="H598" s="1" t="s">
        <v>66</v>
      </c>
      <c r="I598" s="1" t="s">
        <v>67</v>
      </c>
      <c r="J598" s="1" t="s">
        <v>44</v>
      </c>
      <c r="K598" s="1" t="s">
        <v>60</v>
      </c>
      <c r="L598" s="1" t="s">
        <v>38</v>
      </c>
      <c r="M598" s="1" t="s">
        <v>38</v>
      </c>
      <c r="N598" s="1">
        <v>185.06</v>
      </c>
      <c r="O598" s="2">
        <v>925.3</v>
      </c>
      <c r="P598" s="1">
        <v>11</v>
      </c>
      <c r="Q598" s="1">
        <v>20230925</v>
      </c>
      <c r="R598" s="1">
        <v>20230925</v>
      </c>
      <c r="S598" s="1">
        <v>20230925</v>
      </c>
      <c r="T598" s="1" t="s">
        <v>38</v>
      </c>
      <c r="U598" s="1" t="b">
        <v>0</v>
      </c>
      <c r="V598" s="1" t="b">
        <v>1</v>
      </c>
      <c r="W598" s="1" t="str" cm="1">
        <f t="array" ref="W598">_xlfn.XLOOKUP(MID(JuchuZan[[#This Row],[Item'#]],2,3),INDEX(_dtRg_Material,,1),INDEX(_dtRg_Material,,2),"-")</f>
        <v>-</v>
      </c>
      <c r="X598" s="1">
        <f>JuchuZan[[#This Row],[Total Length]]/JuchuZan[[#This Row],[OrderQty]]</f>
        <v>370</v>
      </c>
      <c r="Y598" s="87">
        <f>JuchuZan[[#This Row],[TotalPrice]]+Y597</f>
        <v>1390471.5600000019</v>
      </c>
      <c r="Z5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8" s="1">
        <f>JuchuZan[[#This Row],[Total Length]]/JuchuZan[[#This Row],[Total Block]]</f>
        <v>370</v>
      </c>
      <c r="AB598" s="1">
        <f>JuchuZan[[#This Row],[TotalPrice]]/JuchuZan[[#This Row],[OrderQty]]</f>
        <v>185.06</v>
      </c>
      <c r="AC598" s="1" t="e">
        <f>_xlfn.XLOOKUP(JuchuZan[[#This Row],[H'#]],#REF!,#REF!,"NA",0)</f>
        <v>#REF!</v>
      </c>
      <c r="AD598" s="1" t="e">
        <f>_xlfn.XLOOKUP(JuchuZan[[#This Row],[H'#]],#REF!,#REF!,"NA",0)</f>
        <v>#REF!</v>
      </c>
      <c r="AE598" s="1" t="str">
        <f>_xlfn.XLOOKUP(JuchuZan[[#This Row],[H'#]],[3]Sheet1!$H$2:$H$1079,[3]Sheet1!$B$2:$B$1079,"NA",0)</f>
        <v>WASHING BLOCK</v>
      </c>
    </row>
    <row r="599" spans="1:31">
      <c r="A599" s="1" t="s">
        <v>1696</v>
      </c>
      <c r="B599" s="1" t="s">
        <v>1693</v>
      </c>
      <c r="C599" s="1" t="s">
        <v>1694</v>
      </c>
      <c r="D599" s="1">
        <v>5</v>
      </c>
      <c r="E599" s="1">
        <v>1850</v>
      </c>
      <c r="F599" s="1">
        <v>5</v>
      </c>
      <c r="G599" s="1" t="s">
        <v>1695</v>
      </c>
      <c r="H599" s="1" t="s">
        <v>66</v>
      </c>
      <c r="I599" s="1" t="s">
        <v>67</v>
      </c>
      <c r="J599" s="1" t="s">
        <v>44</v>
      </c>
      <c r="K599" s="1" t="s">
        <v>60</v>
      </c>
      <c r="L599" s="1" t="s">
        <v>38</v>
      </c>
      <c r="M599" s="1" t="s">
        <v>38</v>
      </c>
      <c r="N599" s="1">
        <v>185.06</v>
      </c>
      <c r="O599" s="2">
        <v>925.3</v>
      </c>
      <c r="P599" s="1">
        <v>11</v>
      </c>
      <c r="Q599" s="1">
        <v>20230925</v>
      </c>
      <c r="R599" s="1">
        <v>20230925</v>
      </c>
      <c r="S599" s="1">
        <v>20230925</v>
      </c>
      <c r="T599" s="1" t="s">
        <v>38</v>
      </c>
      <c r="U599" s="1" t="b">
        <v>0</v>
      </c>
      <c r="V599" s="1" t="b">
        <v>1</v>
      </c>
      <c r="W599" s="1" t="str" cm="1">
        <f t="array" ref="W599">_xlfn.XLOOKUP(MID(JuchuZan[[#This Row],[Item'#]],2,3),INDEX(_dtRg_Material,,1),INDEX(_dtRg_Material,,2),"-")</f>
        <v>-</v>
      </c>
      <c r="X599" s="1">
        <f>JuchuZan[[#This Row],[Total Length]]/JuchuZan[[#This Row],[OrderQty]]</f>
        <v>370</v>
      </c>
      <c r="Y599" s="87">
        <f>JuchuZan[[#This Row],[TotalPrice]]+Y598</f>
        <v>1391396.860000002</v>
      </c>
      <c r="Z5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599" s="1">
        <f>JuchuZan[[#This Row],[Total Length]]/JuchuZan[[#This Row],[Total Block]]</f>
        <v>370</v>
      </c>
      <c r="AB599" s="1">
        <f>JuchuZan[[#This Row],[TotalPrice]]/JuchuZan[[#This Row],[OrderQty]]</f>
        <v>185.06</v>
      </c>
      <c r="AC599" s="1" t="e">
        <f>_xlfn.XLOOKUP(JuchuZan[[#This Row],[H'#]],#REF!,#REF!,"NA",0)</f>
        <v>#REF!</v>
      </c>
      <c r="AD599" s="1" t="e">
        <f>_xlfn.XLOOKUP(JuchuZan[[#This Row],[H'#]],#REF!,#REF!,"NA",0)</f>
        <v>#REF!</v>
      </c>
      <c r="AE599" s="1" t="str">
        <f>_xlfn.XLOOKUP(JuchuZan[[#This Row],[H'#]],[3]Sheet1!$H$2:$H$1079,[3]Sheet1!$B$2:$B$1079,"NA",0)</f>
        <v>WASHING BLOCK</v>
      </c>
    </row>
    <row r="600" spans="1:31">
      <c r="A600" s="1" t="s">
        <v>1697</v>
      </c>
      <c r="B600" s="1" t="s">
        <v>1693</v>
      </c>
      <c r="C600" s="1" t="s">
        <v>1694</v>
      </c>
      <c r="D600" s="1">
        <v>5</v>
      </c>
      <c r="E600" s="1">
        <v>1850</v>
      </c>
      <c r="F600" s="1">
        <v>5</v>
      </c>
      <c r="G600" s="1" t="s">
        <v>1695</v>
      </c>
      <c r="H600" s="1" t="s">
        <v>66</v>
      </c>
      <c r="I600" s="1" t="s">
        <v>67</v>
      </c>
      <c r="J600" s="1" t="s">
        <v>44</v>
      </c>
      <c r="K600" s="1" t="s">
        <v>60</v>
      </c>
      <c r="L600" s="1" t="s">
        <v>38</v>
      </c>
      <c r="M600" s="1" t="s">
        <v>38</v>
      </c>
      <c r="N600" s="1">
        <v>185.06</v>
      </c>
      <c r="O600" s="2">
        <v>925.3</v>
      </c>
      <c r="P600" s="1">
        <v>11</v>
      </c>
      <c r="Q600" s="1">
        <v>20230925</v>
      </c>
      <c r="R600" s="1">
        <v>20230925</v>
      </c>
      <c r="S600" s="1">
        <v>20230925</v>
      </c>
      <c r="T600" s="1" t="s">
        <v>38</v>
      </c>
      <c r="U600" s="1" t="b">
        <v>0</v>
      </c>
      <c r="V600" s="1" t="b">
        <v>1</v>
      </c>
      <c r="W600" s="1" t="str" cm="1">
        <f t="array" ref="W600">_xlfn.XLOOKUP(MID(JuchuZan[[#This Row],[Item'#]],2,3),INDEX(_dtRg_Material,,1),INDEX(_dtRg_Material,,2),"-")</f>
        <v>-</v>
      </c>
      <c r="X600" s="1">
        <f>JuchuZan[[#This Row],[Total Length]]/JuchuZan[[#This Row],[OrderQty]]</f>
        <v>370</v>
      </c>
      <c r="Y600" s="87">
        <f>JuchuZan[[#This Row],[TotalPrice]]+Y599</f>
        <v>1392322.160000002</v>
      </c>
      <c r="Z6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0" s="1">
        <f>JuchuZan[[#This Row],[Total Length]]/JuchuZan[[#This Row],[Total Block]]</f>
        <v>370</v>
      </c>
      <c r="AB600" s="1">
        <f>JuchuZan[[#This Row],[TotalPrice]]/JuchuZan[[#This Row],[OrderQty]]</f>
        <v>185.06</v>
      </c>
      <c r="AC600" s="1" t="e">
        <f>_xlfn.XLOOKUP(JuchuZan[[#This Row],[H'#]],#REF!,#REF!,"NA",0)</f>
        <v>#REF!</v>
      </c>
      <c r="AD600" s="1" t="e">
        <f>_xlfn.XLOOKUP(JuchuZan[[#This Row],[H'#]],#REF!,#REF!,"NA",0)</f>
        <v>#REF!</v>
      </c>
      <c r="AE600" s="1" t="str">
        <f>_xlfn.XLOOKUP(JuchuZan[[#This Row],[H'#]],[3]Sheet1!$H$2:$H$1079,[3]Sheet1!$B$2:$B$1079,"NA",0)</f>
        <v>WASHING BLOCK</v>
      </c>
    </row>
    <row r="601" spans="1:31">
      <c r="A601" s="1" t="s">
        <v>1698</v>
      </c>
      <c r="B601" s="1" t="s">
        <v>1693</v>
      </c>
      <c r="C601" s="1" t="s">
        <v>1694</v>
      </c>
      <c r="D601" s="1">
        <v>5</v>
      </c>
      <c r="E601" s="1">
        <v>1850</v>
      </c>
      <c r="F601" s="1">
        <v>5</v>
      </c>
      <c r="G601" s="1" t="s">
        <v>1695</v>
      </c>
      <c r="H601" s="1" t="s">
        <v>66</v>
      </c>
      <c r="I601" s="1" t="s">
        <v>67</v>
      </c>
      <c r="J601" s="1" t="s">
        <v>44</v>
      </c>
      <c r="K601" s="1" t="s">
        <v>60</v>
      </c>
      <c r="L601" s="1" t="s">
        <v>38</v>
      </c>
      <c r="M601" s="1" t="s">
        <v>38</v>
      </c>
      <c r="N601" s="1">
        <v>185.06</v>
      </c>
      <c r="O601" s="2">
        <v>925.3</v>
      </c>
      <c r="P601" s="1">
        <v>11</v>
      </c>
      <c r="Q601" s="1">
        <v>20230925</v>
      </c>
      <c r="R601" s="1">
        <v>20230925</v>
      </c>
      <c r="S601" s="1">
        <v>20230925</v>
      </c>
      <c r="T601" s="1" t="s">
        <v>38</v>
      </c>
      <c r="U601" s="1" t="b">
        <v>0</v>
      </c>
      <c r="V601" s="1" t="b">
        <v>1</v>
      </c>
      <c r="W601" s="1" t="str" cm="1">
        <f t="array" ref="W601">_xlfn.XLOOKUP(MID(JuchuZan[[#This Row],[Item'#]],2,3),INDEX(_dtRg_Material,,1),INDEX(_dtRg_Material,,2),"-")</f>
        <v>-</v>
      </c>
      <c r="X601" s="1">
        <f>JuchuZan[[#This Row],[Total Length]]/JuchuZan[[#This Row],[OrderQty]]</f>
        <v>370</v>
      </c>
      <c r="Y601" s="87">
        <f>JuchuZan[[#This Row],[TotalPrice]]+Y600</f>
        <v>1393247.4600000021</v>
      </c>
      <c r="Z6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1" s="1">
        <f>JuchuZan[[#This Row],[Total Length]]/JuchuZan[[#This Row],[Total Block]]</f>
        <v>370</v>
      </c>
      <c r="AB601" s="1">
        <f>JuchuZan[[#This Row],[TotalPrice]]/JuchuZan[[#This Row],[OrderQty]]</f>
        <v>185.06</v>
      </c>
      <c r="AC601" s="1" t="e">
        <f>_xlfn.XLOOKUP(JuchuZan[[#This Row],[H'#]],#REF!,#REF!,"NA",0)</f>
        <v>#REF!</v>
      </c>
      <c r="AD601" s="1" t="e">
        <f>_xlfn.XLOOKUP(JuchuZan[[#This Row],[H'#]],#REF!,#REF!,"NA",0)</f>
        <v>#REF!</v>
      </c>
      <c r="AE601" s="1" t="str">
        <f>_xlfn.XLOOKUP(JuchuZan[[#This Row],[H'#]],[3]Sheet1!$H$2:$H$1079,[3]Sheet1!$B$2:$B$1079,"NA",0)</f>
        <v>WASHING BLOCK</v>
      </c>
    </row>
    <row r="602" spans="1:31">
      <c r="A602" s="1" t="s">
        <v>1699</v>
      </c>
      <c r="B602" s="1" t="s">
        <v>1700</v>
      </c>
      <c r="C602" s="1" t="s">
        <v>1701</v>
      </c>
      <c r="D602" s="1">
        <v>8</v>
      </c>
      <c r="E602" s="1">
        <v>8240</v>
      </c>
      <c r="F602" s="1">
        <v>16</v>
      </c>
      <c r="G602" s="1" t="s">
        <v>1695</v>
      </c>
      <c r="H602" s="1" t="s">
        <v>66</v>
      </c>
      <c r="I602" s="1" t="s">
        <v>67</v>
      </c>
      <c r="J602" s="1" t="s">
        <v>68</v>
      </c>
      <c r="K602" s="1" t="s">
        <v>60</v>
      </c>
      <c r="L602" s="1" t="s">
        <v>38</v>
      </c>
      <c r="M602" s="1" t="s">
        <v>38</v>
      </c>
      <c r="N602" s="1">
        <v>261.22000000000003</v>
      </c>
      <c r="O602" s="2">
        <v>2089.7600000000002</v>
      </c>
      <c r="P602" s="1">
        <v>11</v>
      </c>
      <c r="Q602" s="1">
        <v>20230928</v>
      </c>
      <c r="R602" s="1">
        <v>20230925</v>
      </c>
      <c r="S602" s="1">
        <v>20230925</v>
      </c>
      <c r="T602" s="1" t="s">
        <v>38</v>
      </c>
      <c r="U602" s="1" t="b">
        <v>0</v>
      </c>
      <c r="V602" s="1" t="b">
        <v>1</v>
      </c>
      <c r="W602" s="1" t="str" cm="1">
        <f t="array" ref="W602">_xlfn.XLOOKUP(MID(JuchuZan[[#This Row],[Item'#]],2,3),INDEX(_dtRg_Material,,1),INDEX(_dtRg_Material,,2),"-")</f>
        <v>-</v>
      </c>
      <c r="X602" s="1">
        <f>JuchuZan[[#This Row],[Total Length]]/JuchuZan[[#This Row],[OrderQty]]</f>
        <v>1030</v>
      </c>
      <c r="Y602" s="87">
        <f>JuchuZan[[#This Row],[TotalPrice]]+Y601</f>
        <v>1395337.2200000021</v>
      </c>
      <c r="Z6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2" s="1">
        <f>JuchuZan[[#This Row],[Total Length]]/JuchuZan[[#This Row],[Total Block]]</f>
        <v>515</v>
      </c>
      <c r="AB602" s="1">
        <f>JuchuZan[[#This Row],[TotalPrice]]/JuchuZan[[#This Row],[OrderQty]]</f>
        <v>261.22000000000003</v>
      </c>
      <c r="AC602" s="1" t="e">
        <f>_xlfn.XLOOKUP(JuchuZan[[#This Row],[H'#]],#REF!,#REF!,"NA",0)</f>
        <v>#REF!</v>
      </c>
      <c r="AD602" s="1" t="e">
        <f>_xlfn.XLOOKUP(JuchuZan[[#This Row],[H'#]],#REF!,#REF!,"NA",0)</f>
        <v>#REF!</v>
      </c>
      <c r="AE602" s="1" t="str">
        <f>_xlfn.XLOOKUP(JuchuZan[[#This Row],[H'#]],[3]Sheet1!$H$2:$H$1079,[3]Sheet1!$B$2:$B$1079,"NA",0)</f>
        <v>BLOCK SURFACE &amp; GROOVE G</v>
      </c>
    </row>
    <row r="603" spans="1:31">
      <c r="A603" s="1" t="s">
        <v>1702</v>
      </c>
      <c r="B603" s="1" t="s">
        <v>1700</v>
      </c>
      <c r="C603" s="1" t="s">
        <v>1701</v>
      </c>
      <c r="D603" s="1">
        <v>8</v>
      </c>
      <c r="E603" s="1">
        <v>8240</v>
      </c>
      <c r="F603" s="1">
        <v>16</v>
      </c>
      <c r="G603" s="1" t="s">
        <v>1695</v>
      </c>
      <c r="H603" s="1" t="s">
        <v>66</v>
      </c>
      <c r="I603" s="1" t="s">
        <v>67</v>
      </c>
      <c r="J603" s="1" t="s">
        <v>68</v>
      </c>
      <c r="K603" s="1" t="s">
        <v>60</v>
      </c>
      <c r="L603" s="1" t="s">
        <v>38</v>
      </c>
      <c r="M603" s="1" t="s">
        <v>38</v>
      </c>
      <c r="N603" s="1">
        <v>261.22000000000003</v>
      </c>
      <c r="O603" s="2">
        <v>2089.7600000000002</v>
      </c>
      <c r="P603" s="1">
        <v>11</v>
      </c>
      <c r="Q603" s="1">
        <v>20230928</v>
      </c>
      <c r="R603" s="1">
        <v>20230925</v>
      </c>
      <c r="S603" s="1">
        <v>20230925</v>
      </c>
      <c r="T603" s="1" t="s">
        <v>38</v>
      </c>
      <c r="U603" s="1" t="b">
        <v>0</v>
      </c>
      <c r="V603" s="1" t="b">
        <v>1</v>
      </c>
      <c r="W603" s="1" t="str" cm="1">
        <f t="array" ref="W603">_xlfn.XLOOKUP(MID(JuchuZan[[#This Row],[Item'#]],2,3),INDEX(_dtRg_Material,,1),INDEX(_dtRg_Material,,2),"-")</f>
        <v>-</v>
      </c>
      <c r="X603" s="1">
        <f>JuchuZan[[#This Row],[Total Length]]/JuchuZan[[#This Row],[OrderQty]]</f>
        <v>1030</v>
      </c>
      <c r="Y603" s="87">
        <f>JuchuZan[[#This Row],[TotalPrice]]+Y602</f>
        <v>1397426.9800000021</v>
      </c>
      <c r="Z6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3" s="1">
        <f>JuchuZan[[#This Row],[Total Length]]/JuchuZan[[#This Row],[Total Block]]</f>
        <v>515</v>
      </c>
      <c r="AB603" s="1">
        <f>JuchuZan[[#This Row],[TotalPrice]]/JuchuZan[[#This Row],[OrderQty]]</f>
        <v>261.22000000000003</v>
      </c>
      <c r="AC603" s="1" t="e">
        <f>_xlfn.XLOOKUP(JuchuZan[[#This Row],[H'#]],#REF!,#REF!,"NA",0)</f>
        <v>#REF!</v>
      </c>
      <c r="AD603" s="1" t="e">
        <f>_xlfn.XLOOKUP(JuchuZan[[#This Row],[H'#]],#REF!,#REF!,"NA",0)</f>
        <v>#REF!</v>
      </c>
      <c r="AE603" s="1" t="str">
        <f>_xlfn.XLOOKUP(JuchuZan[[#This Row],[H'#]],[3]Sheet1!$H$2:$H$1079,[3]Sheet1!$B$2:$B$1079,"NA",0)</f>
        <v>BLOCK SURFACE &amp; GROOVE G</v>
      </c>
    </row>
    <row r="604" spans="1:31">
      <c r="A604" s="1" t="s">
        <v>1703</v>
      </c>
      <c r="B604" s="1" t="s">
        <v>1700</v>
      </c>
      <c r="C604" s="1" t="s">
        <v>1701</v>
      </c>
      <c r="D604" s="1">
        <v>8</v>
      </c>
      <c r="E604" s="1">
        <v>8240</v>
      </c>
      <c r="F604" s="1">
        <v>16</v>
      </c>
      <c r="G604" s="1" t="s">
        <v>1695</v>
      </c>
      <c r="H604" s="1" t="s">
        <v>66</v>
      </c>
      <c r="I604" s="1" t="s">
        <v>67</v>
      </c>
      <c r="J604" s="1" t="s">
        <v>68</v>
      </c>
      <c r="K604" s="1" t="s">
        <v>60</v>
      </c>
      <c r="L604" s="1" t="s">
        <v>38</v>
      </c>
      <c r="M604" s="1" t="s">
        <v>38</v>
      </c>
      <c r="N604" s="1">
        <v>261.22000000000003</v>
      </c>
      <c r="O604" s="2">
        <v>2089.7600000000002</v>
      </c>
      <c r="P604" s="1">
        <v>11</v>
      </c>
      <c r="Q604" s="1">
        <v>20230928</v>
      </c>
      <c r="R604" s="1">
        <v>20230925</v>
      </c>
      <c r="S604" s="1">
        <v>20230925</v>
      </c>
      <c r="T604" s="1" t="s">
        <v>38</v>
      </c>
      <c r="U604" s="1" t="b">
        <v>0</v>
      </c>
      <c r="V604" s="1" t="b">
        <v>1</v>
      </c>
      <c r="W604" s="1" t="str" cm="1">
        <f t="array" ref="W604">_xlfn.XLOOKUP(MID(JuchuZan[[#This Row],[Item'#]],2,3),INDEX(_dtRg_Material,,1),INDEX(_dtRg_Material,,2),"-")</f>
        <v>-</v>
      </c>
      <c r="X604" s="1">
        <f>JuchuZan[[#This Row],[Total Length]]/JuchuZan[[#This Row],[OrderQty]]</f>
        <v>1030</v>
      </c>
      <c r="Y604" s="87">
        <f>JuchuZan[[#This Row],[TotalPrice]]+Y603</f>
        <v>1399516.7400000021</v>
      </c>
      <c r="Z6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4" s="1">
        <f>JuchuZan[[#This Row],[Total Length]]/JuchuZan[[#This Row],[Total Block]]</f>
        <v>515</v>
      </c>
      <c r="AB604" s="1">
        <f>JuchuZan[[#This Row],[TotalPrice]]/JuchuZan[[#This Row],[OrderQty]]</f>
        <v>261.22000000000003</v>
      </c>
      <c r="AC604" s="1" t="e">
        <f>_xlfn.XLOOKUP(JuchuZan[[#This Row],[H'#]],#REF!,#REF!,"NA",0)</f>
        <v>#REF!</v>
      </c>
      <c r="AD604" s="1" t="e">
        <f>_xlfn.XLOOKUP(JuchuZan[[#This Row],[H'#]],#REF!,#REF!,"NA",0)</f>
        <v>#REF!</v>
      </c>
      <c r="AE604" s="1" t="str">
        <f>_xlfn.XLOOKUP(JuchuZan[[#This Row],[H'#]],[3]Sheet1!$H$2:$H$1079,[3]Sheet1!$B$2:$B$1079,"NA",0)</f>
        <v>BLOCK SURFACE &amp; GROOVE G</v>
      </c>
    </row>
    <row r="605" spans="1:31">
      <c r="A605" s="1" t="s">
        <v>1704</v>
      </c>
      <c r="B605" s="1" t="s">
        <v>1705</v>
      </c>
      <c r="C605" s="1" t="s">
        <v>1706</v>
      </c>
      <c r="D605" s="1">
        <v>4</v>
      </c>
      <c r="E605" s="1">
        <v>980</v>
      </c>
      <c r="F605" s="1">
        <v>8</v>
      </c>
      <c r="G605" s="1" t="s">
        <v>171</v>
      </c>
      <c r="H605" s="1" t="s">
        <v>172</v>
      </c>
      <c r="I605" s="1" t="s">
        <v>173</v>
      </c>
      <c r="J605" s="1" t="s">
        <v>243</v>
      </c>
      <c r="K605" s="1" t="s">
        <v>38</v>
      </c>
      <c r="L605" s="1" t="s">
        <v>38</v>
      </c>
      <c r="M605" s="1" t="s">
        <v>38</v>
      </c>
      <c r="N605" s="1">
        <v>53.05</v>
      </c>
      <c r="O605" s="2">
        <v>212.2</v>
      </c>
      <c r="P605" s="1">
        <v>11</v>
      </c>
      <c r="Q605" s="1">
        <v>20230925</v>
      </c>
      <c r="R605" s="1">
        <v>20230925</v>
      </c>
      <c r="S605" s="1">
        <v>20230925</v>
      </c>
      <c r="T605" s="1" t="s">
        <v>38</v>
      </c>
      <c r="U605" s="1" t="b">
        <v>0</v>
      </c>
      <c r="V605" s="1" t="b">
        <v>1</v>
      </c>
      <c r="W605" s="1" t="str" cm="1">
        <f t="array" ref="W605">_xlfn.XLOOKUP(MID(JuchuZan[[#This Row],[Item'#]],2,3),INDEX(_dtRg_Material,,1),INDEX(_dtRg_Material,,2),"-")</f>
        <v>M</v>
      </c>
      <c r="X605" s="1">
        <f>JuchuZan[[#This Row],[Total Length]]/JuchuZan[[#This Row],[OrderQty]]</f>
        <v>245</v>
      </c>
      <c r="Y605" s="87">
        <f>JuchuZan[[#This Row],[TotalPrice]]+Y604</f>
        <v>1399728.940000002</v>
      </c>
      <c r="Z6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5" s="1">
        <f>JuchuZan[[#This Row],[Total Length]]/JuchuZan[[#This Row],[Total Block]]</f>
        <v>122.5</v>
      </c>
      <c r="AB605" s="1">
        <f>JuchuZan[[#This Row],[TotalPrice]]/JuchuZan[[#This Row],[OrderQty]]</f>
        <v>53.05</v>
      </c>
      <c r="AC605" s="1" t="e">
        <f>_xlfn.XLOOKUP(JuchuZan[[#This Row],[H'#]],#REF!,#REF!,"NA",0)</f>
        <v>#REF!</v>
      </c>
      <c r="AD605" s="1" t="e">
        <f>_xlfn.XLOOKUP(JuchuZan[[#This Row],[H'#]],#REF!,#REF!,"NA",0)</f>
        <v>#REF!</v>
      </c>
      <c r="AE605" s="1" t="str">
        <f>_xlfn.XLOOKUP(JuchuZan[[#This Row],[H'#]],[3]Sheet1!$H$2:$H$1079,[3]Sheet1!$B$2:$B$1079,"NA",0)</f>
        <v>NA</v>
      </c>
    </row>
    <row r="606" spans="1:31">
      <c r="A606" s="1" t="s">
        <v>1707</v>
      </c>
      <c r="B606" s="1" t="s">
        <v>1708</v>
      </c>
      <c r="C606" s="1" t="s">
        <v>1709</v>
      </c>
      <c r="D606" s="1">
        <v>16</v>
      </c>
      <c r="E606" s="1">
        <v>3520</v>
      </c>
      <c r="F606" s="1">
        <v>32</v>
      </c>
      <c r="G606" s="1" t="s">
        <v>171</v>
      </c>
      <c r="H606" s="1" t="s">
        <v>172</v>
      </c>
      <c r="I606" s="1" t="s">
        <v>173</v>
      </c>
      <c r="J606" s="1" t="s">
        <v>243</v>
      </c>
      <c r="K606" s="1" t="s">
        <v>38</v>
      </c>
      <c r="L606" s="1" t="s">
        <v>38</v>
      </c>
      <c r="M606" s="1" t="s">
        <v>38</v>
      </c>
      <c r="N606" s="1">
        <v>51.24</v>
      </c>
      <c r="O606" s="2">
        <v>819.84</v>
      </c>
      <c r="P606" s="1">
        <v>11</v>
      </c>
      <c r="Q606" s="1">
        <v>20230925</v>
      </c>
      <c r="R606" s="1">
        <v>20230925</v>
      </c>
      <c r="S606" s="1">
        <v>20230925</v>
      </c>
      <c r="T606" s="1" t="s">
        <v>38</v>
      </c>
      <c r="U606" s="1" t="b">
        <v>0</v>
      </c>
      <c r="V606" s="1" t="b">
        <v>1</v>
      </c>
      <c r="W606" s="1" t="str" cm="1">
        <f t="array" ref="W606">_xlfn.XLOOKUP(MID(JuchuZan[[#This Row],[Item'#]],2,3),INDEX(_dtRg_Material,,1),INDEX(_dtRg_Material,,2),"-")</f>
        <v>M</v>
      </c>
      <c r="X606" s="1">
        <f>JuchuZan[[#This Row],[Total Length]]/JuchuZan[[#This Row],[OrderQty]]</f>
        <v>220</v>
      </c>
      <c r="Y606" s="87">
        <f>JuchuZan[[#This Row],[TotalPrice]]+Y605</f>
        <v>1400548.7800000021</v>
      </c>
      <c r="Z6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6" s="1">
        <f>JuchuZan[[#This Row],[Total Length]]/JuchuZan[[#This Row],[Total Block]]</f>
        <v>110</v>
      </c>
      <c r="AB606" s="1">
        <f>JuchuZan[[#This Row],[TotalPrice]]/JuchuZan[[#This Row],[OrderQty]]</f>
        <v>51.24</v>
      </c>
      <c r="AC606" s="1" t="e">
        <f>_xlfn.XLOOKUP(JuchuZan[[#This Row],[H'#]],#REF!,#REF!,"NA",0)</f>
        <v>#REF!</v>
      </c>
      <c r="AD606" s="1" t="e">
        <f>_xlfn.XLOOKUP(JuchuZan[[#This Row],[H'#]],#REF!,#REF!,"NA",0)</f>
        <v>#REF!</v>
      </c>
      <c r="AE606" s="1" t="str">
        <f>_xlfn.XLOOKUP(JuchuZan[[#This Row],[H'#]],[3]Sheet1!$H$2:$H$1079,[3]Sheet1!$B$2:$B$1079,"NA",0)</f>
        <v>NA</v>
      </c>
    </row>
    <row r="607" spans="1:31">
      <c r="A607" s="1" t="s">
        <v>1710</v>
      </c>
      <c r="B607" s="1" t="s">
        <v>1452</v>
      </c>
      <c r="C607" s="1" t="s">
        <v>1453</v>
      </c>
      <c r="D607" s="1">
        <v>16</v>
      </c>
      <c r="E607" s="1">
        <v>7520</v>
      </c>
      <c r="F607" s="1">
        <v>32</v>
      </c>
      <c r="G607" s="1" t="s">
        <v>171</v>
      </c>
      <c r="H607" s="1" t="s">
        <v>172</v>
      </c>
      <c r="I607" s="1" t="s">
        <v>173</v>
      </c>
      <c r="J607" s="1" t="s">
        <v>243</v>
      </c>
      <c r="K607" s="1" t="s">
        <v>38</v>
      </c>
      <c r="L607" s="1" t="s">
        <v>38</v>
      </c>
      <c r="M607" s="1" t="s">
        <v>38</v>
      </c>
      <c r="N607" s="1">
        <v>69.400000000000006</v>
      </c>
      <c r="O607" s="2">
        <v>1110.4000000000001</v>
      </c>
      <c r="P607" s="1">
        <v>11</v>
      </c>
      <c r="Q607" s="1">
        <v>20230925</v>
      </c>
      <c r="R607" s="1">
        <v>20230925</v>
      </c>
      <c r="S607" s="1">
        <v>20230925</v>
      </c>
      <c r="T607" s="1" t="s">
        <v>38</v>
      </c>
      <c r="U607" s="1" t="b">
        <v>0</v>
      </c>
      <c r="V607" s="1" t="b">
        <v>1</v>
      </c>
      <c r="W607" s="1" t="str" cm="1">
        <f t="array" ref="W607">_xlfn.XLOOKUP(MID(JuchuZan[[#This Row],[Item'#]],2,3),INDEX(_dtRg_Material,,1),INDEX(_dtRg_Material,,2),"-")</f>
        <v>M</v>
      </c>
      <c r="X607" s="1">
        <f>JuchuZan[[#This Row],[Total Length]]/JuchuZan[[#This Row],[OrderQty]]</f>
        <v>470</v>
      </c>
      <c r="Y607" s="87">
        <f>JuchuZan[[#This Row],[TotalPrice]]+Y606</f>
        <v>1401659.180000002</v>
      </c>
      <c r="Z6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7" s="1">
        <f>JuchuZan[[#This Row],[Total Length]]/JuchuZan[[#This Row],[Total Block]]</f>
        <v>235</v>
      </c>
      <c r="AB607" s="1">
        <f>JuchuZan[[#This Row],[TotalPrice]]/JuchuZan[[#This Row],[OrderQty]]</f>
        <v>69.400000000000006</v>
      </c>
      <c r="AC607" s="1" t="e">
        <f>_xlfn.XLOOKUP(JuchuZan[[#This Row],[H'#]],#REF!,#REF!,"NA",0)</f>
        <v>#REF!</v>
      </c>
      <c r="AD607" s="1" t="e">
        <f>_xlfn.XLOOKUP(JuchuZan[[#This Row],[H'#]],#REF!,#REF!,"NA",0)</f>
        <v>#REF!</v>
      </c>
      <c r="AE607" s="1" t="str">
        <f>_xlfn.XLOOKUP(JuchuZan[[#This Row],[H'#]],[3]Sheet1!$H$2:$H$1079,[3]Sheet1!$B$2:$B$1079,"NA",0)</f>
        <v>NA</v>
      </c>
    </row>
    <row r="608" spans="1:31">
      <c r="A608" s="1" t="s">
        <v>1711</v>
      </c>
      <c r="B608" s="1" t="s">
        <v>934</v>
      </c>
      <c r="C608" s="1" t="s">
        <v>935</v>
      </c>
      <c r="D608" s="1">
        <v>24</v>
      </c>
      <c r="E608" s="1">
        <v>29184</v>
      </c>
      <c r="F608" s="1">
        <v>48</v>
      </c>
      <c r="G608" s="1" t="s">
        <v>936</v>
      </c>
      <c r="H608" s="1" t="s">
        <v>49</v>
      </c>
      <c r="I608" s="1" t="s">
        <v>50</v>
      </c>
      <c r="J608" s="1" t="s">
        <v>397</v>
      </c>
      <c r="K608" s="1" t="s">
        <v>82</v>
      </c>
      <c r="L608" s="1" t="s">
        <v>38</v>
      </c>
      <c r="M608" s="1" t="s">
        <v>53</v>
      </c>
      <c r="N608" s="1">
        <v>282.52</v>
      </c>
      <c r="O608" s="2">
        <v>6780.48</v>
      </c>
      <c r="P608" s="1">
        <v>11</v>
      </c>
      <c r="Q608" s="1">
        <v>20231002</v>
      </c>
      <c r="R608" s="1">
        <v>20230925</v>
      </c>
      <c r="S608" s="1">
        <v>20231002</v>
      </c>
      <c r="T608" s="1" t="s">
        <v>937</v>
      </c>
      <c r="U608" s="1" t="b">
        <v>0</v>
      </c>
      <c r="V608" s="1" t="b">
        <v>1</v>
      </c>
      <c r="W608" s="1" t="str" cm="1">
        <f t="array" ref="W608">_xlfn.XLOOKUP(MID(JuchuZan[[#This Row],[Item'#]],2,3),INDEX(_dtRg_Material,,1),INDEX(_dtRg_Material,,2),"-")</f>
        <v>-</v>
      </c>
      <c r="X608" s="1">
        <f>JuchuZan[[#This Row],[Total Length]]/JuchuZan[[#This Row],[OrderQty]]</f>
        <v>1216</v>
      </c>
      <c r="Y608" s="87">
        <f>JuchuZan[[#This Row],[TotalPrice]]+Y607</f>
        <v>1408439.660000002</v>
      </c>
      <c r="Z6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08" s="1">
        <f>JuchuZan[[#This Row],[Total Length]]/JuchuZan[[#This Row],[Total Block]]</f>
        <v>608</v>
      </c>
      <c r="AB608" s="1">
        <f>JuchuZan[[#This Row],[TotalPrice]]/JuchuZan[[#This Row],[OrderQty]]</f>
        <v>282.52</v>
      </c>
      <c r="AC608" s="1" t="e">
        <f>_xlfn.XLOOKUP(JuchuZan[[#This Row],[H'#]],#REF!,#REF!,"NA",0)</f>
        <v>#REF!</v>
      </c>
      <c r="AD608" s="1" t="e">
        <f>_xlfn.XLOOKUP(JuchuZan[[#This Row],[H'#]],#REF!,#REF!,"NA",0)</f>
        <v>#REF!</v>
      </c>
      <c r="AE608" s="1" t="str">
        <f>_xlfn.XLOOKUP(JuchuZan[[#This Row],[H'#]],[3]Sheet1!$H$2:$H$1079,[3]Sheet1!$B$2:$B$1079,"NA",0)</f>
        <v>NA</v>
      </c>
    </row>
    <row r="609" spans="1:31">
      <c r="A609" s="1" t="s">
        <v>1712</v>
      </c>
      <c r="B609" s="1" t="s">
        <v>1713</v>
      </c>
      <c r="C609" s="1" t="s">
        <v>1714</v>
      </c>
      <c r="D609" s="1">
        <v>80</v>
      </c>
      <c r="E609" s="1">
        <v>66400</v>
      </c>
      <c r="F609" s="1">
        <v>160</v>
      </c>
      <c r="G609" s="1" t="s">
        <v>559</v>
      </c>
      <c r="H609" s="1" t="s">
        <v>49</v>
      </c>
      <c r="I609" s="1" t="s">
        <v>50</v>
      </c>
      <c r="J609" s="1" t="s">
        <v>397</v>
      </c>
      <c r="K609" s="1" t="s">
        <v>115</v>
      </c>
      <c r="L609" s="1" t="s">
        <v>96</v>
      </c>
      <c r="M609" s="1" t="s">
        <v>208</v>
      </c>
      <c r="N609" s="1">
        <v>101</v>
      </c>
      <c r="O609" s="2">
        <v>8080</v>
      </c>
      <c r="P609" s="1">
        <v>11</v>
      </c>
      <c r="Q609" s="1">
        <v>20230925</v>
      </c>
      <c r="R609" s="1">
        <v>20230925</v>
      </c>
      <c r="S609" s="1">
        <v>20231016</v>
      </c>
      <c r="T609" s="1" t="s">
        <v>38</v>
      </c>
      <c r="U609" s="1" t="b">
        <v>0</v>
      </c>
      <c r="V609" s="1" t="b">
        <v>1</v>
      </c>
      <c r="W609" s="1" t="str" cm="1">
        <f t="array" ref="W609">_xlfn.XLOOKUP(MID(JuchuZan[[#This Row],[Item'#]],2,3),INDEX(_dtRg_Material,,1),INDEX(_dtRg_Material,,2),"-")</f>
        <v>-</v>
      </c>
      <c r="X609" s="1">
        <f>JuchuZan[[#This Row],[Total Length]]/JuchuZan[[#This Row],[OrderQty]]</f>
        <v>830</v>
      </c>
      <c r="Y609" s="87">
        <f>JuchuZan[[#This Row],[TotalPrice]]+Y608</f>
        <v>1416519.660000002</v>
      </c>
      <c r="Z6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609" s="1">
        <f>JuchuZan[[#This Row],[Total Length]]/JuchuZan[[#This Row],[Total Block]]</f>
        <v>415</v>
      </c>
      <c r="AB609" s="1">
        <f>JuchuZan[[#This Row],[TotalPrice]]/JuchuZan[[#This Row],[OrderQty]]</f>
        <v>101</v>
      </c>
      <c r="AC609" s="1" t="e">
        <f>_xlfn.XLOOKUP(JuchuZan[[#This Row],[H'#]],#REF!,#REF!,"NA",0)</f>
        <v>#REF!</v>
      </c>
      <c r="AD609" s="1" t="e">
        <f>_xlfn.XLOOKUP(JuchuZan[[#This Row],[H'#]],#REF!,#REF!,"NA",0)</f>
        <v>#REF!</v>
      </c>
      <c r="AE609" s="1" t="str">
        <f>_xlfn.XLOOKUP(JuchuZan[[#This Row],[H'#]],[3]Sheet1!$H$2:$H$1079,[3]Sheet1!$B$2:$B$1079,"NA",0)</f>
        <v>NA</v>
      </c>
    </row>
    <row r="610" spans="1:31" hidden="1">
      <c r="A610" s="1" t="s">
        <v>1715</v>
      </c>
      <c r="B610" s="1" t="s">
        <v>968</v>
      </c>
      <c r="C610" s="1" t="s">
        <v>969</v>
      </c>
      <c r="D610" s="1">
        <v>2</v>
      </c>
      <c r="E610" s="1">
        <v>2120</v>
      </c>
      <c r="F610" s="1">
        <v>0</v>
      </c>
      <c r="G610" s="1" t="s">
        <v>135</v>
      </c>
      <c r="H610" s="1" t="s">
        <v>74</v>
      </c>
      <c r="I610" s="1" t="s">
        <v>36</v>
      </c>
      <c r="J610" s="1" t="s">
        <v>403</v>
      </c>
      <c r="K610" s="1" t="s">
        <v>568</v>
      </c>
      <c r="L610" s="1" t="s">
        <v>38</v>
      </c>
      <c r="M610" s="1" t="s">
        <v>38</v>
      </c>
      <c r="N610" s="1">
        <v>1403</v>
      </c>
      <c r="O610" s="2">
        <v>2806</v>
      </c>
      <c r="P610" s="1">
        <v>11</v>
      </c>
      <c r="Q610" s="1">
        <v>20230926</v>
      </c>
      <c r="R610" s="1">
        <v>20230926</v>
      </c>
      <c r="S610" s="1">
        <v>20230926</v>
      </c>
      <c r="T610" s="1" t="s">
        <v>38</v>
      </c>
      <c r="U610" s="1" t="b">
        <v>0</v>
      </c>
      <c r="V610" s="1" t="b">
        <v>0</v>
      </c>
      <c r="W610" s="1" t="str" cm="1">
        <f t="array" ref="W610">_xlfn.XLOOKUP(MID(JuchuZan[[#This Row],[Item'#]],2,3),INDEX(_dtRg_Material,,1),INDEX(_dtRg_Material,,2),"-")</f>
        <v>-</v>
      </c>
      <c r="X610" s="1">
        <f>JuchuZan[[#This Row],[Total Length]]/JuchuZan[[#This Row],[OrderQty]]</f>
        <v>1060</v>
      </c>
      <c r="Y610" s="87">
        <f>JuchuZan[[#This Row],[TotalPrice]]+Y609</f>
        <v>1419325.660000002</v>
      </c>
      <c r="Z6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0" s="1" t="e">
        <f>JuchuZan[[#This Row],[Total Length]]/JuchuZan[[#This Row],[Total Block]]</f>
        <v>#DIV/0!</v>
      </c>
      <c r="AB610" s="1">
        <f>JuchuZan[[#This Row],[TotalPrice]]/JuchuZan[[#This Row],[OrderQty]]</f>
        <v>1403</v>
      </c>
      <c r="AC610" s="1" t="e">
        <f>_xlfn.XLOOKUP(JuchuZan[[#This Row],[H'#]],#REF!,#REF!,"NA",0)</f>
        <v>#REF!</v>
      </c>
      <c r="AD610" s="1" t="e">
        <f>_xlfn.XLOOKUP(JuchuZan[[#This Row],[H'#]],#REF!,#REF!,"NA",0)</f>
        <v>#REF!</v>
      </c>
      <c r="AE610" s="1" t="str">
        <f>_xlfn.XLOOKUP(JuchuZan[[#This Row],[H'#]],[3]Sheet1!$H$2:$H$1079,[3]Sheet1!$B$2:$B$1079,"NA",0)</f>
        <v>WASHING (GL)</v>
      </c>
    </row>
    <row r="611" spans="1:31">
      <c r="A611" s="1" t="s">
        <v>1716</v>
      </c>
      <c r="B611" s="1" t="s">
        <v>142</v>
      </c>
      <c r="C611" s="1" t="s">
        <v>143</v>
      </c>
      <c r="D611" s="1">
        <v>100</v>
      </c>
      <c r="E611" s="1">
        <v>0</v>
      </c>
      <c r="F611" s="1">
        <v>100</v>
      </c>
      <c r="G611" s="1" t="s">
        <v>144</v>
      </c>
      <c r="H611" s="1" t="s">
        <v>49</v>
      </c>
      <c r="I611" s="1" t="s">
        <v>50</v>
      </c>
      <c r="J611" s="1" t="s">
        <v>59</v>
      </c>
      <c r="K611" s="1" t="s">
        <v>82</v>
      </c>
      <c r="L611" s="1" t="s">
        <v>61</v>
      </c>
      <c r="M611" s="1" t="s">
        <v>38</v>
      </c>
      <c r="N611" s="1">
        <v>27.77</v>
      </c>
      <c r="O611" s="2">
        <v>2777</v>
      </c>
      <c r="P611" s="1">
        <v>11</v>
      </c>
      <c r="Q611" s="1">
        <v>20230926</v>
      </c>
      <c r="R611" s="1">
        <v>20230926</v>
      </c>
      <c r="S611" s="1">
        <v>20230926</v>
      </c>
      <c r="T611" s="1" t="s">
        <v>38</v>
      </c>
      <c r="U611" s="1" t="b">
        <v>0</v>
      </c>
      <c r="V611" s="1" t="b">
        <v>1</v>
      </c>
      <c r="W611" s="1" t="str" cm="1">
        <f t="array" ref="W611">_xlfn.XLOOKUP(MID(JuchuZan[[#This Row],[Item'#]],2,3),INDEX(_dtRg_Material,,1),INDEX(_dtRg_Material,,2),"-")</f>
        <v>-</v>
      </c>
      <c r="X611" s="1">
        <f>JuchuZan[[#This Row],[Total Length]]/JuchuZan[[#This Row],[OrderQty]]</f>
        <v>0</v>
      </c>
      <c r="Y611" s="87">
        <f>JuchuZan[[#This Row],[TotalPrice]]+Y610</f>
        <v>1422102.660000002</v>
      </c>
      <c r="Z6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1" s="1">
        <f>JuchuZan[[#This Row],[Total Length]]/JuchuZan[[#This Row],[Total Block]]</f>
        <v>0</v>
      </c>
      <c r="AB611" s="1">
        <f>JuchuZan[[#This Row],[TotalPrice]]/JuchuZan[[#This Row],[OrderQty]]</f>
        <v>27.77</v>
      </c>
      <c r="AC611" s="1" t="e">
        <f>_xlfn.XLOOKUP(JuchuZan[[#This Row],[H'#]],#REF!,#REF!,"NA",0)</f>
        <v>#REF!</v>
      </c>
      <c r="AD611" s="1" t="e">
        <f>_xlfn.XLOOKUP(JuchuZan[[#This Row],[H'#]],#REF!,#REF!,"NA",0)</f>
        <v>#REF!</v>
      </c>
      <c r="AE611" s="1" t="str">
        <f>_xlfn.XLOOKUP(JuchuZan[[#This Row],[H'#]],[3]Sheet1!$H$2:$H$1079,[3]Sheet1!$B$2:$B$1079,"NA",0)</f>
        <v>NA</v>
      </c>
    </row>
    <row r="612" spans="1:31">
      <c r="A612" s="1" t="s">
        <v>1717</v>
      </c>
      <c r="B612" s="1" t="s">
        <v>142</v>
      </c>
      <c r="C612" s="1" t="s">
        <v>143</v>
      </c>
      <c r="D612" s="1">
        <v>100</v>
      </c>
      <c r="E612" s="1">
        <v>0</v>
      </c>
      <c r="F612" s="1">
        <v>100</v>
      </c>
      <c r="G612" s="1" t="s">
        <v>144</v>
      </c>
      <c r="H612" s="1" t="s">
        <v>49</v>
      </c>
      <c r="I612" s="1" t="s">
        <v>50</v>
      </c>
      <c r="J612" s="1" t="s">
        <v>59</v>
      </c>
      <c r="K612" s="1" t="s">
        <v>82</v>
      </c>
      <c r="L612" s="1" t="s">
        <v>61</v>
      </c>
      <c r="M612" s="1" t="s">
        <v>38</v>
      </c>
      <c r="N612" s="1">
        <v>27.77</v>
      </c>
      <c r="O612" s="2">
        <v>2777</v>
      </c>
      <c r="P612" s="1">
        <v>11</v>
      </c>
      <c r="Q612" s="1">
        <v>20230926</v>
      </c>
      <c r="R612" s="1">
        <v>20230926</v>
      </c>
      <c r="S612" s="1">
        <v>20230926</v>
      </c>
      <c r="T612" s="1" t="s">
        <v>38</v>
      </c>
      <c r="U612" s="1" t="b">
        <v>0</v>
      </c>
      <c r="V612" s="1" t="b">
        <v>1</v>
      </c>
      <c r="W612" s="1" t="str" cm="1">
        <f t="array" ref="W612">_xlfn.XLOOKUP(MID(JuchuZan[[#This Row],[Item'#]],2,3),INDEX(_dtRg_Material,,1),INDEX(_dtRg_Material,,2),"-")</f>
        <v>-</v>
      </c>
      <c r="X612" s="1">
        <f>JuchuZan[[#This Row],[Total Length]]/JuchuZan[[#This Row],[OrderQty]]</f>
        <v>0</v>
      </c>
      <c r="Y612" s="87">
        <f>JuchuZan[[#This Row],[TotalPrice]]+Y611</f>
        <v>1424879.660000002</v>
      </c>
      <c r="Z6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2" s="1">
        <f>JuchuZan[[#This Row],[Total Length]]/JuchuZan[[#This Row],[Total Block]]</f>
        <v>0</v>
      </c>
      <c r="AB612" s="1">
        <f>JuchuZan[[#This Row],[TotalPrice]]/JuchuZan[[#This Row],[OrderQty]]</f>
        <v>27.77</v>
      </c>
      <c r="AC612" s="1" t="e">
        <f>_xlfn.XLOOKUP(JuchuZan[[#This Row],[H'#]],#REF!,#REF!,"NA",0)</f>
        <v>#REF!</v>
      </c>
      <c r="AD612" s="1" t="e">
        <f>_xlfn.XLOOKUP(JuchuZan[[#This Row],[H'#]],#REF!,#REF!,"NA",0)</f>
        <v>#REF!</v>
      </c>
      <c r="AE612" s="1" t="str">
        <f>_xlfn.XLOOKUP(JuchuZan[[#This Row],[H'#]],[3]Sheet1!$H$2:$H$1079,[3]Sheet1!$B$2:$B$1079,"NA",0)</f>
        <v>NA</v>
      </c>
    </row>
    <row r="613" spans="1:31">
      <c r="A613" s="1" t="s">
        <v>1718</v>
      </c>
      <c r="B613" s="1" t="s">
        <v>142</v>
      </c>
      <c r="C613" s="1" t="s">
        <v>143</v>
      </c>
      <c r="D613" s="1">
        <v>100</v>
      </c>
      <c r="E613" s="1">
        <v>0</v>
      </c>
      <c r="F613" s="1">
        <v>100</v>
      </c>
      <c r="G613" s="1" t="s">
        <v>144</v>
      </c>
      <c r="H613" s="1" t="s">
        <v>49</v>
      </c>
      <c r="I613" s="1" t="s">
        <v>50</v>
      </c>
      <c r="J613" s="1" t="s">
        <v>59</v>
      </c>
      <c r="K613" s="1" t="s">
        <v>82</v>
      </c>
      <c r="L613" s="1" t="s">
        <v>61</v>
      </c>
      <c r="M613" s="1" t="s">
        <v>38</v>
      </c>
      <c r="N613" s="1">
        <v>27.77</v>
      </c>
      <c r="O613" s="2">
        <v>2777</v>
      </c>
      <c r="P613" s="1">
        <v>11</v>
      </c>
      <c r="Q613" s="1">
        <v>20230926</v>
      </c>
      <c r="R613" s="1">
        <v>20230926</v>
      </c>
      <c r="S613" s="1">
        <v>20230926</v>
      </c>
      <c r="T613" s="1" t="s">
        <v>38</v>
      </c>
      <c r="U613" s="1" t="b">
        <v>0</v>
      </c>
      <c r="V613" s="1" t="b">
        <v>1</v>
      </c>
      <c r="W613" s="1" t="str" cm="1">
        <f t="array" ref="W613">_xlfn.XLOOKUP(MID(JuchuZan[[#This Row],[Item'#]],2,3),INDEX(_dtRg_Material,,1),INDEX(_dtRg_Material,,2),"-")</f>
        <v>-</v>
      </c>
      <c r="X613" s="1">
        <f>JuchuZan[[#This Row],[Total Length]]/JuchuZan[[#This Row],[OrderQty]]</f>
        <v>0</v>
      </c>
      <c r="Y613" s="87">
        <f>JuchuZan[[#This Row],[TotalPrice]]+Y612</f>
        <v>1427656.660000002</v>
      </c>
      <c r="Z6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3" s="1">
        <f>JuchuZan[[#This Row],[Total Length]]/JuchuZan[[#This Row],[Total Block]]</f>
        <v>0</v>
      </c>
      <c r="AB613" s="1">
        <f>JuchuZan[[#This Row],[TotalPrice]]/JuchuZan[[#This Row],[OrderQty]]</f>
        <v>27.77</v>
      </c>
      <c r="AC613" s="1" t="e">
        <f>_xlfn.XLOOKUP(JuchuZan[[#This Row],[H'#]],#REF!,#REF!,"NA",0)</f>
        <v>#REF!</v>
      </c>
      <c r="AD613" s="1" t="e">
        <f>_xlfn.XLOOKUP(JuchuZan[[#This Row],[H'#]],#REF!,#REF!,"NA",0)</f>
        <v>#REF!</v>
      </c>
      <c r="AE613" s="1" t="str">
        <f>_xlfn.XLOOKUP(JuchuZan[[#This Row],[H'#]],[3]Sheet1!$H$2:$H$1079,[3]Sheet1!$B$2:$B$1079,"NA",0)</f>
        <v>NA</v>
      </c>
    </row>
    <row r="614" spans="1:31">
      <c r="A614" s="1" t="s">
        <v>1719</v>
      </c>
      <c r="B614" s="1" t="s">
        <v>142</v>
      </c>
      <c r="C614" s="1" t="s">
        <v>143</v>
      </c>
      <c r="D614" s="1">
        <v>64</v>
      </c>
      <c r="E614" s="1">
        <v>0</v>
      </c>
      <c r="F614" s="1">
        <v>64</v>
      </c>
      <c r="G614" s="1" t="s">
        <v>144</v>
      </c>
      <c r="H614" s="1" t="s">
        <v>49</v>
      </c>
      <c r="I614" s="1" t="s">
        <v>50</v>
      </c>
      <c r="J614" s="1" t="s">
        <v>59</v>
      </c>
      <c r="K614" s="1" t="s">
        <v>82</v>
      </c>
      <c r="L614" s="1" t="s">
        <v>61</v>
      </c>
      <c r="M614" s="1" t="s">
        <v>38</v>
      </c>
      <c r="N614" s="1">
        <v>27.77</v>
      </c>
      <c r="O614" s="2">
        <v>1777.28</v>
      </c>
      <c r="P614" s="1">
        <v>11</v>
      </c>
      <c r="Q614" s="1">
        <v>20230926</v>
      </c>
      <c r="R614" s="1">
        <v>20230926</v>
      </c>
      <c r="S614" s="1">
        <v>20230926</v>
      </c>
      <c r="T614" s="1" t="s">
        <v>38</v>
      </c>
      <c r="U614" s="1" t="b">
        <v>0</v>
      </c>
      <c r="V614" s="1" t="b">
        <v>1</v>
      </c>
      <c r="W614" s="1" t="str" cm="1">
        <f t="array" ref="W614">_xlfn.XLOOKUP(MID(JuchuZan[[#This Row],[Item'#]],2,3),INDEX(_dtRg_Material,,1),INDEX(_dtRg_Material,,2),"-")</f>
        <v>-</v>
      </c>
      <c r="X614" s="1">
        <f>JuchuZan[[#This Row],[Total Length]]/JuchuZan[[#This Row],[OrderQty]]</f>
        <v>0</v>
      </c>
      <c r="Y614" s="87">
        <f>JuchuZan[[#This Row],[TotalPrice]]+Y613</f>
        <v>1429433.940000002</v>
      </c>
      <c r="Z6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4" s="1">
        <f>JuchuZan[[#This Row],[Total Length]]/JuchuZan[[#This Row],[Total Block]]</f>
        <v>0</v>
      </c>
      <c r="AB614" s="1">
        <f>JuchuZan[[#This Row],[TotalPrice]]/JuchuZan[[#This Row],[OrderQty]]</f>
        <v>27.77</v>
      </c>
      <c r="AC614" s="1" t="e">
        <f>_xlfn.XLOOKUP(JuchuZan[[#This Row],[H'#]],#REF!,#REF!,"NA",0)</f>
        <v>#REF!</v>
      </c>
      <c r="AD614" s="1" t="e">
        <f>_xlfn.XLOOKUP(JuchuZan[[#This Row],[H'#]],#REF!,#REF!,"NA",0)</f>
        <v>#REF!</v>
      </c>
      <c r="AE614" s="1" t="str">
        <f>_xlfn.XLOOKUP(JuchuZan[[#This Row],[H'#]],[3]Sheet1!$H$2:$H$1079,[3]Sheet1!$B$2:$B$1079,"NA",0)</f>
        <v>NA</v>
      </c>
    </row>
    <row r="615" spans="1:31">
      <c r="A615" s="1" t="s">
        <v>1720</v>
      </c>
      <c r="B615" s="1" t="s">
        <v>1721</v>
      </c>
      <c r="C615" s="1" t="s">
        <v>1722</v>
      </c>
      <c r="D615" s="1">
        <v>2</v>
      </c>
      <c r="E615" s="1">
        <v>8080</v>
      </c>
      <c r="F615" s="1">
        <v>4</v>
      </c>
      <c r="G615" s="1" t="s">
        <v>1276</v>
      </c>
      <c r="H615" s="1" t="s">
        <v>49</v>
      </c>
      <c r="I615" s="1" t="s">
        <v>50</v>
      </c>
      <c r="J615" s="1" t="s">
        <v>51</v>
      </c>
      <c r="K615" s="1" t="s">
        <v>60</v>
      </c>
      <c r="L615" s="1" t="s">
        <v>96</v>
      </c>
      <c r="M615" s="1" t="s">
        <v>208</v>
      </c>
      <c r="N615" s="1">
        <v>585</v>
      </c>
      <c r="O615" s="2">
        <v>1170</v>
      </c>
      <c r="P615" s="1">
        <v>11</v>
      </c>
      <c r="Q615" s="1">
        <v>20230926</v>
      </c>
      <c r="R615" s="1">
        <v>20230926</v>
      </c>
      <c r="S615" s="1">
        <v>20230926</v>
      </c>
      <c r="T615" s="1" t="s">
        <v>1723</v>
      </c>
      <c r="U615" s="1" t="b">
        <v>0</v>
      </c>
      <c r="V615" s="1" t="b">
        <v>1</v>
      </c>
      <c r="W615" s="1" t="str" cm="1">
        <f t="array" ref="W615">_xlfn.XLOOKUP(MID(JuchuZan[[#This Row],[Item'#]],2,3),INDEX(_dtRg_Material,,1),INDEX(_dtRg_Material,,2),"-")</f>
        <v>-</v>
      </c>
      <c r="X615" s="1">
        <f>JuchuZan[[#This Row],[Total Length]]/JuchuZan[[#This Row],[OrderQty]]</f>
        <v>4040</v>
      </c>
      <c r="Y615" s="87">
        <f>JuchuZan[[#This Row],[TotalPrice]]+Y614</f>
        <v>1430603.940000002</v>
      </c>
      <c r="Z6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5" s="1">
        <f>JuchuZan[[#This Row],[Total Length]]/JuchuZan[[#This Row],[Total Block]]</f>
        <v>2020</v>
      </c>
      <c r="AB615" s="1">
        <f>JuchuZan[[#This Row],[TotalPrice]]/JuchuZan[[#This Row],[OrderQty]]</f>
        <v>585</v>
      </c>
      <c r="AC615" s="1" t="e">
        <f>_xlfn.XLOOKUP(JuchuZan[[#This Row],[H'#]],#REF!,#REF!,"NA",0)</f>
        <v>#REF!</v>
      </c>
      <c r="AD615" s="1" t="e">
        <f>_xlfn.XLOOKUP(JuchuZan[[#This Row],[H'#]],#REF!,#REF!,"NA",0)</f>
        <v>#REF!</v>
      </c>
      <c r="AE615" s="1" t="str">
        <f>_xlfn.XLOOKUP(JuchuZan[[#This Row],[H'#]],[3]Sheet1!$H$2:$H$1079,[3]Sheet1!$B$2:$B$1079,"NA",0)</f>
        <v>NA</v>
      </c>
    </row>
    <row r="616" spans="1:31" hidden="1">
      <c r="A616" s="1" t="s">
        <v>1724</v>
      </c>
      <c r="B616" s="1" t="s">
        <v>1392</v>
      </c>
      <c r="C616" s="1" t="s">
        <v>1393</v>
      </c>
      <c r="D616" s="1">
        <v>5</v>
      </c>
      <c r="E616" s="1">
        <v>13370</v>
      </c>
      <c r="F616" s="1">
        <v>10</v>
      </c>
      <c r="G616" s="1" t="s">
        <v>1725</v>
      </c>
      <c r="H616" s="1" t="s">
        <v>49</v>
      </c>
      <c r="I616" s="1" t="s">
        <v>50</v>
      </c>
      <c r="J616" s="1" t="s">
        <v>44</v>
      </c>
      <c r="K616" s="1" t="s">
        <v>115</v>
      </c>
      <c r="L616" s="1" t="s">
        <v>38</v>
      </c>
      <c r="M616" s="1" t="s">
        <v>398</v>
      </c>
      <c r="N616" s="1">
        <v>1232</v>
      </c>
      <c r="O616" s="2">
        <v>6160</v>
      </c>
      <c r="P616" s="1">
        <v>11</v>
      </c>
      <c r="Q616" s="1">
        <v>20230821</v>
      </c>
      <c r="R616" s="1">
        <v>20230926</v>
      </c>
      <c r="S616" s="1">
        <v>20230926</v>
      </c>
      <c r="T616" s="1" t="s">
        <v>38</v>
      </c>
      <c r="U616" s="1" t="b">
        <v>1</v>
      </c>
      <c r="V616" s="1" t="b">
        <v>0</v>
      </c>
      <c r="W616" s="1" t="str" cm="1">
        <f t="array" ref="W616">_xlfn.XLOOKUP(MID(JuchuZan[[#This Row],[Item'#]],2,3),INDEX(_dtRg_Material,,1),INDEX(_dtRg_Material,,2),"-")</f>
        <v>-</v>
      </c>
      <c r="X616" s="1">
        <f>JuchuZan[[#This Row],[Total Length]]/JuchuZan[[#This Row],[OrderQty]]</f>
        <v>2674</v>
      </c>
      <c r="Y616" s="87">
        <f>JuchuZan[[#This Row],[TotalPrice]]+Y615</f>
        <v>1436763.940000002</v>
      </c>
      <c r="Z6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6" s="1">
        <f>JuchuZan[[#This Row],[Total Length]]/JuchuZan[[#This Row],[Total Block]]</f>
        <v>1337</v>
      </c>
      <c r="AB616" s="1">
        <f>JuchuZan[[#This Row],[TotalPrice]]/JuchuZan[[#This Row],[OrderQty]]</f>
        <v>1232</v>
      </c>
      <c r="AC616" s="1" t="e">
        <f>_xlfn.XLOOKUP(JuchuZan[[#This Row],[H'#]],#REF!,#REF!,"NA",0)</f>
        <v>#REF!</v>
      </c>
      <c r="AD616" s="1" t="e">
        <f>_xlfn.XLOOKUP(JuchuZan[[#This Row],[H'#]],#REF!,#REF!,"NA",0)</f>
        <v>#REF!</v>
      </c>
      <c r="AE616" s="1" t="str">
        <f>_xlfn.XLOOKUP(JuchuZan[[#This Row],[H'#]],[3]Sheet1!$H$2:$H$1079,[3]Sheet1!$B$2:$B$1079,"NA",0)</f>
        <v>BLOCK SURFACE &amp; GROOVE G</v>
      </c>
    </row>
    <row r="617" spans="1:31">
      <c r="A617" s="1" t="s">
        <v>1726</v>
      </c>
      <c r="B617" s="1" t="s">
        <v>644</v>
      </c>
      <c r="C617" s="1" t="s">
        <v>645</v>
      </c>
      <c r="D617" s="1">
        <v>8</v>
      </c>
      <c r="E617" s="1">
        <v>0</v>
      </c>
      <c r="F617" s="1">
        <v>8</v>
      </c>
      <c r="G617" s="1" t="s">
        <v>38</v>
      </c>
      <c r="H617" s="1" t="s">
        <v>66</v>
      </c>
      <c r="I617" s="1" t="s">
        <v>67</v>
      </c>
      <c r="J617" s="1" t="s">
        <v>51</v>
      </c>
      <c r="K617" s="1" t="s">
        <v>60</v>
      </c>
      <c r="L617" s="1" t="s">
        <v>61</v>
      </c>
      <c r="M617" s="1" t="s">
        <v>38</v>
      </c>
      <c r="N617" s="1">
        <v>61.93</v>
      </c>
      <c r="O617" s="2">
        <v>495.44</v>
      </c>
      <c r="P617" s="1">
        <v>21</v>
      </c>
      <c r="Q617" s="1">
        <v>20230926</v>
      </c>
      <c r="R617" s="1">
        <v>20230926</v>
      </c>
      <c r="S617" s="1">
        <v>20230926</v>
      </c>
      <c r="T617" s="1" t="s">
        <v>38</v>
      </c>
      <c r="U617" s="1" t="b">
        <v>0</v>
      </c>
      <c r="V617" s="1" t="b">
        <v>1</v>
      </c>
      <c r="W617" s="1" t="str" cm="1">
        <f t="array" ref="W617">_xlfn.XLOOKUP(MID(JuchuZan[[#This Row],[Item'#]],2,3),INDEX(_dtRg_Material,,1),INDEX(_dtRg_Material,,2),"-")</f>
        <v>-</v>
      </c>
      <c r="X617" s="1">
        <f>JuchuZan[[#This Row],[Total Length]]/JuchuZan[[#This Row],[OrderQty]]</f>
        <v>0</v>
      </c>
      <c r="Y617" s="87">
        <f>JuchuZan[[#This Row],[TotalPrice]]+Y616</f>
        <v>1437259.380000002</v>
      </c>
      <c r="Z6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7" s="1">
        <f>JuchuZan[[#This Row],[Total Length]]/JuchuZan[[#This Row],[Total Block]]</f>
        <v>0</v>
      </c>
      <c r="AB617" s="1">
        <f>JuchuZan[[#This Row],[TotalPrice]]/JuchuZan[[#This Row],[OrderQty]]</f>
        <v>61.93</v>
      </c>
      <c r="AC617" s="1" t="e">
        <f>_xlfn.XLOOKUP(JuchuZan[[#This Row],[H'#]],#REF!,#REF!,"NA",0)</f>
        <v>#REF!</v>
      </c>
      <c r="AD617" s="1" t="e">
        <f>_xlfn.XLOOKUP(JuchuZan[[#This Row],[H'#]],#REF!,#REF!,"NA",0)</f>
        <v>#REF!</v>
      </c>
      <c r="AE617" s="1" t="str">
        <f>_xlfn.XLOOKUP(JuchuZan[[#This Row],[H'#]],[3]Sheet1!$H$2:$H$1079,[3]Sheet1!$B$2:$B$1079,"NA",0)</f>
        <v>NA</v>
      </c>
    </row>
    <row r="618" spans="1:31">
      <c r="A618" s="1" t="s">
        <v>1727</v>
      </c>
      <c r="B618" s="1" t="s">
        <v>644</v>
      </c>
      <c r="C618" s="1" t="s">
        <v>645</v>
      </c>
      <c r="D618" s="1">
        <v>8</v>
      </c>
      <c r="E618" s="1">
        <v>0</v>
      </c>
      <c r="F618" s="1">
        <v>8</v>
      </c>
      <c r="G618" s="1" t="s">
        <v>38</v>
      </c>
      <c r="H618" s="1" t="s">
        <v>66</v>
      </c>
      <c r="I618" s="1" t="s">
        <v>67</v>
      </c>
      <c r="J618" s="1" t="s">
        <v>51</v>
      </c>
      <c r="K618" s="1" t="s">
        <v>60</v>
      </c>
      <c r="L618" s="1" t="s">
        <v>61</v>
      </c>
      <c r="M618" s="1" t="s">
        <v>38</v>
      </c>
      <c r="N618" s="1">
        <v>61.93</v>
      </c>
      <c r="O618" s="2">
        <v>495.44</v>
      </c>
      <c r="P618" s="1">
        <v>21</v>
      </c>
      <c r="Q618" s="1">
        <v>20230926</v>
      </c>
      <c r="R618" s="1">
        <v>20230926</v>
      </c>
      <c r="S618" s="1">
        <v>20230926</v>
      </c>
      <c r="T618" s="1" t="s">
        <v>38</v>
      </c>
      <c r="U618" s="1" t="b">
        <v>0</v>
      </c>
      <c r="V618" s="1" t="b">
        <v>1</v>
      </c>
      <c r="W618" s="1" t="str" cm="1">
        <f t="array" ref="W618">_xlfn.XLOOKUP(MID(JuchuZan[[#This Row],[Item'#]],2,3),INDEX(_dtRg_Material,,1),INDEX(_dtRg_Material,,2),"-")</f>
        <v>-</v>
      </c>
      <c r="X618" s="1">
        <f>JuchuZan[[#This Row],[Total Length]]/JuchuZan[[#This Row],[OrderQty]]</f>
        <v>0</v>
      </c>
      <c r="Y618" s="87">
        <f>JuchuZan[[#This Row],[TotalPrice]]+Y617</f>
        <v>1437754.8200000019</v>
      </c>
      <c r="Z6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8" s="1">
        <f>JuchuZan[[#This Row],[Total Length]]/JuchuZan[[#This Row],[Total Block]]</f>
        <v>0</v>
      </c>
      <c r="AB618" s="1">
        <f>JuchuZan[[#This Row],[TotalPrice]]/JuchuZan[[#This Row],[OrderQty]]</f>
        <v>61.93</v>
      </c>
      <c r="AC618" s="1" t="e">
        <f>_xlfn.XLOOKUP(JuchuZan[[#This Row],[H'#]],#REF!,#REF!,"NA",0)</f>
        <v>#REF!</v>
      </c>
      <c r="AD618" s="1" t="e">
        <f>_xlfn.XLOOKUP(JuchuZan[[#This Row],[H'#]],#REF!,#REF!,"NA",0)</f>
        <v>#REF!</v>
      </c>
      <c r="AE618" s="1" t="str">
        <f>_xlfn.XLOOKUP(JuchuZan[[#This Row],[H'#]],[3]Sheet1!$H$2:$H$1079,[3]Sheet1!$B$2:$B$1079,"NA",0)</f>
        <v>NA</v>
      </c>
    </row>
    <row r="619" spans="1:31">
      <c r="A619" s="1" t="s">
        <v>1728</v>
      </c>
      <c r="B619" s="1" t="s">
        <v>644</v>
      </c>
      <c r="C619" s="1" t="s">
        <v>645</v>
      </c>
      <c r="D619" s="1">
        <v>8</v>
      </c>
      <c r="E619" s="1">
        <v>0</v>
      </c>
      <c r="F619" s="1">
        <v>8</v>
      </c>
      <c r="G619" s="1" t="s">
        <v>38</v>
      </c>
      <c r="H619" s="1" t="s">
        <v>66</v>
      </c>
      <c r="I619" s="1" t="s">
        <v>67</v>
      </c>
      <c r="J619" s="1" t="s">
        <v>51</v>
      </c>
      <c r="K619" s="1" t="s">
        <v>60</v>
      </c>
      <c r="L619" s="1" t="s">
        <v>61</v>
      </c>
      <c r="M619" s="1" t="s">
        <v>38</v>
      </c>
      <c r="N619" s="1">
        <v>61.93</v>
      </c>
      <c r="O619" s="2">
        <v>495.44</v>
      </c>
      <c r="P619" s="1">
        <v>21</v>
      </c>
      <c r="Q619" s="1">
        <v>20230926</v>
      </c>
      <c r="R619" s="1">
        <v>20230926</v>
      </c>
      <c r="S619" s="1">
        <v>20230926</v>
      </c>
      <c r="T619" s="1" t="s">
        <v>38</v>
      </c>
      <c r="U619" s="1" t="b">
        <v>0</v>
      </c>
      <c r="V619" s="1" t="b">
        <v>1</v>
      </c>
      <c r="W619" s="1" t="str" cm="1">
        <f t="array" ref="W619">_xlfn.XLOOKUP(MID(JuchuZan[[#This Row],[Item'#]],2,3),INDEX(_dtRg_Material,,1),INDEX(_dtRg_Material,,2),"-")</f>
        <v>-</v>
      </c>
      <c r="X619" s="1">
        <f>JuchuZan[[#This Row],[Total Length]]/JuchuZan[[#This Row],[OrderQty]]</f>
        <v>0</v>
      </c>
      <c r="Y619" s="87">
        <f>JuchuZan[[#This Row],[TotalPrice]]+Y618</f>
        <v>1438250.2600000019</v>
      </c>
      <c r="Z6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19" s="1">
        <f>JuchuZan[[#This Row],[Total Length]]/JuchuZan[[#This Row],[Total Block]]</f>
        <v>0</v>
      </c>
      <c r="AB619" s="1">
        <f>JuchuZan[[#This Row],[TotalPrice]]/JuchuZan[[#This Row],[OrderQty]]</f>
        <v>61.93</v>
      </c>
      <c r="AC619" s="1" t="e">
        <f>_xlfn.XLOOKUP(JuchuZan[[#This Row],[H'#]],#REF!,#REF!,"NA",0)</f>
        <v>#REF!</v>
      </c>
      <c r="AD619" s="1" t="e">
        <f>_xlfn.XLOOKUP(JuchuZan[[#This Row],[H'#]],#REF!,#REF!,"NA",0)</f>
        <v>#REF!</v>
      </c>
      <c r="AE619" s="1" t="str">
        <f>_xlfn.XLOOKUP(JuchuZan[[#This Row],[H'#]],[3]Sheet1!$H$2:$H$1079,[3]Sheet1!$B$2:$B$1079,"NA",0)</f>
        <v>NA</v>
      </c>
    </row>
    <row r="620" spans="1:31" hidden="1">
      <c r="A620" s="1" t="s">
        <v>1729</v>
      </c>
      <c r="B620" s="1" t="s">
        <v>1730</v>
      </c>
      <c r="C620" s="1" t="s">
        <v>1731</v>
      </c>
      <c r="D620" s="1">
        <v>2</v>
      </c>
      <c r="E620" s="1">
        <v>0</v>
      </c>
      <c r="F620" s="1">
        <v>0</v>
      </c>
      <c r="G620" s="1" t="s">
        <v>466</v>
      </c>
      <c r="H620" s="1" t="s">
        <v>35</v>
      </c>
      <c r="I620" s="1" t="s">
        <v>38</v>
      </c>
      <c r="J620" s="1" t="s">
        <v>38</v>
      </c>
      <c r="K620" s="1" t="s">
        <v>38</v>
      </c>
      <c r="L620" s="1" t="s">
        <v>38</v>
      </c>
      <c r="M620" s="1" t="s">
        <v>38</v>
      </c>
      <c r="N620" s="1">
        <v>82</v>
      </c>
      <c r="O620" s="2">
        <v>164</v>
      </c>
      <c r="P620" s="1">
        <v>11</v>
      </c>
      <c r="Q620" s="1">
        <v>20230808</v>
      </c>
      <c r="R620" s="1">
        <v>20230926</v>
      </c>
      <c r="S620" s="1">
        <v>20230926</v>
      </c>
      <c r="T620" s="1" t="s">
        <v>38</v>
      </c>
      <c r="U620" s="1" t="b">
        <v>0</v>
      </c>
      <c r="V620" s="1" t="b">
        <v>0</v>
      </c>
      <c r="W620" s="1" t="str" cm="1">
        <f t="array" ref="W620">_xlfn.XLOOKUP(MID(JuchuZan[[#This Row],[Item'#]],2,3),INDEX(_dtRg_Material,,1),INDEX(_dtRg_Material,,2),"-")</f>
        <v>-</v>
      </c>
      <c r="X620" s="1">
        <f>JuchuZan[[#This Row],[Total Length]]/JuchuZan[[#This Row],[OrderQty]]</f>
        <v>0</v>
      </c>
      <c r="Y620" s="87">
        <f>JuchuZan[[#This Row],[TotalPrice]]+Y619</f>
        <v>1438414.2600000019</v>
      </c>
      <c r="Z6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0" s="1" t="e">
        <f>JuchuZan[[#This Row],[Total Length]]/JuchuZan[[#This Row],[Total Block]]</f>
        <v>#DIV/0!</v>
      </c>
      <c r="AB620" s="1">
        <f>JuchuZan[[#This Row],[TotalPrice]]/JuchuZan[[#This Row],[OrderQty]]</f>
        <v>82</v>
      </c>
      <c r="AC620" s="1" t="e">
        <f>_xlfn.XLOOKUP(JuchuZan[[#This Row],[H'#]],#REF!,#REF!,"NA",0)</f>
        <v>#REF!</v>
      </c>
      <c r="AD620" s="1" t="e">
        <f>_xlfn.XLOOKUP(JuchuZan[[#This Row],[H'#]],#REF!,#REF!,"NA",0)</f>
        <v>#REF!</v>
      </c>
      <c r="AE620" s="1" t="str">
        <f>_xlfn.XLOOKUP(JuchuZan[[#This Row],[H'#]],[3]Sheet1!$H$2:$H$1079,[3]Sheet1!$B$2:$B$1079,"NA",0)</f>
        <v>NA</v>
      </c>
    </row>
    <row r="621" spans="1:31">
      <c r="A621" s="1" t="s">
        <v>1732</v>
      </c>
      <c r="B621" s="1" t="s">
        <v>1733</v>
      </c>
      <c r="C621" s="1" t="s">
        <v>1734</v>
      </c>
      <c r="D621" s="1">
        <v>4</v>
      </c>
      <c r="E621" s="1">
        <v>4960</v>
      </c>
      <c r="F621" s="1">
        <v>8</v>
      </c>
      <c r="G621" s="1" t="s">
        <v>139</v>
      </c>
      <c r="H621" s="1" t="s">
        <v>1171</v>
      </c>
      <c r="I621" s="1" t="s">
        <v>233</v>
      </c>
      <c r="J621" s="1" t="s">
        <v>81</v>
      </c>
      <c r="K621" s="1" t="s">
        <v>82</v>
      </c>
      <c r="L621" s="1" t="s">
        <v>38</v>
      </c>
      <c r="M621" s="1" t="s">
        <v>38</v>
      </c>
      <c r="N621" s="1">
        <v>129.26</v>
      </c>
      <c r="O621" s="2">
        <v>517.04</v>
      </c>
      <c r="P621" s="1">
        <v>11</v>
      </c>
      <c r="Q621" s="1">
        <v>20230810</v>
      </c>
      <c r="R621" s="1">
        <v>20230926</v>
      </c>
      <c r="S621" s="1">
        <v>20230926</v>
      </c>
      <c r="T621" s="1" t="s">
        <v>38</v>
      </c>
      <c r="U621" s="1" t="b">
        <v>0</v>
      </c>
      <c r="V621" s="1" t="b">
        <v>1</v>
      </c>
      <c r="W621" s="1" t="str" cm="1">
        <f t="array" ref="W621">_xlfn.XLOOKUP(MID(JuchuZan[[#This Row],[Item'#]],2,3),INDEX(_dtRg_Material,,1),INDEX(_dtRg_Material,,2),"-")</f>
        <v>-</v>
      </c>
      <c r="X621" s="1">
        <f>JuchuZan[[#This Row],[Total Length]]/JuchuZan[[#This Row],[OrderQty]]</f>
        <v>1240</v>
      </c>
      <c r="Y621" s="87">
        <f>JuchuZan[[#This Row],[TotalPrice]]+Y620</f>
        <v>1438931.3000000019</v>
      </c>
      <c r="Z6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1" s="1">
        <f>JuchuZan[[#This Row],[Total Length]]/JuchuZan[[#This Row],[Total Block]]</f>
        <v>620</v>
      </c>
      <c r="AB621" s="1">
        <f>JuchuZan[[#This Row],[TotalPrice]]/JuchuZan[[#This Row],[OrderQty]]</f>
        <v>129.26</v>
      </c>
      <c r="AC621" s="1" t="e">
        <f>_xlfn.XLOOKUP(JuchuZan[[#This Row],[H'#]],#REF!,#REF!,"NA",0)</f>
        <v>#REF!</v>
      </c>
      <c r="AD621" s="1" t="e">
        <f>_xlfn.XLOOKUP(JuchuZan[[#This Row],[H'#]],#REF!,#REF!,"NA",0)</f>
        <v>#REF!</v>
      </c>
      <c r="AE621" s="1" t="str">
        <f>_xlfn.XLOOKUP(JuchuZan[[#This Row],[H'#]],[3]Sheet1!$H$2:$H$1079,[3]Sheet1!$B$2:$B$1079,"NA",0)</f>
        <v>NA</v>
      </c>
    </row>
    <row r="622" spans="1:31">
      <c r="A622" s="1" t="s">
        <v>1735</v>
      </c>
      <c r="B622" s="1" t="s">
        <v>1736</v>
      </c>
      <c r="C622" s="1" t="s">
        <v>1737</v>
      </c>
      <c r="D622" s="1">
        <v>4</v>
      </c>
      <c r="E622" s="1">
        <v>1120</v>
      </c>
      <c r="F622" s="1">
        <v>0</v>
      </c>
      <c r="G622" s="1" t="s">
        <v>156</v>
      </c>
      <c r="H622" s="1" t="s">
        <v>1333</v>
      </c>
      <c r="I622" s="1" t="s">
        <v>233</v>
      </c>
      <c r="J622" s="1" t="s">
        <v>81</v>
      </c>
      <c r="K622" s="1" t="s">
        <v>38</v>
      </c>
      <c r="L622" s="1" t="s">
        <v>61</v>
      </c>
      <c r="M622" s="1" t="s">
        <v>38</v>
      </c>
      <c r="N622" s="1">
        <v>26.59</v>
      </c>
      <c r="O622" s="2">
        <v>106.36</v>
      </c>
      <c r="P622" s="1">
        <v>11</v>
      </c>
      <c r="Q622" s="1">
        <v>20230926</v>
      </c>
      <c r="R622" s="1">
        <v>20230926</v>
      </c>
      <c r="S622" s="1">
        <v>20230926</v>
      </c>
      <c r="T622" s="1" t="s">
        <v>38</v>
      </c>
      <c r="U622" s="1" t="b">
        <v>0</v>
      </c>
      <c r="V622" s="1" t="b">
        <v>1</v>
      </c>
      <c r="W622" s="1" t="str" cm="1">
        <f t="array" ref="W622">_xlfn.XLOOKUP(MID(JuchuZan[[#This Row],[Item'#]],2,3),INDEX(_dtRg_Material,,1),INDEX(_dtRg_Material,,2),"-")</f>
        <v>M</v>
      </c>
      <c r="X622" s="1">
        <f>JuchuZan[[#This Row],[Total Length]]/JuchuZan[[#This Row],[OrderQty]]</f>
        <v>280</v>
      </c>
      <c r="Y622" s="87">
        <f>JuchuZan[[#This Row],[TotalPrice]]+Y621</f>
        <v>1439037.660000002</v>
      </c>
      <c r="Z6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2" s="1" t="e">
        <f>JuchuZan[[#This Row],[Total Length]]/JuchuZan[[#This Row],[Total Block]]</f>
        <v>#DIV/0!</v>
      </c>
      <c r="AB622" s="1">
        <f>JuchuZan[[#This Row],[TotalPrice]]/JuchuZan[[#This Row],[OrderQty]]</f>
        <v>26.59</v>
      </c>
      <c r="AC622" s="1" t="e">
        <f>_xlfn.XLOOKUP(JuchuZan[[#This Row],[H'#]],#REF!,#REF!,"NA",0)</f>
        <v>#REF!</v>
      </c>
      <c r="AD622" s="1" t="e">
        <f>_xlfn.XLOOKUP(JuchuZan[[#This Row],[H'#]],#REF!,#REF!,"NA",0)</f>
        <v>#REF!</v>
      </c>
      <c r="AE622" s="1" t="str">
        <f>_xlfn.XLOOKUP(JuchuZan[[#This Row],[H'#]],[3]Sheet1!$H$2:$H$1079,[3]Sheet1!$B$2:$B$1079,"NA",0)</f>
        <v>NA</v>
      </c>
    </row>
    <row r="623" spans="1:31">
      <c r="A623" s="1" t="s">
        <v>1738</v>
      </c>
      <c r="B623" s="1" t="s">
        <v>1739</v>
      </c>
      <c r="C623" s="1" t="s">
        <v>1740</v>
      </c>
      <c r="D623" s="1">
        <v>11</v>
      </c>
      <c r="E623" s="1">
        <v>5060</v>
      </c>
      <c r="F623" s="1">
        <v>11</v>
      </c>
      <c r="G623" s="1" t="s">
        <v>156</v>
      </c>
      <c r="H623" s="1" t="s">
        <v>102</v>
      </c>
      <c r="I623" s="1" t="s">
        <v>103</v>
      </c>
      <c r="J623" s="1" t="s">
        <v>355</v>
      </c>
      <c r="K623" s="1" t="s">
        <v>105</v>
      </c>
      <c r="L623" s="1" t="s">
        <v>38</v>
      </c>
      <c r="M623" s="1" t="s">
        <v>38</v>
      </c>
      <c r="N623" s="1">
        <v>67.48</v>
      </c>
      <c r="O623" s="2">
        <v>742.28</v>
      </c>
      <c r="P623" s="1">
        <v>11</v>
      </c>
      <c r="Q623" s="1">
        <v>20230912</v>
      </c>
      <c r="R623" s="1">
        <v>20230926</v>
      </c>
      <c r="S623" s="1">
        <v>20230926</v>
      </c>
      <c r="T623" s="1" t="s">
        <v>38</v>
      </c>
      <c r="U623" s="1" t="b">
        <v>0</v>
      </c>
      <c r="V623" s="1" t="b">
        <v>1</v>
      </c>
      <c r="W623" s="1" t="str" cm="1">
        <f t="array" ref="W623">_xlfn.XLOOKUP(MID(JuchuZan[[#This Row],[Item'#]],2,3),INDEX(_dtRg_Material,,1),INDEX(_dtRg_Material,,2),"-")</f>
        <v>-</v>
      </c>
      <c r="X623" s="1">
        <f>JuchuZan[[#This Row],[Total Length]]/JuchuZan[[#This Row],[OrderQty]]</f>
        <v>460</v>
      </c>
      <c r="Y623" s="87">
        <f>JuchuZan[[#This Row],[TotalPrice]]+Y622</f>
        <v>1439779.940000002</v>
      </c>
      <c r="Z6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3" s="1">
        <f>JuchuZan[[#This Row],[Total Length]]/JuchuZan[[#This Row],[Total Block]]</f>
        <v>460</v>
      </c>
      <c r="AB623" s="1">
        <f>JuchuZan[[#This Row],[TotalPrice]]/JuchuZan[[#This Row],[OrderQty]]</f>
        <v>67.48</v>
      </c>
      <c r="AC623" s="1" t="e">
        <f>_xlfn.XLOOKUP(JuchuZan[[#This Row],[H'#]],#REF!,#REF!,"NA",0)</f>
        <v>#REF!</v>
      </c>
      <c r="AD623" s="1" t="e">
        <f>_xlfn.XLOOKUP(JuchuZan[[#This Row],[H'#]],#REF!,#REF!,"NA",0)</f>
        <v>#REF!</v>
      </c>
      <c r="AE623" s="1" t="str">
        <f>_xlfn.XLOOKUP(JuchuZan[[#This Row],[H'#]],[3]Sheet1!$H$2:$H$1079,[3]Sheet1!$B$2:$B$1079,"NA",0)</f>
        <v>NA</v>
      </c>
    </row>
    <row r="624" spans="1:31">
      <c r="A624" s="1" t="s">
        <v>1741</v>
      </c>
      <c r="B624" s="1" t="s">
        <v>1742</v>
      </c>
      <c r="C624" s="1" t="s">
        <v>1743</v>
      </c>
      <c r="D624" s="1">
        <v>4</v>
      </c>
      <c r="E624" s="1">
        <v>1040</v>
      </c>
      <c r="F624" s="1">
        <v>4</v>
      </c>
      <c r="G624" s="1" t="s">
        <v>1695</v>
      </c>
      <c r="H624" s="1" t="s">
        <v>66</v>
      </c>
      <c r="I624" s="1" t="s">
        <v>67</v>
      </c>
      <c r="J624" s="1" t="s">
        <v>397</v>
      </c>
      <c r="K624" s="1" t="s">
        <v>60</v>
      </c>
      <c r="L624" s="1" t="s">
        <v>38</v>
      </c>
      <c r="M624" s="1" t="s">
        <v>38</v>
      </c>
      <c r="N624" s="1">
        <v>85.79</v>
      </c>
      <c r="O624" s="2">
        <v>343.16</v>
      </c>
      <c r="P624" s="1">
        <v>11</v>
      </c>
      <c r="Q624" s="1">
        <v>20230928</v>
      </c>
      <c r="R624" s="1">
        <v>20230926</v>
      </c>
      <c r="S624" s="1">
        <v>20230926</v>
      </c>
      <c r="T624" s="1" t="s">
        <v>38</v>
      </c>
      <c r="U624" s="1" t="b">
        <v>0</v>
      </c>
      <c r="V624" s="1" t="b">
        <v>1</v>
      </c>
      <c r="W624" s="1" t="str" cm="1">
        <f t="array" ref="W624">_xlfn.XLOOKUP(MID(JuchuZan[[#This Row],[Item'#]],2,3),INDEX(_dtRg_Material,,1),INDEX(_dtRg_Material,,2),"-")</f>
        <v>-</v>
      </c>
      <c r="X624" s="1">
        <f>JuchuZan[[#This Row],[Total Length]]/JuchuZan[[#This Row],[OrderQty]]</f>
        <v>260</v>
      </c>
      <c r="Y624" s="87">
        <f>JuchuZan[[#This Row],[TotalPrice]]+Y623</f>
        <v>1440123.100000002</v>
      </c>
      <c r="Z6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4" s="1">
        <f>JuchuZan[[#This Row],[Total Length]]/JuchuZan[[#This Row],[Total Block]]</f>
        <v>260</v>
      </c>
      <c r="AB624" s="1">
        <f>JuchuZan[[#This Row],[TotalPrice]]/JuchuZan[[#This Row],[OrderQty]]</f>
        <v>85.79</v>
      </c>
      <c r="AC624" s="1" t="e">
        <f>_xlfn.XLOOKUP(JuchuZan[[#This Row],[H'#]],#REF!,#REF!,"NA",0)</f>
        <v>#REF!</v>
      </c>
      <c r="AD624" s="1" t="e">
        <f>_xlfn.XLOOKUP(JuchuZan[[#This Row],[H'#]],#REF!,#REF!,"NA",0)</f>
        <v>#REF!</v>
      </c>
      <c r="AE624" s="1" t="str">
        <f>_xlfn.XLOOKUP(JuchuZan[[#This Row],[H'#]],[3]Sheet1!$H$2:$H$1079,[3]Sheet1!$B$2:$B$1079,"NA",0)</f>
        <v>NA</v>
      </c>
    </row>
    <row r="625" spans="1:31">
      <c r="A625" s="1" t="s">
        <v>1744</v>
      </c>
      <c r="B625" s="1" t="s">
        <v>1742</v>
      </c>
      <c r="C625" s="1" t="s">
        <v>1743</v>
      </c>
      <c r="D625" s="1">
        <v>4</v>
      </c>
      <c r="E625" s="1">
        <v>1040</v>
      </c>
      <c r="F625" s="1">
        <v>4</v>
      </c>
      <c r="G625" s="1" t="s">
        <v>1695</v>
      </c>
      <c r="H625" s="1" t="s">
        <v>66</v>
      </c>
      <c r="I625" s="1" t="s">
        <v>67</v>
      </c>
      <c r="J625" s="1" t="s">
        <v>397</v>
      </c>
      <c r="K625" s="1" t="s">
        <v>60</v>
      </c>
      <c r="L625" s="1" t="s">
        <v>38</v>
      </c>
      <c r="M625" s="1" t="s">
        <v>38</v>
      </c>
      <c r="N625" s="1">
        <v>85.79</v>
      </c>
      <c r="O625" s="2">
        <v>343.16</v>
      </c>
      <c r="P625" s="1">
        <v>11</v>
      </c>
      <c r="Q625" s="1">
        <v>20230928</v>
      </c>
      <c r="R625" s="1">
        <v>20230926</v>
      </c>
      <c r="S625" s="1">
        <v>20230926</v>
      </c>
      <c r="T625" s="1" t="s">
        <v>38</v>
      </c>
      <c r="U625" s="1" t="b">
        <v>0</v>
      </c>
      <c r="V625" s="1" t="b">
        <v>1</v>
      </c>
      <c r="W625" s="1" t="str" cm="1">
        <f t="array" ref="W625">_xlfn.XLOOKUP(MID(JuchuZan[[#This Row],[Item'#]],2,3),INDEX(_dtRg_Material,,1),INDEX(_dtRg_Material,,2),"-")</f>
        <v>-</v>
      </c>
      <c r="X625" s="1">
        <f>JuchuZan[[#This Row],[Total Length]]/JuchuZan[[#This Row],[OrderQty]]</f>
        <v>260</v>
      </c>
      <c r="Y625" s="87">
        <f>JuchuZan[[#This Row],[TotalPrice]]+Y624</f>
        <v>1440466.2600000019</v>
      </c>
      <c r="Z6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5" s="1">
        <f>JuchuZan[[#This Row],[Total Length]]/JuchuZan[[#This Row],[Total Block]]</f>
        <v>260</v>
      </c>
      <c r="AB625" s="1">
        <f>JuchuZan[[#This Row],[TotalPrice]]/JuchuZan[[#This Row],[OrderQty]]</f>
        <v>85.79</v>
      </c>
      <c r="AC625" s="1" t="e">
        <f>_xlfn.XLOOKUP(JuchuZan[[#This Row],[H'#]],#REF!,#REF!,"NA",0)</f>
        <v>#REF!</v>
      </c>
      <c r="AD625" s="1" t="e">
        <f>_xlfn.XLOOKUP(JuchuZan[[#This Row],[H'#]],#REF!,#REF!,"NA",0)</f>
        <v>#REF!</v>
      </c>
      <c r="AE625" s="1" t="str">
        <f>_xlfn.XLOOKUP(JuchuZan[[#This Row],[H'#]],[3]Sheet1!$H$2:$H$1079,[3]Sheet1!$B$2:$B$1079,"NA",0)</f>
        <v>NA</v>
      </c>
    </row>
    <row r="626" spans="1:31">
      <c r="A626" s="1" t="s">
        <v>1745</v>
      </c>
      <c r="B626" s="1" t="s">
        <v>1742</v>
      </c>
      <c r="C626" s="1" t="s">
        <v>1743</v>
      </c>
      <c r="D626" s="1">
        <v>4</v>
      </c>
      <c r="E626" s="1">
        <v>1040</v>
      </c>
      <c r="F626" s="1">
        <v>4</v>
      </c>
      <c r="G626" s="1" t="s">
        <v>1695</v>
      </c>
      <c r="H626" s="1" t="s">
        <v>66</v>
      </c>
      <c r="I626" s="1" t="s">
        <v>67</v>
      </c>
      <c r="J626" s="1" t="s">
        <v>397</v>
      </c>
      <c r="K626" s="1" t="s">
        <v>60</v>
      </c>
      <c r="L626" s="1" t="s">
        <v>38</v>
      </c>
      <c r="M626" s="1" t="s">
        <v>38</v>
      </c>
      <c r="N626" s="1">
        <v>85.79</v>
      </c>
      <c r="O626" s="2">
        <v>343.16</v>
      </c>
      <c r="P626" s="1">
        <v>11</v>
      </c>
      <c r="Q626" s="1">
        <v>20230928</v>
      </c>
      <c r="R626" s="1">
        <v>20230926</v>
      </c>
      <c r="S626" s="1">
        <v>20230926</v>
      </c>
      <c r="T626" s="1" t="s">
        <v>38</v>
      </c>
      <c r="U626" s="1" t="b">
        <v>0</v>
      </c>
      <c r="V626" s="1" t="b">
        <v>1</v>
      </c>
      <c r="W626" s="1" t="str" cm="1">
        <f t="array" ref="W626">_xlfn.XLOOKUP(MID(JuchuZan[[#This Row],[Item'#]],2,3),INDEX(_dtRg_Material,,1),INDEX(_dtRg_Material,,2),"-")</f>
        <v>-</v>
      </c>
      <c r="X626" s="1">
        <f>JuchuZan[[#This Row],[Total Length]]/JuchuZan[[#This Row],[OrderQty]]</f>
        <v>260</v>
      </c>
      <c r="Y626" s="87">
        <f>JuchuZan[[#This Row],[TotalPrice]]+Y625</f>
        <v>1440809.4200000018</v>
      </c>
      <c r="Z6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6" s="1">
        <f>JuchuZan[[#This Row],[Total Length]]/JuchuZan[[#This Row],[Total Block]]</f>
        <v>260</v>
      </c>
      <c r="AB626" s="1">
        <f>JuchuZan[[#This Row],[TotalPrice]]/JuchuZan[[#This Row],[OrderQty]]</f>
        <v>85.79</v>
      </c>
      <c r="AC626" s="1" t="e">
        <f>_xlfn.XLOOKUP(JuchuZan[[#This Row],[H'#]],#REF!,#REF!,"NA",0)</f>
        <v>#REF!</v>
      </c>
      <c r="AD626" s="1" t="e">
        <f>_xlfn.XLOOKUP(JuchuZan[[#This Row],[H'#]],#REF!,#REF!,"NA",0)</f>
        <v>#REF!</v>
      </c>
      <c r="AE626" s="1" t="str">
        <f>_xlfn.XLOOKUP(JuchuZan[[#This Row],[H'#]],[3]Sheet1!$H$2:$H$1079,[3]Sheet1!$B$2:$B$1079,"NA",0)</f>
        <v>NA</v>
      </c>
    </row>
    <row r="627" spans="1:31">
      <c r="A627" s="1" t="s">
        <v>1746</v>
      </c>
      <c r="B627" s="1" t="s">
        <v>1742</v>
      </c>
      <c r="C627" s="1" t="s">
        <v>1743</v>
      </c>
      <c r="D627" s="1">
        <v>4</v>
      </c>
      <c r="E627" s="1">
        <v>1040</v>
      </c>
      <c r="F627" s="1">
        <v>4</v>
      </c>
      <c r="G627" s="1" t="s">
        <v>1695</v>
      </c>
      <c r="H627" s="1" t="s">
        <v>66</v>
      </c>
      <c r="I627" s="1" t="s">
        <v>67</v>
      </c>
      <c r="J627" s="1" t="s">
        <v>397</v>
      </c>
      <c r="K627" s="1" t="s">
        <v>60</v>
      </c>
      <c r="L627" s="1" t="s">
        <v>38</v>
      </c>
      <c r="M627" s="1" t="s">
        <v>38</v>
      </c>
      <c r="N627" s="1">
        <v>85.79</v>
      </c>
      <c r="O627" s="2">
        <v>343.16</v>
      </c>
      <c r="P627" s="1">
        <v>11</v>
      </c>
      <c r="Q627" s="1">
        <v>20230928</v>
      </c>
      <c r="R627" s="1">
        <v>20230926</v>
      </c>
      <c r="S627" s="1">
        <v>20230926</v>
      </c>
      <c r="T627" s="1" t="s">
        <v>38</v>
      </c>
      <c r="U627" s="1" t="b">
        <v>0</v>
      </c>
      <c r="V627" s="1" t="b">
        <v>1</v>
      </c>
      <c r="W627" s="1" t="str" cm="1">
        <f t="array" ref="W627">_xlfn.XLOOKUP(MID(JuchuZan[[#This Row],[Item'#]],2,3),INDEX(_dtRg_Material,,1),INDEX(_dtRg_Material,,2),"-")</f>
        <v>-</v>
      </c>
      <c r="X627" s="1">
        <f>JuchuZan[[#This Row],[Total Length]]/JuchuZan[[#This Row],[OrderQty]]</f>
        <v>260</v>
      </c>
      <c r="Y627" s="87">
        <f>JuchuZan[[#This Row],[TotalPrice]]+Y626</f>
        <v>1441152.5800000017</v>
      </c>
      <c r="Z6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7" s="1">
        <f>JuchuZan[[#This Row],[Total Length]]/JuchuZan[[#This Row],[Total Block]]</f>
        <v>260</v>
      </c>
      <c r="AB627" s="1">
        <f>JuchuZan[[#This Row],[TotalPrice]]/JuchuZan[[#This Row],[OrderQty]]</f>
        <v>85.79</v>
      </c>
      <c r="AC627" s="1" t="e">
        <f>_xlfn.XLOOKUP(JuchuZan[[#This Row],[H'#]],#REF!,#REF!,"NA",0)</f>
        <v>#REF!</v>
      </c>
      <c r="AD627" s="1" t="e">
        <f>_xlfn.XLOOKUP(JuchuZan[[#This Row],[H'#]],#REF!,#REF!,"NA",0)</f>
        <v>#REF!</v>
      </c>
      <c r="AE627" s="1" t="str">
        <f>_xlfn.XLOOKUP(JuchuZan[[#This Row],[H'#]],[3]Sheet1!$H$2:$H$1079,[3]Sheet1!$B$2:$B$1079,"NA",0)</f>
        <v>NA</v>
      </c>
    </row>
    <row r="628" spans="1:31">
      <c r="A628" s="1" t="s">
        <v>1747</v>
      </c>
      <c r="B628" s="1" t="s">
        <v>1364</v>
      </c>
      <c r="C628" s="1" t="s">
        <v>1365</v>
      </c>
      <c r="D628" s="1">
        <v>1</v>
      </c>
      <c r="E628" s="1">
        <v>700</v>
      </c>
      <c r="F628" s="1">
        <v>2</v>
      </c>
      <c r="G628" s="1" t="s">
        <v>42</v>
      </c>
      <c r="H628" s="1" t="s">
        <v>49</v>
      </c>
      <c r="I628" s="1" t="s">
        <v>50</v>
      </c>
      <c r="J628" s="1" t="s">
        <v>59</v>
      </c>
      <c r="K628" s="1" t="s">
        <v>115</v>
      </c>
      <c r="L628" s="1" t="s">
        <v>38</v>
      </c>
      <c r="M628" s="1" t="s">
        <v>38</v>
      </c>
      <c r="N628" s="1">
        <v>195.51</v>
      </c>
      <c r="O628" s="2">
        <v>195.51</v>
      </c>
      <c r="P628" s="1">
        <v>11</v>
      </c>
      <c r="Q628" s="1">
        <v>20230825</v>
      </c>
      <c r="R628" s="1">
        <v>20230926</v>
      </c>
      <c r="S628" s="1">
        <v>20230926</v>
      </c>
      <c r="T628" s="1" t="s">
        <v>38</v>
      </c>
      <c r="U628" s="1" t="b">
        <v>0</v>
      </c>
      <c r="V628" s="1" t="b">
        <v>1</v>
      </c>
      <c r="W628" s="1" t="str" cm="1">
        <f t="array" ref="W628">_xlfn.XLOOKUP(MID(JuchuZan[[#This Row],[Item'#]],2,3),INDEX(_dtRg_Material,,1),INDEX(_dtRg_Material,,2),"-")</f>
        <v>-</v>
      </c>
      <c r="X628" s="1">
        <f>JuchuZan[[#This Row],[Total Length]]/JuchuZan[[#This Row],[OrderQty]]</f>
        <v>700</v>
      </c>
      <c r="Y628" s="87">
        <f>JuchuZan[[#This Row],[TotalPrice]]+Y627</f>
        <v>1441348.0900000017</v>
      </c>
      <c r="Z6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8" s="1">
        <f>JuchuZan[[#This Row],[Total Length]]/JuchuZan[[#This Row],[Total Block]]</f>
        <v>350</v>
      </c>
      <c r="AB628" s="1">
        <f>JuchuZan[[#This Row],[TotalPrice]]/JuchuZan[[#This Row],[OrderQty]]</f>
        <v>195.51</v>
      </c>
      <c r="AC628" s="1" t="e">
        <f>_xlfn.XLOOKUP(JuchuZan[[#This Row],[H'#]],#REF!,#REF!,"NA",0)</f>
        <v>#REF!</v>
      </c>
      <c r="AD628" s="1" t="e">
        <f>_xlfn.XLOOKUP(JuchuZan[[#This Row],[H'#]],#REF!,#REF!,"NA",0)</f>
        <v>#REF!</v>
      </c>
      <c r="AE628" s="1" t="str">
        <f>_xlfn.XLOOKUP(JuchuZan[[#This Row],[H'#]],[3]Sheet1!$H$2:$H$1079,[3]Sheet1!$B$2:$B$1079,"NA",0)</f>
        <v>NA</v>
      </c>
    </row>
    <row r="629" spans="1:31">
      <c r="A629" s="1" t="s">
        <v>1748</v>
      </c>
      <c r="B629" s="1" t="s">
        <v>1749</v>
      </c>
      <c r="C629" s="1" t="s">
        <v>1750</v>
      </c>
      <c r="D629" s="1">
        <v>2</v>
      </c>
      <c r="E629" s="1">
        <v>1280</v>
      </c>
      <c r="F629" s="1">
        <v>4</v>
      </c>
      <c r="G629" s="1" t="s">
        <v>139</v>
      </c>
      <c r="H629" s="1" t="s">
        <v>49</v>
      </c>
      <c r="I629" s="1" t="s">
        <v>50</v>
      </c>
      <c r="J629" s="1" t="s">
        <v>81</v>
      </c>
      <c r="K629" s="1" t="s">
        <v>82</v>
      </c>
      <c r="L629" s="1" t="s">
        <v>96</v>
      </c>
      <c r="M629" s="1" t="s">
        <v>53</v>
      </c>
      <c r="N629" s="1">
        <v>183.01</v>
      </c>
      <c r="O629" s="2">
        <v>366.02</v>
      </c>
      <c r="P629" s="1">
        <v>11</v>
      </c>
      <c r="Q629" s="1">
        <v>20230829</v>
      </c>
      <c r="R629" s="1">
        <v>20230926</v>
      </c>
      <c r="S629" s="1">
        <v>20230926</v>
      </c>
      <c r="T629" s="1" t="s">
        <v>38</v>
      </c>
      <c r="U629" s="1" t="b">
        <v>0</v>
      </c>
      <c r="V629" s="1" t="b">
        <v>1</v>
      </c>
      <c r="W629" s="1" t="str" cm="1">
        <f t="array" ref="W629">_xlfn.XLOOKUP(MID(JuchuZan[[#This Row],[Item'#]],2,3),INDEX(_dtRg_Material,,1),INDEX(_dtRg_Material,,2),"-")</f>
        <v>-</v>
      </c>
      <c r="X629" s="1">
        <f>JuchuZan[[#This Row],[Total Length]]/JuchuZan[[#This Row],[OrderQty]]</f>
        <v>640</v>
      </c>
      <c r="Y629" s="87">
        <f>JuchuZan[[#This Row],[TotalPrice]]+Y628</f>
        <v>1441714.1100000017</v>
      </c>
      <c r="Z6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29" s="1">
        <f>JuchuZan[[#This Row],[Total Length]]/JuchuZan[[#This Row],[Total Block]]</f>
        <v>320</v>
      </c>
      <c r="AB629" s="1">
        <f>JuchuZan[[#This Row],[TotalPrice]]/JuchuZan[[#This Row],[OrderQty]]</f>
        <v>183.01</v>
      </c>
      <c r="AC629" s="1" t="e">
        <f>_xlfn.XLOOKUP(JuchuZan[[#This Row],[H'#]],#REF!,#REF!,"NA",0)</f>
        <v>#REF!</v>
      </c>
      <c r="AD629" s="1" t="e">
        <f>_xlfn.XLOOKUP(JuchuZan[[#This Row],[H'#]],#REF!,#REF!,"NA",0)</f>
        <v>#REF!</v>
      </c>
      <c r="AE629" s="1" t="str">
        <f>_xlfn.XLOOKUP(JuchuZan[[#This Row],[H'#]],[3]Sheet1!$H$2:$H$1079,[3]Sheet1!$B$2:$B$1079,"NA",0)</f>
        <v>NA</v>
      </c>
    </row>
    <row r="630" spans="1:31">
      <c r="A630" s="1" t="s">
        <v>1751</v>
      </c>
      <c r="B630" s="1" t="s">
        <v>142</v>
      </c>
      <c r="C630" s="1" t="s">
        <v>143</v>
      </c>
      <c r="D630" s="1">
        <v>100</v>
      </c>
      <c r="E630" s="1">
        <v>0</v>
      </c>
      <c r="F630" s="1">
        <v>100</v>
      </c>
      <c r="G630" s="1" t="s">
        <v>144</v>
      </c>
      <c r="H630" s="1" t="s">
        <v>49</v>
      </c>
      <c r="I630" s="1" t="s">
        <v>50</v>
      </c>
      <c r="J630" s="1" t="s">
        <v>59</v>
      </c>
      <c r="K630" s="1" t="s">
        <v>82</v>
      </c>
      <c r="L630" s="1" t="s">
        <v>61</v>
      </c>
      <c r="M630" s="1" t="s">
        <v>38</v>
      </c>
      <c r="N630" s="1">
        <v>27.77</v>
      </c>
      <c r="O630" s="2">
        <v>2777</v>
      </c>
      <c r="P630" s="1">
        <v>11</v>
      </c>
      <c r="Q630" s="1">
        <v>20231018</v>
      </c>
      <c r="R630" s="1">
        <v>20230926</v>
      </c>
      <c r="S630" s="1">
        <v>20231018</v>
      </c>
      <c r="T630" s="1" t="s">
        <v>38</v>
      </c>
      <c r="U630" s="1" t="b">
        <v>0</v>
      </c>
      <c r="V630" s="1" t="b">
        <v>1</v>
      </c>
      <c r="W630" s="1" t="str" cm="1">
        <f t="array" ref="W630">_xlfn.XLOOKUP(MID(JuchuZan[[#This Row],[Item'#]],2,3),INDEX(_dtRg_Material,,1),INDEX(_dtRg_Material,,2),"-")</f>
        <v>-</v>
      </c>
      <c r="X630" s="1">
        <f>JuchuZan[[#This Row],[Total Length]]/JuchuZan[[#This Row],[OrderQty]]</f>
        <v>0</v>
      </c>
      <c r="Y630" s="87">
        <f>JuchuZan[[#This Row],[TotalPrice]]+Y629</f>
        <v>1444491.1100000017</v>
      </c>
      <c r="Z6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0" s="1">
        <f>JuchuZan[[#This Row],[Total Length]]/JuchuZan[[#This Row],[Total Block]]</f>
        <v>0</v>
      </c>
      <c r="AB630" s="1">
        <f>JuchuZan[[#This Row],[TotalPrice]]/JuchuZan[[#This Row],[OrderQty]]</f>
        <v>27.77</v>
      </c>
      <c r="AC630" s="1" t="e">
        <f>_xlfn.XLOOKUP(JuchuZan[[#This Row],[H'#]],#REF!,#REF!,"NA",0)</f>
        <v>#REF!</v>
      </c>
      <c r="AD630" s="1" t="e">
        <f>_xlfn.XLOOKUP(JuchuZan[[#This Row],[H'#]],#REF!,#REF!,"NA",0)</f>
        <v>#REF!</v>
      </c>
      <c r="AE630" s="1" t="str">
        <f>_xlfn.XLOOKUP(JuchuZan[[#This Row],[H'#]],[3]Sheet1!$H$2:$H$1079,[3]Sheet1!$B$2:$B$1079,"NA",0)</f>
        <v>NA</v>
      </c>
    </row>
    <row r="631" spans="1:31">
      <c r="A631" s="1" t="s">
        <v>1752</v>
      </c>
      <c r="B631" s="1" t="s">
        <v>1753</v>
      </c>
      <c r="C631" s="1" t="s">
        <v>1754</v>
      </c>
      <c r="D631" s="1">
        <v>30</v>
      </c>
      <c r="E631" s="1">
        <v>12000</v>
      </c>
      <c r="F631" s="1">
        <v>60</v>
      </c>
      <c r="G631" s="1" t="s">
        <v>1755</v>
      </c>
      <c r="H631" s="1" t="s">
        <v>49</v>
      </c>
      <c r="I631" s="1" t="s">
        <v>50</v>
      </c>
      <c r="J631" s="1" t="s">
        <v>59</v>
      </c>
      <c r="K631" s="1" t="s">
        <v>60</v>
      </c>
      <c r="L631" s="1" t="s">
        <v>38</v>
      </c>
      <c r="M631" s="1" t="s">
        <v>38</v>
      </c>
      <c r="N631" s="1">
        <v>100</v>
      </c>
      <c r="O631" s="2">
        <v>3000</v>
      </c>
      <c r="P631" s="1">
        <v>11</v>
      </c>
      <c r="Q631" s="1">
        <v>20231127</v>
      </c>
      <c r="R631" s="1">
        <v>20230926</v>
      </c>
      <c r="S631" s="1">
        <v>20231115</v>
      </c>
      <c r="T631" s="1" t="s">
        <v>38</v>
      </c>
      <c r="U631" s="1" t="b">
        <v>0</v>
      </c>
      <c r="V631" s="1" t="b">
        <v>1</v>
      </c>
      <c r="W631" s="1" t="str" cm="1">
        <f t="array" ref="W631">_xlfn.XLOOKUP(MID(JuchuZan[[#This Row],[Item'#]],2,3),INDEX(_dtRg_Material,,1),INDEX(_dtRg_Material,,2),"-")</f>
        <v>-</v>
      </c>
      <c r="X631" s="1">
        <f>JuchuZan[[#This Row],[Total Length]]/JuchuZan[[#This Row],[OrderQty]]</f>
        <v>400</v>
      </c>
      <c r="Y631" s="87">
        <f>JuchuZan[[#This Row],[TotalPrice]]+Y630</f>
        <v>1447491.1100000017</v>
      </c>
      <c r="Z6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1" s="1">
        <f>JuchuZan[[#This Row],[Total Length]]/JuchuZan[[#This Row],[Total Block]]</f>
        <v>200</v>
      </c>
      <c r="AB631" s="1">
        <f>JuchuZan[[#This Row],[TotalPrice]]/JuchuZan[[#This Row],[OrderQty]]</f>
        <v>100</v>
      </c>
      <c r="AC631" s="1" t="e">
        <f>_xlfn.XLOOKUP(JuchuZan[[#This Row],[H'#]],#REF!,#REF!,"NA",0)</f>
        <v>#REF!</v>
      </c>
      <c r="AD631" s="1" t="e">
        <f>_xlfn.XLOOKUP(JuchuZan[[#This Row],[H'#]],#REF!,#REF!,"NA",0)</f>
        <v>#REF!</v>
      </c>
      <c r="AE631" s="1" t="str">
        <f>_xlfn.XLOOKUP(JuchuZan[[#This Row],[H'#]],[3]Sheet1!$H$2:$H$1079,[3]Sheet1!$B$2:$B$1079,"NA",0)</f>
        <v>NA</v>
      </c>
    </row>
    <row r="632" spans="1:31">
      <c r="A632" s="1" t="s">
        <v>1756</v>
      </c>
      <c r="B632" s="1" t="s">
        <v>1757</v>
      </c>
      <c r="C632" s="1" t="s">
        <v>1758</v>
      </c>
      <c r="D632" s="1">
        <v>2</v>
      </c>
      <c r="E632" s="1">
        <v>2014</v>
      </c>
      <c r="F632" s="1">
        <v>4</v>
      </c>
      <c r="G632" s="1" t="s">
        <v>1759</v>
      </c>
      <c r="H632" s="1" t="s">
        <v>49</v>
      </c>
      <c r="I632" s="1" t="s">
        <v>50</v>
      </c>
      <c r="J632" s="1" t="s">
        <v>325</v>
      </c>
      <c r="K632" s="1" t="s">
        <v>207</v>
      </c>
      <c r="L632" s="1" t="s">
        <v>38</v>
      </c>
      <c r="M632" s="1" t="s">
        <v>208</v>
      </c>
      <c r="N632" s="1">
        <v>697.13</v>
      </c>
      <c r="O632" s="2">
        <v>1394.26</v>
      </c>
      <c r="P632" s="1">
        <v>11</v>
      </c>
      <c r="Q632" s="1">
        <v>20221230</v>
      </c>
      <c r="R632" s="1">
        <v>20230927</v>
      </c>
      <c r="S632" s="1">
        <v>20230927</v>
      </c>
      <c r="T632" s="1" t="s">
        <v>38</v>
      </c>
      <c r="U632" s="1" t="b">
        <v>0</v>
      </c>
      <c r="V632" s="1" t="b">
        <v>1</v>
      </c>
      <c r="W632" s="1" t="str" cm="1">
        <f t="array" ref="W632">_xlfn.XLOOKUP(MID(JuchuZan[[#This Row],[Item'#]],2,3),INDEX(_dtRg_Material,,1),INDEX(_dtRg_Material,,2),"-")</f>
        <v>-</v>
      </c>
      <c r="X632" s="1">
        <f>JuchuZan[[#This Row],[Total Length]]/JuchuZan[[#This Row],[OrderQty]]</f>
        <v>1007</v>
      </c>
      <c r="Y632" s="87">
        <f>JuchuZan[[#This Row],[TotalPrice]]+Y631</f>
        <v>1448885.3700000017</v>
      </c>
      <c r="Z6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2" s="1">
        <f>JuchuZan[[#This Row],[Total Length]]/JuchuZan[[#This Row],[Total Block]]</f>
        <v>503.5</v>
      </c>
      <c r="AB632" s="1">
        <f>JuchuZan[[#This Row],[TotalPrice]]/JuchuZan[[#This Row],[OrderQty]]</f>
        <v>697.13</v>
      </c>
      <c r="AC632" s="1" t="e">
        <f>_xlfn.XLOOKUP(JuchuZan[[#This Row],[H'#]],#REF!,#REF!,"NA",0)</f>
        <v>#REF!</v>
      </c>
      <c r="AD632" s="1" t="e">
        <f>_xlfn.XLOOKUP(JuchuZan[[#This Row],[H'#]],#REF!,#REF!,"NA",0)</f>
        <v>#REF!</v>
      </c>
      <c r="AE632" s="1" t="str">
        <f>_xlfn.XLOOKUP(JuchuZan[[#This Row],[H'#]],[3]Sheet1!$H$2:$H$1079,[3]Sheet1!$B$2:$B$1079,"NA",0)</f>
        <v>WASHING BLOCK</v>
      </c>
    </row>
    <row r="633" spans="1:31">
      <c r="A633" s="1" t="s">
        <v>1760</v>
      </c>
      <c r="B633" s="1" t="s">
        <v>1761</v>
      </c>
      <c r="C633" s="1" t="s">
        <v>1762</v>
      </c>
      <c r="D633" s="1">
        <v>4</v>
      </c>
      <c r="E633" s="1">
        <v>2080</v>
      </c>
      <c r="F633" s="1">
        <v>8</v>
      </c>
      <c r="G633" s="1" t="s">
        <v>828</v>
      </c>
      <c r="H633" s="1" t="s">
        <v>102</v>
      </c>
      <c r="I633" s="1" t="s">
        <v>103</v>
      </c>
      <c r="J633" s="1" t="s">
        <v>1111</v>
      </c>
      <c r="K633" s="1" t="s">
        <v>105</v>
      </c>
      <c r="L633" s="1" t="s">
        <v>96</v>
      </c>
      <c r="M633" s="1" t="s">
        <v>53</v>
      </c>
      <c r="N633" s="1">
        <v>273.01</v>
      </c>
      <c r="O633" s="2">
        <v>1092.04</v>
      </c>
      <c r="P633" s="1">
        <v>11</v>
      </c>
      <c r="Q633" s="1">
        <v>20230928</v>
      </c>
      <c r="R633" s="1">
        <v>20230927</v>
      </c>
      <c r="S633" s="1">
        <v>20230927</v>
      </c>
      <c r="T633" s="1" t="s">
        <v>38</v>
      </c>
      <c r="U633" s="1" t="b">
        <v>0</v>
      </c>
      <c r="V633" s="1" t="b">
        <v>1</v>
      </c>
      <c r="W633" s="1" t="str" cm="1">
        <f t="array" ref="W633">_xlfn.XLOOKUP(MID(JuchuZan[[#This Row],[Item'#]],2,3),INDEX(_dtRg_Material,,1),INDEX(_dtRg_Material,,2),"-")</f>
        <v>-</v>
      </c>
      <c r="X633" s="1">
        <f>JuchuZan[[#This Row],[Total Length]]/JuchuZan[[#This Row],[OrderQty]]</f>
        <v>520</v>
      </c>
      <c r="Y633" s="87">
        <f>JuchuZan[[#This Row],[TotalPrice]]+Y632</f>
        <v>1449977.4100000018</v>
      </c>
      <c r="Z6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3" s="1">
        <f>JuchuZan[[#This Row],[Total Length]]/JuchuZan[[#This Row],[Total Block]]</f>
        <v>260</v>
      </c>
      <c r="AB633" s="1">
        <f>JuchuZan[[#This Row],[TotalPrice]]/JuchuZan[[#This Row],[OrderQty]]</f>
        <v>273.01</v>
      </c>
      <c r="AC633" s="1" t="e">
        <f>_xlfn.XLOOKUP(JuchuZan[[#This Row],[H'#]],#REF!,#REF!,"NA",0)</f>
        <v>#REF!</v>
      </c>
      <c r="AD633" s="1" t="e">
        <f>_xlfn.XLOOKUP(JuchuZan[[#This Row],[H'#]],#REF!,#REF!,"NA",0)</f>
        <v>#REF!</v>
      </c>
      <c r="AE633" s="1" t="str">
        <f>_xlfn.XLOOKUP(JuchuZan[[#This Row],[H'#]],[3]Sheet1!$H$2:$H$1079,[3]Sheet1!$B$2:$B$1079,"NA",0)</f>
        <v>WHEEL CUTTING HALF 4</v>
      </c>
    </row>
    <row r="634" spans="1:31">
      <c r="A634" s="1" t="s">
        <v>1763</v>
      </c>
      <c r="B634" s="1" t="s">
        <v>1764</v>
      </c>
      <c r="C634" s="1" t="s">
        <v>1765</v>
      </c>
      <c r="D634" s="1">
        <v>6</v>
      </c>
      <c r="E634" s="1">
        <v>2160</v>
      </c>
      <c r="F634" s="1">
        <v>12</v>
      </c>
      <c r="G634" s="1" t="s">
        <v>1766</v>
      </c>
      <c r="H634" s="1" t="s">
        <v>49</v>
      </c>
      <c r="I634" s="1" t="s">
        <v>50</v>
      </c>
      <c r="J634" s="1" t="s">
        <v>397</v>
      </c>
      <c r="K634" s="1" t="s">
        <v>60</v>
      </c>
      <c r="L634" s="1" t="s">
        <v>38</v>
      </c>
      <c r="M634" s="1" t="s">
        <v>38</v>
      </c>
      <c r="N634" s="1">
        <v>60</v>
      </c>
      <c r="O634" s="2">
        <v>360</v>
      </c>
      <c r="P634" s="1">
        <v>11</v>
      </c>
      <c r="Q634" s="1">
        <v>20230928</v>
      </c>
      <c r="R634" s="1">
        <v>20230927</v>
      </c>
      <c r="S634" s="1">
        <v>20230927</v>
      </c>
      <c r="T634" s="1" t="s">
        <v>38</v>
      </c>
      <c r="U634" s="1" t="b">
        <v>0</v>
      </c>
      <c r="V634" s="1" t="b">
        <v>1</v>
      </c>
      <c r="W634" s="1" t="str" cm="1">
        <f t="array" ref="W634">_xlfn.XLOOKUP(MID(JuchuZan[[#This Row],[Item'#]],2,3),INDEX(_dtRg_Material,,1),INDEX(_dtRg_Material,,2),"-")</f>
        <v>-</v>
      </c>
      <c r="X634" s="1">
        <f>JuchuZan[[#This Row],[Total Length]]/JuchuZan[[#This Row],[OrderQty]]</f>
        <v>360</v>
      </c>
      <c r="Y634" s="87">
        <f>JuchuZan[[#This Row],[TotalPrice]]+Y633</f>
        <v>1450337.4100000018</v>
      </c>
      <c r="Z6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4" s="1">
        <f>JuchuZan[[#This Row],[Total Length]]/JuchuZan[[#This Row],[Total Block]]</f>
        <v>180</v>
      </c>
      <c r="AB634" s="1">
        <f>JuchuZan[[#This Row],[TotalPrice]]/JuchuZan[[#This Row],[OrderQty]]</f>
        <v>60</v>
      </c>
      <c r="AC634" s="1" t="e">
        <f>_xlfn.XLOOKUP(JuchuZan[[#This Row],[H'#]],#REF!,#REF!,"NA",0)</f>
        <v>#REF!</v>
      </c>
      <c r="AD634" s="1" t="e">
        <f>_xlfn.XLOOKUP(JuchuZan[[#This Row],[H'#]],#REF!,#REF!,"NA",0)</f>
        <v>#REF!</v>
      </c>
      <c r="AE634" s="1" t="str">
        <f>_xlfn.XLOOKUP(JuchuZan[[#This Row],[H'#]],[3]Sheet1!$H$2:$H$1079,[3]Sheet1!$B$2:$B$1079,"NA",0)</f>
        <v>WHEEL CUTTING HALF 4</v>
      </c>
    </row>
    <row r="635" spans="1:31">
      <c r="A635" s="1" t="s">
        <v>1767</v>
      </c>
      <c r="B635" s="1" t="s">
        <v>1764</v>
      </c>
      <c r="C635" s="1" t="s">
        <v>1765</v>
      </c>
      <c r="D635" s="1">
        <v>6</v>
      </c>
      <c r="E635" s="1">
        <v>2160</v>
      </c>
      <c r="F635" s="1">
        <v>12</v>
      </c>
      <c r="G635" s="1" t="s">
        <v>1766</v>
      </c>
      <c r="H635" s="1" t="s">
        <v>49</v>
      </c>
      <c r="I635" s="1" t="s">
        <v>50</v>
      </c>
      <c r="J635" s="1" t="s">
        <v>397</v>
      </c>
      <c r="K635" s="1" t="s">
        <v>60</v>
      </c>
      <c r="L635" s="1" t="s">
        <v>38</v>
      </c>
      <c r="M635" s="1" t="s">
        <v>38</v>
      </c>
      <c r="N635" s="1">
        <v>60</v>
      </c>
      <c r="O635" s="2">
        <v>360</v>
      </c>
      <c r="P635" s="1">
        <v>11</v>
      </c>
      <c r="Q635" s="1">
        <v>20230928</v>
      </c>
      <c r="R635" s="1">
        <v>20230927</v>
      </c>
      <c r="S635" s="1">
        <v>20230927</v>
      </c>
      <c r="T635" s="1" t="s">
        <v>38</v>
      </c>
      <c r="U635" s="1" t="b">
        <v>0</v>
      </c>
      <c r="V635" s="1" t="b">
        <v>1</v>
      </c>
      <c r="W635" s="1" t="str" cm="1">
        <f t="array" ref="W635">_xlfn.XLOOKUP(MID(JuchuZan[[#This Row],[Item'#]],2,3),INDEX(_dtRg_Material,,1),INDEX(_dtRg_Material,,2),"-")</f>
        <v>-</v>
      </c>
      <c r="X635" s="1">
        <f>JuchuZan[[#This Row],[Total Length]]/JuchuZan[[#This Row],[OrderQty]]</f>
        <v>360</v>
      </c>
      <c r="Y635" s="87">
        <f>JuchuZan[[#This Row],[TotalPrice]]+Y634</f>
        <v>1450697.4100000018</v>
      </c>
      <c r="Z6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5" s="1">
        <f>JuchuZan[[#This Row],[Total Length]]/JuchuZan[[#This Row],[Total Block]]</f>
        <v>180</v>
      </c>
      <c r="AB635" s="1">
        <f>JuchuZan[[#This Row],[TotalPrice]]/JuchuZan[[#This Row],[OrderQty]]</f>
        <v>60</v>
      </c>
      <c r="AC635" s="1" t="e">
        <f>_xlfn.XLOOKUP(JuchuZan[[#This Row],[H'#]],#REF!,#REF!,"NA",0)</f>
        <v>#REF!</v>
      </c>
      <c r="AD635" s="1" t="e">
        <f>_xlfn.XLOOKUP(JuchuZan[[#This Row],[H'#]],#REF!,#REF!,"NA",0)</f>
        <v>#REF!</v>
      </c>
      <c r="AE635" s="1" t="str">
        <f>_xlfn.XLOOKUP(JuchuZan[[#This Row],[H'#]],[3]Sheet1!$H$2:$H$1079,[3]Sheet1!$B$2:$B$1079,"NA",0)</f>
        <v>WHEEL CUTTING HALF 4</v>
      </c>
    </row>
    <row r="636" spans="1:31">
      <c r="A636" s="1" t="s">
        <v>1768</v>
      </c>
      <c r="B636" s="1" t="s">
        <v>1769</v>
      </c>
      <c r="C636" s="1" t="s">
        <v>1770</v>
      </c>
      <c r="D636" s="1">
        <v>4</v>
      </c>
      <c r="E636" s="1">
        <v>3680</v>
      </c>
      <c r="F636" s="1">
        <v>8</v>
      </c>
      <c r="G636" s="1" t="s">
        <v>42</v>
      </c>
      <c r="H636" s="1" t="s">
        <v>49</v>
      </c>
      <c r="I636" s="1" t="s">
        <v>50</v>
      </c>
      <c r="J636" s="1" t="s">
        <v>397</v>
      </c>
      <c r="K636" s="1" t="s">
        <v>115</v>
      </c>
      <c r="L636" s="1" t="s">
        <v>38</v>
      </c>
      <c r="M636" s="1" t="s">
        <v>53</v>
      </c>
      <c r="N636" s="1">
        <v>250.61</v>
      </c>
      <c r="O636" s="2">
        <v>1002.44</v>
      </c>
      <c r="P636" s="1">
        <v>11</v>
      </c>
      <c r="Q636" s="1">
        <v>20230323</v>
      </c>
      <c r="R636" s="1">
        <v>20230927</v>
      </c>
      <c r="S636" s="1">
        <v>20230927</v>
      </c>
      <c r="T636" s="1" t="s">
        <v>38</v>
      </c>
      <c r="U636" s="1" t="b">
        <v>0</v>
      </c>
      <c r="V636" s="1" t="b">
        <v>1</v>
      </c>
      <c r="W636" s="1" t="str" cm="1">
        <f t="array" ref="W636">_xlfn.XLOOKUP(MID(JuchuZan[[#This Row],[Item'#]],2,3),INDEX(_dtRg_Material,,1),INDEX(_dtRg_Material,,2),"-")</f>
        <v>-</v>
      </c>
      <c r="X636" s="1">
        <f>JuchuZan[[#This Row],[Total Length]]/JuchuZan[[#This Row],[OrderQty]]</f>
        <v>920</v>
      </c>
      <c r="Y636" s="87">
        <f>JuchuZan[[#This Row],[TotalPrice]]+Y635</f>
        <v>1451699.8500000017</v>
      </c>
      <c r="Z6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6" s="1">
        <f>JuchuZan[[#This Row],[Total Length]]/JuchuZan[[#This Row],[Total Block]]</f>
        <v>460</v>
      </c>
      <c r="AB636" s="1">
        <f>JuchuZan[[#This Row],[TotalPrice]]/JuchuZan[[#This Row],[OrderQty]]</f>
        <v>250.61</v>
      </c>
      <c r="AC636" s="1" t="e">
        <f>_xlfn.XLOOKUP(JuchuZan[[#This Row],[H'#]],#REF!,#REF!,"NA",0)</f>
        <v>#REF!</v>
      </c>
      <c r="AD636" s="1" t="e">
        <f>_xlfn.XLOOKUP(JuchuZan[[#This Row],[H'#]],#REF!,#REF!,"NA",0)</f>
        <v>#REF!</v>
      </c>
      <c r="AE636" s="1" t="str">
        <f>_xlfn.XLOOKUP(JuchuZan[[#This Row],[H'#]],[3]Sheet1!$H$2:$H$1079,[3]Sheet1!$B$2:$B$1079,"NA",0)</f>
        <v>NA</v>
      </c>
    </row>
    <row r="637" spans="1:31">
      <c r="A637" s="1" t="s">
        <v>1771</v>
      </c>
      <c r="B637" s="1" t="s">
        <v>1772</v>
      </c>
      <c r="C637" s="1" t="s">
        <v>1773</v>
      </c>
      <c r="D637" s="1">
        <v>30</v>
      </c>
      <c r="E637" s="1">
        <v>0</v>
      </c>
      <c r="F637" s="1">
        <v>30</v>
      </c>
      <c r="G637" s="1" t="s">
        <v>38</v>
      </c>
      <c r="H637" s="1" t="s">
        <v>1774</v>
      </c>
      <c r="I637" s="1" t="s">
        <v>50</v>
      </c>
      <c r="J637" s="1" t="s">
        <v>59</v>
      </c>
      <c r="K637" s="1" t="s">
        <v>60</v>
      </c>
      <c r="L637" s="1" t="s">
        <v>61</v>
      </c>
      <c r="M637" s="1" t="s">
        <v>38</v>
      </c>
      <c r="N637" s="1">
        <v>55.79</v>
      </c>
      <c r="O637" s="2">
        <v>1673.7</v>
      </c>
      <c r="P637" s="1">
        <v>21</v>
      </c>
      <c r="Q637" s="1">
        <v>20230929</v>
      </c>
      <c r="R637" s="1">
        <v>20230927</v>
      </c>
      <c r="S637" s="1">
        <v>20230927</v>
      </c>
      <c r="T637" s="1" t="s">
        <v>38</v>
      </c>
      <c r="U637" s="1" t="b">
        <v>0</v>
      </c>
      <c r="V637" s="1" t="b">
        <v>1</v>
      </c>
      <c r="W637" s="1" t="str" cm="1">
        <f t="array" ref="W637">_xlfn.XLOOKUP(MID(JuchuZan[[#This Row],[Item'#]],2,3),INDEX(_dtRg_Material,,1),INDEX(_dtRg_Material,,2),"-")</f>
        <v>-</v>
      </c>
      <c r="X637" s="1">
        <f>JuchuZan[[#This Row],[Total Length]]/JuchuZan[[#This Row],[OrderQty]]</f>
        <v>0</v>
      </c>
      <c r="Y637" s="87">
        <f>JuchuZan[[#This Row],[TotalPrice]]+Y636</f>
        <v>1453373.5500000017</v>
      </c>
      <c r="Z6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7" s="1">
        <f>JuchuZan[[#This Row],[Total Length]]/JuchuZan[[#This Row],[Total Block]]</f>
        <v>0</v>
      </c>
      <c r="AB637" s="1">
        <f>JuchuZan[[#This Row],[TotalPrice]]/JuchuZan[[#This Row],[OrderQty]]</f>
        <v>55.79</v>
      </c>
      <c r="AC637" s="1" t="e">
        <f>_xlfn.XLOOKUP(JuchuZan[[#This Row],[H'#]],#REF!,#REF!,"NA",0)</f>
        <v>#REF!</v>
      </c>
      <c r="AD637" s="1" t="e">
        <f>_xlfn.XLOOKUP(JuchuZan[[#This Row],[H'#]],#REF!,#REF!,"NA",0)</f>
        <v>#REF!</v>
      </c>
      <c r="AE637" s="1" t="str">
        <f>_xlfn.XLOOKUP(JuchuZan[[#This Row],[H'#]],[3]Sheet1!$H$2:$H$1079,[3]Sheet1!$B$2:$B$1079,"NA",0)</f>
        <v>NA</v>
      </c>
    </row>
    <row r="638" spans="1:31">
      <c r="A638" s="1" t="s">
        <v>1775</v>
      </c>
      <c r="B638" s="1" t="s">
        <v>1776</v>
      </c>
      <c r="C638" s="1" t="s">
        <v>1777</v>
      </c>
      <c r="D638" s="1">
        <v>15</v>
      </c>
      <c r="E638" s="1">
        <v>0</v>
      </c>
      <c r="F638" s="1">
        <v>15</v>
      </c>
      <c r="G638" s="1" t="s">
        <v>38</v>
      </c>
      <c r="H638" s="1" t="s">
        <v>1774</v>
      </c>
      <c r="I638" s="1" t="s">
        <v>50</v>
      </c>
      <c r="J638" s="1" t="s">
        <v>59</v>
      </c>
      <c r="K638" s="1" t="s">
        <v>82</v>
      </c>
      <c r="L638" s="1" t="s">
        <v>61</v>
      </c>
      <c r="M638" s="1" t="s">
        <v>38</v>
      </c>
      <c r="N638" s="1">
        <v>48.38</v>
      </c>
      <c r="O638" s="2">
        <v>725.7</v>
      </c>
      <c r="P638" s="1">
        <v>21</v>
      </c>
      <c r="Q638" s="1">
        <v>20230929</v>
      </c>
      <c r="R638" s="1">
        <v>20230927</v>
      </c>
      <c r="S638" s="1">
        <v>20230927</v>
      </c>
      <c r="T638" s="1" t="s">
        <v>38</v>
      </c>
      <c r="U638" s="1" t="b">
        <v>0</v>
      </c>
      <c r="V638" s="1" t="b">
        <v>1</v>
      </c>
      <c r="W638" s="1" t="str" cm="1">
        <f t="array" ref="W638">_xlfn.XLOOKUP(MID(JuchuZan[[#This Row],[Item'#]],2,3),INDEX(_dtRg_Material,,1),INDEX(_dtRg_Material,,2),"-")</f>
        <v>-</v>
      </c>
      <c r="X638" s="1">
        <f>JuchuZan[[#This Row],[Total Length]]/JuchuZan[[#This Row],[OrderQty]]</f>
        <v>0</v>
      </c>
      <c r="Y638" s="87">
        <f>JuchuZan[[#This Row],[TotalPrice]]+Y637</f>
        <v>1454099.2500000016</v>
      </c>
      <c r="Z6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8" s="1">
        <f>JuchuZan[[#This Row],[Total Length]]/JuchuZan[[#This Row],[Total Block]]</f>
        <v>0</v>
      </c>
      <c r="AB638" s="1">
        <f>JuchuZan[[#This Row],[TotalPrice]]/JuchuZan[[#This Row],[OrderQty]]</f>
        <v>48.38</v>
      </c>
      <c r="AC638" s="1" t="e">
        <f>_xlfn.XLOOKUP(JuchuZan[[#This Row],[H'#]],#REF!,#REF!,"NA",0)</f>
        <v>#REF!</v>
      </c>
      <c r="AD638" s="1" t="e">
        <f>_xlfn.XLOOKUP(JuchuZan[[#This Row],[H'#]],#REF!,#REF!,"NA",0)</f>
        <v>#REF!</v>
      </c>
      <c r="AE638" s="1" t="str">
        <f>_xlfn.XLOOKUP(JuchuZan[[#This Row],[H'#]],[3]Sheet1!$H$2:$H$1079,[3]Sheet1!$B$2:$B$1079,"NA",0)</f>
        <v>NA</v>
      </c>
    </row>
    <row r="639" spans="1:31">
      <c r="A639" s="1" t="s">
        <v>1778</v>
      </c>
      <c r="B639" s="1" t="s">
        <v>1779</v>
      </c>
      <c r="C639" s="1" t="s">
        <v>1780</v>
      </c>
      <c r="D639" s="1">
        <v>15</v>
      </c>
      <c r="E639" s="1">
        <v>0</v>
      </c>
      <c r="F639" s="1">
        <v>15</v>
      </c>
      <c r="G639" s="1" t="s">
        <v>38</v>
      </c>
      <c r="H639" s="1" t="s">
        <v>1774</v>
      </c>
      <c r="I639" s="1" t="s">
        <v>50</v>
      </c>
      <c r="J639" s="1" t="s">
        <v>59</v>
      </c>
      <c r="K639" s="1" t="s">
        <v>167</v>
      </c>
      <c r="L639" s="1" t="s">
        <v>61</v>
      </c>
      <c r="M639" s="1" t="s">
        <v>38</v>
      </c>
      <c r="N639" s="1">
        <v>55.57</v>
      </c>
      <c r="O639" s="2">
        <v>833.55</v>
      </c>
      <c r="P639" s="1">
        <v>21</v>
      </c>
      <c r="Q639" s="1">
        <v>20230929</v>
      </c>
      <c r="R639" s="1">
        <v>20230927</v>
      </c>
      <c r="S639" s="1">
        <v>20230927</v>
      </c>
      <c r="T639" s="1" t="s">
        <v>38</v>
      </c>
      <c r="U639" s="1" t="b">
        <v>0</v>
      </c>
      <c r="V639" s="1" t="b">
        <v>1</v>
      </c>
      <c r="W639" s="1" t="str" cm="1">
        <f t="array" ref="W639">_xlfn.XLOOKUP(MID(JuchuZan[[#This Row],[Item'#]],2,3),INDEX(_dtRg_Material,,1),INDEX(_dtRg_Material,,2),"-")</f>
        <v>-</v>
      </c>
      <c r="X639" s="1">
        <f>JuchuZan[[#This Row],[Total Length]]/JuchuZan[[#This Row],[OrderQty]]</f>
        <v>0</v>
      </c>
      <c r="Y639" s="87">
        <f>JuchuZan[[#This Row],[TotalPrice]]+Y638</f>
        <v>1454932.8000000017</v>
      </c>
      <c r="Z6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39" s="1">
        <f>JuchuZan[[#This Row],[Total Length]]/JuchuZan[[#This Row],[Total Block]]</f>
        <v>0</v>
      </c>
      <c r="AB639" s="1">
        <f>JuchuZan[[#This Row],[TotalPrice]]/JuchuZan[[#This Row],[OrderQty]]</f>
        <v>55.57</v>
      </c>
      <c r="AC639" s="1" t="e">
        <f>_xlfn.XLOOKUP(JuchuZan[[#This Row],[H'#]],#REF!,#REF!,"NA",0)</f>
        <v>#REF!</v>
      </c>
      <c r="AD639" s="1" t="e">
        <f>_xlfn.XLOOKUP(JuchuZan[[#This Row],[H'#]],#REF!,#REF!,"NA",0)</f>
        <v>#REF!</v>
      </c>
      <c r="AE639" s="1" t="str">
        <f>_xlfn.XLOOKUP(JuchuZan[[#This Row],[H'#]],[3]Sheet1!$H$2:$H$1079,[3]Sheet1!$B$2:$B$1079,"NA",0)</f>
        <v>NA</v>
      </c>
    </row>
    <row r="640" spans="1:31">
      <c r="A640" s="1" t="s">
        <v>1781</v>
      </c>
      <c r="B640" s="1" t="s">
        <v>1782</v>
      </c>
      <c r="C640" s="1" t="s">
        <v>1783</v>
      </c>
      <c r="D640" s="1">
        <v>1</v>
      </c>
      <c r="E640" s="1">
        <v>8600</v>
      </c>
      <c r="F640" s="1">
        <v>2</v>
      </c>
      <c r="G640" s="1" t="s">
        <v>1784</v>
      </c>
      <c r="H640" s="1" t="s">
        <v>49</v>
      </c>
      <c r="I640" s="1" t="s">
        <v>50</v>
      </c>
      <c r="J640" s="1" t="s">
        <v>44</v>
      </c>
      <c r="K640" s="1" t="s">
        <v>207</v>
      </c>
      <c r="L640" s="1" t="s">
        <v>38</v>
      </c>
      <c r="M640" s="1" t="s">
        <v>38</v>
      </c>
      <c r="N640" s="1">
        <v>4111.76</v>
      </c>
      <c r="O640" s="2">
        <v>4111.76</v>
      </c>
      <c r="P640" s="1">
        <v>11</v>
      </c>
      <c r="Q640" s="1">
        <v>20230816</v>
      </c>
      <c r="R640" s="1">
        <v>20230927</v>
      </c>
      <c r="S640" s="1">
        <v>20230927</v>
      </c>
      <c r="T640" s="1" t="s">
        <v>1785</v>
      </c>
      <c r="U640" s="1" t="b">
        <v>0</v>
      </c>
      <c r="V640" s="1" t="b">
        <v>1</v>
      </c>
      <c r="W640" s="1" t="str" cm="1">
        <f t="array" ref="W640">_xlfn.XLOOKUP(MID(JuchuZan[[#This Row],[Item'#]],2,3),INDEX(_dtRg_Material,,1),INDEX(_dtRg_Material,,2),"-")</f>
        <v>-</v>
      </c>
      <c r="X640" s="1">
        <f>JuchuZan[[#This Row],[Total Length]]/JuchuZan[[#This Row],[OrderQty]]</f>
        <v>8600</v>
      </c>
      <c r="Y640" s="87">
        <f>JuchuZan[[#This Row],[TotalPrice]]+Y639</f>
        <v>1459044.5600000017</v>
      </c>
      <c r="Z6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0" s="1">
        <f>JuchuZan[[#This Row],[Total Length]]/JuchuZan[[#This Row],[Total Block]]</f>
        <v>4300</v>
      </c>
      <c r="AB640" s="1">
        <f>JuchuZan[[#This Row],[TotalPrice]]/JuchuZan[[#This Row],[OrderQty]]</f>
        <v>4111.76</v>
      </c>
      <c r="AC640" s="1" t="e">
        <f>_xlfn.XLOOKUP(JuchuZan[[#This Row],[H'#]],#REF!,#REF!,"NA",0)</f>
        <v>#REF!</v>
      </c>
      <c r="AD640" s="1" t="e">
        <f>_xlfn.XLOOKUP(JuchuZan[[#This Row],[H'#]],#REF!,#REF!,"NA",0)</f>
        <v>#REF!</v>
      </c>
      <c r="AE640" s="1" t="str">
        <f>_xlfn.XLOOKUP(JuchuZan[[#This Row],[H'#]],[3]Sheet1!$H$2:$H$1079,[3]Sheet1!$B$2:$B$1079,"NA",0)</f>
        <v>ARMOLOY (CHROME)IL</v>
      </c>
    </row>
    <row r="641" spans="1:31">
      <c r="A641" s="1" t="s">
        <v>1786</v>
      </c>
      <c r="B641" s="1" t="s">
        <v>1787</v>
      </c>
      <c r="C641" s="1" t="s">
        <v>1788</v>
      </c>
      <c r="D641" s="1">
        <v>3</v>
      </c>
      <c r="E641" s="1">
        <v>480</v>
      </c>
      <c r="F641" s="1">
        <v>3</v>
      </c>
      <c r="G641" s="1" t="s">
        <v>1789</v>
      </c>
      <c r="H641" s="1" t="s">
        <v>49</v>
      </c>
      <c r="I641" s="1" t="s">
        <v>50</v>
      </c>
      <c r="J641" s="1" t="s">
        <v>59</v>
      </c>
      <c r="K641" s="1" t="s">
        <v>82</v>
      </c>
      <c r="L641" s="1" t="s">
        <v>38</v>
      </c>
      <c r="M641" s="1" t="s">
        <v>38</v>
      </c>
      <c r="N641" s="1">
        <v>45.31</v>
      </c>
      <c r="O641" s="2">
        <v>135.93</v>
      </c>
      <c r="P641" s="1">
        <v>11</v>
      </c>
      <c r="Q641" s="1">
        <v>20230927</v>
      </c>
      <c r="R641" s="1">
        <v>20230927</v>
      </c>
      <c r="S641" s="1">
        <v>20230927</v>
      </c>
      <c r="T641" s="1" t="s">
        <v>38</v>
      </c>
      <c r="U641" s="1" t="b">
        <v>0</v>
      </c>
      <c r="V641" s="1" t="b">
        <v>1</v>
      </c>
      <c r="W641" s="1" t="str" cm="1">
        <f t="array" ref="W641">_xlfn.XLOOKUP(MID(JuchuZan[[#This Row],[Item'#]],2,3),INDEX(_dtRg_Material,,1),INDEX(_dtRg_Material,,2),"-")</f>
        <v>-</v>
      </c>
      <c r="X641" s="1">
        <f>JuchuZan[[#This Row],[Total Length]]/JuchuZan[[#This Row],[OrderQty]]</f>
        <v>160</v>
      </c>
      <c r="Y641" s="87">
        <f>JuchuZan[[#This Row],[TotalPrice]]+Y640</f>
        <v>1459180.4900000016</v>
      </c>
      <c r="Z6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1" s="1">
        <f>JuchuZan[[#This Row],[Total Length]]/JuchuZan[[#This Row],[Total Block]]</f>
        <v>160</v>
      </c>
      <c r="AB641" s="1">
        <f>JuchuZan[[#This Row],[TotalPrice]]/JuchuZan[[#This Row],[OrderQty]]</f>
        <v>45.31</v>
      </c>
      <c r="AC641" s="1" t="e">
        <f>_xlfn.XLOOKUP(JuchuZan[[#This Row],[H'#]],#REF!,#REF!,"NA",0)</f>
        <v>#REF!</v>
      </c>
      <c r="AD641" s="1" t="e">
        <f>_xlfn.XLOOKUP(JuchuZan[[#This Row],[H'#]],#REF!,#REF!,"NA",0)</f>
        <v>#REF!</v>
      </c>
      <c r="AE641" s="1" t="str">
        <f>_xlfn.XLOOKUP(JuchuZan[[#This Row],[H'#]],[3]Sheet1!$H$2:$H$1079,[3]Sheet1!$B$2:$B$1079,"NA",0)</f>
        <v>NA</v>
      </c>
    </row>
    <row r="642" spans="1:31">
      <c r="A642" s="1" t="s">
        <v>1790</v>
      </c>
      <c r="B642" s="1" t="s">
        <v>504</v>
      </c>
      <c r="C642" s="1" t="s">
        <v>336</v>
      </c>
      <c r="D642" s="1">
        <v>20</v>
      </c>
      <c r="E642" s="1">
        <v>0</v>
      </c>
      <c r="F642" s="1">
        <v>20</v>
      </c>
      <c r="G642" s="1" t="s">
        <v>505</v>
      </c>
      <c r="H642" s="1" t="s">
        <v>49</v>
      </c>
      <c r="I642" s="1" t="s">
        <v>50</v>
      </c>
      <c r="J642" s="1" t="s">
        <v>114</v>
      </c>
      <c r="K642" s="1" t="s">
        <v>60</v>
      </c>
      <c r="L642" s="1" t="s">
        <v>61</v>
      </c>
      <c r="M642" s="1" t="s">
        <v>53</v>
      </c>
      <c r="N642" s="1">
        <v>32</v>
      </c>
      <c r="O642" s="2">
        <v>640</v>
      </c>
      <c r="P642" s="1">
        <v>11</v>
      </c>
      <c r="Q642" s="1">
        <v>20230720</v>
      </c>
      <c r="R642" s="1">
        <v>20230927</v>
      </c>
      <c r="S642" s="1">
        <v>20230927</v>
      </c>
      <c r="T642" s="1" t="s">
        <v>38</v>
      </c>
      <c r="U642" s="1" t="b">
        <v>0</v>
      </c>
      <c r="V642" s="1" t="b">
        <v>1</v>
      </c>
      <c r="W642" s="1" t="str" cm="1">
        <f t="array" ref="W642">_xlfn.XLOOKUP(MID(JuchuZan[[#This Row],[Item'#]],2,3),INDEX(_dtRg_Material,,1),INDEX(_dtRg_Material,,2),"-")</f>
        <v>-</v>
      </c>
      <c r="X642" s="1">
        <f>JuchuZan[[#This Row],[Total Length]]/JuchuZan[[#This Row],[OrderQty]]</f>
        <v>0</v>
      </c>
      <c r="Y642" s="87">
        <f>JuchuZan[[#This Row],[TotalPrice]]+Y641</f>
        <v>1459820.4900000016</v>
      </c>
      <c r="Z6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2" s="1">
        <f>JuchuZan[[#This Row],[Total Length]]/JuchuZan[[#This Row],[Total Block]]</f>
        <v>0</v>
      </c>
      <c r="AB642" s="1">
        <f>JuchuZan[[#This Row],[TotalPrice]]/JuchuZan[[#This Row],[OrderQty]]</f>
        <v>32</v>
      </c>
      <c r="AC642" s="1" t="e">
        <f>_xlfn.XLOOKUP(JuchuZan[[#This Row],[H'#]],#REF!,#REF!,"NA",0)</f>
        <v>#REF!</v>
      </c>
      <c r="AD642" s="1" t="e">
        <f>_xlfn.XLOOKUP(JuchuZan[[#This Row],[H'#]],#REF!,#REF!,"NA",0)</f>
        <v>#REF!</v>
      </c>
      <c r="AE642" s="1" t="str">
        <f>_xlfn.XLOOKUP(JuchuZan[[#This Row],[H'#]],[3]Sheet1!$H$2:$H$1079,[3]Sheet1!$B$2:$B$1079,"NA",0)</f>
        <v>NA</v>
      </c>
    </row>
    <row r="643" spans="1:31">
      <c r="A643" s="1" t="s">
        <v>1791</v>
      </c>
      <c r="B643" s="1" t="s">
        <v>504</v>
      </c>
      <c r="C643" s="1" t="s">
        <v>336</v>
      </c>
      <c r="D643" s="1">
        <v>20</v>
      </c>
      <c r="E643" s="1">
        <v>0</v>
      </c>
      <c r="F643" s="1">
        <v>20</v>
      </c>
      <c r="G643" s="1" t="s">
        <v>505</v>
      </c>
      <c r="H643" s="1" t="s">
        <v>49</v>
      </c>
      <c r="I643" s="1" t="s">
        <v>50</v>
      </c>
      <c r="J643" s="1" t="s">
        <v>114</v>
      </c>
      <c r="K643" s="1" t="s">
        <v>60</v>
      </c>
      <c r="L643" s="1" t="s">
        <v>61</v>
      </c>
      <c r="M643" s="1" t="s">
        <v>53</v>
      </c>
      <c r="N643" s="1">
        <v>32</v>
      </c>
      <c r="O643" s="2">
        <v>640</v>
      </c>
      <c r="P643" s="1">
        <v>11</v>
      </c>
      <c r="Q643" s="1">
        <v>20230720</v>
      </c>
      <c r="R643" s="1">
        <v>20230927</v>
      </c>
      <c r="S643" s="1">
        <v>20230927</v>
      </c>
      <c r="T643" s="1" t="s">
        <v>38</v>
      </c>
      <c r="U643" s="1" t="b">
        <v>0</v>
      </c>
      <c r="V643" s="1" t="b">
        <v>1</v>
      </c>
      <c r="W643" s="1" t="str" cm="1">
        <f t="array" ref="W643">_xlfn.XLOOKUP(MID(JuchuZan[[#This Row],[Item'#]],2,3),INDEX(_dtRg_Material,,1),INDEX(_dtRg_Material,,2),"-")</f>
        <v>-</v>
      </c>
      <c r="X643" s="1">
        <f>JuchuZan[[#This Row],[Total Length]]/JuchuZan[[#This Row],[OrderQty]]</f>
        <v>0</v>
      </c>
      <c r="Y643" s="87">
        <f>JuchuZan[[#This Row],[TotalPrice]]+Y642</f>
        <v>1460460.4900000016</v>
      </c>
      <c r="Z6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3" s="1">
        <f>JuchuZan[[#This Row],[Total Length]]/JuchuZan[[#This Row],[Total Block]]</f>
        <v>0</v>
      </c>
      <c r="AB643" s="1">
        <f>JuchuZan[[#This Row],[TotalPrice]]/JuchuZan[[#This Row],[OrderQty]]</f>
        <v>32</v>
      </c>
      <c r="AC643" s="1" t="e">
        <f>_xlfn.XLOOKUP(JuchuZan[[#This Row],[H'#]],#REF!,#REF!,"NA",0)</f>
        <v>#REF!</v>
      </c>
      <c r="AD643" s="1" t="e">
        <f>_xlfn.XLOOKUP(JuchuZan[[#This Row],[H'#]],#REF!,#REF!,"NA",0)</f>
        <v>#REF!</v>
      </c>
      <c r="AE643" s="1" t="str">
        <f>_xlfn.XLOOKUP(JuchuZan[[#This Row],[H'#]],[3]Sheet1!$H$2:$H$1079,[3]Sheet1!$B$2:$B$1079,"NA",0)</f>
        <v>NA</v>
      </c>
    </row>
    <row r="644" spans="1:31" hidden="1">
      <c r="A644" s="1" t="s">
        <v>1792</v>
      </c>
      <c r="B644" s="1" t="s">
        <v>1017</v>
      </c>
      <c r="C644" s="1" t="s">
        <v>1018</v>
      </c>
      <c r="D644" s="1">
        <v>6</v>
      </c>
      <c r="E644" s="1">
        <v>2760</v>
      </c>
      <c r="F644" s="1">
        <v>0</v>
      </c>
      <c r="G644" s="1" t="s">
        <v>1019</v>
      </c>
      <c r="H644" s="1" t="s">
        <v>74</v>
      </c>
      <c r="I644" s="1" t="s">
        <v>36</v>
      </c>
      <c r="J644" s="1" t="s">
        <v>403</v>
      </c>
      <c r="K644" s="1" t="s">
        <v>568</v>
      </c>
      <c r="L644" s="1" t="s">
        <v>38</v>
      </c>
      <c r="M644" s="1" t="s">
        <v>38</v>
      </c>
      <c r="N644" s="1">
        <v>1846</v>
      </c>
      <c r="O644" s="2">
        <v>11076</v>
      </c>
      <c r="P644" s="1">
        <v>11</v>
      </c>
      <c r="Q644" s="1">
        <v>20230831</v>
      </c>
      <c r="R644" s="1">
        <v>20230927</v>
      </c>
      <c r="S644" s="1">
        <v>20230927</v>
      </c>
      <c r="T644" s="1" t="s">
        <v>38</v>
      </c>
      <c r="U644" s="1" t="b">
        <v>0</v>
      </c>
      <c r="V644" s="1" t="b">
        <v>0</v>
      </c>
      <c r="W644" s="1" t="str" cm="1">
        <f t="array" ref="W644">_xlfn.XLOOKUP(MID(JuchuZan[[#This Row],[Item'#]],2,3),INDEX(_dtRg_Material,,1),INDEX(_dtRg_Material,,2),"-")</f>
        <v>-</v>
      </c>
      <c r="X644" s="1">
        <f>JuchuZan[[#This Row],[Total Length]]/JuchuZan[[#This Row],[OrderQty]]</f>
        <v>460</v>
      </c>
      <c r="Y644" s="87">
        <f>JuchuZan[[#This Row],[TotalPrice]]+Y643</f>
        <v>1471536.4900000016</v>
      </c>
      <c r="Z6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4" s="1" t="e">
        <f>JuchuZan[[#This Row],[Total Length]]/JuchuZan[[#This Row],[Total Block]]</f>
        <v>#DIV/0!</v>
      </c>
      <c r="AB644" s="1">
        <f>JuchuZan[[#This Row],[TotalPrice]]/JuchuZan[[#This Row],[OrderQty]]</f>
        <v>1846</v>
      </c>
      <c r="AC644" s="1" t="e">
        <f>_xlfn.XLOOKUP(JuchuZan[[#This Row],[H'#]],#REF!,#REF!,"NA",0)</f>
        <v>#REF!</v>
      </c>
      <c r="AD644" s="1" t="e">
        <f>_xlfn.XLOOKUP(JuchuZan[[#This Row],[H'#]],#REF!,#REF!,"NA",0)</f>
        <v>#REF!</v>
      </c>
      <c r="AE644" s="1" t="str">
        <f>_xlfn.XLOOKUP(JuchuZan[[#This Row],[H'#]],[3]Sheet1!$H$2:$H$1079,[3]Sheet1!$B$2:$B$1079,"NA",0)</f>
        <v>WASHING (GL)</v>
      </c>
    </row>
    <row r="645" spans="1:31">
      <c r="A645" s="1" t="s">
        <v>1793</v>
      </c>
      <c r="B645" s="1" t="s">
        <v>1794</v>
      </c>
      <c r="C645" s="1" t="s">
        <v>1795</v>
      </c>
      <c r="D645" s="1">
        <v>66</v>
      </c>
      <c r="E645" s="1">
        <v>106920</v>
      </c>
      <c r="F645" s="1">
        <v>0</v>
      </c>
      <c r="G645" s="1" t="s">
        <v>123</v>
      </c>
      <c r="H645" s="1" t="s">
        <v>324</v>
      </c>
      <c r="I645" s="1" t="s">
        <v>50</v>
      </c>
      <c r="J645" s="1" t="s">
        <v>68</v>
      </c>
      <c r="K645" s="1" t="s">
        <v>38</v>
      </c>
      <c r="L645" s="1" t="s">
        <v>61</v>
      </c>
      <c r="M645" s="1" t="s">
        <v>38</v>
      </c>
      <c r="N645" s="1">
        <v>204.97</v>
      </c>
      <c r="O645" s="2">
        <v>13528.02</v>
      </c>
      <c r="P645" s="1">
        <v>11</v>
      </c>
      <c r="Q645" s="1">
        <v>20230915</v>
      </c>
      <c r="R645" s="1">
        <v>20230927</v>
      </c>
      <c r="S645" s="1">
        <v>20230927</v>
      </c>
      <c r="T645" s="1" t="s">
        <v>38</v>
      </c>
      <c r="U645" s="1" t="b">
        <v>0</v>
      </c>
      <c r="V645" s="1" t="b">
        <v>1</v>
      </c>
      <c r="W645" s="1" t="str" cm="1">
        <f t="array" ref="W645">_xlfn.XLOOKUP(MID(JuchuZan[[#This Row],[Item'#]],2,3),INDEX(_dtRg_Material,,1),INDEX(_dtRg_Material,,2),"-")</f>
        <v>-</v>
      </c>
      <c r="X645" s="1">
        <f>JuchuZan[[#This Row],[Total Length]]/JuchuZan[[#This Row],[OrderQty]]</f>
        <v>1620</v>
      </c>
      <c r="Y645" s="87">
        <f>JuchuZan[[#This Row],[TotalPrice]]+Y644</f>
        <v>1485064.5100000016</v>
      </c>
      <c r="Z6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5" s="1" t="e">
        <f>JuchuZan[[#This Row],[Total Length]]/JuchuZan[[#This Row],[Total Block]]</f>
        <v>#DIV/0!</v>
      </c>
      <c r="AB645" s="1">
        <f>JuchuZan[[#This Row],[TotalPrice]]/JuchuZan[[#This Row],[OrderQty]]</f>
        <v>204.97</v>
      </c>
      <c r="AC645" s="1" t="e">
        <f>_xlfn.XLOOKUP(JuchuZan[[#This Row],[H'#]],#REF!,#REF!,"NA",0)</f>
        <v>#REF!</v>
      </c>
      <c r="AD645" s="1" t="e">
        <f>_xlfn.XLOOKUP(JuchuZan[[#This Row],[H'#]],#REF!,#REF!,"NA",0)</f>
        <v>#REF!</v>
      </c>
      <c r="AE645" s="1" t="str">
        <f>_xlfn.XLOOKUP(JuchuZan[[#This Row],[H'#]],[3]Sheet1!$H$2:$H$1079,[3]Sheet1!$B$2:$B$1079,"NA",0)</f>
        <v>RAIL SURFACE/GROOVE GRINDING</v>
      </c>
    </row>
    <row r="646" spans="1:31">
      <c r="A646" s="1" t="s">
        <v>1796</v>
      </c>
      <c r="B646" s="1" t="s">
        <v>1797</v>
      </c>
      <c r="C646" s="1" t="s">
        <v>1798</v>
      </c>
      <c r="D646" s="1">
        <v>1</v>
      </c>
      <c r="E646" s="1">
        <v>500</v>
      </c>
      <c r="F646" s="1">
        <v>2</v>
      </c>
      <c r="G646" s="1" t="s">
        <v>439</v>
      </c>
      <c r="H646" s="1" t="s">
        <v>49</v>
      </c>
      <c r="I646" s="1" t="s">
        <v>50</v>
      </c>
      <c r="J646" s="1" t="s">
        <v>114</v>
      </c>
      <c r="K646" s="1" t="s">
        <v>82</v>
      </c>
      <c r="L646" s="1" t="s">
        <v>38</v>
      </c>
      <c r="M646" s="1" t="s">
        <v>38</v>
      </c>
      <c r="N646" s="1">
        <v>178.91</v>
      </c>
      <c r="O646" s="2">
        <v>178.91</v>
      </c>
      <c r="P646" s="1">
        <v>11</v>
      </c>
      <c r="Q646" s="1">
        <v>20230927</v>
      </c>
      <c r="R646" s="1">
        <v>20230927</v>
      </c>
      <c r="S646" s="1">
        <v>20230927</v>
      </c>
      <c r="T646" s="1" t="s">
        <v>38</v>
      </c>
      <c r="U646" s="1" t="b">
        <v>0</v>
      </c>
      <c r="V646" s="1" t="b">
        <v>1</v>
      </c>
      <c r="W646" s="1" t="str" cm="1">
        <f t="array" ref="W646">_xlfn.XLOOKUP(MID(JuchuZan[[#This Row],[Item'#]],2,3),INDEX(_dtRg_Material,,1),INDEX(_dtRg_Material,,2),"-")</f>
        <v>-</v>
      </c>
      <c r="X646" s="1">
        <f>JuchuZan[[#This Row],[Total Length]]/JuchuZan[[#This Row],[OrderQty]]</f>
        <v>500</v>
      </c>
      <c r="Y646" s="87">
        <f>JuchuZan[[#This Row],[TotalPrice]]+Y645</f>
        <v>1485243.4200000016</v>
      </c>
      <c r="Z6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6" s="1">
        <f>JuchuZan[[#This Row],[Total Length]]/JuchuZan[[#This Row],[Total Block]]</f>
        <v>250</v>
      </c>
      <c r="AB646" s="1">
        <f>JuchuZan[[#This Row],[TotalPrice]]/JuchuZan[[#This Row],[OrderQty]]</f>
        <v>178.91</v>
      </c>
      <c r="AC646" s="1" t="e">
        <f>_xlfn.XLOOKUP(JuchuZan[[#This Row],[H'#]],#REF!,#REF!,"NA",0)</f>
        <v>#REF!</v>
      </c>
      <c r="AD646" s="1" t="e">
        <f>_xlfn.XLOOKUP(JuchuZan[[#This Row],[H'#]],#REF!,#REF!,"NA",0)</f>
        <v>#REF!</v>
      </c>
      <c r="AE646" s="1" t="str">
        <f>_xlfn.XLOOKUP(JuchuZan[[#This Row],[H'#]],[3]Sheet1!$H$2:$H$1079,[3]Sheet1!$B$2:$B$1079,"NA",0)</f>
        <v>WASHING &amp; WIPING RAIL</v>
      </c>
    </row>
    <row r="647" spans="1:31">
      <c r="A647" s="1" t="s">
        <v>1799</v>
      </c>
      <c r="B647" s="1" t="s">
        <v>1800</v>
      </c>
      <c r="C647" s="1" t="s">
        <v>1801</v>
      </c>
      <c r="D647" s="1">
        <v>1</v>
      </c>
      <c r="E647" s="1">
        <v>220</v>
      </c>
      <c r="F647" s="1">
        <v>1</v>
      </c>
      <c r="G647" s="1" t="s">
        <v>439</v>
      </c>
      <c r="H647" s="1" t="s">
        <v>49</v>
      </c>
      <c r="I647" s="1" t="s">
        <v>50</v>
      </c>
      <c r="J647" s="1" t="s">
        <v>114</v>
      </c>
      <c r="K647" s="1" t="s">
        <v>82</v>
      </c>
      <c r="L647" s="1" t="s">
        <v>38</v>
      </c>
      <c r="M647" s="1" t="s">
        <v>38</v>
      </c>
      <c r="N647" s="1">
        <v>87.09</v>
      </c>
      <c r="O647" s="2">
        <v>87.09</v>
      </c>
      <c r="P647" s="1">
        <v>11</v>
      </c>
      <c r="Q647" s="1">
        <v>20230927</v>
      </c>
      <c r="R647" s="1">
        <v>20230927</v>
      </c>
      <c r="S647" s="1">
        <v>20230927</v>
      </c>
      <c r="T647" s="1" t="s">
        <v>38</v>
      </c>
      <c r="U647" s="1" t="b">
        <v>0</v>
      </c>
      <c r="V647" s="1" t="b">
        <v>1</v>
      </c>
      <c r="W647" s="1" t="str" cm="1">
        <f t="array" ref="W647">_xlfn.XLOOKUP(MID(JuchuZan[[#This Row],[Item'#]],2,3),INDEX(_dtRg_Material,,1),INDEX(_dtRg_Material,,2),"-")</f>
        <v>-</v>
      </c>
      <c r="X647" s="1">
        <f>JuchuZan[[#This Row],[Total Length]]/JuchuZan[[#This Row],[OrderQty]]</f>
        <v>220</v>
      </c>
      <c r="Y647" s="87">
        <f>JuchuZan[[#This Row],[TotalPrice]]+Y646</f>
        <v>1485330.5100000016</v>
      </c>
      <c r="Z6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7" s="1">
        <f>JuchuZan[[#This Row],[Total Length]]/JuchuZan[[#This Row],[Total Block]]</f>
        <v>220</v>
      </c>
      <c r="AB647" s="1">
        <f>JuchuZan[[#This Row],[TotalPrice]]/JuchuZan[[#This Row],[OrderQty]]</f>
        <v>87.09</v>
      </c>
      <c r="AC647" s="1" t="e">
        <f>_xlfn.XLOOKUP(JuchuZan[[#This Row],[H'#]],#REF!,#REF!,"NA",0)</f>
        <v>#REF!</v>
      </c>
      <c r="AD647" s="1" t="e">
        <f>_xlfn.XLOOKUP(JuchuZan[[#This Row],[H'#]],#REF!,#REF!,"NA",0)</f>
        <v>#REF!</v>
      </c>
      <c r="AE647" s="1" t="str">
        <f>_xlfn.XLOOKUP(JuchuZan[[#This Row],[H'#]],[3]Sheet1!$H$2:$H$1079,[3]Sheet1!$B$2:$B$1079,"NA",0)</f>
        <v>FINAL INSPECTION</v>
      </c>
    </row>
    <row r="648" spans="1:31">
      <c r="A648" s="1" t="s">
        <v>1802</v>
      </c>
      <c r="B648" s="1" t="s">
        <v>1803</v>
      </c>
      <c r="C648" s="1" t="s">
        <v>1804</v>
      </c>
      <c r="D648" s="1">
        <v>2</v>
      </c>
      <c r="E648" s="1">
        <v>320</v>
      </c>
      <c r="F648" s="1">
        <v>2</v>
      </c>
      <c r="G648" s="1" t="s">
        <v>439</v>
      </c>
      <c r="H648" s="1" t="s">
        <v>49</v>
      </c>
      <c r="I648" s="1" t="s">
        <v>50</v>
      </c>
      <c r="J648" s="1" t="s">
        <v>114</v>
      </c>
      <c r="K648" s="1" t="s">
        <v>167</v>
      </c>
      <c r="L648" s="1" t="s">
        <v>38</v>
      </c>
      <c r="M648" s="1" t="s">
        <v>38</v>
      </c>
      <c r="N648" s="1">
        <v>91.11</v>
      </c>
      <c r="O648" s="2">
        <v>182.22</v>
      </c>
      <c r="P648" s="1">
        <v>11</v>
      </c>
      <c r="Q648" s="1">
        <v>20230927</v>
      </c>
      <c r="R648" s="1">
        <v>20230927</v>
      </c>
      <c r="S648" s="1">
        <v>20230927</v>
      </c>
      <c r="T648" s="1" t="s">
        <v>38</v>
      </c>
      <c r="U648" s="1" t="b">
        <v>0</v>
      </c>
      <c r="V648" s="1" t="b">
        <v>1</v>
      </c>
      <c r="W648" s="1" t="str" cm="1">
        <f t="array" ref="W648">_xlfn.XLOOKUP(MID(JuchuZan[[#This Row],[Item'#]],2,3),INDEX(_dtRg_Material,,1),INDEX(_dtRg_Material,,2),"-")</f>
        <v>-</v>
      </c>
      <c r="X648" s="1">
        <f>JuchuZan[[#This Row],[Total Length]]/JuchuZan[[#This Row],[OrderQty]]</f>
        <v>160</v>
      </c>
      <c r="Y648" s="87">
        <f>JuchuZan[[#This Row],[TotalPrice]]+Y647</f>
        <v>1485512.7300000016</v>
      </c>
      <c r="Z6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8" s="1">
        <f>JuchuZan[[#This Row],[Total Length]]/JuchuZan[[#This Row],[Total Block]]</f>
        <v>160</v>
      </c>
      <c r="AB648" s="1">
        <f>JuchuZan[[#This Row],[TotalPrice]]/JuchuZan[[#This Row],[OrderQty]]</f>
        <v>91.11</v>
      </c>
      <c r="AC648" s="1" t="e">
        <f>_xlfn.XLOOKUP(JuchuZan[[#This Row],[H'#]],#REF!,#REF!,"NA",0)</f>
        <v>#REF!</v>
      </c>
      <c r="AD648" s="1" t="e">
        <f>_xlfn.XLOOKUP(JuchuZan[[#This Row],[H'#]],#REF!,#REF!,"NA",0)</f>
        <v>#REF!</v>
      </c>
      <c r="AE648" s="1" t="str">
        <f>_xlfn.XLOOKUP(JuchuZan[[#This Row],[H'#]],[3]Sheet1!$H$2:$H$1079,[3]Sheet1!$B$2:$B$1079,"NA",0)</f>
        <v>WASHING &amp; WIPING RAIL</v>
      </c>
    </row>
    <row r="649" spans="1:31">
      <c r="A649" s="1" t="s">
        <v>1805</v>
      </c>
      <c r="B649" s="1" t="s">
        <v>1806</v>
      </c>
      <c r="C649" s="1" t="s">
        <v>1807</v>
      </c>
      <c r="D649" s="1">
        <v>8</v>
      </c>
      <c r="E649" s="1">
        <v>5440</v>
      </c>
      <c r="F649" s="1">
        <v>0</v>
      </c>
      <c r="G649" s="1" t="s">
        <v>1808</v>
      </c>
      <c r="H649" s="1" t="s">
        <v>324</v>
      </c>
      <c r="I649" s="1" t="s">
        <v>50</v>
      </c>
      <c r="J649" s="1" t="s">
        <v>51</v>
      </c>
      <c r="K649" s="1" t="s">
        <v>38</v>
      </c>
      <c r="L649" s="1" t="s">
        <v>61</v>
      </c>
      <c r="M649" s="1" t="s">
        <v>38</v>
      </c>
      <c r="N649" s="1">
        <v>77.05</v>
      </c>
      <c r="O649" s="2">
        <v>616.4</v>
      </c>
      <c r="P649" s="1">
        <v>11</v>
      </c>
      <c r="Q649" s="1">
        <v>20230824</v>
      </c>
      <c r="R649" s="1">
        <v>20230927</v>
      </c>
      <c r="S649" s="1">
        <v>20230927</v>
      </c>
      <c r="T649" s="1" t="s">
        <v>38</v>
      </c>
      <c r="U649" s="1" t="b">
        <v>0</v>
      </c>
      <c r="V649" s="1" t="b">
        <v>1</v>
      </c>
      <c r="W649" s="1" t="str" cm="1">
        <f t="array" ref="W649">_xlfn.XLOOKUP(MID(JuchuZan[[#This Row],[Item'#]],2,3),INDEX(_dtRg_Material,,1),INDEX(_dtRg_Material,,2),"-")</f>
        <v>-</v>
      </c>
      <c r="X649" s="1">
        <f>JuchuZan[[#This Row],[Total Length]]/JuchuZan[[#This Row],[OrderQty]]</f>
        <v>680</v>
      </c>
      <c r="Y649" s="87">
        <f>JuchuZan[[#This Row],[TotalPrice]]+Y648</f>
        <v>1486129.1300000015</v>
      </c>
      <c r="Z6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49" s="1" t="e">
        <f>JuchuZan[[#This Row],[Total Length]]/JuchuZan[[#This Row],[Total Block]]</f>
        <v>#DIV/0!</v>
      </c>
      <c r="AB649" s="1">
        <f>JuchuZan[[#This Row],[TotalPrice]]/JuchuZan[[#This Row],[OrderQty]]</f>
        <v>77.05</v>
      </c>
      <c r="AC649" s="1" t="e">
        <f>_xlfn.XLOOKUP(JuchuZan[[#This Row],[H'#]],#REF!,#REF!,"NA",0)</f>
        <v>#REF!</v>
      </c>
      <c r="AD649" s="1" t="e">
        <f>_xlfn.XLOOKUP(JuchuZan[[#This Row],[H'#]],#REF!,#REF!,"NA",0)</f>
        <v>#REF!</v>
      </c>
      <c r="AE649" s="1" t="str">
        <f>_xlfn.XLOOKUP(JuchuZan[[#This Row],[H'#]],[3]Sheet1!$H$2:$H$1079,[3]Sheet1!$B$2:$B$1079,"NA",0)</f>
        <v>RAIL SURFACE/GROOVE GRINDING</v>
      </c>
    </row>
    <row r="650" spans="1:31">
      <c r="A650" s="1" t="s">
        <v>1809</v>
      </c>
      <c r="B650" s="1" t="s">
        <v>1810</v>
      </c>
      <c r="C650" s="1" t="s">
        <v>1811</v>
      </c>
      <c r="D650" s="1">
        <v>1</v>
      </c>
      <c r="E650" s="1">
        <v>7080</v>
      </c>
      <c r="F650" s="1">
        <v>1</v>
      </c>
      <c r="G650" s="1" t="s">
        <v>1812</v>
      </c>
      <c r="H650" s="1" t="s">
        <v>157</v>
      </c>
      <c r="I650" s="1" t="s">
        <v>67</v>
      </c>
      <c r="J650" s="1" t="s">
        <v>68</v>
      </c>
      <c r="K650" s="1" t="s">
        <v>52</v>
      </c>
      <c r="L650" s="1" t="s">
        <v>38</v>
      </c>
      <c r="M650" s="1" t="s">
        <v>38</v>
      </c>
      <c r="N650" s="1">
        <v>956.67</v>
      </c>
      <c r="O650" s="2">
        <v>956.67</v>
      </c>
      <c r="P650" s="1">
        <v>11</v>
      </c>
      <c r="Q650" s="1">
        <v>20230915</v>
      </c>
      <c r="R650" s="1">
        <v>20230927</v>
      </c>
      <c r="S650" s="1">
        <v>20230927</v>
      </c>
      <c r="T650" s="1" t="s">
        <v>38</v>
      </c>
      <c r="U650" s="1" t="b">
        <v>0</v>
      </c>
      <c r="V650" s="1" t="b">
        <v>1</v>
      </c>
      <c r="W650" s="1" t="str" cm="1">
        <f t="array" ref="W650">_xlfn.XLOOKUP(MID(JuchuZan[[#This Row],[Item'#]],2,3),INDEX(_dtRg_Material,,1),INDEX(_dtRg_Material,,2),"-")</f>
        <v>-</v>
      </c>
      <c r="X650" s="1">
        <f>JuchuZan[[#This Row],[Total Length]]/JuchuZan[[#This Row],[OrderQty]]</f>
        <v>7080</v>
      </c>
      <c r="Y650" s="87">
        <f>JuchuZan[[#This Row],[TotalPrice]]+Y649</f>
        <v>1487085.8000000014</v>
      </c>
      <c r="Z6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0" s="1">
        <f>JuchuZan[[#This Row],[Total Length]]/JuchuZan[[#This Row],[Total Block]]</f>
        <v>7080</v>
      </c>
      <c r="AB650" s="1">
        <f>JuchuZan[[#This Row],[TotalPrice]]/JuchuZan[[#This Row],[OrderQty]]</f>
        <v>956.67</v>
      </c>
      <c r="AC650" s="1" t="e">
        <f>_xlfn.XLOOKUP(JuchuZan[[#This Row],[H'#]],#REF!,#REF!,"NA",0)</f>
        <v>#REF!</v>
      </c>
      <c r="AD650" s="1" t="e">
        <f>_xlfn.XLOOKUP(JuchuZan[[#This Row],[H'#]],#REF!,#REF!,"NA",0)</f>
        <v>#REF!</v>
      </c>
      <c r="AE650" s="1" t="str">
        <f>_xlfn.XLOOKUP(JuchuZan[[#This Row],[H'#]],[3]Sheet1!$H$2:$H$1079,[3]Sheet1!$B$2:$B$1079,"NA",0)</f>
        <v>BLOCK SURFACE &amp; GROOVE G</v>
      </c>
    </row>
    <row r="651" spans="1:31">
      <c r="A651" s="1" t="s">
        <v>1813</v>
      </c>
      <c r="B651" s="1" t="s">
        <v>1814</v>
      </c>
      <c r="C651" s="1" t="s">
        <v>1815</v>
      </c>
      <c r="D651" s="1">
        <v>10</v>
      </c>
      <c r="E651" s="1">
        <v>0</v>
      </c>
      <c r="F651" s="1">
        <v>10</v>
      </c>
      <c r="G651" s="1" t="s">
        <v>1816</v>
      </c>
      <c r="H651" s="1" t="s">
        <v>66</v>
      </c>
      <c r="I651" s="1" t="s">
        <v>67</v>
      </c>
      <c r="J651" s="1" t="s">
        <v>51</v>
      </c>
      <c r="K651" s="1" t="s">
        <v>60</v>
      </c>
      <c r="L651" s="1" t="s">
        <v>38</v>
      </c>
      <c r="M651" s="1" t="s">
        <v>38</v>
      </c>
      <c r="N651" s="1">
        <v>74.069999999999993</v>
      </c>
      <c r="O651" s="2">
        <v>740.7</v>
      </c>
      <c r="P651" s="1">
        <v>11</v>
      </c>
      <c r="Q651" s="1">
        <v>20230831</v>
      </c>
      <c r="R651" s="1">
        <v>20230927</v>
      </c>
      <c r="S651" s="1">
        <v>20230927</v>
      </c>
      <c r="T651" s="1" t="s">
        <v>38</v>
      </c>
      <c r="U651" s="1" t="b">
        <v>0</v>
      </c>
      <c r="V651" s="1" t="b">
        <v>1</v>
      </c>
      <c r="W651" s="1" t="str" cm="1">
        <f t="array" ref="W651">_xlfn.XLOOKUP(MID(JuchuZan[[#This Row],[Item'#]],2,3),INDEX(_dtRg_Material,,1),INDEX(_dtRg_Material,,2),"-")</f>
        <v>-</v>
      </c>
      <c r="X651" s="1">
        <f>JuchuZan[[#This Row],[Total Length]]/JuchuZan[[#This Row],[OrderQty]]</f>
        <v>0</v>
      </c>
      <c r="Y651" s="87">
        <f>JuchuZan[[#This Row],[TotalPrice]]+Y650</f>
        <v>1487826.5000000014</v>
      </c>
      <c r="Z6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1" s="1">
        <f>JuchuZan[[#This Row],[Total Length]]/JuchuZan[[#This Row],[Total Block]]</f>
        <v>0</v>
      </c>
      <c r="AB651" s="1">
        <f>JuchuZan[[#This Row],[TotalPrice]]/JuchuZan[[#This Row],[OrderQty]]</f>
        <v>74.070000000000007</v>
      </c>
      <c r="AC651" s="1" t="e">
        <f>_xlfn.XLOOKUP(JuchuZan[[#This Row],[H'#]],#REF!,#REF!,"NA",0)</f>
        <v>#REF!</v>
      </c>
      <c r="AD651" s="1" t="e">
        <f>_xlfn.XLOOKUP(JuchuZan[[#This Row],[H'#]],#REF!,#REF!,"NA",0)</f>
        <v>#REF!</v>
      </c>
      <c r="AE651" s="1" t="str">
        <f>_xlfn.XLOOKUP(JuchuZan[[#This Row],[H'#]],[3]Sheet1!$H$2:$H$1079,[3]Sheet1!$B$2:$B$1079,"NA",0)</f>
        <v>NA</v>
      </c>
    </row>
    <row r="652" spans="1:31">
      <c r="A652" s="1" t="s">
        <v>1817</v>
      </c>
      <c r="B652" s="1" t="s">
        <v>1818</v>
      </c>
      <c r="C652" s="1" t="s">
        <v>1819</v>
      </c>
      <c r="D652" s="1">
        <v>1</v>
      </c>
      <c r="E652" s="1">
        <v>80</v>
      </c>
      <c r="F652" s="1">
        <v>1</v>
      </c>
      <c r="G652" s="1" t="s">
        <v>135</v>
      </c>
      <c r="H652" s="1" t="s">
        <v>172</v>
      </c>
      <c r="I652" s="1" t="s">
        <v>173</v>
      </c>
      <c r="J652" s="1" t="s">
        <v>174</v>
      </c>
      <c r="K652" s="1" t="s">
        <v>38</v>
      </c>
      <c r="L652" s="1" t="s">
        <v>38</v>
      </c>
      <c r="M652" s="1" t="s">
        <v>53</v>
      </c>
      <c r="N652" s="1">
        <v>24.65</v>
      </c>
      <c r="O652" s="2">
        <v>24.65</v>
      </c>
      <c r="P652" s="1">
        <v>11</v>
      </c>
      <c r="Q652" s="1">
        <v>20230927</v>
      </c>
      <c r="R652" s="1">
        <v>20230927</v>
      </c>
      <c r="S652" s="1">
        <v>20230927</v>
      </c>
      <c r="T652" s="1" t="s">
        <v>38</v>
      </c>
      <c r="U652" s="1" t="b">
        <v>0</v>
      </c>
      <c r="V652" s="1" t="b">
        <v>1</v>
      </c>
      <c r="W652" s="1" t="str" cm="1">
        <f t="array" ref="W652">_xlfn.XLOOKUP(MID(JuchuZan[[#This Row],[Item'#]],2,3),INDEX(_dtRg_Material,,1),INDEX(_dtRg_Material,,2),"-")</f>
        <v>M</v>
      </c>
      <c r="X652" s="1">
        <f>JuchuZan[[#This Row],[Total Length]]/JuchuZan[[#This Row],[OrderQty]]</f>
        <v>80</v>
      </c>
      <c r="Y652" s="87">
        <f>JuchuZan[[#This Row],[TotalPrice]]+Y651</f>
        <v>1487851.1500000013</v>
      </c>
      <c r="Z6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2" s="1">
        <f>JuchuZan[[#This Row],[Total Length]]/JuchuZan[[#This Row],[Total Block]]</f>
        <v>80</v>
      </c>
      <c r="AB652" s="1">
        <f>JuchuZan[[#This Row],[TotalPrice]]/JuchuZan[[#This Row],[OrderQty]]</f>
        <v>24.65</v>
      </c>
      <c r="AC652" s="1" t="e">
        <f>_xlfn.XLOOKUP(JuchuZan[[#This Row],[H'#]],#REF!,#REF!,"NA",0)</f>
        <v>#REF!</v>
      </c>
      <c r="AD652" s="1" t="e">
        <f>_xlfn.XLOOKUP(JuchuZan[[#This Row],[H'#]],#REF!,#REF!,"NA",0)</f>
        <v>#REF!</v>
      </c>
      <c r="AE652" s="1" t="str">
        <f>_xlfn.XLOOKUP(JuchuZan[[#This Row],[H'#]],[3]Sheet1!$H$2:$H$1079,[3]Sheet1!$B$2:$B$1079,"NA",0)</f>
        <v>NA</v>
      </c>
    </row>
    <row r="653" spans="1:31">
      <c r="A653" s="1" t="s">
        <v>1820</v>
      </c>
      <c r="B653" s="1" t="s">
        <v>1821</v>
      </c>
      <c r="C653" s="1" t="s">
        <v>1822</v>
      </c>
      <c r="D653" s="1">
        <v>4</v>
      </c>
      <c r="E653" s="1">
        <v>2360</v>
      </c>
      <c r="F653" s="1">
        <v>0</v>
      </c>
      <c r="G653" s="1" t="s">
        <v>1823</v>
      </c>
      <c r="H653" s="1" t="s">
        <v>595</v>
      </c>
      <c r="I653" s="1" t="s">
        <v>67</v>
      </c>
      <c r="J653" s="1" t="s">
        <v>59</v>
      </c>
      <c r="K653" s="1" t="s">
        <v>38</v>
      </c>
      <c r="L653" s="1" t="s">
        <v>61</v>
      </c>
      <c r="M653" s="1" t="s">
        <v>38</v>
      </c>
      <c r="N653" s="1">
        <v>45.64</v>
      </c>
      <c r="O653" s="2">
        <v>182.56</v>
      </c>
      <c r="P653" s="1">
        <v>11</v>
      </c>
      <c r="Q653" s="1">
        <v>20230928</v>
      </c>
      <c r="R653" s="1">
        <v>20230928</v>
      </c>
      <c r="S653" s="1">
        <v>0</v>
      </c>
      <c r="T653" s="1" t="s">
        <v>38</v>
      </c>
      <c r="U653" s="1" t="b">
        <v>0</v>
      </c>
      <c r="V653" s="1" t="b">
        <v>1</v>
      </c>
      <c r="W653" s="1" t="str" cm="1">
        <f t="array" ref="W653">_xlfn.XLOOKUP(MID(JuchuZan[[#This Row],[Item'#]],2,3),INDEX(_dtRg_Material,,1),INDEX(_dtRg_Material,,2),"-")</f>
        <v>-</v>
      </c>
      <c r="X653" s="1">
        <f>JuchuZan[[#This Row],[Total Length]]/JuchuZan[[#This Row],[OrderQty]]</f>
        <v>590</v>
      </c>
      <c r="Y653" s="87">
        <f>JuchuZan[[#This Row],[TotalPrice]]+Y652</f>
        <v>1488033.7100000014</v>
      </c>
      <c r="Z6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3" s="1" t="e">
        <f>JuchuZan[[#This Row],[Total Length]]/JuchuZan[[#This Row],[Total Block]]</f>
        <v>#DIV/0!</v>
      </c>
      <c r="AB653" s="1">
        <f>JuchuZan[[#This Row],[TotalPrice]]/JuchuZan[[#This Row],[OrderQty]]</f>
        <v>45.64</v>
      </c>
      <c r="AC653" s="1" t="e">
        <f>_xlfn.XLOOKUP(JuchuZan[[#This Row],[H'#]],#REF!,#REF!,"NA",0)</f>
        <v>#REF!</v>
      </c>
      <c r="AD653" s="1" t="e">
        <f>_xlfn.XLOOKUP(JuchuZan[[#This Row],[H'#]],#REF!,#REF!,"NA",0)</f>
        <v>#REF!</v>
      </c>
      <c r="AE653" s="1" t="str">
        <f>_xlfn.XLOOKUP(JuchuZan[[#This Row],[H'#]],[3]Sheet1!$H$2:$H$1079,[3]Sheet1!$B$2:$B$1079,"NA",0)</f>
        <v>NA</v>
      </c>
    </row>
    <row r="654" spans="1:31">
      <c r="A654" s="1" t="s">
        <v>1824</v>
      </c>
      <c r="B654" s="1" t="s">
        <v>1761</v>
      </c>
      <c r="C654" s="1" t="s">
        <v>1762</v>
      </c>
      <c r="D654" s="1">
        <v>4</v>
      </c>
      <c r="E654" s="1">
        <v>2080</v>
      </c>
      <c r="F654" s="1">
        <v>8</v>
      </c>
      <c r="G654" s="1" t="s">
        <v>828</v>
      </c>
      <c r="H654" s="1" t="s">
        <v>102</v>
      </c>
      <c r="I654" s="1" t="s">
        <v>103</v>
      </c>
      <c r="J654" s="1" t="s">
        <v>1111</v>
      </c>
      <c r="K654" s="1" t="s">
        <v>105</v>
      </c>
      <c r="L654" s="1" t="s">
        <v>96</v>
      </c>
      <c r="M654" s="1" t="s">
        <v>53</v>
      </c>
      <c r="N654" s="1">
        <v>273.01</v>
      </c>
      <c r="O654" s="2">
        <v>1092.04</v>
      </c>
      <c r="P654" s="1">
        <v>11</v>
      </c>
      <c r="Q654" s="1">
        <v>20230928</v>
      </c>
      <c r="R654" s="1">
        <v>20230928</v>
      </c>
      <c r="S654" s="1">
        <v>20230928</v>
      </c>
      <c r="T654" s="1" t="s">
        <v>38</v>
      </c>
      <c r="U654" s="1" t="b">
        <v>0</v>
      </c>
      <c r="V654" s="1" t="b">
        <v>1</v>
      </c>
      <c r="W654" s="1" t="str" cm="1">
        <f t="array" ref="W654">_xlfn.XLOOKUP(MID(JuchuZan[[#This Row],[Item'#]],2,3),INDEX(_dtRg_Material,,1),INDEX(_dtRg_Material,,2),"-")</f>
        <v>-</v>
      </c>
      <c r="X654" s="1">
        <f>JuchuZan[[#This Row],[Total Length]]/JuchuZan[[#This Row],[OrderQty]]</f>
        <v>520</v>
      </c>
      <c r="Y654" s="87">
        <f>JuchuZan[[#This Row],[TotalPrice]]+Y653</f>
        <v>1489125.7500000014</v>
      </c>
      <c r="Z6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4" s="1">
        <f>JuchuZan[[#This Row],[Total Length]]/JuchuZan[[#This Row],[Total Block]]</f>
        <v>260</v>
      </c>
      <c r="AB654" s="1">
        <f>JuchuZan[[#This Row],[TotalPrice]]/JuchuZan[[#This Row],[OrderQty]]</f>
        <v>273.01</v>
      </c>
      <c r="AC654" s="1" t="e">
        <f>_xlfn.XLOOKUP(JuchuZan[[#This Row],[H'#]],#REF!,#REF!,"NA",0)</f>
        <v>#REF!</v>
      </c>
      <c r="AD654" s="1" t="e">
        <f>_xlfn.XLOOKUP(JuchuZan[[#This Row],[H'#]],#REF!,#REF!,"NA",0)</f>
        <v>#REF!</v>
      </c>
      <c r="AE654" s="1" t="str">
        <f>_xlfn.XLOOKUP(JuchuZan[[#This Row],[H'#]],[3]Sheet1!$H$2:$H$1079,[3]Sheet1!$B$2:$B$1079,"NA",0)</f>
        <v>WHEEL CUTTING HALF 4</v>
      </c>
    </row>
    <row r="655" spans="1:31">
      <c r="A655" s="1" t="s">
        <v>1825</v>
      </c>
      <c r="B655" s="1" t="s">
        <v>1826</v>
      </c>
      <c r="C655" s="1" t="s">
        <v>1827</v>
      </c>
      <c r="D655" s="1">
        <v>8</v>
      </c>
      <c r="E655" s="1">
        <v>800</v>
      </c>
      <c r="F655" s="1">
        <v>8</v>
      </c>
      <c r="G655" s="1" t="s">
        <v>1766</v>
      </c>
      <c r="H655" s="1" t="s">
        <v>49</v>
      </c>
      <c r="I655" s="1" t="s">
        <v>50</v>
      </c>
      <c r="J655" s="1" t="s">
        <v>59</v>
      </c>
      <c r="K655" s="1" t="s">
        <v>60</v>
      </c>
      <c r="L655" s="1" t="s">
        <v>38</v>
      </c>
      <c r="M655" s="1" t="s">
        <v>38</v>
      </c>
      <c r="N655" s="1">
        <v>56.78</v>
      </c>
      <c r="O655" s="2">
        <v>454.24</v>
      </c>
      <c r="P655" s="1">
        <v>11</v>
      </c>
      <c r="Q655" s="1">
        <v>20230928</v>
      </c>
      <c r="R655" s="1">
        <v>20230928</v>
      </c>
      <c r="S655" s="1">
        <v>20230928</v>
      </c>
      <c r="T655" s="1" t="s">
        <v>38</v>
      </c>
      <c r="U655" s="1" t="b">
        <v>0</v>
      </c>
      <c r="V655" s="1" t="b">
        <v>1</v>
      </c>
      <c r="W655" s="1" t="str" cm="1">
        <f t="array" ref="W655">_xlfn.XLOOKUP(MID(JuchuZan[[#This Row],[Item'#]],2,3),INDEX(_dtRg_Material,,1),INDEX(_dtRg_Material,,2),"-")</f>
        <v>-</v>
      </c>
      <c r="X655" s="1">
        <f>JuchuZan[[#This Row],[Total Length]]/JuchuZan[[#This Row],[OrderQty]]</f>
        <v>100</v>
      </c>
      <c r="Y655" s="87">
        <f>JuchuZan[[#This Row],[TotalPrice]]+Y654</f>
        <v>1489579.9900000014</v>
      </c>
      <c r="Z6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5" s="1">
        <f>JuchuZan[[#This Row],[Total Length]]/JuchuZan[[#This Row],[Total Block]]</f>
        <v>100</v>
      </c>
      <c r="AB655" s="1">
        <f>JuchuZan[[#This Row],[TotalPrice]]/JuchuZan[[#This Row],[OrderQty]]</f>
        <v>56.78</v>
      </c>
      <c r="AC655" s="1" t="e">
        <f>_xlfn.XLOOKUP(JuchuZan[[#This Row],[H'#]],#REF!,#REF!,"NA",0)</f>
        <v>#REF!</v>
      </c>
      <c r="AD655" s="1" t="e">
        <f>_xlfn.XLOOKUP(JuchuZan[[#This Row],[H'#]],#REF!,#REF!,"NA",0)</f>
        <v>#REF!</v>
      </c>
      <c r="AE655" s="1" t="str">
        <f>_xlfn.XLOOKUP(JuchuZan[[#This Row],[H'#]],[3]Sheet1!$H$2:$H$1079,[3]Sheet1!$B$2:$B$1079,"NA",0)</f>
        <v>WHEEL CUTTING HALF 4</v>
      </c>
    </row>
    <row r="656" spans="1:31">
      <c r="A656" s="1" t="s">
        <v>1828</v>
      </c>
      <c r="B656" s="1" t="s">
        <v>1826</v>
      </c>
      <c r="C656" s="1" t="s">
        <v>1827</v>
      </c>
      <c r="D656" s="1">
        <v>8</v>
      </c>
      <c r="E656" s="1">
        <v>800</v>
      </c>
      <c r="F656" s="1">
        <v>8</v>
      </c>
      <c r="G656" s="1" t="s">
        <v>1766</v>
      </c>
      <c r="H656" s="1" t="s">
        <v>49</v>
      </c>
      <c r="I656" s="1" t="s">
        <v>50</v>
      </c>
      <c r="J656" s="1" t="s">
        <v>59</v>
      </c>
      <c r="K656" s="1" t="s">
        <v>60</v>
      </c>
      <c r="L656" s="1" t="s">
        <v>38</v>
      </c>
      <c r="M656" s="1" t="s">
        <v>38</v>
      </c>
      <c r="N656" s="1">
        <v>56.78</v>
      </c>
      <c r="O656" s="2">
        <v>454.24</v>
      </c>
      <c r="P656" s="1">
        <v>11</v>
      </c>
      <c r="Q656" s="1">
        <v>20230928</v>
      </c>
      <c r="R656" s="1">
        <v>20230928</v>
      </c>
      <c r="S656" s="1">
        <v>20230928</v>
      </c>
      <c r="T656" s="1" t="s">
        <v>38</v>
      </c>
      <c r="U656" s="1" t="b">
        <v>0</v>
      </c>
      <c r="V656" s="1" t="b">
        <v>1</v>
      </c>
      <c r="W656" s="1" t="str" cm="1">
        <f t="array" ref="W656">_xlfn.XLOOKUP(MID(JuchuZan[[#This Row],[Item'#]],2,3),INDEX(_dtRg_Material,,1),INDEX(_dtRg_Material,,2),"-")</f>
        <v>-</v>
      </c>
      <c r="X656" s="1">
        <f>JuchuZan[[#This Row],[Total Length]]/JuchuZan[[#This Row],[OrderQty]]</f>
        <v>100</v>
      </c>
      <c r="Y656" s="87">
        <f>JuchuZan[[#This Row],[TotalPrice]]+Y655</f>
        <v>1490034.2300000014</v>
      </c>
      <c r="Z6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6" s="1">
        <f>JuchuZan[[#This Row],[Total Length]]/JuchuZan[[#This Row],[Total Block]]</f>
        <v>100</v>
      </c>
      <c r="AB656" s="1">
        <f>JuchuZan[[#This Row],[TotalPrice]]/JuchuZan[[#This Row],[OrderQty]]</f>
        <v>56.78</v>
      </c>
      <c r="AC656" s="1" t="e">
        <f>_xlfn.XLOOKUP(JuchuZan[[#This Row],[H'#]],#REF!,#REF!,"NA",0)</f>
        <v>#REF!</v>
      </c>
      <c r="AD656" s="1" t="e">
        <f>_xlfn.XLOOKUP(JuchuZan[[#This Row],[H'#]],#REF!,#REF!,"NA",0)</f>
        <v>#REF!</v>
      </c>
      <c r="AE656" s="1" t="str">
        <f>_xlfn.XLOOKUP(JuchuZan[[#This Row],[H'#]],[3]Sheet1!$H$2:$H$1079,[3]Sheet1!$B$2:$B$1079,"NA",0)</f>
        <v>WHEEL CUTTING HALF 4</v>
      </c>
    </row>
    <row r="657" spans="1:31">
      <c r="A657" s="1" t="s">
        <v>1829</v>
      </c>
      <c r="B657" s="1" t="s">
        <v>1826</v>
      </c>
      <c r="C657" s="1" t="s">
        <v>1827</v>
      </c>
      <c r="D657" s="1">
        <v>8</v>
      </c>
      <c r="E657" s="1">
        <v>800</v>
      </c>
      <c r="F657" s="1">
        <v>8</v>
      </c>
      <c r="G657" s="1" t="s">
        <v>1766</v>
      </c>
      <c r="H657" s="1" t="s">
        <v>49</v>
      </c>
      <c r="I657" s="1" t="s">
        <v>50</v>
      </c>
      <c r="J657" s="1" t="s">
        <v>59</v>
      </c>
      <c r="K657" s="1" t="s">
        <v>60</v>
      </c>
      <c r="L657" s="1" t="s">
        <v>38</v>
      </c>
      <c r="M657" s="1" t="s">
        <v>38</v>
      </c>
      <c r="N657" s="1">
        <v>56.78</v>
      </c>
      <c r="O657" s="2">
        <v>454.24</v>
      </c>
      <c r="P657" s="1">
        <v>11</v>
      </c>
      <c r="Q657" s="1">
        <v>20230928</v>
      </c>
      <c r="R657" s="1">
        <v>20230928</v>
      </c>
      <c r="S657" s="1">
        <v>20230928</v>
      </c>
      <c r="T657" s="1" t="s">
        <v>38</v>
      </c>
      <c r="U657" s="1" t="b">
        <v>0</v>
      </c>
      <c r="V657" s="1" t="b">
        <v>1</v>
      </c>
      <c r="W657" s="1" t="str" cm="1">
        <f t="array" ref="W657">_xlfn.XLOOKUP(MID(JuchuZan[[#This Row],[Item'#]],2,3),INDEX(_dtRg_Material,,1),INDEX(_dtRg_Material,,2),"-")</f>
        <v>-</v>
      </c>
      <c r="X657" s="1">
        <f>JuchuZan[[#This Row],[Total Length]]/JuchuZan[[#This Row],[OrderQty]]</f>
        <v>100</v>
      </c>
      <c r="Y657" s="87">
        <f>JuchuZan[[#This Row],[TotalPrice]]+Y656</f>
        <v>1490488.4700000014</v>
      </c>
      <c r="Z6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7" s="1">
        <f>JuchuZan[[#This Row],[Total Length]]/JuchuZan[[#This Row],[Total Block]]</f>
        <v>100</v>
      </c>
      <c r="AB657" s="1">
        <f>JuchuZan[[#This Row],[TotalPrice]]/JuchuZan[[#This Row],[OrderQty]]</f>
        <v>56.78</v>
      </c>
      <c r="AC657" s="1" t="e">
        <f>_xlfn.XLOOKUP(JuchuZan[[#This Row],[H'#]],#REF!,#REF!,"NA",0)</f>
        <v>#REF!</v>
      </c>
      <c r="AD657" s="1" t="e">
        <f>_xlfn.XLOOKUP(JuchuZan[[#This Row],[H'#]],#REF!,#REF!,"NA",0)</f>
        <v>#REF!</v>
      </c>
      <c r="AE657" s="1" t="str">
        <f>_xlfn.XLOOKUP(JuchuZan[[#This Row],[H'#]],[3]Sheet1!$H$2:$H$1079,[3]Sheet1!$B$2:$B$1079,"NA",0)</f>
        <v>WHEEL CUTTING HALF 4</v>
      </c>
    </row>
    <row r="658" spans="1:31">
      <c r="A658" s="1" t="s">
        <v>1830</v>
      </c>
      <c r="B658" s="1" t="s">
        <v>1831</v>
      </c>
      <c r="C658" s="1" t="s">
        <v>1832</v>
      </c>
      <c r="D658" s="1">
        <v>8</v>
      </c>
      <c r="E658" s="1">
        <v>1760</v>
      </c>
      <c r="F658" s="1">
        <v>16</v>
      </c>
      <c r="G658" s="1" t="s">
        <v>1766</v>
      </c>
      <c r="H658" s="1" t="s">
        <v>49</v>
      </c>
      <c r="I658" s="1" t="s">
        <v>50</v>
      </c>
      <c r="J658" s="1" t="s">
        <v>59</v>
      </c>
      <c r="K658" s="1" t="s">
        <v>60</v>
      </c>
      <c r="L658" s="1" t="s">
        <v>38</v>
      </c>
      <c r="M658" s="1" t="s">
        <v>38</v>
      </c>
      <c r="N658" s="1">
        <v>63</v>
      </c>
      <c r="O658" s="2">
        <v>504</v>
      </c>
      <c r="P658" s="1">
        <v>11</v>
      </c>
      <c r="Q658" s="1">
        <v>20230928</v>
      </c>
      <c r="R658" s="1">
        <v>20230928</v>
      </c>
      <c r="S658" s="1">
        <v>20230928</v>
      </c>
      <c r="T658" s="1" t="s">
        <v>38</v>
      </c>
      <c r="U658" s="1" t="b">
        <v>0</v>
      </c>
      <c r="V658" s="1" t="b">
        <v>1</v>
      </c>
      <c r="W658" s="1" t="str" cm="1">
        <f t="array" ref="W658">_xlfn.XLOOKUP(MID(JuchuZan[[#This Row],[Item'#]],2,3),INDEX(_dtRg_Material,,1),INDEX(_dtRg_Material,,2),"-")</f>
        <v>-</v>
      </c>
      <c r="X658" s="1">
        <f>JuchuZan[[#This Row],[Total Length]]/JuchuZan[[#This Row],[OrderQty]]</f>
        <v>220</v>
      </c>
      <c r="Y658" s="87">
        <f>JuchuZan[[#This Row],[TotalPrice]]+Y657</f>
        <v>1490992.4700000014</v>
      </c>
      <c r="Z6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8" s="1">
        <f>JuchuZan[[#This Row],[Total Length]]/JuchuZan[[#This Row],[Total Block]]</f>
        <v>110</v>
      </c>
      <c r="AB658" s="1">
        <f>JuchuZan[[#This Row],[TotalPrice]]/JuchuZan[[#This Row],[OrderQty]]</f>
        <v>63</v>
      </c>
      <c r="AC658" s="1" t="e">
        <f>_xlfn.XLOOKUP(JuchuZan[[#This Row],[H'#]],#REF!,#REF!,"NA",0)</f>
        <v>#REF!</v>
      </c>
      <c r="AD658" s="1" t="e">
        <f>_xlfn.XLOOKUP(JuchuZan[[#This Row],[H'#]],#REF!,#REF!,"NA",0)</f>
        <v>#REF!</v>
      </c>
      <c r="AE658" s="1" t="str">
        <f>_xlfn.XLOOKUP(JuchuZan[[#This Row],[H'#]],[3]Sheet1!$H$2:$H$1079,[3]Sheet1!$B$2:$B$1079,"NA",0)</f>
        <v>WHEEL CUTTING HALF 4</v>
      </c>
    </row>
    <row r="659" spans="1:31">
      <c r="A659" s="1" t="s">
        <v>1833</v>
      </c>
      <c r="B659" s="1" t="s">
        <v>1831</v>
      </c>
      <c r="C659" s="1" t="s">
        <v>1832</v>
      </c>
      <c r="D659" s="1">
        <v>8</v>
      </c>
      <c r="E659" s="1">
        <v>1760</v>
      </c>
      <c r="F659" s="1">
        <v>16</v>
      </c>
      <c r="G659" s="1" t="s">
        <v>1766</v>
      </c>
      <c r="H659" s="1" t="s">
        <v>49</v>
      </c>
      <c r="I659" s="1" t="s">
        <v>50</v>
      </c>
      <c r="J659" s="1" t="s">
        <v>59</v>
      </c>
      <c r="K659" s="1" t="s">
        <v>60</v>
      </c>
      <c r="L659" s="1" t="s">
        <v>38</v>
      </c>
      <c r="M659" s="1" t="s">
        <v>38</v>
      </c>
      <c r="N659" s="1">
        <v>63</v>
      </c>
      <c r="O659" s="2">
        <v>504</v>
      </c>
      <c r="P659" s="1">
        <v>11</v>
      </c>
      <c r="Q659" s="1">
        <v>20230928</v>
      </c>
      <c r="R659" s="1">
        <v>20230928</v>
      </c>
      <c r="S659" s="1">
        <v>20230928</v>
      </c>
      <c r="T659" s="1" t="s">
        <v>38</v>
      </c>
      <c r="U659" s="1" t="b">
        <v>0</v>
      </c>
      <c r="V659" s="1" t="b">
        <v>1</v>
      </c>
      <c r="W659" s="1" t="str" cm="1">
        <f t="array" ref="W659">_xlfn.XLOOKUP(MID(JuchuZan[[#This Row],[Item'#]],2,3),INDEX(_dtRg_Material,,1),INDEX(_dtRg_Material,,2),"-")</f>
        <v>-</v>
      </c>
      <c r="X659" s="1">
        <f>JuchuZan[[#This Row],[Total Length]]/JuchuZan[[#This Row],[OrderQty]]</f>
        <v>220</v>
      </c>
      <c r="Y659" s="87">
        <f>JuchuZan[[#This Row],[TotalPrice]]+Y658</f>
        <v>1491496.4700000014</v>
      </c>
      <c r="Z6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59" s="1">
        <f>JuchuZan[[#This Row],[Total Length]]/JuchuZan[[#This Row],[Total Block]]</f>
        <v>110</v>
      </c>
      <c r="AB659" s="1">
        <f>JuchuZan[[#This Row],[TotalPrice]]/JuchuZan[[#This Row],[OrderQty]]</f>
        <v>63</v>
      </c>
      <c r="AC659" s="1" t="e">
        <f>_xlfn.XLOOKUP(JuchuZan[[#This Row],[H'#]],#REF!,#REF!,"NA",0)</f>
        <v>#REF!</v>
      </c>
      <c r="AD659" s="1" t="e">
        <f>_xlfn.XLOOKUP(JuchuZan[[#This Row],[H'#]],#REF!,#REF!,"NA",0)</f>
        <v>#REF!</v>
      </c>
      <c r="AE659" s="1" t="str">
        <f>_xlfn.XLOOKUP(JuchuZan[[#This Row],[H'#]],[3]Sheet1!$H$2:$H$1079,[3]Sheet1!$B$2:$B$1079,"NA",0)</f>
        <v>WHEEL CUTTING HALF 4</v>
      </c>
    </row>
    <row r="660" spans="1:31">
      <c r="A660" s="1" t="s">
        <v>1834</v>
      </c>
      <c r="B660" s="1" t="s">
        <v>1831</v>
      </c>
      <c r="C660" s="1" t="s">
        <v>1832</v>
      </c>
      <c r="D660" s="1">
        <v>8</v>
      </c>
      <c r="E660" s="1">
        <v>1760</v>
      </c>
      <c r="F660" s="1">
        <v>16</v>
      </c>
      <c r="G660" s="1" t="s">
        <v>1766</v>
      </c>
      <c r="H660" s="1" t="s">
        <v>49</v>
      </c>
      <c r="I660" s="1" t="s">
        <v>50</v>
      </c>
      <c r="J660" s="1" t="s">
        <v>59</v>
      </c>
      <c r="K660" s="1" t="s">
        <v>60</v>
      </c>
      <c r="L660" s="1" t="s">
        <v>38</v>
      </c>
      <c r="M660" s="1" t="s">
        <v>38</v>
      </c>
      <c r="N660" s="1">
        <v>63</v>
      </c>
      <c r="O660" s="2">
        <v>504</v>
      </c>
      <c r="P660" s="1">
        <v>11</v>
      </c>
      <c r="Q660" s="1">
        <v>20230928</v>
      </c>
      <c r="R660" s="1">
        <v>20230928</v>
      </c>
      <c r="S660" s="1">
        <v>20230928</v>
      </c>
      <c r="T660" s="1" t="s">
        <v>38</v>
      </c>
      <c r="U660" s="1" t="b">
        <v>0</v>
      </c>
      <c r="V660" s="1" t="b">
        <v>1</v>
      </c>
      <c r="W660" s="1" t="str" cm="1">
        <f t="array" ref="W660">_xlfn.XLOOKUP(MID(JuchuZan[[#This Row],[Item'#]],2,3),INDEX(_dtRg_Material,,1),INDEX(_dtRg_Material,,2),"-")</f>
        <v>-</v>
      </c>
      <c r="X660" s="1">
        <f>JuchuZan[[#This Row],[Total Length]]/JuchuZan[[#This Row],[OrderQty]]</f>
        <v>220</v>
      </c>
      <c r="Y660" s="87">
        <f>JuchuZan[[#This Row],[TotalPrice]]+Y659</f>
        <v>1492000.4700000014</v>
      </c>
      <c r="Z6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0" s="1">
        <f>JuchuZan[[#This Row],[Total Length]]/JuchuZan[[#This Row],[Total Block]]</f>
        <v>110</v>
      </c>
      <c r="AB660" s="1">
        <f>JuchuZan[[#This Row],[TotalPrice]]/JuchuZan[[#This Row],[OrderQty]]</f>
        <v>63</v>
      </c>
      <c r="AC660" s="1" t="e">
        <f>_xlfn.XLOOKUP(JuchuZan[[#This Row],[H'#]],#REF!,#REF!,"NA",0)</f>
        <v>#REF!</v>
      </c>
      <c r="AD660" s="1" t="e">
        <f>_xlfn.XLOOKUP(JuchuZan[[#This Row],[H'#]],#REF!,#REF!,"NA",0)</f>
        <v>#REF!</v>
      </c>
      <c r="AE660" s="1" t="str">
        <f>_xlfn.XLOOKUP(JuchuZan[[#This Row],[H'#]],[3]Sheet1!$H$2:$H$1079,[3]Sheet1!$B$2:$B$1079,"NA",0)</f>
        <v>WHEEL CUTTING HALF 4</v>
      </c>
    </row>
    <row r="661" spans="1:31">
      <c r="A661" s="1" t="s">
        <v>1835</v>
      </c>
      <c r="B661" s="1" t="s">
        <v>1836</v>
      </c>
      <c r="C661" s="1" t="s">
        <v>1837</v>
      </c>
      <c r="D661" s="1">
        <v>8</v>
      </c>
      <c r="E661" s="1">
        <v>2720</v>
      </c>
      <c r="F661" s="1">
        <v>16</v>
      </c>
      <c r="G661" s="1" t="s">
        <v>1766</v>
      </c>
      <c r="H661" s="1" t="s">
        <v>49</v>
      </c>
      <c r="I661" s="1" t="s">
        <v>50</v>
      </c>
      <c r="J661" s="1" t="s">
        <v>59</v>
      </c>
      <c r="K661" s="1" t="s">
        <v>60</v>
      </c>
      <c r="L661" s="1" t="s">
        <v>38</v>
      </c>
      <c r="M661" s="1" t="s">
        <v>38</v>
      </c>
      <c r="N661" s="1">
        <v>70</v>
      </c>
      <c r="O661" s="2">
        <v>560</v>
      </c>
      <c r="P661" s="1">
        <v>11</v>
      </c>
      <c r="Q661" s="1">
        <v>20230928</v>
      </c>
      <c r="R661" s="1">
        <v>20230928</v>
      </c>
      <c r="S661" s="1">
        <v>20230928</v>
      </c>
      <c r="T661" s="1" t="s">
        <v>38</v>
      </c>
      <c r="U661" s="1" t="b">
        <v>0</v>
      </c>
      <c r="V661" s="1" t="b">
        <v>1</v>
      </c>
      <c r="W661" s="1" t="str" cm="1">
        <f t="array" ref="W661">_xlfn.XLOOKUP(MID(JuchuZan[[#This Row],[Item'#]],2,3),INDEX(_dtRg_Material,,1),INDEX(_dtRg_Material,,2),"-")</f>
        <v>-</v>
      </c>
      <c r="X661" s="1">
        <f>JuchuZan[[#This Row],[Total Length]]/JuchuZan[[#This Row],[OrderQty]]</f>
        <v>340</v>
      </c>
      <c r="Y661" s="87">
        <f>JuchuZan[[#This Row],[TotalPrice]]+Y660</f>
        <v>1492560.4700000014</v>
      </c>
      <c r="Z6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1" s="1">
        <f>JuchuZan[[#This Row],[Total Length]]/JuchuZan[[#This Row],[Total Block]]</f>
        <v>170</v>
      </c>
      <c r="AB661" s="1">
        <f>JuchuZan[[#This Row],[TotalPrice]]/JuchuZan[[#This Row],[OrderQty]]</f>
        <v>70</v>
      </c>
      <c r="AC661" s="1" t="e">
        <f>_xlfn.XLOOKUP(JuchuZan[[#This Row],[H'#]],#REF!,#REF!,"NA",0)</f>
        <v>#REF!</v>
      </c>
      <c r="AD661" s="1" t="e">
        <f>_xlfn.XLOOKUP(JuchuZan[[#This Row],[H'#]],#REF!,#REF!,"NA",0)</f>
        <v>#REF!</v>
      </c>
      <c r="AE661" s="1" t="str">
        <f>_xlfn.XLOOKUP(JuchuZan[[#This Row],[H'#]],[3]Sheet1!$H$2:$H$1079,[3]Sheet1!$B$2:$B$1079,"NA",0)</f>
        <v>NA</v>
      </c>
    </row>
    <row r="662" spans="1:31">
      <c r="A662" s="1" t="s">
        <v>1838</v>
      </c>
      <c r="B662" s="1" t="s">
        <v>1836</v>
      </c>
      <c r="C662" s="1" t="s">
        <v>1837</v>
      </c>
      <c r="D662" s="1">
        <v>8</v>
      </c>
      <c r="E662" s="1">
        <v>2720</v>
      </c>
      <c r="F662" s="1">
        <v>16</v>
      </c>
      <c r="G662" s="1" t="s">
        <v>1766</v>
      </c>
      <c r="H662" s="1" t="s">
        <v>49</v>
      </c>
      <c r="I662" s="1" t="s">
        <v>50</v>
      </c>
      <c r="J662" s="1" t="s">
        <v>59</v>
      </c>
      <c r="K662" s="1" t="s">
        <v>60</v>
      </c>
      <c r="L662" s="1" t="s">
        <v>38</v>
      </c>
      <c r="M662" s="1" t="s">
        <v>38</v>
      </c>
      <c r="N662" s="1">
        <v>70</v>
      </c>
      <c r="O662" s="2">
        <v>560</v>
      </c>
      <c r="P662" s="1">
        <v>11</v>
      </c>
      <c r="Q662" s="1">
        <v>20230928</v>
      </c>
      <c r="R662" s="1">
        <v>20230928</v>
      </c>
      <c r="S662" s="1">
        <v>20230928</v>
      </c>
      <c r="T662" s="1" t="s">
        <v>38</v>
      </c>
      <c r="U662" s="1" t="b">
        <v>0</v>
      </c>
      <c r="V662" s="1" t="b">
        <v>1</v>
      </c>
      <c r="W662" s="1" t="str" cm="1">
        <f t="array" ref="W662">_xlfn.XLOOKUP(MID(JuchuZan[[#This Row],[Item'#]],2,3),INDEX(_dtRg_Material,,1),INDEX(_dtRg_Material,,2),"-")</f>
        <v>-</v>
      </c>
      <c r="X662" s="1">
        <f>JuchuZan[[#This Row],[Total Length]]/JuchuZan[[#This Row],[OrderQty]]</f>
        <v>340</v>
      </c>
      <c r="Y662" s="87">
        <f>JuchuZan[[#This Row],[TotalPrice]]+Y661</f>
        <v>1493120.4700000014</v>
      </c>
      <c r="Z6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2" s="1">
        <f>JuchuZan[[#This Row],[Total Length]]/JuchuZan[[#This Row],[Total Block]]</f>
        <v>170</v>
      </c>
      <c r="AB662" s="1">
        <f>JuchuZan[[#This Row],[TotalPrice]]/JuchuZan[[#This Row],[OrderQty]]</f>
        <v>70</v>
      </c>
      <c r="AC662" s="1" t="e">
        <f>_xlfn.XLOOKUP(JuchuZan[[#This Row],[H'#]],#REF!,#REF!,"NA",0)</f>
        <v>#REF!</v>
      </c>
      <c r="AD662" s="1" t="e">
        <f>_xlfn.XLOOKUP(JuchuZan[[#This Row],[H'#]],#REF!,#REF!,"NA",0)</f>
        <v>#REF!</v>
      </c>
      <c r="AE662" s="1" t="str">
        <f>_xlfn.XLOOKUP(JuchuZan[[#This Row],[H'#]],[3]Sheet1!$H$2:$H$1079,[3]Sheet1!$B$2:$B$1079,"NA",0)</f>
        <v>NA</v>
      </c>
    </row>
    <row r="663" spans="1:31">
      <c r="A663" s="1" t="s">
        <v>1839</v>
      </c>
      <c r="B663" s="1" t="s">
        <v>1836</v>
      </c>
      <c r="C663" s="1" t="s">
        <v>1837</v>
      </c>
      <c r="D663" s="1">
        <v>8</v>
      </c>
      <c r="E663" s="1">
        <v>2720</v>
      </c>
      <c r="F663" s="1">
        <v>16</v>
      </c>
      <c r="G663" s="1" t="s">
        <v>1766</v>
      </c>
      <c r="H663" s="1" t="s">
        <v>49</v>
      </c>
      <c r="I663" s="1" t="s">
        <v>50</v>
      </c>
      <c r="J663" s="1" t="s">
        <v>59</v>
      </c>
      <c r="K663" s="1" t="s">
        <v>60</v>
      </c>
      <c r="L663" s="1" t="s">
        <v>38</v>
      </c>
      <c r="M663" s="1" t="s">
        <v>38</v>
      </c>
      <c r="N663" s="1">
        <v>70</v>
      </c>
      <c r="O663" s="2">
        <v>560</v>
      </c>
      <c r="P663" s="1">
        <v>11</v>
      </c>
      <c r="Q663" s="1">
        <v>20230928</v>
      </c>
      <c r="R663" s="1">
        <v>20230928</v>
      </c>
      <c r="S663" s="1">
        <v>20230928</v>
      </c>
      <c r="T663" s="1" t="s">
        <v>38</v>
      </c>
      <c r="U663" s="1" t="b">
        <v>0</v>
      </c>
      <c r="V663" s="1" t="b">
        <v>1</v>
      </c>
      <c r="W663" s="1" t="str" cm="1">
        <f t="array" ref="W663">_xlfn.XLOOKUP(MID(JuchuZan[[#This Row],[Item'#]],2,3),INDEX(_dtRg_Material,,1),INDEX(_dtRg_Material,,2),"-")</f>
        <v>-</v>
      </c>
      <c r="X663" s="1">
        <f>JuchuZan[[#This Row],[Total Length]]/JuchuZan[[#This Row],[OrderQty]]</f>
        <v>340</v>
      </c>
      <c r="Y663" s="87">
        <f>JuchuZan[[#This Row],[TotalPrice]]+Y662</f>
        <v>1493680.4700000014</v>
      </c>
      <c r="Z6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3" s="1">
        <f>JuchuZan[[#This Row],[Total Length]]/JuchuZan[[#This Row],[Total Block]]</f>
        <v>170</v>
      </c>
      <c r="AB663" s="1">
        <f>JuchuZan[[#This Row],[TotalPrice]]/JuchuZan[[#This Row],[OrderQty]]</f>
        <v>70</v>
      </c>
      <c r="AC663" s="1" t="e">
        <f>_xlfn.XLOOKUP(JuchuZan[[#This Row],[H'#]],#REF!,#REF!,"NA",0)</f>
        <v>#REF!</v>
      </c>
      <c r="AD663" s="1" t="e">
        <f>_xlfn.XLOOKUP(JuchuZan[[#This Row],[H'#]],#REF!,#REF!,"NA",0)</f>
        <v>#REF!</v>
      </c>
      <c r="AE663" s="1" t="str">
        <f>_xlfn.XLOOKUP(JuchuZan[[#This Row],[H'#]],[3]Sheet1!$H$2:$H$1079,[3]Sheet1!$B$2:$B$1079,"NA",0)</f>
        <v>NA</v>
      </c>
    </row>
    <row r="664" spans="1:31">
      <c r="A664" s="1" t="s">
        <v>1840</v>
      </c>
      <c r="B664" s="1" t="s">
        <v>1841</v>
      </c>
      <c r="C664" s="1" t="s">
        <v>1842</v>
      </c>
      <c r="D664" s="1">
        <v>2</v>
      </c>
      <c r="E664" s="1">
        <v>560</v>
      </c>
      <c r="F664" s="1">
        <v>4</v>
      </c>
      <c r="G664" s="1" t="s">
        <v>1766</v>
      </c>
      <c r="H664" s="1" t="s">
        <v>49</v>
      </c>
      <c r="I664" s="1" t="s">
        <v>50</v>
      </c>
      <c r="J664" s="1" t="s">
        <v>59</v>
      </c>
      <c r="K664" s="1" t="s">
        <v>167</v>
      </c>
      <c r="L664" s="1" t="s">
        <v>38</v>
      </c>
      <c r="M664" s="1" t="s">
        <v>38</v>
      </c>
      <c r="N664" s="1">
        <v>85.06</v>
      </c>
      <c r="O664" s="2">
        <v>170.12</v>
      </c>
      <c r="P664" s="1">
        <v>11</v>
      </c>
      <c r="Q664" s="1">
        <v>20230928</v>
      </c>
      <c r="R664" s="1">
        <v>20230928</v>
      </c>
      <c r="S664" s="1">
        <v>20230928</v>
      </c>
      <c r="T664" s="1" t="s">
        <v>38</v>
      </c>
      <c r="U664" s="1" t="b">
        <v>0</v>
      </c>
      <c r="V664" s="1" t="b">
        <v>1</v>
      </c>
      <c r="W664" s="1" t="str" cm="1">
        <f t="array" ref="W664">_xlfn.XLOOKUP(MID(JuchuZan[[#This Row],[Item'#]],2,3),INDEX(_dtRg_Material,,1),INDEX(_dtRg_Material,,2),"-")</f>
        <v>-</v>
      </c>
      <c r="X664" s="1">
        <f>JuchuZan[[#This Row],[Total Length]]/JuchuZan[[#This Row],[OrderQty]]</f>
        <v>280</v>
      </c>
      <c r="Y664" s="87">
        <f>JuchuZan[[#This Row],[TotalPrice]]+Y663</f>
        <v>1493850.5900000015</v>
      </c>
      <c r="Z6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4" s="1">
        <f>JuchuZan[[#This Row],[Total Length]]/JuchuZan[[#This Row],[Total Block]]</f>
        <v>140</v>
      </c>
      <c r="AB664" s="1">
        <f>JuchuZan[[#This Row],[TotalPrice]]/JuchuZan[[#This Row],[OrderQty]]</f>
        <v>85.06</v>
      </c>
      <c r="AC664" s="1" t="e">
        <f>_xlfn.XLOOKUP(JuchuZan[[#This Row],[H'#]],#REF!,#REF!,"NA",0)</f>
        <v>#REF!</v>
      </c>
      <c r="AD664" s="1" t="e">
        <f>_xlfn.XLOOKUP(JuchuZan[[#This Row],[H'#]],#REF!,#REF!,"NA",0)</f>
        <v>#REF!</v>
      </c>
      <c r="AE664" s="1" t="str">
        <f>_xlfn.XLOOKUP(JuchuZan[[#This Row],[H'#]],[3]Sheet1!$H$2:$H$1079,[3]Sheet1!$B$2:$B$1079,"NA",0)</f>
        <v>WASHING &amp; WIPING RAIL</v>
      </c>
    </row>
    <row r="665" spans="1:31">
      <c r="A665" s="1" t="s">
        <v>1843</v>
      </c>
      <c r="B665" s="1" t="s">
        <v>1844</v>
      </c>
      <c r="C665" s="1" t="s">
        <v>1845</v>
      </c>
      <c r="D665" s="1">
        <v>8</v>
      </c>
      <c r="E665" s="1">
        <v>2240</v>
      </c>
      <c r="F665" s="1">
        <v>16</v>
      </c>
      <c r="G665" s="1" t="s">
        <v>1766</v>
      </c>
      <c r="H665" s="1" t="s">
        <v>49</v>
      </c>
      <c r="I665" s="1" t="s">
        <v>50</v>
      </c>
      <c r="J665" s="1" t="s">
        <v>81</v>
      </c>
      <c r="K665" s="1" t="s">
        <v>60</v>
      </c>
      <c r="L665" s="1" t="s">
        <v>38</v>
      </c>
      <c r="M665" s="1" t="s">
        <v>38</v>
      </c>
      <c r="N665" s="1">
        <v>71</v>
      </c>
      <c r="O665" s="2">
        <v>568</v>
      </c>
      <c r="P665" s="1">
        <v>11</v>
      </c>
      <c r="Q665" s="1">
        <v>20230928</v>
      </c>
      <c r="R665" s="1">
        <v>20230928</v>
      </c>
      <c r="S665" s="1">
        <v>20230928</v>
      </c>
      <c r="T665" s="1" t="s">
        <v>38</v>
      </c>
      <c r="U665" s="1" t="b">
        <v>0</v>
      </c>
      <c r="V665" s="1" t="b">
        <v>1</v>
      </c>
      <c r="W665" s="1" t="str" cm="1">
        <f t="array" ref="W665">_xlfn.XLOOKUP(MID(JuchuZan[[#This Row],[Item'#]],2,3),INDEX(_dtRg_Material,,1),INDEX(_dtRg_Material,,2),"-")</f>
        <v>-</v>
      </c>
      <c r="X665" s="1">
        <f>JuchuZan[[#This Row],[Total Length]]/JuchuZan[[#This Row],[OrderQty]]</f>
        <v>280</v>
      </c>
      <c r="Y665" s="87">
        <f>JuchuZan[[#This Row],[TotalPrice]]+Y664</f>
        <v>1494418.5900000015</v>
      </c>
      <c r="Z6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5" s="1">
        <f>JuchuZan[[#This Row],[Total Length]]/JuchuZan[[#This Row],[Total Block]]</f>
        <v>140</v>
      </c>
      <c r="AB665" s="1">
        <f>JuchuZan[[#This Row],[TotalPrice]]/JuchuZan[[#This Row],[OrderQty]]</f>
        <v>71</v>
      </c>
      <c r="AC665" s="1" t="e">
        <f>_xlfn.XLOOKUP(JuchuZan[[#This Row],[H'#]],#REF!,#REF!,"NA",0)</f>
        <v>#REF!</v>
      </c>
      <c r="AD665" s="1" t="e">
        <f>_xlfn.XLOOKUP(JuchuZan[[#This Row],[H'#]],#REF!,#REF!,"NA",0)</f>
        <v>#REF!</v>
      </c>
      <c r="AE665" s="1" t="str">
        <f>_xlfn.XLOOKUP(JuchuZan[[#This Row],[H'#]],[3]Sheet1!$H$2:$H$1079,[3]Sheet1!$B$2:$B$1079,"NA",0)</f>
        <v>WHEEL CUTTING HALF 4</v>
      </c>
    </row>
    <row r="666" spans="1:31">
      <c r="A666" s="1" t="s">
        <v>1846</v>
      </c>
      <c r="B666" s="1" t="s">
        <v>1847</v>
      </c>
      <c r="C666" s="1" t="s">
        <v>1848</v>
      </c>
      <c r="D666" s="1">
        <v>180</v>
      </c>
      <c r="E666" s="1">
        <v>167400</v>
      </c>
      <c r="F666" s="1">
        <v>360</v>
      </c>
      <c r="G666" s="1" t="s">
        <v>559</v>
      </c>
      <c r="H666" s="1" t="s">
        <v>49</v>
      </c>
      <c r="I666" s="1" t="s">
        <v>50</v>
      </c>
      <c r="J666" s="1" t="s">
        <v>397</v>
      </c>
      <c r="K666" s="1" t="s">
        <v>115</v>
      </c>
      <c r="L666" s="1" t="s">
        <v>96</v>
      </c>
      <c r="M666" s="1" t="s">
        <v>208</v>
      </c>
      <c r="N666" s="1">
        <v>96.77</v>
      </c>
      <c r="O666" s="2">
        <v>17418.599999999999</v>
      </c>
      <c r="P666" s="1">
        <v>11</v>
      </c>
      <c r="Q666" s="1">
        <v>20230928</v>
      </c>
      <c r="R666" s="1">
        <v>20230928</v>
      </c>
      <c r="S666" s="1">
        <v>20230928</v>
      </c>
      <c r="T666" s="1" t="s">
        <v>38</v>
      </c>
      <c r="U666" s="1" t="b">
        <v>0</v>
      </c>
      <c r="V666" s="1" t="b">
        <v>1</v>
      </c>
      <c r="W666" s="1" t="str" cm="1">
        <f t="array" ref="W666">_xlfn.XLOOKUP(MID(JuchuZan[[#This Row],[Item'#]],2,3),INDEX(_dtRg_Material,,1),INDEX(_dtRg_Material,,2),"-")</f>
        <v>-</v>
      </c>
      <c r="X666" s="1">
        <f>JuchuZan[[#This Row],[Total Length]]/JuchuZan[[#This Row],[OrderQty]]</f>
        <v>930</v>
      </c>
      <c r="Y666" s="87">
        <f>JuchuZan[[#This Row],[TotalPrice]]+Y665</f>
        <v>1511837.1900000016</v>
      </c>
      <c r="Z6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666" s="1">
        <f>JuchuZan[[#This Row],[Total Length]]/JuchuZan[[#This Row],[Total Block]]</f>
        <v>465</v>
      </c>
      <c r="AB666" s="1">
        <f>JuchuZan[[#This Row],[TotalPrice]]/JuchuZan[[#This Row],[OrderQty]]</f>
        <v>96.77</v>
      </c>
      <c r="AC666" s="1" t="e">
        <f>_xlfn.XLOOKUP(JuchuZan[[#This Row],[H'#]],#REF!,#REF!,"NA",0)</f>
        <v>#REF!</v>
      </c>
      <c r="AD666" s="1" t="e">
        <f>_xlfn.XLOOKUP(JuchuZan[[#This Row],[H'#]],#REF!,#REF!,"NA",0)</f>
        <v>#REF!</v>
      </c>
      <c r="AE666" s="1" t="str">
        <f>_xlfn.XLOOKUP(JuchuZan[[#This Row],[H'#]],[3]Sheet1!$H$2:$H$1079,[3]Sheet1!$B$2:$B$1079,"NA",0)</f>
        <v>NA</v>
      </c>
    </row>
    <row r="667" spans="1:31">
      <c r="A667" s="1" t="s">
        <v>1849</v>
      </c>
      <c r="B667" s="1" t="s">
        <v>1850</v>
      </c>
      <c r="C667" s="1" t="s">
        <v>1851</v>
      </c>
      <c r="D667" s="1">
        <v>8</v>
      </c>
      <c r="E667" s="1">
        <v>5600</v>
      </c>
      <c r="F667" s="1">
        <v>16</v>
      </c>
      <c r="G667" s="1" t="s">
        <v>215</v>
      </c>
      <c r="H667" s="1" t="s">
        <v>1171</v>
      </c>
      <c r="I667" s="1" t="s">
        <v>233</v>
      </c>
      <c r="J667" s="1" t="s">
        <v>59</v>
      </c>
      <c r="K667" s="1" t="s">
        <v>105</v>
      </c>
      <c r="L667" s="1" t="s">
        <v>356</v>
      </c>
      <c r="M667" s="1" t="s">
        <v>53</v>
      </c>
      <c r="N667" s="1">
        <v>228.91</v>
      </c>
      <c r="O667" s="2">
        <v>1831.28</v>
      </c>
      <c r="P667" s="1">
        <v>11</v>
      </c>
      <c r="Q667" s="1">
        <v>20230928</v>
      </c>
      <c r="R667" s="1">
        <v>20230928</v>
      </c>
      <c r="S667" s="1">
        <v>20230928</v>
      </c>
      <c r="T667" s="1" t="s">
        <v>38</v>
      </c>
      <c r="U667" s="1" t="b">
        <v>0</v>
      </c>
      <c r="V667" s="1" t="b">
        <v>1</v>
      </c>
      <c r="W667" s="1" t="str" cm="1">
        <f t="array" ref="W667">_xlfn.XLOOKUP(MID(JuchuZan[[#This Row],[Item'#]],2,3),INDEX(_dtRg_Material,,1),INDEX(_dtRg_Material,,2),"-")</f>
        <v>-</v>
      </c>
      <c r="X667" s="1">
        <f>JuchuZan[[#This Row],[Total Length]]/JuchuZan[[#This Row],[OrderQty]]</f>
        <v>700</v>
      </c>
      <c r="Y667" s="87">
        <f>JuchuZan[[#This Row],[TotalPrice]]+Y666</f>
        <v>1513668.4700000016</v>
      </c>
      <c r="Z6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7" s="1">
        <f>JuchuZan[[#This Row],[Total Length]]/JuchuZan[[#This Row],[Total Block]]</f>
        <v>350</v>
      </c>
      <c r="AB667" s="1">
        <f>JuchuZan[[#This Row],[TotalPrice]]/JuchuZan[[#This Row],[OrderQty]]</f>
        <v>228.91</v>
      </c>
      <c r="AC667" s="1" t="e">
        <f>_xlfn.XLOOKUP(JuchuZan[[#This Row],[H'#]],#REF!,#REF!,"NA",0)</f>
        <v>#REF!</v>
      </c>
      <c r="AD667" s="1" t="e">
        <f>_xlfn.XLOOKUP(JuchuZan[[#This Row],[H'#]],#REF!,#REF!,"NA",0)</f>
        <v>#REF!</v>
      </c>
      <c r="AE667" s="1" t="str">
        <f>_xlfn.XLOOKUP(JuchuZan[[#This Row],[H'#]],[3]Sheet1!$H$2:$H$1079,[3]Sheet1!$B$2:$B$1079,"NA",0)</f>
        <v>RAIL SURFACE GRINDING</v>
      </c>
    </row>
    <row r="668" spans="1:31">
      <c r="A668" s="1" t="s">
        <v>1852</v>
      </c>
      <c r="B668" s="1" t="s">
        <v>1853</v>
      </c>
      <c r="C668" s="1" t="s">
        <v>1854</v>
      </c>
      <c r="D668" s="1">
        <v>7</v>
      </c>
      <c r="E668" s="1">
        <v>21000</v>
      </c>
      <c r="F668" s="1">
        <v>0</v>
      </c>
      <c r="G668" s="1" t="s">
        <v>215</v>
      </c>
      <c r="H668" s="1" t="s">
        <v>324</v>
      </c>
      <c r="I668" s="1" t="s">
        <v>50</v>
      </c>
      <c r="J668" s="1" t="s">
        <v>59</v>
      </c>
      <c r="K668" s="1" t="s">
        <v>38</v>
      </c>
      <c r="L668" s="1" t="s">
        <v>61</v>
      </c>
      <c r="M668" s="1" t="s">
        <v>38</v>
      </c>
      <c r="N668" s="1">
        <v>185</v>
      </c>
      <c r="O668" s="2">
        <v>1295</v>
      </c>
      <c r="P668" s="1">
        <v>11</v>
      </c>
      <c r="Q668" s="1">
        <v>20230928</v>
      </c>
      <c r="R668" s="1">
        <v>20230928</v>
      </c>
      <c r="S668" s="1">
        <v>20230928</v>
      </c>
      <c r="T668" s="1" t="s">
        <v>38</v>
      </c>
      <c r="U668" s="1" t="b">
        <v>0</v>
      </c>
      <c r="V668" s="1" t="b">
        <v>1</v>
      </c>
      <c r="W668" s="1" t="str" cm="1">
        <f t="array" ref="W668">_xlfn.XLOOKUP(MID(JuchuZan[[#This Row],[Item'#]],2,3),INDEX(_dtRg_Material,,1),INDEX(_dtRg_Material,,2),"-")</f>
        <v>-</v>
      </c>
      <c r="X668" s="1">
        <f>JuchuZan[[#This Row],[Total Length]]/JuchuZan[[#This Row],[OrderQty]]</f>
        <v>3000</v>
      </c>
      <c r="Y668" s="87">
        <f>JuchuZan[[#This Row],[TotalPrice]]+Y667</f>
        <v>1514963.4700000016</v>
      </c>
      <c r="Z6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8" s="1" t="e">
        <f>JuchuZan[[#This Row],[Total Length]]/JuchuZan[[#This Row],[Total Block]]</f>
        <v>#DIV/0!</v>
      </c>
      <c r="AB668" s="1">
        <f>JuchuZan[[#This Row],[TotalPrice]]/JuchuZan[[#This Row],[OrderQty]]</f>
        <v>185</v>
      </c>
      <c r="AC668" s="1" t="e">
        <f>_xlfn.XLOOKUP(JuchuZan[[#This Row],[H'#]],#REF!,#REF!,"NA",0)</f>
        <v>#REF!</v>
      </c>
      <c r="AD668" s="1" t="e">
        <f>_xlfn.XLOOKUP(JuchuZan[[#This Row],[H'#]],#REF!,#REF!,"NA",0)</f>
        <v>#REF!</v>
      </c>
      <c r="AE668" s="1" t="str">
        <f>_xlfn.XLOOKUP(JuchuZan[[#This Row],[H'#]],[3]Sheet1!$H$2:$H$1079,[3]Sheet1!$B$2:$B$1079,"NA",0)</f>
        <v>NA</v>
      </c>
    </row>
    <row r="669" spans="1:31">
      <c r="A669" s="1" t="s">
        <v>1855</v>
      </c>
      <c r="B669" s="1" t="s">
        <v>388</v>
      </c>
      <c r="C669" s="1" t="s">
        <v>389</v>
      </c>
      <c r="D669" s="1">
        <v>100</v>
      </c>
      <c r="E669" s="1">
        <v>40000</v>
      </c>
      <c r="F669" s="1">
        <v>200</v>
      </c>
      <c r="G669" s="1" t="s">
        <v>135</v>
      </c>
      <c r="H669" s="1" t="s">
        <v>49</v>
      </c>
      <c r="I669" s="1" t="s">
        <v>50</v>
      </c>
      <c r="J669" s="1" t="s">
        <v>59</v>
      </c>
      <c r="K669" s="1" t="s">
        <v>60</v>
      </c>
      <c r="L669" s="1" t="s">
        <v>38</v>
      </c>
      <c r="M669" s="1" t="s">
        <v>53</v>
      </c>
      <c r="N669" s="1">
        <v>131</v>
      </c>
      <c r="O669" s="2">
        <v>13100</v>
      </c>
      <c r="P669" s="1">
        <v>11</v>
      </c>
      <c r="Q669" s="1">
        <v>20230928</v>
      </c>
      <c r="R669" s="1">
        <v>20230928</v>
      </c>
      <c r="S669" s="1">
        <v>20230928</v>
      </c>
      <c r="T669" s="1" t="s">
        <v>38</v>
      </c>
      <c r="U669" s="1" t="b">
        <v>0</v>
      </c>
      <c r="V669" s="1" t="b">
        <v>1</v>
      </c>
      <c r="W669" s="1" t="str" cm="1">
        <f t="array" ref="W669">_xlfn.XLOOKUP(MID(JuchuZan[[#This Row],[Item'#]],2,3),INDEX(_dtRg_Material,,1),INDEX(_dtRg_Material,,2),"-")</f>
        <v>-</v>
      </c>
      <c r="X669" s="1">
        <f>JuchuZan[[#This Row],[Total Length]]/JuchuZan[[#This Row],[OrderQty]]</f>
        <v>400</v>
      </c>
      <c r="Y669" s="87">
        <f>JuchuZan[[#This Row],[TotalPrice]]+Y668</f>
        <v>1528063.4700000016</v>
      </c>
      <c r="Z6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69" s="1">
        <f>JuchuZan[[#This Row],[Total Length]]/JuchuZan[[#This Row],[Total Block]]</f>
        <v>200</v>
      </c>
      <c r="AB669" s="1">
        <f>JuchuZan[[#This Row],[TotalPrice]]/JuchuZan[[#This Row],[OrderQty]]</f>
        <v>131</v>
      </c>
      <c r="AC669" s="1" t="e">
        <f>_xlfn.XLOOKUP(JuchuZan[[#This Row],[H'#]],#REF!,#REF!,"NA",0)</f>
        <v>#REF!</v>
      </c>
      <c r="AD669" s="1" t="e">
        <f>_xlfn.XLOOKUP(JuchuZan[[#This Row],[H'#]],#REF!,#REF!,"NA",0)</f>
        <v>#REF!</v>
      </c>
      <c r="AE669" s="1" t="str">
        <f>_xlfn.XLOOKUP(JuchuZan[[#This Row],[H'#]],[3]Sheet1!$H$2:$H$1079,[3]Sheet1!$B$2:$B$1079,"NA",0)</f>
        <v>WASHING &amp; WIPING RAIL</v>
      </c>
    </row>
    <row r="670" spans="1:31">
      <c r="A670" s="1" t="s">
        <v>1856</v>
      </c>
      <c r="B670" s="1" t="s">
        <v>388</v>
      </c>
      <c r="C670" s="1" t="s">
        <v>389</v>
      </c>
      <c r="D670" s="1">
        <v>24</v>
      </c>
      <c r="E670" s="1">
        <v>9600</v>
      </c>
      <c r="F670" s="1">
        <v>48</v>
      </c>
      <c r="G670" s="1" t="s">
        <v>135</v>
      </c>
      <c r="H670" s="1" t="s">
        <v>49</v>
      </c>
      <c r="I670" s="1" t="s">
        <v>50</v>
      </c>
      <c r="J670" s="1" t="s">
        <v>59</v>
      </c>
      <c r="K670" s="1" t="s">
        <v>60</v>
      </c>
      <c r="L670" s="1" t="s">
        <v>38</v>
      </c>
      <c r="M670" s="1" t="s">
        <v>53</v>
      </c>
      <c r="N670" s="1">
        <v>131</v>
      </c>
      <c r="O670" s="2">
        <v>3144</v>
      </c>
      <c r="P670" s="1">
        <v>11</v>
      </c>
      <c r="Q670" s="1">
        <v>20230928</v>
      </c>
      <c r="R670" s="1">
        <v>20230928</v>
      </c>
      <c r="S670" s="1">
        <v>20230928</v>
      </c>
      <c r="T670" s="1" t="s">
        <v>38</v>
      </c>
      <c r="U670" s="1" t="b">
        <v>0</v>
      </c>
      <c r="V670" s="1" t="b">
        <v>1</v>
      </c>
      <c r="W670" s="1" t="str" cm="1">
        <f t="array" ref="W670">_xlfn.XLOOKUP(MID(JuchuZan[[#This Row],[Item'#]],2,3),INDEX(_dtRg_Material,,1),INDEX(_dtRg_Material,,2),"-")</f>
        <v>-</v>
      </c>
      <c r="X670" s="1">
        <f>JuchuZan[[#This Row],[Total Length]]/JuchuZan[[#This Row],[OrderQty]]</f>
        <v>400</v>
      </c>
      <c r="Y670" s="87">
        <f>JuchuZan[[#This Row],[TotalPrice]]+Y669</f>
        <v>1531207.4700000016</v>
      </c>
      <c r="Z6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0" s="1">
        <f>JuchuZan[[#This Row],[Total Length]]/JuchuZan[[#This Row],[Total Block]]</f>
        <v>200</v>
      </c>
      <c r="AB670" s="1">
        <f>JuchuZan[[#This Row],[TotalPrice]]/JuchuZan[[#This Row],[OrderQty]]</f>
        <v>131</v>
      </c>
      <c r="AC670" s="1" t="e">
        <f>_xlfn.XLOOKUP(JuchuZan[[#This Row],[H'#]],#REF!,#REF!,"NA",0)</f>
        <v>#REF!</v>
      </c>
      <c r="AD670" s="1" t="e">
        <f>_xlfn.XLOOKUP(JuchuZan[[#This Row],[H'#]],#REF!,#REF!,"NA",0)</f>
        <v>#REF!</v>
      </c>
      <c r="AE670" s="1" t="str">
        <f>_xlfn.XLOOKUP(JuchuZan[[#This Row],[H'#]],[3]Sheet1!$H$2:$H$1079,[3]Sheet1!$B$2:$B$1079,"NA",0)</f>
        <v>FINISH STRAIGHTENING</v>
      </c>
    </row>
    <row r="671" spans="1:31">
      <c r="A671" s="1" t="s">
        <v>1857</v>
      </c>
      <c r="B671" s="1" t="s">
        <v>1858</v>
      </c>
      <c r="C671" s="1" t="s">
        <v>1859</v>
      </c>
      <c r="D671" s="1">
        <v>4</v>
      </c>
      <c r="E671" s="1">
        <v>6000</v>
      </c>
      <c r="F671" s="1">
        <v>8</v>
      </c>
      <c r="G671" s="1" t="s">
        <v>856</v>
      </c>
      <c r="H671" s="1" t="s">
        <v>157</v>
      </c>
      <c r="I671" s="1" t="s">
        <v>67</v>
      </c>
      <c r="J671" s="1" t="s">
        <v>44</v>
      </c>
      <c r="K671" s="1" t="s">
        <v>52</v>
      </c>
      <c r="L671" s="1" t="s">
        <v>106</v>
      </c>
      <c r="M671" s="1" t="s">
        <v>208</v>
      </c>
      <c r="N671" s="1">
        <v>865.73</v>
      </c>
      <c r="O671" s="2">
        <v>3462.92</v>
      </c>
      <c r="P671" s="1">
        <v>11</v>
      </c>
      <c r="Q671" s="1">
        <v>20230707</v>
      </c>
      <c r="R671" s="1">
        <v>20230928</v>
      </c>
      <c r="S671" s="1">
        <v>20230928</v>
      </c>
      <c r="T671" s="1" t="s">
        <v>38</v>
      </c>
      <c r="U671" s="1" t="b">
        <v>0</v>
      </c>
      <c r="V671" s="1" t="b">
        <v>1</v>
      </c>
      <c r="W671" s="1" t="str" cm="1">
        <f t="array" ref="W671">_xlfn.XLOOKUP(MID(JuchuZan[[#This Row],[Item'#]],2,3),INDEX(_dtRg_Material,,1),INDEX(_dtRg_Material,,2),"-")</f>
        <v>-</v>
      </c>
      <c r="X671" s="1">
        <f>JuchuZan[[#This Row],[Total Length]]/JuchuZan[[#This Row],[OrderQty]]</f>
        <v>1500</v>
      </c>
      <c r="Y671" s="87">
        <f>JuchuZan[[#This Row],[TotalPrice]]+Y670</f>
        <v>1534670.3900000015</v>
      </c>
      <c r="Z6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1" s="1">
        <f>JuchuZan[[#This Row],[Total Length]]/JuchuZan[[#This Row],[Total Block]]</f>
        <v>750</v>
      </c>
      <c r="AB671" s="1">
        <f>JuchuZan[[#This Row],[TotalPrice]]/JuchuZan[[#This Row],[OrderQty]]</f>
        <v>865.73</v>
      </c>
      <c r="AC671" s="1" t="e">
        <f>_xlfn.XLOOKUP(JuchuZan[[#This Row],[H'#]],#REF!,#REF!,"NA",0)</f>
        <v>#REF!</v>
      </c>
      <c r="AD671" s="1" t="e">
        <f>_xlfn.XLOOKUP(JuchuZan[[#This Row],[H'#]],#REF!,#REF!,"NA",0)</f>
        <v>#REF!</v>
      </c>
      <c r="AE671" s="1" t="str">
        <f>_xlfn.XLOOKUP(JuchuZan[[#This Row],[H'#]],[3]Sheet1!$H$2:$H$1079,[3]Sheet1!$B$2:$B$1079,"NA",0)</f>
        <v>MIDDLE STRAIGHTENING</v>
      </c>
    </row>
    <row r="672" spans="1:31">
      <c r="A672" s="1" t="s">
        <v>1860</v>
      </c>
      <c r="B672" s="1" t="s">
        <v>528</v>
      </c>
      <c r="C672" s="1" t="s">
        <v>529</v>
      </c>
      <c r="D672" s="1">
        <v>10</v>
      </c>
      <c r="E672" s="1">
        <v>0</v>
      </c>
      <c r="F672" s="1">
        <v>10</v>
      </c>
      <c r="G672" s="1" t="s">
        <v>38</v>
      </c>
      <c r="H672" s="1" t="s">
        <v>157</v>
      </c>
      <c r="I672" s="1" t="s">
        <v>67</v>
      </c>
      <c r="J672" s="1" t="s">
        <v>44</v>
      </c>
      <c r="K672" s="1" t="s">
        <v>167</v>
      </c>
      <c r="L672" s="1" t="s">
        <v>61</v>
      </c>
      <c r="M672" s="1" t="s">
        <v>38</v>
      </c>
      <c r="N672" s="1">
        <v>160.04</v>
      </c>
      <c r="O672" s="2">
        <v>1600.4</v>
      </c>
      <c r="P672" s="1">
        <v>21</v>
      </c>
      <c r="Q672" s="1">
        <v>20230928</v>
      </c>
      <c r="R672" s="1">
        <v>20230928</v>
      </c>
      <c r="S672" s="1">
        <v>20230928</v>
      </c>
      <c r="T672" s="1" t="s">
        <v>38</v>
      </c>
      <c r="U672" s="1" t="b">
        <v>0</v>
      </c>
      <c r="V672" s="1" t="b">
        <v>1</v>
      </c>
      <c r="W672" s="1" t="str" cm="1">
        <f t="array" ref="W672">_xlfn.XLOOKUP(MID(JuchuZan[[#This Row],[Item'#]],2,3),INDEX(_dtRg_Material,,1),INDEX(_dtRg_Material,,2),"-")</f>
        <v>-</v>
      </c>
      <c r="X672" s="1">
        <f>JuchuZan[[#This Row],[Total Length]]/JuchuZan[[#This Row],[OrderQty]]</f>
        <v>0</v>
      </c>
      <c r="Y672" s="87">
        <f>JuchuZan[[#This Row],[TotalPrice]]+Y671</f>
        <v>1536270.7900000014</v>
      </c>
      <c r="Z6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2" s="1">
        <f>JuchuZan[[#This Row],[Total Length]]/JuchuZan[[#This Row],[Total Block]]</f>
        <v>0</v>
      </c>
      <c r="AB672" s="1">
        <f>JuchuZan[[#This Row],[TotalPrice]]/JuchuZan[[#This Row],[OrderQty]]</f>
        <v>160.04000000000002</v>
      </c>
      <c r="AC672" s="1" t="e">
        <f>_xlfn.XLOOKUP(JuchuZan[[#This Row],[H'#]],#REF!,#REF!,"NA",0)</f>
        <v>#REF!</v>
      </c>
      <c r="AD672" s="1" t="e">
        <f>_xlfn.XLOOKUP(JuchuZan[[#This Row],[H'#]],#REF!,#REF!,"NA",0)</f>
        <v>#REF!</v>
      </c>
      <c r="AE672" s="1" t="str">
        <f>_xlfn.XLOOKUP(JuchuZan[[#This Row],[H'#]],[3]Sheet1!$H$2:$H$1079,[3]Sheet1!$B$2:$B$1079,"NA",0)</f>
        <v>WASHING BLOCK</v>
      </c>
    </row>
    <row r="673" spans="1:31">
      <c r="A673" s="1" t="s">
        <v>1861</v>
      </c>
      <c r="B673" s="1" t="s">
        <v>631</v>
      </c>
      <c r="C673" s="1" t="s">
        <v>632</v>
      </c>
      <c r="D673" s="1">
        <v>10</v>
      </c>
      <c r="E673" s="1">
        <v>0</v>
      </c>
      <c r="F673" s="1">
        <v>10</v>
      </c>
      <c r="G673" s="1" t="s">
        <v>38</v>
      </c>
      <c r="H673" s="1" t="s">
        <v>157</v>
      </c>
      <c r="I673" s="1" t="s">
        <v>67</v>
      </c>
      <c r="J673" s="1" t="s">
        <v>44</v>
      </c>
      <c r="K673" s="1" t="s">
        <v>52</v>
      </c>
      <c r="L673" s="1" t="s">
        <v>61</v>
      </c>
      <c r="M673" s="1" t="s">
        <v>38</v>
      </c>
      <c r="N673" s="1">
        <v>160.04</v>
      </c>
      <c r="O673" s="2">
        <v>1600.4</v>
      </c>
      <c r="P673" s="1">
        <v>21</v>
      </c>
      <c r="Q673" s="1">
        <v>20230928</v>
      </c>
      <c r="R673" s="1">
        <v>20230928</v>
      </c>
      <c r="S673" s="1">
        <v>20230928</v>
      </c>
      <c r="T673" s="1" t="s">
        <v>38</v>
      </c>
      <c r="U673" s="1" t="b">
        <v>0</v>
      </c>
      <c r="V673" s="1" t="b">
        <v>1</v>
      </c>
      <c r="W673" s="1" t="str" cm="1">
        <f t="array" ref="W673">_xlfn.XLOOKUP(MID(JuchuZan[[#This Row],[Item'#]],2,3),INDEX(_dtRg_Material,,1),INDEX(_dtRg_Material,,2),"-")</f>
        <v>-</v>
      </c>
      <c r="X673" s="1">
        <f>JuchuZan[[#This Row],[Total Length]]/JuchuZan[[#This Row],[OrderQty]]</f>
        <v>0</v>
      </c>
      <c r="Y673" s="87">
        <f>JuchuZan[[#This Row],[TotalPrice]]+Y672</f>
        <v>1537871.1900000013</v>
      </c>
      <c r="Z6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3" s="1">
        <f>JuchuZan[[#This Row],[Total Length]]/JuchuZan[[#This Row],[Total Block]]</f>
        <v>0</v>
      </c>
      <c r="AB673" s="1">
        <f>JuchuZan[[#This Row],[TotalPrice]]/JuchuZan[[#This Row],[OrderQty]]</f>
        <v>160.04000000000002</v>
      </c>
      <c r="AC673" s="1" t="e">
        <f>_xlfn.XLOOKUP(JuchuZan[[#This Row],[H'#]],#REF!,#REF!,"NA",0)</f>
        <v>#REF!</v>
      </c>
      <c r="AD673" s="1" t="e">
        <f>_xlfn.XLOOKUP(JuchuZan[[#This Row],[H'#]],#REF!,#REF!,"NA",0)</f>
        <v>#REF!</v>
      </c>
      <c r="AE673" s="1" t="str">
        <f>_xlfn.XLOOKUP(JuchuZan[[#This Row],[H'#]],[3]Sheet1!$H$2:$H$1079,[3]Sheet1!$B$2:$B$1079,"NA",0)</f>
        <v>BLOCK SURFACE &amp; GROOVE G</v>
      </c>
    </row>
    <row r="674" spans="1:31">
      <c r="A674" s="1" t="s">
        <v>1862</v>
      </c>
      <c r="B674" s="1" t="s">
        <v>631</v>
      </c>
      <c r="C674" s="1" t="s">
        <v>632</v>
      </c>
      <c r="D674" s="1">
        <v>2</v>
      </c>
      <c r="E674" s="1">
        <v>0</v>
      </c>
      <c r="F674" s="1">
        <v>2</v>
      </c>
      <c r="G674" s="1" t="s">
        <v>38</v>
      </c>
      <c r="H674" s="1" t="s">
        <v>157</v>
      </c>
      <c r="I674" s="1" t="s">
        <v>67</v>
      </c>
      <c r="J674" s="1" t="s">
        <v>44</v>
      </c>
      <c r="K674" s="1" t="s">
        <v>52</v>
      </c>
      <c r="L674" s="1" t="s">
        <v>61</v>
      </c>
      <c r="M674" s="1" t="s">
        <v>38</v>
      </c>
      <c r="N674" s="1">
        <v>160.04</v>
      </c>
      <c r="O674" s="2">
        <v>320.08</v>
      </c>
      <c r="P674" s="1">
        <v>21</v>
      </c>
      <c r="Q674" s="1">
        <v>20230928</v>
      </c>
      <c r="R674" s="1">
        <v>20230928</v>
      </c>
      <c r="S674" s="1">
        <v>20230928</v>
      </c>
      <c r="T674" s="1" t="s">
        <v>38</v>
      </c>
      <c r="U674" s="1" t="b">
        <v>0</v>
      </c>
      <c r="V674" s="1" t="b">
        <v>1</v>
      </c>
      <c r="W674" s="1" t="str" cm="1">
        <f t="array" ref="W674">_xlfn.XLOOKUP(MID(JuchuZan[[#This Row],[Item'#]],2,3),INDEX(_dtRg_Material,,1),INDEX(_dtRg_Material,,2),"-")</f>
        <v>-</v>
      </c>
      <c r="X674" s="1">
        <f>JuchuZan[[#This Row],[Total Length]]/JuchuZan[[#This Row],[OrderQty]]</f>
        <v>0</v>
      </c>
      <c r="Y674" s="87">
        <f>JuchuZan[[#This Row],[TotalPrice]]+Y673</f>
        <v>1538191.2700000014</v>
      </c>
      <c r="Z6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4" s="1">
        <f>JuchuZan[[#This Row],[Total Length]]/JuchuZan[[#This Row],[Total Block]]</f>
        <v>0</v>
      </c>
      <c r="AB674" s="1">
        <f>JuchuZan[[#This Row],[TotalPrice]]/JuchuZan[[#This Row],[OrderQty]]</f>
        <v>160.04</v>
      </c>
      <c r="AC674" s="1" t="e">
        <f>_xlfn.XLOOKUP(JuchuZan[[#This Row],[H'#]],#REF!,#REF!,"NA",0)</f>
        <v>#REF!</v>
      </c>
      <c r="AD674" s="1" t="e">
        <f>_xlfn.XLOOKUP(JuchuZan[[#This Row],[H'#]],#REF!,#REF!,"NA",0)</f>
        <v>#REF!</v>
      </c>
      <c r="AE674" s="1" t="str">
        <f>_xlfn.XLOOKUP(JuchuZan[[#This Row],[H'#]],[3]Sheet1!$H$2:$H$1079,[3]Sheet1!$B$2:$B$1079,"NA",0)</f>
        <v>BLOCK SURFACE &amp; GROOVE G</v>
      </c>
    </row>
    <row r="675" spans="1:31">
      <c r="A675" s="1" t="s">
        <v>1863</v>
      </c>
      <c r="B675" s="1" t="s">
        <v>1864</v>
      </c>
      <c r="C675" s="1" t="s">
        <v>1865</v>
      </c>
      <c r="D675" s="1">
        <v>50</v>
      </c>
      <c r="E675" s="1">
        <v>0</v>
      </c>
      <c r="F675" s="1">
        <v>50</v>
      </c>
      <c r="G675" s="1" t="s">
        <v>38</v>
      </c>
      <c r="H675" s="1" t="s">
        <v>1866</v>
      </c>
      <c r="I675" s="1" t="s">
        <v>233</v>
      </c>
      <c r="J675" s="1" t="s">
        <v>59</v>
      </c>
      <c r="K675" s="1" t="s">
        <v>1867</v>
      </c>
      <c r="L675" s="1" t="s">
        <v>61</v>
      </c>
      <c r="M675" s="1" t="s">
        <v>38</v>
      </c>
      <c r="N675" s="1">
        <v>27.32</v>
      </c>
      <c r="O675" s="2">
        <v>1366</v>
      </c>
      <c r="P675" s="1">
        <v>21</v>
      </c>
      <c r="Q675" s="1">
        <v>20230928</v>
      </c>
      <c r="R675" s="1">
        <v>20230928</v>
      </c>
      <c r="S675" s="1">
        <v>20230928</v>
      </c>
      <c r="T675" s="1" t="s">
        <v>38</v>
      </c>
      <c r="U675" s="1" t="b">
        <v>0</v>
      </c>
      <c r="V675" s="1" t="b">
        <v>1</v>
      </c>
      <c r="W675" s="1" t="str" cm="1">
        <f t="array" ref="W675">_xlfn.XLOOKUP(MID(JuchuZan[[#This Row],[Item'#]],2,3),INDEX(_dtRg_Material,,1),INDEX(_dtRg_Material,,2),"-")</f>
        <v>-</v>
      </c>
      <c r="X675" s="1">
        <f>JuchuZan[[#This Row],[Total Length]]/JuchuZan[[#This Row],[OrderQty]]</f>
        <v>0</v>
      </c>
      <c r="Y675" s="87">
        <f>JuchuZan[[#This Row],[TotalPrice]]+Y674</f>
        <v>1539557.2700000014</v>
      </c>
      <c r="Z6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5" s="1">
        <f>JuchuZan[[#This Row],[Total Length]]/JuchuZan[[#This Row],[Total Block]]</f>
        <v>0</v>
      </c>
      <c r="AB675" s="1">
        <f>JuchuZan[[#This Row],[TotalPrice]]/JuchuZan[[#This Row],[OrderQty]]</f>
        <v>27.32</v>
      </c>
      <c r="AC675" s="1" t="e">
        <f>_xlfn.XLOOKUP(JuchuZan[[#This Row],[H'#]],#REF!,#REF!,"NA",0)</f>
        <v>#REF!</v>
      </c>
      <c r="AD675" s="1" t="e">
        <f>_xlfn.XLOOKUP(JuchuZan[[#This Row],[H'#]],#REF!,#REF!,"NA",0)</f>
        <v>#REF!</v>
      </c>
      <c r="AE675" s="1" t="str">
        <f>_xlfn.XLOOKUP(JuchuZan[[#This Row],[H'#]],[3]Sheet1!$H$2:$H$1079,[3]Sheet1!$B$2:$B$1079,"NA",0)</f>
        <v>NA</v>
      </c>
    </row>
    <row r="676" spans="1:31">
      <c r="A676" s="1" t="s">
        <v>1868</v>
      </c>
      <c r="B676" s="1" t="s">
        <v>1864</v>
      </c>
      <c r="C676" s="1" t="s">
        <v>1865</v>
      </c>
      <c r="D676" s="1">
        <v>50</v>
      </c>
      <c r="E676" s="1">
        <v>0</v>
      </c>
      <c r="F676" s="1">
        <v>50</v>
      </c>
      <c r="G676" s="1" t="s">
        <v>38</v>
      </c>
      <c r="H676" s="1" t="s">
        <v>1866</v>
      </c>
      <c r="I676" s="1" t="s">
        <v>233</v>
      </c>
      <c r="J676" s="1" t="s">
        <v>59</v>
      </c>
      <c r="K676" s="1" t="s">
        <v>1867</v>
      </c>
      <c r="L676" s="1" t="s">
        <v>61</v>
      </c>
      <c r="M676" s="1" t="s">
        <v>38</v>
      </c>
      <c r="N676" s="1">
        <v>27.32</v>
      </c>
      <c r="O676" s="2">
        <v>1366</v>
      </c>
      <c r="P676" s="1">
        <v>21</v>
      </c>
      <c r="Q676" s="1">
        <v>20230928</v>
      </c>
      <c r="R676" s="1">
        <v>20230928</v>
      </c>
      <c r="S676" s="1">
        <v>20230928</v>
      </c>
      <c r="T676" s="1" t="s">
        <v>38</v>
      </c>
      <c r="U676" s="1" t="b">
        <v>0</v>
      </c>
      <c r="V676" s="1" t="b">
        <v>1</v>
      </c>
      <c r="W676" s="1" t="str" cm="1">
        <f t="array" ref="W676">_xlfn.XLOOKUP(MID(JuchuZan[[#This Row],[Item'#]],2,3),INDEX(_dtRg_Material,,1),INDEX(_dtRg_Material,,2),"-")</f>
        <v>-</v>
      </c>
      <c r="X676" s="1">
        <f>JuchuZan[[#This Row],[Total Length]]/JuchuZan[[#This Row],[OrderQty]]</f>
        <v>0</v>
      </c>
      <c r="Y676" s="87">
        <f>JuchuZan[[#This Row],[TotalPrice]]+Y675</f>
        <v>1540923.2700000014</v>
      </c>
      <c r="Z6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6" s="1">
        <f>JuchuZan[[#This Row],[Total Length]]/JuchuZan[[#This Row],[Total Block]]</f>
        <v>0</v>
      </c>
      <c r="AB676" s="1">
        <f>JuchuZan[[#This Row],[TotalPrice]]/JuchuZan[[#This Row],[OrderQty]]</f>
        <v>27.32</v>
      </c>
      <c r="AC676" s="1" t="e">
        <f>_xlfn.XLOOKUP(JuchuZan[[#This Row],[H'#]],#REF!,#REF!,"NA",0)</f>
        <v>#REF!</v>
      </c>
      <c r="AD676" s="1" t="e">
        <f>_xlfn.XLOOKUP(JuchuZan[[#This Row],[H'#]],#REF!,#REF!,"NA",0)</f>
        <v>#REF!</v>
      </c>
      <c r="AE676" s="1" t="str">
        <f>_xlfn.XLOOKUP(JuchuZan[[#This Row],[H'#]],[3]Sheet1!$H$2:$H$1079,[3]Sheet1!$B$2:$B$1079,"NA",0)</f>
        <v>NA</v>
      </c>
    </row>
    <row r="677" spans="1:31">
      <c r="A677" s="1" t="s">
        <v>1869</v>
      </c>
      <c r="B677" s="1" t="s">
        <v>1870</v>
      </c>
      <c r="C677" s="1" t="s">
        <v>1871</v>
      </c>
      <c r="D677" s="1">
        <v>10</v>
      </c>
      <c r="E677" s="1">
        <v>0</v>
      </c>
      <c r="F677" s="1">
        <v>10</v>
      </c>
      <c r="G677" s="1" t="s">
        <v>38</v>
      </c>
      <c r="H677" s="1" t="s">
        <v>49</v>
      </c>
      <c r="I677" s="1" t="s">
        <v>50</v>
      </c>
      <c r="J677" s="1" t="s">
        <v>44</v>
      </c>
      <c r="K677" s="1" t="s">
        <v>60</v>
      </c>
      <c r="L677" s="1" t="s">
        <v>61</v>
      </c>
      <c r="M677" s="1" t="s">
        <v>38</v>
      </c>
      <c r="N677" s="1">
        <v>118.05</v>
      </c>
      <c r="O677" s="2">
        <v>1180.5</v>
      </c>
      <c r="P677" s="1">
        <v>21</v>
      </c>
      <c r="Q677" s="1">
        <v>20230928</v>
      </c>
      <c r="R677" s="1">
        <v>20230928</v>
      </c>
      <c r="S677" s="1">
        <v>20230928</v>
      </c>
      <c r="T677" s="1" t="s">
        <v>38</v>
      </c>
      <c r="U677" s="1" t="b">
        <v>0</v>
      </c>
      <c r="V677" s="1" t="b">
        <v>1</v>
      </c>
      <c r="W677" s="1" t="str" cm="1">
        <f t="array" ref="W677">_xlfn.XLOOKUP(MID(JuchuZan[[#This Row],[Item'#]],2,3),INDEX(_dtRg_Material,,1),INDEX(_dtRg_Material,,2),"-")</f>
        <v>-</v>
      </c>
      <c r="X677" s="1">
        <f>JuchuZan[[#This Row],[Total Length]]/JuchuZan[[#This Row],[OrderQty]]</f>
        <v>0</v>
      </c>
      <c r="Y677" s="87">
        <f>JuchuZan[[#This Row],[TotalPrice]]+Y676</f>
        <v>1542103.7700000014</v>
      </c>
      <c r="Z6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7" s="1">
        <f>JuchuZan[[#This Row],[Total Length]]/JuchuZan[[#This Row],[Total Block]]</f>
        <v>0</v>
      </c>
      <c r="AB677" s="1">
        <f>JuchuZan[[#This Row],[TotalPrice]]/JuchuZan[[#This Row],[OrderQty]]</f>
        <v>118.05</v>
      </c>
      <c r="AC677" s="1" t="e">
        <f>_xlfn.XLOOKUP(JuchuZan[[#This Row],[H'#]],#REF!,#REF!,"NA",0)</f>
        <v>#REF!</v>
      </c>
      <c r="AD677" s="1" t="e">
        <f>_xlfn.XLOOKUP(JuchuZan[[#This Row],[H'#]],#REF!,#REF!,"NA",0)</f>
        <v>#REF!</v>
      </c>
      <c r="AE677" s="1" t="str">
        <f>_xlfn.XLOOKUP(JuchuZan[[#This Row],[H'#]],[3]Sheet1!$H$2:$H$1079,[3]Sheet1!$B$2:$B$1079,"NA",0)</f>
        <v>BLOCK SURFACE &amp; GROOVE G</v>
      </c>
    </row>
    <row r="678" spans="1:31">
      <c r="A678" s="1" t="s">
        <v>1872</v>
      </c>
      <c r="B678" s="1" t="s">
        <v>1870</v>
      </c>
      <c r="C678" s="1" t="s">
        <v>1871</v>
      </c>
      <c r="D678" s="1">
        <v>2</v>
      </c>
      <c r="E678" s="1">
        <v>0</v>
      </c>
      <c r="F678" s="1">
        <v>2</v>
      </c>
      <c r="G678" s="1" t="s">
        <v>38</v>
      </c>
      <c r="H678" s="1" t="s">
        <v>49</v>
      </c>
      <c r="I678" s="1" t="s">
        <v>50</v>
      </c>
      <c r="J678" s="1" t="s">
        <v>44</v>
      </c>
      <c r="K678" s="1" t="s">
        <v>60</v>
      </c>
      <c r="L678" s="1" t="s">
        <v>61</v>
      </c>
      <c r="M678" s="1" t="s">
        <v>38</v>
      </c>
      <c r="N678" s="1">
        <v>118.05</v>
      </c>
      <c r="O678" s="2">
        <v>236.1</v>
      </c>
      <c r="P678" s="1">
        <v>21</v>
      </c>
      <c r="Q678" s="1">
        <v>20230928</v>
      </c>
      <c r="R678" s="1">
        <v>20230928</v>
      </c>
      <c r="S678" s="1">
        <v>20230928</v>
      </c>
      <c r="T678" s="1" t="s">
        <v>38</v>
      </c>
      <c r="U678" s="1" t="b">
        <v>0</v>
      </c>
      <c r="V678" s="1" t="b">
        <v>1</v>
      </c>
      <c r="W678" s="1" t="str" cm="1">
        <f t="array" ref="W678">_xlfn.XLOOKUP(MID(JuchuZan[[#This Row],[Item'#]],2,3),INDEX(_dtRg_Material,,1),INDEX(_dtRg_Material,,2),"-")</f>
        <v>-</v>
      </c>
      <c r="X678" s="1">
        <f>JuchuZan[[#This Row],[Total Length]]/JuchuZan[[#This Row],[OrderQty]]</f>
        <v>0</v>
      </c>
      <c r="Y678" s="87">
        <f>JuchuZan[[#This Row],[TotalPrice]]+Y677</f>
        <v>1542339.8700000015</v>
      </c>
      <c r="Z6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8" s="1">
        <f>JuchuZan[[#This Row],[Total Length]]/JuchuZan[[#This Row],[Total Block]]</f>
        <v>0</v>
      </c>
      <c r="AB678" s="1">
        <f>JuchuZan[[#This Row],[TotalPrice]]/JuchuZan[[#This Row],[OrderQty]]</f>
        <v>118.05</v>
      </c>
      <c r="AC678" s="1" t="e">
        <f>_xlfn.XLOOKUP(JuchuZan[[#This Row],[H'#]],#REF!,#REF!,"NA",0)</f>
        <v>#REF!</v>
      </c>
      <c r="AD678" s="1" t="e">
        <f>_xlfn.XLOOKUP(JuchuZan[[#This Row],[H'#]],#REF!,#REF!,"NA",0)</f>
        <v>#REF!</v>
      </c>
      <c r="AE678" s="1" t="str">
        <f>_xlfn.XLOOKUP(JuchuZan[[#This Row],[H'#]],[3]Sheet1!$H$2:$H$1079,[3]Sheet1!$B$2:$B$1079,"NA",0)</f>
        <v>BLOCK SURFACE &amp; GROOVE G</v>
      </c>
    </row>
    <row r="679" spans="1:31">
      <c r="A679" s="1" t="s">
        <v>1873</v>
      </c>
      <c r="B679" s="1" t="s">
        <v>661</v>
      </c>
      <c r="C679" s="1" t="s">
        <v>662</v>
      </c>
      <c r="D679" s="1">
        <v>6</v>
      </c>
      <c r="E679" s="1">
        <v>0</v>
      </c>
      <c r="F679" s="1">
        <v>6</v>
      </c>
      <c r="G679" s="1" t="s">
        <v>38</v>
      </c>
      <c r="H679" s="1" t="s">
        <v>49</v>
      </c>
      <c r="I679" s="1" t="s">
        <v>50</v>
      </c>
      <c r="J679" s="1" t="s">
        <v>44</v>
      </c>
      <c r="K679" s="1" t="s">
        <v>52</v>
      </c>
      <c r="L679" s="1" t="s">
        <v>61</v>
      </c>
      <c r="M679" s="1" t="s">
        <v>38</v>
      </c>
      <c r="N679" s="1">
        <v>155.53</v>
      </c>
      <c r="O679" s="2">
        <v>933.18</v>
      </c>
      <c r="P679" s="1">
        <v>21</v>
      </c>
      <c r="Q679" s="1">
        <v>20230928</v>
      </c>
      <c r="R679" s="1">
        <v>20230928</v>
      </c>
      <c r="S679" s="1">
        <v>20230928</v>
      </c>
      <c r="T679" s="1" t="s">
        <v>38</v>
      </c>
      <c r="U679" s="1" t="b">
        <v>0</v>
      </c>
      <c r="V679" s="1" t="b">
        <v>1</v>
      </c>
      <c r="W679" s="1" t="str" cm="1">
        <f t="array" ref="W679">_xlfn.XLOOKUP(MID(JuchuZan[[#This Row],[Item'#]],2,3),INDEX(_dtRg_Material,,1),INDEX(_dtRg_Material,,2),"-")</f>
        <v>-</v>
      </c>
      <c r="X679" s="1">
        <f>JuchuZan[[#This Row],[Total Length]]/JuchuZan[[#This Row],[OrderQty]]</f>
        <v>0</v>
      </c>
      <c r="Y679" s="87">
        <f>JuchuZan[[#This Row],[TotalPrice]]+Y678</f>
        <v>1543273.0500000014</v>
      </c>
      <c r="Z6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79" s="1">
        <f>JuchuZan[[#This Row],[Total Length]]/JuchuZan[[#This Row],[Total Block]]</f>
        <v>0</v>
      </c>
      <c r="AB679" s="1">
        <f>JuchuZan[[#This Row],[TotalPrice]]/JuchuZan[[#This Row],[OrderQty]]</f>
        <v>155.53</v>
      </c>
      <c r="AC679" s="1" t="e">
        <f>_xlfn.XLOOKUP(JuchuZan[[#This Row],[H'#]],#REF!,#REF!,"NA",0)</f>
        <v>#REF!</v>
      </c>
      <c r="AD679" s="1" t="e">
        <f>_xlfn.XLOOKUP(JuchuZan[[#This Row],[H'#]],#REF!,#REF!,"NA",0)</f>
        <v>#REF!</v>
      </c>
      <c r="AE679" s="1" t="str">
        <f>_xlfn.XLOOKUP(JuchuZan[[#This Row],[H'#]],[3]Sheet1!$H$2:$H$1079,[3]Sheet1!$B$2:$B$1079,"NA",0)</f>
        <v>NA</v>
      </c>
    </row>
    <row r="680" spans="1:31">
      <c r="A680" s="1" t="s">
        <v>1874</v>
      </c>
      <c r="B680" s="1" t="s">
        <v>1875</v>
      </c>
      <c r="C680" s="1" t="s">
        <v>1876</v>
      </c>
      <c r="D680" s="1">
        <v>6</v>
      </c>
      <c r="E680" s="1">
        <v>42000</v>
      </c>
      <c r="F680" s="1">
        <v>0</v>
      </c>
      <c r="G680" s="1" t="s">
        <v>38</v>
      </c>
      <c r="H680" s="1" t="s">
        <v>324</v>
      </c>
      <c r="I680" s="1" t="s">
        <v>50</v>
      </c>
      <c r="J680" s="1" t="s">
        <v>44</v>
      </c>
      <c r="K680" s="1" t="s">
        <v>38</v>
      </c>
      <c r="L680" s="1" t="s">
        <v>61</v>
      </c>
      <c r="M680" s="1" t="s">
        <v>38</v>
      </c>
      <c r="N680" s="1">
        <v>1795.29</v>
      </c>
      <c r="O680" s="2">
        <v>10771.74</v>
      </c>
      <c r="P680" s="1">
        <v>21</v>
      </c>
      <c r="Q680" s="1">
        <v>20230928</v>
      </c>
      <c r="R680" s="1">
        <v>20230928</v>
      </c>
      <c r="S680" s="1">
        <v>20230928</v>
      </c>
      <c r="T680" s="1" t="s">
        <v>38</v>
      </c>
      <c r="U680" s="1" t="b">
        <v>0</v>
      </c>
      <c r="V680" s="1" t="b">
        <v>1</v>
      </c>
      <c r="W680" s="1" t="str" cm="1">
        <f t="array" ref="W680">_xlfn.XLOOKUP(MID(JuchuZan[[#This Row],[Item'#]],2,3),INDEX(_dtRg_Material,,1),INDEX(_dtRg_Material,,2),"-")</f>
        <v>-</v>
      </c>
      <c r="X680" s="1">
        <f>JuchuZan[[#This Row],[Total Length]]/JuchuZan[[#This Row],[OrderQty]]</f>
        <v>7000</v>
      </c>
      <c r="Y680" s="87">
        <f>JuchuZan[[#This Row],[TotalPrice]]+Y679</f>
        <v>1554044.7900000014</v>
      </c>
      <c r="Z6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0" s="1" t="e">
        <f>JuchuZan[[#This Row],[Total Length]]/JuchuZan[[#This Row],[Total Block]]</f>
        <v>#DIV/0!</v>
      </c>
      <c r="AB680" s="1">
        <f>JuchuZan[[#This Row],[TotalPrice]]/JuchuZan[[#This Row],[OrderQty]]</f>
        <v>1795.29</v>
      </c>
      <c r="AC680" s="1" t="e">
        <f>_xlfn.XLOOKUP(JuchuZan[[#This Row],[H'#]],#REF!,#REF!,"NA",0)</f>
        <v>#REF!</v>
      </c>
      <c r="AD680" s="1" t="e">
        <f>_xlfn.XLOOKUP(JuchuZan[[#This Row],[H'#]],#REF!,#REF!,"NA",0)</f>
        <v>#REF!</v>
      </c>
      <c r="AE680" s="1" t="str">
        <f>_xlfn.XLOOKUP(JuchuZan[[#This Row],[H'#]],[3]Sheet1!$H$2:$H$1079,[3]Sheet1!$B$2:$B$1079,"NA",0)</f>
        <v>NA</v>
      </c>
    </row>
    <row r="681" spans="1:31">
      <c r="A681" s="1" t="s">
        <v>1877</v>
      </c>
      <c r="B681" s="1" t="s">
        <v>1878</v>
      </c>
      <c r="C681" s="1" t="s">
        <v>1879</v>
      </c>
      <c r="D681" s="1">
        <v>2</v>
      </c>
      <c r="E681" s="1">
        <v>376</v>
      </c>
      <c r="F681" s="1">
        <v>2</v>
      </c>
      <c r="G681" s="1" t="s">
        <v>479</v>
      </c>
      <c r="H681" s="1" t="s">
        <v>1171</v>
      </c>
      <c r="I681" s="1" t="s">
        <v>233</v>
      </c>
      <c r="J681" s="1" t="s">
        <v>114</v>
      </c>
      <c r="K681" s="1" t="s">
        <v>105</v>
      </c>
      <c r="L681" s="1" t="s">
        <v>38</v>
      </c>
      <c r="M681" s="1" t="s">
        <v>38</v>
      </c>
      <c r="N681" s="1">
        <v>47</v>
      </c>
      <c r="O681" s="2">
        <v>94</v>
      </c>
      <c r="P681" s="1">
        <v>11</v>
      </c>
      <c r="Q681" s="1">
        <v>20230824</v>
      </c>
      <c r="R681" s="1">
        <v>20230928</v>
      </c>
      <c r="S681" s="1">
        <v>20230928</v>
      </c>
      <c r="T681" s="1" t="s">
        <v>38</v>
      </c>
      <c r="U681" s="1" t="b">
        <v>0</v>
      </c>
      <c r="V681" s="1" t="b">
        <v>1</v>
      </c>
      <c r="W681" s="1" t="str" cm="1">
        <f t="array" ref="W681">_xlfn.XLOOKUP(MID(JuchuZan[[#This Row],[Item'#]],2,3),INDEX(_dtRg_Material,,1),INDEX(_dtRg_Material,,2),"-")</f>
        <v>-</v>
      </c>
      <c r="X681" s="1">
        <f>JuchuZan[[#This Row],[Total Length]]/JuchuZan[[#This Row],[OrderQty]]</f>
        <v>188</v>
      </c>
      <c r="Y681" s="87">
        <f>JuchuZan[[#This Row],[TotalPrice]]+Y680</f>
        <v>1554138.7900000014</v>
      </c>
      <c r="Z6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1" s="1">
        <f>JuchuZan[[#This Row],[Total Length]]/JuchuZan[[#This Row],[Total Block]]</f>
        <v>188</v>
      </c>
      <c r="AB681" s="1">
        <f>JuchuZan[[#This Row],[TotalPrice]]/JuchuZan[[#This Row],[OrderQty]]</f>
        <v>47</v>
      </c>
      <c r="AC681" s="1" t="e">
        <f>_xlfn.XLOOKUP(JuchuZan[[#This Row],[H'#]],#REF!,#REF!,"NA",0)</f>
        <v>#REF!</v>
      </c>
      <c r="AD681" s="1" t="e">
        <f>_xlfn.XLOOKUP(JuchuZan[[#This Row],[H'#]],#REF!,#REF!,"NA",0)</f>
        <v>#REF!</v>
      </c>
      <c r="AE681" s="1" t="str">
        <f>_xlfn.XLOOKUP(JuchuZan[[#This Row],[H'#]],[3]Sheet1!$H$2:$H$1079,[3]Sheet1!$B$2:$B$1079,"NA",0)</f>
        <v>WHEEL CUTTING HALF 4</v>
      </c>
    </row>
    <row r="682" spans="1:31" hidden="1">
      <c r="A682" s="1" t="s">
        <v>1880</v>
      </c>
      <c r="B682" s="1" t="s">
        <v>1881</v>
      </c>
      <c r="C682" s="1" t="s">
        <v>1882</v>
      </c>
      <c r="D682" s="1">
        <v>2</v>
      </c>
      <c r="E682" s="1">
        <v>5000</v>
      </c>
      <c r="F682" s="1">
        <v>16</v>
      </c>
      <c r="G682" s="1" t="s">
        <v>161</v>
      </c>
      <c r="H682" s="1" t="s">
        <v>74</v>
      </c>
      <c r="I682" s="1" t="s">
        <v>36</v>
      </c>
      <c r="J682" s="1" t="s">
        <v>403</v>
      </c>
      <c r="K682" s="1" t="s">
        <v>1087</v>
      </c>
      <c r="L682" s="1" t="s">
        <v>38</v>
      </c>
      <c r="M682" s="1" t="s">
        <v>38</v>
      </c>
      <c r="N682" s="1">
        <v>2229</v>
      </c>
      <c r="O682" s="2">
        <v>4458</v>
      </c>
      <c r="P682" s="1">
        <v>11</v>
      </c>
      <c r="Q682" s="1">
        <v>20230830</v>
      </c>
      <c r="R682" s="1">
        <v>20230928</v>
      </c>
      <c r="S682" s="1">
        <v>20230928</v>
      </c>
      <c r="T682" s="1" t="s">
        <v>38</v>
      </c>
      <c r="U682" s="1" t="b">
        <v>0</v>
      </c>
      <c r="V682" s="1" t="b">
        <v>0</v>
      </c>
      <c r="W682" s="1" t="str" cm="1">
        <f t="array" ref="W682">_xlfn.XLOOKUP(MID(JuchuZan[[#This Row],[Item'#]],2,3),INDEX(_dtRg_Material,,1),INDEX(_dtRg_Material,,2),"-")</f>
        <v>-</v>
      </c>
      <c r="X682" s="1">
        <f>JuchuZan[[#This Row],[Total Length]]/JuchuZan[[#This Row],[OrderQty]]</f>
        <v>2500</v>
      </c>
      <c r="Y682" s="87">
        <f>JuchuZan[[#This Row],[TotalPrice]]+Y681</f>
        <v>1558596.7900000014</v>
      </c>
      <c r="Z6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2" s="1">
        <f>JuchuZan[[#This Row],[Total Length]]/JuchuZan[[#This Row],[Total Block]]</f>
        <v>312.5</v>
      </c>
      <c r="AB682" s="1">
        <f>JuchuZan[[#This Row],[TotalPrice]]/JuchuZan[[#This Row],[OrderQty]]</f>
        <v>2229</v>
      </c>
      <c r="AC682" s="1" t="e">
        <f>_xlfn.XLOOKUP(JuchuZan[[#This Row],[H'#]],#REF!,#REF!,"NA",0)</f>
        <v>#REF!</v>
      </c>
      <c r="AD682" s="1" t="e">
        <f>_xlfn.XLOOKUP(JuchuZan[[#This Row],[H'#]],#REF!,#REF!,"NA",0)</f>
        <v>#REF!</v>
      </c>
      <c r="AE682" s="1" t="str">
        <f>_xlfn.XLOOKUP(JuchuZan[[#This Row],[H'#]],[3]Sheet1!$H$2:$H$1079,[3]Sheet1!$B$2:$B$1079,"NA",0)</f>
        <v>MACHINING (GL)</v>
      </c>
    </row>
    <row r="683" spans="1:31" hidden="1">
      <c r="A683" s="1" t="s">
        <v>1883</v>
      </c>
      <c r="B683" s="1" t="s">
        <v>1884</v>
      </c>
      <c r="C683" s="1" t="s">
        <v>1885</v>
      </c>
      <c r="D683" s="1">
        <v>2</v>
      </c>
      <c r="E683" s="1">
        <v>1880</v>
      </c>
      <c r="F683" s="1">
        <v>0</v>
      </c>
      <c r="G683" s="1" t="s">
        <v>42</v>
      </c>
      <c r="H683" s="1" t="s">
        <v>93</v>
      </c>
      <c r="I683" s="1" t="s">
        <v>43</v>
      </c>
      <c r="J683" s="1" t="s">
        <v>512</v>
      </c>
      <c r="K683" s="1" t="s">
        <v>227</v>
      </c>
      <c r="L683" s="1" t="s">
        <v>38</v>
      </c>
      <c r="M683" s="1" t="s">
        <v>289</v>
      </c>
      <c r="N683" s="1">
        <v>950.04</v>
      </c>
      <c r="O683" s="2">
        <v>1900.08</v>
      </c>
      <c r="P683" s="1">
        <v>11</v>
      </c>
      <c r="Q683" s="1">
        <v>20230807</v>
      </c>
      <c r="R683" s="1">
        <v>20230928</v>
      </c>
      <c r="S683" s="1">
        <v>20230928</v>
      </c>
      <c r="T683" s="1" t="s">
        <v>38</v>
      </c>
      <c r="U683" s="1" t="b">
        <v>0</v>
      </c>
      <c r="V683" s="1" t="b">
        <v>0</v>
      </c>
      <c r="W683" s="1" t="str" cm="1">
        <f t="array" ref="W683">_xlfn.XLOOKUP(MID(JuchuZan[[#This Row],[Item'#]],2,3),INDEX(_dtRg_Material,,1),INDEX(_dtRg_Material,,2),"-")</f>
        <v>-</v>
      </c>
      <c r="X683" s="1">
        <f>JuchuZan[[#This Row],[Total Length]]/JuchuZan[[#This Row],[OrderQty]]</f>
        <v>940</v>
      </c>
      <c r="Y683" s="87">
        <f>JuchuZan[[#This Row],[TotalPrice]]+Y682</f>
        <v>1560496.8700000015</v>
      </c>
      <c r="Z6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3" s="1" t="e">
        <f>JuchuZan[[#This Row],[Total Length]]/JuchuZan[[#This Row],[Total Block]]</f>
        <v>#DIV/0!</v>
      </c>
      <c r="AB683" s="1">
        <f>JuchuZan[[#This Row],[TotalPrice]]/JuchuZan[[#This Row],[OrderQty]]</f>
        <v>950.04</v>
      </c>
      <c r="AC683" s="1" t="e">
        <f>_xlfn.XLOOKUP(JuchuZan[[#This Row],[H'#]],#REF!,#REF!,"NA",0)</f>
        <v>#REF!</v>
      </c>
      <c r="AD683" s="1" t="e">
        <f>_xlfn.XLOOKUP(JuchuZan[[#This Row],[H'#]],#REF!,#REF!,"NA",0)</f>
        <v>#REF!</v>
      </c>
      <c r="AE683" s="1" t="str">
        <f>_xlfn.XLOOKUP(JuchuZan[[#This Row],[H'#]],[3]Sheet1!$H$2:$H$1079,[3]Sheet1!$B$2:$B$1079,"NA",0)</f>
        <v>NA</v>
      </c>
    </row>
    <row r="684" spans="1:31">
      <c r="A684" s="1" t="s">
        <v>1886</v>
      </c>
      <c r="B684" s="1" t="s">
        <v>1887</v>
      </c>
      <c r="C684" s="1" t="s">
        <v>1888</v>
      </c>
      <c r="D684" s="1">
        <v>1</v>
      </c>
      <c r="E684" s="1">
        <v>760</v>
      </c>
      <c r="F684" s="1">
        <v>1</v>
      </c>
      <c r="G684" s="1" t="s">
        <v>1889</v>
      </c>
      <c r="H684" s="1" t="s">
        <v>49</v>
      </c>
      <c r="I684" s="1" t="s">
        <v>50</v>
      </c>
      <c r="J684" s="1" t="s">
        <v>59</v>
      </c>
      <c r="K684" s="1" t="s">
        <v>167</v>
      </c>
      <c r="L684" s="1" t="s">
        <v>38</v>
      </c>
      <c r="M684" s="1" t="s">
        <v>38</v>
      </c>
      <c r="N684" s="1">
        <v>198.79</v>
      </c>
      <c r="O684" s="2">
        <v>198.79</v>
      </c>
      <c r="P684" s="1">
        <v>11</v>
      </c>
      <c r="Q684" s="1">
        <v>20230830</v>
      </c>
      <c r="R684" s="1">
        <v>20230928</v>
      </c>
      <c r="S684" s="1">
        <v>20230928</v>
      </c>
      <c r="T684" s="1" t="s">
        <v>38</v>
      </c>
      <c r="U684" s="1" t="b">
        <v>0</v>
      </c>
      <c r="V684" s="1" t="b">
        <v>1</v>
      </c>
      <c r="W684" s="1" t="str" cm="1">
        <f t="array" ref="W684">_xlfn.XLOOKUP(MID(JuchuZan[[#This Row],[Item'#]],2,3),INDEX(_dtRg_Material,,1),INDEX(_dtRg_Material,,2),"-")</f>
        <v>-</v>
      </c>
      <c r="X684" s="1">
        <f>JuchuZan[[#This Row],[Total Length]]/JuchuZan[[#This Row],[OrderQty]]</f>
        <v>760</v>
      </c>
      <c r="Y684" s="87">
        <f>JuchuZan[[#This Row],[TotalPrice]]+Y683</f>
        <v>1560695.6600000015</v>
      </c>
      <c r="Z6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4" s="1">
        <f>JuchuZan[[#This Row],[Total Length]]/JuchuZan[[#This Row],[Total Block]]</f>
        <v>760</v>
      </c>
      <c r="AB684" s="1">
        <f>JuchuZan[[#This Row],[TotalPrice]]/JuchuZan[[#This Row],[OrderQty]]</f>
        <v>198.79</v>
      </c>
      <c r="AC684" s="1" t="e">
        <f>_xlfn.XLOOKUP(JuchuZan[[#This Row],[H'#]],#REF!,#REF!,"NA",0)</f>
        <v>#REF!</v>
      </c>
      <c r="AD684" s="1" t="e">
        <f>_xlfn.XLOOKUP(JuchuZan[[#This Row],[H'#]],#REF!,#REF!,"NA",0)</f>
        <v>#REF!</v>
      </c>
      <c r="AE684" s="1" t="str">
        <f>_xlfn.XLOOKUP(JuchuZan[[#This Row],[H'#]],[3]Sheet1!$H$2:$H$1079,[3]Sheet1!$B$2:$B$1079,"NA",0)</f>
        <v>BLOCK SURFACE &amp; GROOVE G</v>
      </c>
    </row>
    <row r="685" spans="1:31">
      <c r="A685" s="1" t="s">
        <v>1890</v>
      </c>
      <c r="B685" s="1" t="s">
        <v>1891</v>
      </c>
      <c r="C685" s="1" t="s">
        <v>1892</v>
      </c>
      <c r="D685" s="1">
        <v>1</v>
      </c>
      <c r="E685" s="1">
        <v>1240</v>
      </c>
      <c r="F685" s="1">
        <v>3</v>
      </c>
      <c r="G685" s="1" t="s">
        <v>1893</v>
      </c>
      <c r="H685" s="1" t="s">
        <v>66</v>
      </c>
      <c r="I685" s="1" t="s">
        <v>67</v>
      </c>
      <c r="J685" s="1" t="s">
        <v>114</v>
      </c>
      <c r="K685" s="1" t="s">
        <v>60</v>
      </c>
      <c r="L685" s="1" t="s">
        <v>38</v>
      </c>
      <c r="M685" s="1" t="s">
        <v>38</v>
      </c>
      <c r="N685" s="1">
        <v>355.35</v>
      </c>
      <c r="O685" s="2">
        <v>355.35</v>
      </c>
      <c r="P685" s="1">
        <v>11</v>
      </c>
      <c r="Q685" s="1">
        <v>20230807</v>
      </c>
      <c r="R685" s="1">
        <v>20230928</v>
      </c>
      <c r="S685" s="1">
        <v>20230928</v>
      </c>
      <c r="T685" s="1" t="s">
        <v>38</v>
      </c>
      <c r="U685" s="1" t="b">
        <v>0</v>
      </c>
      <c r="V685" s="1" t="b">
        <v>1</v>
      </c>
      <c r="W685" s="1" t="str" cm="1">
        <f t="array" ref="W685">_xlfn.XLOOKUP(MID(JuchuZan[[#This Row],[Item'#]],2,3),INDEX(_dtRg_Material,,1),INDEX(_dtRg_Material,,2),"-")</f>
        <v>-</v>
      </c>
      <c r="X685" s="1">
        <f>JuchuZan[[#This Row],[Total Length]]/JuchuZan[[#This Row],[OrderQty]]</f>
        <v>1240</v>
      </c>
      <c r="Y685" s="87">
        <f>JuchuZan[[#This Row],[TotalPrice]]+Y684</f>
        <v>1561051.0100000016</v>
      </c>
      <c r="Z6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5" s="1">
        <f>JuchuZan[[#This Row],[Total Length]]/JuchuZan[[#This Row],[Total Block]]</f>
        <v>413.33333333333331</v>
      </c>
      <c r="AB685" s="1">
        <f>JuchuZan[[#This Row],[TotalPrice]]/JuchuZan[[#This Row],[OrderQty]]</f>
        <v>355.35</v>
      </c>
      <c r="AC685" s="1" t="e">
        <f>_xlfn.XLOOKUP(JuchuZan[[#This Row],[H'#]],#REF!,#REF!,"NA",0)</f>
        <v>#REF!</v>
      </c>
      <c r="AD685" s="1" t="e">
        <f>_xlfn.XLOOKUP(JuchuZan[[#This Row],[H'#]],#REF!,#REF!,"NA",0)</f>
        <v>#REF!</v>
      </c>
      <c r="AE685" s="1" t="str">
        <f>_xlfn.XLOOKUP(JuchuZan[[#This Row],[H'#]],[3]Sheet1!$H$2:$H$1079,[3]Sheet1!$B$2:$B$1079,"NA",0)</f>
        <v>ARMOLOY (CHROME)IL</v>
      </c>
    </row>
    <row r="686" spans="1:31">
      <c r="A686" s="1" t="s">
        <v>1894</v>
      </c>
      <c r="B686" s="1" t="s">
        <v>1895</v>
      </c>
      <c r="C686" s="1" t="s">
        <v>1896</v>
      </c>
      <c r="D686" s="1">
        <v>30</v>
      </c>
      <c r="E686" s="1">
        <v>48000</v>
      </c>
      <c r="F686" s="1">
        <v>0</v>
      </c>
      <c r="G686" s="1" t="s">
        <v>38</v>
      </c>
      <c r="H686" s="1" t="s">
        <v>324</v>
      </c>
      <c r="I686" s="1" t="s">
        <v>50</v>
      </c>
      <c r="J686" s="1" t="s">
        <v>59</v>
      </c>
      <c r="K686" s="1" t="s">
        <v>38</v>
      </c>
      <c r="L686" s="1" t="s">
        <v>61</v>
      </c>
      <c r="M686" s="1" t="s">
        <v>38</v>
      </c>
      <c r="N686" s="1">
        <v>151.41</v>
      </c>
      <c r="O686" s="2">
        <v>4542.3</v>
      </c>
      <c r="P686" s="1">
        <v>21</v>
      </c>
      <c r="Q686" s="1">
        <v>20230928</v>
      </c>
      <c r="R686" s="1">
        <v>20230928</v>
      </c>
      <c r="S686" s="1">
        <v>20230928</v>
      </c>
      <c r="T686" s="1" t="s">
        <v>38</v>
      </c>
      <c r="U686" s="1" t="b">
        <v>0</v>
      </c>
      <c r="V686" s="1" t="b">
        <v>1</v>
      </c>
      <c r="W686" s="1" t="str" cm="1">
        <f t="array" ref="W686">_xlfn.XLOOKUP(MID(JuchuZan[[#This Row],[Item'#]],2,3),INDEX(_dtRg_Material,,1),INDEX(_dtRg_Material,,2),"-")</f>
        <v>-</v>
      </c>
      <c r="X686" s="1">
        <f>JuchuZan[[#This Row],[Total Length]]/JuchuZan[[#This Row],[OrderQty]]</f>
        <v>1600</v>
      </c>
      <c r="Y686" s="87">
        <f>JuchuZan[[#This Row],[TotalPrice]]+Y685</f>
        <v>1565593.3100000017</v>
      </c>
      <c r="Z6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6" s="1" t="e">
        <f>JuchuZan[[#This Row],[Total Length]]/JuchuZan[[#This Row],[Total Block]]</f>
        <v>#DIV/0!</v>
      </c>
      <c r="AB686" s="1">
        <f>JuchuZan[[#This Row],[TotalPrice]]/JuchuZan[[#This Row],[OrderQty]]</f>
        <v>151.41</v>
      </c>
      <c r="AC686" s="1" t="e">
        <f>_xlfn.XLOOKUP(JuchuZan[[#This Row],[H'#]],#REF!,#REF!,"NA",0)</f>
        <v>#REF!</v>
      </c>
      <c r="AD686" s="1" t="e">
        <f>_xlfn.XLOOKUP(JuchuZan[[#This Row],[H'#]],#REF!,#REF!,"NA",0)</f>
        <v>#REF!</v>
      </c>
      <c r="AE686" s="1" t="str">
        <f>_xlfn.XLOOKUP(JuchuZan[[#This Row],[H'#]],[3]Sheet1!$H$2:$H$1079,[3]Sheet1!$B$2:$B$1079,"NA",0)</f>
        <v>RAIL SURFACE/GROOVE GRINDING</v>
      </c>
    </row>
    <row r="687" spans="1:31">
      <c r="A687" s="1" t="s">
        <v>1897</v>
      </c>
      <c r="B687" s="1" t="s">
        <v>1898</v>
      </c>
      <c r="C687" s="1" t="s">
        <v>1899</v>
      </c>
      <c r="D687" s="1">
        <v>50</v>
      </c>
      <c r="E687" s="1">
        <v>0</v>
      </c>
      <c r="F687" s="1">
        <v>50</v>
      </c>
      <c r="G687" s="1" t="s">
        <v>1597</v>
      </c>
      <c r="H687" s="1" t="s">
        <v>49</v>
      </c>
      <c r="I687" s="1" t="s">
        <v>50</v>
      </c>
      <c r="J687" s="1" t="s">
        <v>114</v>
      </c>
      <c r="K687" s="1" t="s">
        <v>207</v>
      </c>
      <c r="L687" s="1" t="s">
        <v>38</v>
      </c>
      <c r="M687" s="1" t="s">
        <v>38</v>
      </c>
      <c r="N687" s="1">
        <v>50</v>
      </c>
      <c r="O687" s="2">
        <v>2500</v>
      </c>
      <c r="P687" s="1">
        <v>11</v>
      </c>
      <c r="Q687" s="1">
        <v>20230822</v>
      </c>
      <c r="R687" s="1">
        <v>20230928</v>
      </c>
      <c r="S687" s="1">
        <v>20230928</v>
      </c>
      <c r="T687" s="1" t="s">
        <v>38</v>
      </c>
      <c r="U687" s="1" t="b">
        <v>0</v>
      </c>
      <c r="V687" s="1" t="b">
        <v>1</v>
      </c>
      <c r="W687" s="1" t="str" cm="1">
        <f t="array" ref="W687">_xlfn.XLOOKUP(MID(JuchuZan[[#This Row],[Item'#]],2,3),INDEX(_dtRg_Material,,1),INDEX(_dtRg_Material,,2),"-")</f>
        <v>-</v>
      </c>
      <c r="X687" s="1">
        <f>JuchuZan[[#This Row],[Total Length]]/JuchuZan[[#This Row],[OrderQty]]</f>
        <v>0</v>
      </c>
      <c r="Y687" s="87">
        <f>JuchuZan[[#This Row],[TotalPrice]]+Y686</f>
        <v>1568093.3100000017</v>
      </c>
      <c r="Z6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7" s="1">
        <f>JuchuZan[[#This Row],[Total Length]]/JuchuZan[[#This Row],[Total Block]]</f>
        <v>0</v>
      </c>
      <c r="AB687" s="1">
        <f>JuchuZan[[#This Row],[TotalPrice]]/JuchuZan[[#This Row],[OrderQty]]</f>
        <v>50</v>
      </c>
      <c r="AC687" s="1" t="e">
        <f>_xlfn.XLOOKUP(JuchuZan[[#This Row],[H'#]],#REF!,#REF!,"NA",0)</f>
        <v>#REF!</v>
      </c>
      <c r="AD687" s="1" t="e">
        <f>_xlfn.XLOOKUP(JuchuZan[[#This Row],[H'#]],#REF!,#REF!,"NA",0)</f>
        <v>#REF!</v>
      </c>
      <c r="AE687" s="1" t="str">
        <f>_xlfn.XLOOKUP(JuchuZan[[#This Row],[H'#]],[3]Sheet1!$H$2:$H$1079,[3]Sheet1!$B$2:$B$1079,"NA",0)</f>
        <v>NA</v>
      </c>
    </row>
    <row r="688" spans="1:31">
      <c r="A688" s="1" t="s">
        <v>1900</v>
      </c>
      <c r="B688" s="1" t="s">
        <v>1901</v>
      </c>
      <c r="C688" s="1" t="s">
        <v>1902</v>
      </c>
      <c r="D688" s="1">
        <v>2</v>
      </c>
      <c r="E688" s="1">
        <v>680</v>
      </c>
      <c r="F688" s="1">
        <v>4</v>
      </c>
      <c r="G688" s="1" t="s">
        <v>139</v>
      </c>
      <c r="H688" s="1" t="s">
        <v>128</v>
      </c>
      <c r="I688" s="1" t="s">
        <v>129</v>
      </c>
      <c r="J688" s="1" t="s">
        <v>191</v>
      </c>
      <c r="K688" s="1" t="s">
        <v>140</v>
      </c>
      <c r="L688" s="1" t="s">
        <v>96</v>
      </c>
      <c r="M688" s="1" t="s">
        <v>53</v>
      </c>
      <c r="N688" s="1">
        <v>257.95999999999998</v>
      </c>
      <c r="O688" s="2">
        <v>515.91999999999996</v>
      </c>
      <c r="P688" s="1">
        <v>11</v>
      </c>
      <c r="Q688" s="1">
        <v>20230814</v>
      </c>
      <c r="R688" s="1">
        <v>20230928</v>
      </c>
      <c r="S688" s="1">
        <v>20230928</v>
      </c>
      <c r="T688" s="1" t="s">
        <v>38</v>
      </c>
      <c r="U688" s="1" t="b">
        <v>0</v>
      </c>
      <c r="V688" s="1" t="b">
        <v>1</v>
      </c>
      <c r="W688" s="1" t="str" cm="1">
        <f t="array" ref="W688">_xlfn.XLOOKUP(MID(JuchuZan[[#This Row],[Item'#]],2,3),INDEX(_dtRg_Material,,1),INDEX(_dtRg_Material,,2),"-")</f>
        <v>-</v>
      </c>
      <c r="X688" s="1">
        <f>JuchuZan[[#This Row],[Total Length]]/JuchuZan[[#This Row],[OrderQty]]</f>
        <v>340</v>
      </c>
      <c r="Y688" s="87">
        <f>JuchuZan[[#This Row],[TotalPrice]]+Y687</f>
        <v>1568609.2300000016</v>
      </c>
      <c r="Z6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8" s="1">
        <f>JuchuZan[[#This Row],[Total Length]]/JuchuZan[[#This Row],[Total Block]]</f>
        <v>170</v>
      </c>
      <c r="AB688" s="1">
        <f>JuchuZan[[#This Row],[TotalPrice]]/JuchuZan[[#This Row],[OrderQty]]</f>
        <v>257.95999999999998</v>
      </c>
      <c r="AC688" s="1" t="e">
        <f>_xlfn.XLOOKUP(JuchuZan[[#This Row],[H'#]],#REF!,#REF!,"NA",0)</f>
        <v>#REF!</v>
      </c>
      <c r="AD688" s="1" t="e">
        <f>_xlfn.XLOOKUP(JuchuZan[[#This Row],[H'#]],#REF!,#REF!,"NA",0)</f>
        <v>#REF!</v>
      </c>
      <c r="AE688" s="1" t="str">
        <f>_xlfn.XLOOKUP(JuchuZan[[#This Row],[H'#]],[3]Sheet1!$H$2:$H$1079,[3]Sheet1!$B$2:$B$1079,"NA",0)</f>
        <v>NA</v>
      </c>
    </row>
    <row r="689" spans="1:31">
      <c r="A689" s="1" t="s">
        <v>1903</v>
      </c>
      <c r="B689" s="1" t="s">
        <v>1904</v>
      </c>
      <c r="C689" s="1" t="s">
        <v>1905</v>
      </c>
      <c r="D689" s="1">
        <v>4</v>
      </c>
      <c r="E689" s="1">
        <v>1360</v>
      </c>
      <c r="F689" s="1">
        <v>8</v>
      </c>
      <c r="G689" s="1" t="s">
        <v>123</v>
      </c>
      <c r="H689" s="1" t="s">
        <v>102</v>
      </c>
      <c r="I689" s="1" t="s">
        <v>103</v>
      </c>
      <c r="J689" s="1" t="s">
        <v>355</v>
      </c>
      <c r="K689" s="1" t="s">
        <v>105</v>
      </c>
      <c r="L689" s="1" t="s">
        <v>38</v>
      </c>
      <c r="M689" s="1" t="s">
        <v>38</v>
      </c>
      <c r="N689" s="1">
        <v>123.31</v>
      </c>
      <c r="O689" s="2">
        <v>493.24</v>
      </c>
      <c r="P689" s="1">
        <v>11</v>
      </c>
      <c r="Q689" s="1">
        <v>20230818</v>
      </c>
      <c r="R689" s="1">
        <v>20230928</v>
      </c>
      <c r="S689" s="1">
        <v>20230928</v>
      </c>
      <c r="T689" s="1" t="s">
        <v>38</v>
      </c>
      <c r="U689" s="1" t="b">
        <v>0</v>
      </c>
      <c r="V689" s="1" t="b">
        <v>1</v>
      </c>
      <c r="W689" s="1" t="str" cm="1">
        <f t="array" ref="W689">_xlfn.XLOOKUP(MID(JuchuZan[[#This Row],[Item'#]],2,3),INDEX(_dtRg_Material,,1),INDEX(_dtRg_Material,,2),"-")</f>
        <v>-</v>
      </c>
      <c r="X689" s="1">
        <f>JuchuZan[[#This Row],[Total Length]]/JuchuZan[[#This Row],[OrderQty]]</f>
        <v>340</v>
      </c>
      <c r="Y689" s="87">
        <f>JuchuZan[[#This Row],[TotalPrice]]+Y688</f>
        <v>1569102.4700000016</v>
      </c>
      <c r="Z6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89" s="1">
        <f>JuchuZan[[#This Row],[Total Length]]/JuchuZan[[#This Row],[Total Block]]</f>
        <v>170</v>
      </c>
      <c r="AB689" s="1">
        <f>JuchuZan[[#This Row],[TotalPrice]]/JuchuZan[[#This Row],[OrderQty]]</f>
        <v>123.31</v>
      </c>
      <c r="AC689" s="1" t="e">
        <f>_xlfn.XLOOKUP(JuchuZan[[#This Row],[H'#]],#REF!,#REF!,"NA",0)</f>
        <v>#REF!</v>
      </c>
      <c r="AD689" s="1" t="e">
        <f>_xlfn.XLOOKUP(JuchuZan[[#This Row],[H'#]],#REF!,#REF!,"NA",0)</f>
        <v>#REF!</v>
      </c>
      <c r="AE689" s="1" t="str">
        <f>_xlfn.XLOOKUP(JuchuZan[[#This Row],[H'#]],[3]Sheet1!$H$2:$H$1079,[3]Sheet1!$B$2:$B$1079,"NA",0)</f>
        <v>NA</v>
      </c>
    </row>
    <row r="690" spans="1:31">
      <c r="A690" s="1" t="s">
        <v>1906</v>
      </c>
      <c r="B690" s="1" t="s">
        <v>1907</v>
      </c>
      <c r="C690" s="1" t="s">
        <v>1908</v>
      </c>
      <c r="D690" s="1">
        <v>1</v>
      </c>
      <c r="E690" s="1">
        <v>1060</v>
      </c>
      <c r="F690" s="1">
        <v>2</v>
      </c>
      <c r="G690" s="1" t="s">
        <v>156</v>
      </c>
      <c r="H690" s="1" t="s">
        <v>1171</v>
      </c>
      <c r="I690" s="1" t="s">
        <v>233</v>
      </c>
      <c r="J690" s="1" t="s">
        <v>81</v>
      </c>
      <c r="K690" s="1" t="s">
        <v>82</v>
      </c>
      <c r="L690" s="1" t="s">
        <v>38</v>
      </c>
      <c r="M690" s="1" t="s">
        <v>38</v>
      </c>
      <c r="N690" s="1">
        <v>120.75</v>
      </c>
      <c r="O690" s="2">
        <v>120.75</v>
      </c>
      <c r="P690" s="1">
        <v>11</v>
      </c>
      <c r="Q690" s="1">
        <v>20230928</v>
      </c>
      <c r="R690" s="1">
        <v>20230928</v>
      </c>
      <c r="S690" s="1">
        <v>20230928</v>
      </c>
      <c r="T690" s="1" t="s">
        <v>38</v>
      </c>
      <c r="U690" s="1" t="b">
        <v>0</v>
      </c>
      <c r="V690" s="1" t="b">
        <v>1</v>
      </c>
      <c r="W690" s="1" t="str" cm="1">
        <f t="array" ref="W690">_xlfn.XLOOKUP(MID(JuchuZan[[#This Row],[Item'#]],2,3),INDEX(_dtRg_Material,,1),INDEX(_dtRg_Material,,2),"-")</f>
        <v>-</v>
      </c>
      <c r="X690" s="1">
        <f>JuchuZan[[#This Row],[Total Length]]/JuchuZan[[#This Row],[OrderQty]]</f>
        <v>1060</v>
      </c>
      <c r="Y690" s="87">
        <f>JuchuZan[[#This Row],[TotalPrice]]+Y689</f>
        <v>1569223.2200000016</v>
      </c>
      <c r="Z6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0" s="1">
        <f>JuchuZan[[#This Row],[Total Length]]/JuchuZan[[#This Row],[Total Block]]</f>
        <v>530</v>
      </c>
      <c r="AB690" s="1">
        <f>JuchuZan[[#This Row],[TotalPrice]]/JuchuZan[[#This Row],[OrderQty]]</f>
        <v>120.75</v>
      </c>
      <c r="AC690" s="1" t="e">
        <f>_xlfn.XLOOKUP(JuchuZan[[#This Row],[H'#]],#REF!,#REF!,"NA",0)</f>
        <v>#REF!</v>
      </c>
      <c r="AD690" s="1" t="e">
        <f>_xlfn.XLOOKUP(JuchuZan[[#This Row],[H'#]],#REF!,#REF!,"NA",0)</f>
        <v>#REF!</v>
      </c>
      <c r="AE690" s="1" t="str">
        <f>_xlfn.XLOOKUP(JuchuZan[[#This Row],[H'#]],[3]Sheet1!$H$2:$H$1079,[3]Sheet1!$B$2:$B$1079,"NA",0)</f>
        <v>NA</v>
      </c>
    </row>
    <row r="691" spans="1:31">
      <c r="A691" s="1" t="s">
        <v>1909</v>
      </c>
      <c r="B691" s="1" t="s">
        <v>801</v>
      </c>
      <c r="C691" s="1" t="s">
        <v>802</v>
      </c>
      <c r="D691" s="1">
        <v>10</v>
      </c>
      <c r="E691" s="1">
        <v>2800</v>
      </c>
      <c r="F691" s="1">
        <v>20</v>
      </c>
      <c r="G691" s="1" t="s">
        <v>803</v>
      </c>
      <c r="H691" s="1" t="s">
        <v>49</v>
      </c>
      <c r="I691" s="1" t="s">
        <v>50</v>
      </c>
      <c r="J691" s="1" t="s">
        <v>81</v>
      </c>
      <c r="K691" s="1" t="s">
        <v>82</v>
      </c>
      <c r="L691" s="1" t="s">
        <v>38</v>
      </c>
      <c r="M691" s="1" t="s">
        <v>208</v>
      </c>
      <c r="N691" s="1">
        <v>121.76</v>
      </c>
      <c r="O691" s="2">
        <v>1217.5999999999999</v>
      </c>
      <c r="P691" s="1">
        <v>11</v>
      </c>
      <c r="Q691" s="1">
        <v>20230928</v>
      </c>
      <c r="R691" s="1">
        <v>20230928</v>
      </c>
      <c r="S691" s="1">
        <v>20230928</v>
      </c>
      <c r="T691" s="1" t="s">
        <v>38</v>
      </c>
      <c r="U691" s="1" t="b">
        <v>0</v>
      </c>
      <c r="V691" s="1" t="b">
        <v>1</v>
      </c>
      <c r="W691" s="1" t="str" cm="1">
        <f t="array" ref="W691">_xlfn.XLOOKUP(MID(JuchuZan[[#This Row],[Item'#]],2,3),INDEX(_dtRg_Material,,1),INDEX(_dtRg_Material,,2),"-")</f>
        <v>-</v>
      </c>
      <c r="X691" s="1">
        <f>JuchuZan[[#This Row],[Total Length]]/JuchuZan[[#This Row],[OrderQty]]</f>
        <v>280</v>
      </c>
      <c r="Y691" s="87">
        <f>JuchuZan[[#This Row],[TotalPrice]]+Y690</f>
        <v>1570440.8200000017</v>
      </c>
      <c r="Z6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1" s="1">
        <f>JuchuZan[[#This Row],[Total Length]]/JuchuZan[[#This Row],[Total Block]]</f>
        <v>140</v>
      </c>
      <c r="AB691" s="1">
        <f>JuchuZan[[#This Row],[TotalPrice]]/JuchuZan[[#This Row],[OrderQty]]</f>
        <v>121.75999999999999</v>
      </c>
      <c r="AC691" s="1" t="e">
        <f>_xlfn.XLOOKUP(JuchuZan[[#This Row],[H'#]],#REF!,#REF!,"NA",0)</f>
        <v>#REF!</v>
      </c>
      <c r="AD691" s="1" t="e">
        <f>_xlfn.XLOOKUP(JuchuZan[[#This Row],[H'#]],#REF!,#REF!,"NA",0)</f>
        <v>#REF!</v>
      </c>
      <c r="AE691" s="1" t="str">
        <f>_xlfn.XLOOKUP(JuchuZan[[#This Row],[H'#]],[3]Sheet1!$H$2:$H$1079,[3]Sheet1!$B$2:$B$1079,"NA",0)</f>
        <v>WHEEL CUTTING HALF 4</v>
      </c>
    </row>
    <row r="692" spans="1:31">
      <c r="A692" s="1" t="s">
        <v>1910</v>
      </c>
      <c r="B692" s="1" t="s">
        <v>1911</v>
      </c>
      <c r="C692" s="1" t="s">
        <v>1912</v>
      </c>
      <c r="D692" s="1">
        <v>1</v>
      </c>
      <c r="E692" s="1">
        <v>200</v>
      </c>
      <c r="F692" s="1">
        <v>1</v>
      </c>
      <c r="G692" s="1" t="s">
        <v>1913</v>
      </c>
      <c r="H692" s="1" t="s">
        <v>66</v>
      </c>
      <c r="I692" s="1" t="s">
        <v>67</v>
      </c>
      <c r="J692" s="1" t="s">
        <v>59</v>
      </c>
      <c r="K692" s="1" t="s">
        <v>60</v>
      </c>
      <c r="L692" s="1" t="s">
        <v>38</v>
      </c>
      <c r="M692" s="1" t="s">
        <v>38</v>
      </c>
      <c r="N692" s="1">
        <v>61.8</v>
      </c>
      <c r="O692" s="2">
        <v>61.8</v>
      </c>
      <c r="P692" s="1">
        <v>11</v>
      </c>
      <c r="Q692" s="1">
        <v>20230823</v>
      </c>
      <c r="R692" s="1">
        <v>20230928</v>
      </c>
      <c r="S692" s="1">
        <v>20230928</v>
      </c>
      <c r="T692" s="1" t="s">
        <v>38</v>
      </c>
      <c r="U692" s="1" t="b">
        <v>0</v>
      </c>
      <c r="V692" s="1" t="b">
        <v>1</v>
      </c>
      <c r="W692" s="1" t="str" cm="1">
        <f t="array" ref="W692">_xlfn.XLOOKUP(MID(JuchuZan[[#This Row],[Item'#]],2,3),INDEX(_dtRg_Material,,1),INDEX(_dtRg_Material,,2),"-")</f>
        <v>-</v>
      </c>
      <c r="X692" s="1">
        <f>JuchuZan[[#This Row],[Total Length]]/JuchuZan[[#This Row],[OrderQty]]</f>
        <v>200</v>
      </c>
      <c r="Y692" s="87">
        <f>JuchuZan[[#This Row],[TotalPrice]]+Y691</f>
        <v>1570502.6200000017</v>
      </c>
      <c r="Z6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2" s="1">
        <f>JuchuZan[[#This Row],[Total Length]]/JuchuZan[[#This Row],[Total Block]]</f>
        <v>200</v>
      </c>
      <c r="AB692" s="1">
        <f>JuchuZan[[#This Row],[TotalPrice]]/JuchuZan[[#This Row],[OrderQty]]</f>
        <v>61.8</v>
      </c>
      <c r="AC692" s="1" t="e">
        <f>_xlfn.XLOOKUP(JuchuZan[[#This Row],[H'#]],#REF!,#REF!,"NA",0)</f>
        <v>#REF!</v>
      </c>
      <c r="AD692" s="1" t="e">
        <f>_xlfn.XLOOKUP(JuchuZan[[#This Row],[H'#]],#REF!,#REF!,"NA",0)</f>
        <v>#REF!</v>
      </c>
      <c r="AE692" s="1" t="str">
        <f>_xlfn.XLOOKUP(JuchuZan[[#This Row],[H'#]],[3]Sheet1!$H$2:$H$1079,[3]Sheet1!$B$2:$B$1079,"NA",0)</f>
        <v>TEMPORARY ASSEMBLY</v>
      </c>
    </row>
    <row r="693" spans="1:31">
      <c r="A693" s="1" t="s">
        <v>1914</v>
      </c>
      <c r="B693" s="1" t="s">
        <v>1915</v>
      </c>
      <c r="C693" s="1" t="s">
        <v>1916</v>
      </c>
      <c r="D693" s="1">
        <v>8</v>
      </c>
      <c r="E693" s="1">
        <v>0</v>
      </c>
      <c r="F693" s="1">
        <v>8</v>
      </c>
      <c r="G693" s="1" t="s">
        <v>1917</v>
      </c>
      <c r="H693" s="1" t="s">
        <v>102</v>
      </c>
      <c r="I693" s="1" t="s">
        <v>103</v>
      </c>
      <c r="J693" s="1" t="s">
        <v>104</v>
      </c>
      <c r="K693" s="1" t="s">
        <v>105</v>
      </c>
      <c r="L693" s="1" t="s">
        <v>61</v>
      </c>
      <c r="M693" s="1" t="s">
        <v>53</v>
      </c>
      <c r="N693" s="1">
        <v>38.69</v>
      </c>
      <c r="O693" s="2">
        <v>309.52</v>
      </c>
      <c r="P693" s="1">
        <v>11</v>
      </c>
      <c r="Q693" s="1">
        <v>20230824</v>
      </c>
      <c r="R693" s="1">
        <v>20230928</v>
      </c>
      <c r="S693" s="1">
        <v>20230928</v>
      </c>
      <c r="T693" s="1" t="s">
        <v>38</v>
      </c>
      <c r="U693" s="1" t="b">
        <v>0</v>
      </c>
      <c r="V693" s="1" t="b">
        <v>1</v>
      </c>
      <c r="W693" s="1" t="str" cm="1">
        <f t="array" ref="W693">_xlfn.XLOOKUP(MID(JuchuZan[[#This Row],[Item'#]],2,3),INDEX(_dtRg_Material,,1),INDEX(_dtRg_Material,,2),"-")</f>
        <v>-</v>
      </c>
      <c r="X693" s="1">
        <f>JuchuZan[[#This Row],[Total Length]]/JuchuZan[[#This Row],[OrderQty]]</f>
        <v>0</v>
      </c>
      <c r="Y693" s="87">
        <f>JuchuZan[[#This Row],[TotalPrice]]+Y692</f>
        <v>1570812.1400000018</v>
      </c>
      <c r="Z6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3" s="1">
        <f>JuchuZan[[#This Row],[Total Length]]/JuchuZan[[#This Row],[Total Block]]</f>
        <v>0</v>
      </c>
      <c r="AB693" s="1">
        <f>JuchuZan[[#This Row],[TotalPrice]]/JuchuZan[[#This Row],[OrderQty]]</f>
        <v>38.69</v>
      </c>
      <c r="AC693" s="1" t="e">
        <f>_xlfn.XLOOKUP(JuchuZan[[#This Row],[H'#]],#REF!,#REF!,"NA",0)</f>
        <v>#REF!</v>
      </c>
      <c r="AD693" s="1" t="e">
        <f>_xlfn.XLOOKUP(JuchuZan[[#This Row],[H'#]],#REF!,#REF!,"NA",0)</f>
        <v>#REF!</v>
      </c>
      <c r="AE693" s="1" t="str">
        <f>_xlfn.XLOOKUP(JuchuZan[[#This Row],[H'#]],[3]Sheet1!$H$2:$H$1079,[3]Sheet1!$B$2:$B$1079,"NA",0)</f>
        <v>NA</v>
      </c>
    </row>
    <row r="694" spans="1:31">
      <c r="A694" s="1" t="s">
        <v>1918</v>
      </c>
      <c r="B694" s="1" t="s">
        <v>805</v>
      </c>
      <c r="C694" s="1" t="s">
        <v>806</v>
      </c>
      <c r="D694" s="1">
        <v>30</v>
      </c>
      <c r="E694" s="1">
        <v>6600</v>
      </c>
      <c r="F694" s="1">
        <v>0</v>
      </c>
      <c r="G694" s="1" t="s">
        <v>38</v>
      </c>
      <c r="H694" s="1" t="s">
        <v>324</v>
      </c>
      <c r="I694" s="1" t="s">
        <v>50</v>
      </c>
      <c r="J694" s="1" t="s">
        <v>81</v>
      </c>
      <c r="K694" s="1" t="s">
        <v>38</v>
      </c>
      <c r="L694" s="1" t="s">
        <v>61</v>
      </c>
      <c r="M694" s="1" t="s">
        <v>38</v>
      </c>
      <c r="N694" s="1">
        <v>22.66</v>
      </c>
      <c r="O694" s="2">
        <v>679.8</v>
      </c>
      <c r="P694" s="1">
        <v>21</v>
      </c>
      <c r="Q694" s="1">
        <v>20230928</v>
      </c>
      <c r="R694" s="1">
        <v>20230928</v>
      </c>
      <c r="S694" s="1">
        <v>20230928</v>
      </c>
      <c r="T694" s="1" t="s">
        <v>38</v>
      </c>
      <c r="U694" s="1" t="b">
        <v>0</v>
      </c>
      <c r="V694" s="1" t="b">
        <v>1</v>
      </c>
      <c r="W694" s="1" t="str" cm="1">
        <f t="array" ref="W694">_xlfn.XLOOKUP(MID(JuchuZan[[#This Row],[Item'#]],2,3),INDEX(_dtRg_Material,,1),INDEX(_dtRg_Material,,2),"-")</f>
        <v>-</v>
      </c>
      <c r="X694" s="1">
        <f>JuchuZan[[#This Row],[Total Length]]/JuchuZan[[#This Row],[OrderQty]]</f>
        <v>220</v>
      </c>
      <c r="Y694" s="87">
        <f>JuchuZan[[#This Row],[TotalPrice]]+Y693</f>
        <v>1571491.9400000018</v>
      </c>
      <c r="Z6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4" s="1" t="e">
        <f>JuchuZan[[#This Row],[Total Length]]/JuchuZan[[#This Row],[Total Block]]</f>
        <v>#DIV/0!</v>
      </c>
      <c r="AB694" s="1">
        <f>JuchuZan[[#This Row],[TotalPrice]]/JuchuZan[[#This Row],[OrderQty]]</f>
        <v>22.66</v>
      </c>
      <c r="AC694" s="1" t="e">
        <f>_xlfn.XLOOKUP(JuchuZan[[#This Row],[H'#]],#REF!,#REF!,"NA",0)</f>
        <v>#REF!</v>
      </c>
      <c r="AD694" s="1" t="e">
        <f>_xlfn.XLOOKUP(JuchuZan[[#This Row],[H'#]],#REF!,#REF!,"NA",0)</f>
        <v>#REF!</v>
      </c>
      <c r="AE694" s="1" t="str">
        <f>_xlfn.XLOOKUP(JuchuZan[[#This Row],[H'#]],[3]Sheet1!$H$2:$H$1079,[3]Sheet1!$B$2:$B$1079,"NA",0)</f>
        <v>FINAL INSPECTION</v>
      </c>
    </row>
    <row r="695" spans="1:31">
      <c r="A695" s="1" t="s">
        <v>1919</v>
      </c>
      <c r="B695" s="1" t="s">
        <v>1700</v>
      </c>
      <c r="C695" s="1" t="s">
        <v>1701</v>
      </c>
      <c r="D695" s="1">
        <v>8</v>
      </c>
      <c r="E695" s="1">
        <v>8240</v>
      </c>
      <c r="F695" s="1">
        <v>16</v>
      </c>
      <c r="G695" s="1" t="s">
        <v>1695</v>
      </c>
      <c r="H695" s="1" t="s">
        <v>66</v>
      </c>
      <c r="I695" s="1" t="s">
        <v>67</v>
      </c>
      <c r="J695" s="1" t="s">
        <v>68</v>
      </c>
      <c r="K695" s="1" t="s">
        <v>60</v>
      </c>
      <c r="L695" s="1" t="s">
        <v>38</v>
      </c>
      <c r="M695" s="1" t="s">
        <v>38</v>
      </c>
      <c r="N695" s="1">
        <v>261.22000000000003</v>
      </c>
      <c r="O695" s="2">
        <v>2089.7600000000002</v>
      </c>
      <c r="P695" s="1">
        <v>11</v>
      </c>
      <c r="Q695" s="1">
        <v>20230928</v>
      </c>
      <c r="R695" s="1">
        <v>20230928</v>
      </c>
      <c r="S695" s="1">
        <v>20230928</v>
      </c>
      <c r="T695" s="1" t="s">
        <v>38</v>
      </c>
      <c r="U695" s="1" t="b">
        <v>0</v>
      </c>
      <c r="V695" s="1" t="b">
        <v>1</v>
      </c>
      <c r="W695" s="1" t="str" cm="1">
        <f t="array" ref="W695">_xlfn.XLOOKUP(MID(JuchuZan[[#This Row],[Item'#]],2,3),INDEX(_dtRg_Material,,1),INDEX(_dtRg_Material,,2),"-")</f>
        <v>-</v>
      </c>
      <c r="X695" s="1">
        <f>JuchuZan[[#This Row],[Total Length]]/JuchuZan[[#This Row],[OrderQty]]</f>
        <v>1030</v>
      </c>
      <c r="Y695" s="87">
        <f>JuchuZan[[#This Row],[TotalPrice]]+Y694</f>
        <v>1573581.7000000018</v>
      </c>
      <c r="Z6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5" s="1">
        <f>JuchuZan[[#This Row],[Total Length]]/JuchuZan[[#This Row],[Total Block]]</f>
        <v>515</v>
      </c>
      <c r="AB695" s="1">
        <f>JuchuZan[[#This Row],[TotalPrice]]/JuchuZan[[#This Row],[OrderQty]]</f>
        <v>261.22000000000003</v>
      </c>
      <c r="AC695" s="1" t="e">
        <f>_xlfn.XLOOKUP(JuchuZan[[#This Row],[H'#]],#REF!,#REF!,"NA",0)</f>
        <v>#REF!</v>
      </c>
      <c r="AD695" s="1" t="e">
        <f>_xlfn.XLOOKUP(JuchuZan[[#This Row],[H'#]],#REF!,#REF!,"NA",0)</f>
        <v>#REF!</v>
      </c>
      <c r="AE695" s="1" t="str">
        <f>_xlfn.XLOOKUP(JuchuZan[[#This Row],[H'#]],[3]Sheet1!$H$2:$H$1079,[3]Sheet1!$B$2:$B$1079,"NA",0)</f>
        <v>BLOCK SURFACE &amp; GROOVE G</v>
      </c>
    </row>
    <row r="696" spans="1:31">
      <c r="A696" s="1" t="s">
        <v>1920</v>
      </c>
      <c r="B696" s="1" t="s">
        <v>1700</v>
      </c>
      <c r="C696" s="1" t="s">
        <v>1701</v>
      </c>
      <c r="D696" s="1">
        <v>8</v>
      </c>
      <c r="E696" s="1">
        <v>8240</v>
      </c>
      <c r="F696" s="1">
        <v>16</v>
      </c>
      <c r="G696" s="1" t="s">
        <v>1695</v>
      </c>
      <c r="H696" s="1" t="s">
        <v>66</v>
      </c>
      <c r="I696" s="1" t="s">
        <v>67</v>
      </c>
      <c r="J696" s="1" t="s">
        <v>68</v>
      </c>
      <c r="K696" s="1" t="s">
        <v>60</v>
      </c>
      <c r="L696" s="1" t="s">
        <v>38</v>
      </c>
      <c r="M696" s="1" t="s">
        <v>38</v>
      </c>
      <c r="N696" s="1">
        <v>261.22000000000003</v>
      </c>
      <c r="O696" s="2">
        <v>2089.7600000000002</v>
      </c>
      <c r="P696" s="1">
        <v>11</v>
      </c>
      <c r="Q696" s="1">
        <v>20230928</v>
      </c>
      <c r="R696" s="1">
        <v>20230928</v>
      </c>
      <c r="S696" s="1">
        <v>20230928</v>
      </c>
      <c r="T696" s="1" t="s">
        <v>38</v>
      </c>
      <c r="U696" s="1" t="b">
        <v>0</v>
      </c>
      <c r="V696" s="1" t="b">
        <v>1</v>
      </c>
      <c r="W696" s="1" t="str" cm="1">
        <f t="array" ref="W696">_xlfn.XLOOKUP(MID(JuchuZan[[#This Row],[Item'#]],2,3),INDEX(_dtRg_Material,,1),INDEX(_dtRg_Material,,2),"-")</f>
        <v>-</v>
      </c>
      <c r="X696" s="1">
        <f>JuchuZan[[#This Row],[Total Length]]/JuchuZan[[#This Row],[OrderQty]]</f>
        <v>1030</v>
      </c>
      <c r="Y696" s="87">
        <f>JuchuZan[[#This Row],[TotalPrice]]+Y695</f>
        <v>1575671.4600000018</v>
      </c>
      <c r="Z6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6" s="1">
        <f>JuchuZan[[#This Row],[Total Length]]/JuchuZan[[#This Row],[Total Block]]</f>
        <v>515</v>
      </c>
      <c r="AB696" s="1">
        <f>JuchuZan[[#This Row],[TotalPrice]]/JuchuZan[[#This Row],[OrderQty]]</f>
        <v>261.22000000000003</v>
      </c>
      <c r="AC696" s="1" t="e">
        <f>_xlfn.XLOOKUP(JuchuZan[[#This Row],[H'#]],#REF!,#REF!,"NA",0)</f>
        <v>#REF!</v>
      </c>
      <c r="AD696" s="1" t="e">
        <f>_xlfn.XLOOKUP(JuchuZan[[#This Row],[H'#]],#REF!,#REF!,"NA",0)</f>
        <v>#REF!</v>
      </c>
      <c r="AE696" s="1" t="str">
        <f>_xlfn.XLOOKUP(JuchuZan[[#This Row],[H'#]],[3]Sheet1!$H$2:$H$1079,[3]Sheet1!$B$2:$B$1079,"NA",0)</f>
        <v>BLOCK SURFACE &amp; GROOVE G</v>
      </c>
    </row>
    <row r="697" spans="1:31">
      <c r="A697" s="1" t="s">
        <v>1921</v>
      </c>
      <c r="B697" s="1" t="s">
        <v>1700</v>
      </c>
      <c r="C697" s="1" t="s">
        <v>1701</v>
      </c>
      <c r="D697" s="1">
        <v>8</v>
      </c>
      <c r="E697" s="1">
        <v>8240</v>
      </c>
      <c r="F697" s="1">
        <v>16</v>
      </c>
      <c r="G697" s="1" t="s">
        <v>1695</v>
      </c>
      <c r="H697" s="1" t="s">
        <v>66</v>
      </c>
      <c r="I697" s="1" t="s">
        <v>67</v>
      </c>
      <c r="J697" s="1" t="s">
        <v>68</v>
      </c>
      <c r="K697" s="1" t="s">
        <v>60</v>
      </c>
      <c r="L697" s="1" t="s">
        <v>38</v>
      </c>
      <c r="M697" s="1" t="s">
        <v>38</v>
      </c>
      <c r="N697" s="1">
        <v>261.22000000000003</v>
      </c>
      <c r="O697" s="2">
        <v>2089.7600000000002</v>
      </c>
      <c r="P697" s="1">
        <v>11</v>
      </c>
      <c r="Q697" s="1">
        <v>20230928</v>
      </c>
      <c r="R697" s="1">
        <v>20230928</v>
      </c>
      <c r="S697" s="1">
        <v>20230928</v>
      </c>
      <c r="T697" s="1" t="s">
        <v>38</v>
      </c>
      <c r="U697" s="1" t="b">
        <v>0</v>
      </c>
      <c r="V697" s="1" t="b">
        <v>1</v>
      </c>
      <c r="W697" s="1" t="str" cm="1">
        <f t="array" ref="W697">_xlfn.XLOOKUP(MID(JuchuZan[[#This Row],[Item'#]],2,3),INDEX(_dtRg_Material,,1),INDEX(_dtRg_Material,,2),"-")</f>
        <v>-</v>
      </c>
      <c r="X697" s="1">
        <f>JuchuZan[[#This Row],[Total Length]]/JuchuZan[[#This Row],[OrderQty]]</f>
        <v>1030</v>
      </c>
      <c r="Y697" s="87">
        <f>JuchuZan[[#This Row],[TotalPrice]]+Y696</f>
        <v>1577761.2200000018</v>
      </c>
      <c r="Z6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7" s="1">
        <f>JuchuZan[[#This Row],[Total Length]]/JuchuZan[[#This Row],[Total Block]]</f>
        <v>515</v>
      </c>
      <c r="AB697" s="1">
        <f>JuchuZan[[#This Row],[TotalPrice]]/JuchuZan[[#This Row],[OrderQty]]</f>
        <v>261.22000000000003</v>
      </c>
      <c r="AC697" s="1" t="e">
        <f>_xlfn.XLOOKUP(JuchuZan[[#This Row],[H'#]],#REF!,#REF!,"NA",0)</f>
        <v>#REF!</v>
      </c>
      <c r="AD697" s="1" t="e">
        <f>_xlfn.XLOOKUP(JuchuZan[[#This Row],[H'#]],#REF!,#REF!,"NA",0)</f>
        <v>#REF!</v>
      </c>
      <c r="AE697" s="1" t="str">
        <f>_xlfn.XLOOKUP(JuchuZan[[#This Row],[H'#]],[3]Sheet1!$H$2:$H$1079,[3]Sheet1!$B$2:$B$1079,"NA",0)</f>
        <v>BLOCK SURFACE &amp; GROOVE G</v>
      </c>
    </row>
    <row r="698" spans="1:31">
      <c r="A698" s="1" t="s">
        <v>1922</v>
      </c>
      <c r="B698" s="1" t="s">
        <v>1923</v>
      </c>
      <c r="C698" s="1" t="s">
        <v>1924</v>
      </c>
      <c r="D698" s="1">
        <v>2</v>
      </c>
      <c r="E698" s="1">
        <v>1740</v>
      </c>
      <c r="F698" s="1">
        <v>4</v>
      </c>
      <c r="G698" s="1" t="s">
        <v>1695</v>
      </c>
      <c r="H698" s="1" t="s">
        <v>66</v>
      </c>
      <c r="I698" s="1" t="s">
        <v>67</v>
      </c>
      <c r="J698" s="1" t="s">
        <v>397</v>
      </c>
      <c r="K698" s="1" t="s">
        <v>60</v>
      </c>
      <c r="L698" s="1" t="s">
        <v>38</v>
      </c>
      <c r="M698" s="1" t="s">
        <v>38</v>
      </c>
      <c r="N698" s="1">
        <v>192.92</v>
      </c>
      <c r="O698" s="2">
        <v>385.84</v>
      </c>
      <c r="P698" s="1">
        <v>11</v>
      </c>
      <c r="Q698" s="1">
        <v>20230928</v>
      </c>
      <c r="R698" s="1">
        <v>20230928</v>
      </c>
      <c r="S698" s="1">
        <v>20230928</v>
      </c>
      <c r="T698" s="1" t="s">
        <v>38</v>
      </c>
      <c r="U698" s="1" t="b">
        <v>0</v>
      </c>
      <c r="V698" s="1" t="b">
        <v>1</v>
      </c>
      <c r="W698" s="1" t="str" cm="1">
        <f t="array" ref="W698">_xlfn.XLOOKUP(MID(JuchuZan[[#This Row],[Item'#]],2,3),INDEX(_dtRg_Material,,1),INDEX(_dtRg_Material,,2),"-")</f>
        <v>-</v>
      </c>
      <c r="X698" s="1">
        <f>JuchuZan[[#This Row],[Total Length]]/JuchuZan[[#This Row],[OrderQty]]</f>
        <v>870</v>
      </c>
      <c r="Y698" s="87">
        <f>JuchuZan[[#This Row],[TotalPrice]]+Y697</f>
        <v>1578147.0600000019</v>
      </c>
      <c r="Z6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8" s="1">
        <f>JuchuZan[[#This Row],[Total Length]]/JuchuZan[[#This Row],[Total Block]]</f>
        <v>435</v>
      </c>
      <c r="AB698" s="1">
        <f>JuchuZan[[#This Row],[TotalPrice]]/JuchuZan[[#This Row],[OrderQty]]</f>
        <v>192.92</v>
      </c>
      <c r="AC698" s="1" t="e">
        <f>_xlfn.XLOOKUP(JuchuZan[[#This Row],[H'#]],#REF!,#REF!,"NA",0)</f>
        <v>#REF!</v>
      </c>
      <c r="AD698" s="1" t="e">
        <f>_xlfn.XLOOKUP(JuchuZan[[#This Row],[H'#]],#REF!,#REF!,"NA",0)</f>
        <v>#REF!</v>
      </c>
      <c r="AE698" s="1" t="str">
        <f>_xlfn.XLOOKUP(JuchuZan[[#This Row],[H'#]],[3]Sheet1!$H$2:$H$1079,[3]Sheet1!$B$2:$B$1079,"NA",0)</f>
        <v>NA</v>
      </c>
    </row>
    <row r="699" spans="1:31">
      <c r="A699" s="1" t="s">
        <v>1925</v>
      </c>
      <c r="B699" s="1" t="s">
        <v>1923</v>
      </c>
      <c r="C699" s="1" t="s">
        <v>1924</v>
      </c>
      <c r="D699" s="1">
        <v>2</v>
      </c>
      <c r="E699" s="1">
        <v>1740</v>
      </c>
      <c r="F699" s="1">
        <v>4</v>
      </c>
      <c r="G699" s="1" t="s">
        <v>1695</v>
      </c>
      <c r="H699" s="1" t="s">
        <v>66</v>
      </c>
      <c r="I699" s="1" t="s">
        <v>67</v>
      </c>
      <c r="J699" s="1" t="s">
        <v>397</v>
      </c>
      <c r="K699" s="1" t="s">
        <v>60</v>
      </c>
      <c r="L699" s="1" t="s">
        <v>38</v>
      </c>
      <c r="M699" s="1" t="s">
        <v>38</v>
      </c>
      <c r="N699" s="1">
        <v>192.92</v>
      </c>
      <c r="O699" s="2">
        <v>385.84</v>
      </c>
      <c r="P699" s="1">
        <v>11</v>
      </c>
      <c r="Q699" s="1">
        <v>20230928</v>
      </c>
      <c r="R699" s="1">
        <v>20230928</v>
      </c>
      <c r="S699" s="1">
        <v>20230928</v>
      </c>
      <c r="T699" s="1" t="s">
        <v>38</v>
      </c>
      <c r="U699" s="1" t="b">
        <v>0</v>
      </c>
      <c r="V699" s="1" t="b">
        <v>1</v>
      </c>
      <c r="W699" s="1" t="str" cm="1">
        <f t="array" ref="W699">_xlfn.XLOOKUP(MID(JuchuZan[[#This Row],[Item'#]],2,3),INDEX(_dtRg_Material,,1),INDEX(_dtRg_Material,,2),"-")</f>
        <v>-</v>
      </c>
      <c r="X699" s="1">
        <f>JuchuZan[[#This Row],[Total Length]]/JuchuZan[[#This Row],[OrderQty]]</f>
        <v>870</v>
      </c>
      <c r="Y699" s="87">
        <f>JuchuZan[[#This Row],[TotalPrice]]+Y698</f>
        <v>1578532.900000002</v>
      </c>
      <c r="Z6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699" s="1">
        <f>JuchuZan[[#This Row],[Total Length]]/JuchuZan[[#This Row],[Total Block]]</f>
        <v>435</v>
      </c>
      <c r="AB699" s="1">
        <f>JuchuZan[[#This Row],[TotalPrice]]/JuchuZan[[#This Row],[OrderQty]]</f>
        <v>192.92</v>
      </c>
      <c r="AC699" s="1" t="e">
        <f>_xlfn.XLOOKUP(JuchuZan[[#This Row],[H'#]],#REF!,#REF!,"NA",0)</f>
        <v>#REF!</v>
      </c>
      <c r="AD699" s="1" t="e">
        <f>_xlfn.XLOOKUP(JuchuZan[[#This Row],[H'#]],#REF!,#REF!,"NA",0)</f>
        <v>#REF!</v>
      </c>
      <c r="AE699" s="1" t="str">
        <f>_xlfn.XLOOKUP(JuchuZan[[#This Row],[H'#]],[3]Sheet1!$H$2:$H$1079,[3]Sheet1!$B$2:$B$1079,"NA",0)</f>
        <v>NA</v>
      </c>
    </row>
    <row r="700" spans="1:31">
      <c r="A700" s="1" t="s">
        <v>1926</v>
      </c>
      <c r="B700" s="1" t="s">
        <v>1923</v>
      </c>
      <c r="C700" s="1" t="s">
        <v>1924</v>
      </c>
      <c r="D700" s="1">
        <v>2</v>
      </c>
      <c r="E700" s="1">
        <v>1740</v>
      </c>
      <c r="F700" s="1">
        <v>4</v>
      </c>
      <c r="G700" s="1" t="s">
        <v>1695</v>
      </c>
      <c r="H700" s="1" t="s">
        <v>66</v>
      </c>
      <c r="I700" s="1" t="s">
        <v>67</v>
      </c>
      <c r="J700" s="1" t="s">
        <v>397</v>
      </c>
      <c r="K700" s="1" t="s">
        <v>60</v>
      </c>
      <c r="L700" s="1" t="s">
        <v>38</v>
      </c>
      <c r="M700" s="1" t="s">
        <v>38</v>
      </c>
      <c r="N700" s="1">
        <v>192.92</v>
      </c>
      <c r="O700" s="2">
        <v>385.84</v>
      </c>
      <c r="P700" s="1">
        <v>11</v>
      </c>
      <c r="Q700" s="1">
        <v>20230928</v>
      </c>
      <c r="R700" s="1">
        <v>20230928</v>
      </c>
      <c r="S700" s="1">
        <v>20230928</v>
      </c>
      <c r="T700" s="1" t="s">
        <v>38</v>
      </c>
      <c r="U700" s="1" t="b">
        <v>0</v>
      </c>
      <c r="V700" s="1" t="b">
        <v>1</v>
      </c>
      <c r="W700" s="1" t="str" cm="1">
        <f t="array" ref="W700">_xlfn.XLOOKUP(MID(JuchuZan[[#This Row],[Item'#]],2,3),INDEX(_dtRg_Material,,1),INDEX(_dtRg_Material,,2),"-")</f>
        <v>-</v>
      </c>
      <c r="X700" s="1">
        <f>JuchuZan[[#This Row],[Total Length]]/JuchuZan[[#This Row],[OrderQty]]</f>
        <v>870</v>
      </c>
      <c r="Y700" s="87">
        <f>JuchuZan[[#This Row],[TotalPrice]]+Y699</f>
        <v>1578918.7400000021</v>
      </c>
      <c r="Z7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0" s="1">
        <f>JuchuZan[[#This Row],[Total Length]]/JuchuZan[[#This Row],[Total Block]]</f>
        <v>435</v>
      </c>
      <c r="AB700" s="1">
        <f>JuchuZan[[#This Row],[TotalPrice]]/JuchuZan[[#This Row],[OrderQty]]</f>
        <v>192.92</v>
      </c>
      <c r="AC700" s="1" t="e">
        <f>_xlfn.XLOOKUP(JuchuZan[[#This Row],[H'#]],#REF!,#REF!,"NA",0)</f>
        <v>#REF!</v>
      </c>
      <c r="AD700" s="1" t="e">
        <f>_xlfn.XLOOKUP(JuchuZan[[#This Row],[H'#]],#REF!,#REF!,"NA",0)</f>
        <v>#REF!</v>
      </c>
      <c r="AE700" s="1" t="str">
        <f>_xlfn.XLOOKUP(JuchuZan[[#This Row],[H'#]],[3]Sheet1!$H$2:$H$1079,[3]Sheet1!$B$2:$B$1079,"NA",0)</f>
        <v>NA</v>
      </c>
    </row>
    <row r="701" spans="1:31">
      <c r="A701" s="1" t="s">
        <v>1927</v>
      </c>
      <c r="B701" s="1" t="s">
        <v>1923</v>
      </c>
      <c r="C701" s="1" t="s">
        <v>1924</v>
      </c>
      <c r="D701" s="1">
        <v>2</v>
      </c>
      <c r="E701" s="1">
        <v>1740</v>
      </c>
      <c r="F701" s="1">
        <v>4</v>
      </c>
      <c r="G701" s="1" t="s">
        <v>1695</v>
      </c>
      <c r="H701" s="1" t="s">
        <v>66</v>
      </c>
      <c r="I701" s="1" t="s">
        <v>67</v>
      </c>
      <c r="J701" s="1" t="s">
        <v>397</v>
      </c>
      <c r="K701" s="1" t="s">
        <v>60</v>
      </c>
      <c r="L701" s="1" t="s">
        <v>38</v>
      </c>
      <c r="M701" s="1" t="s">
        <v>38</v>
      </c>
      <c r="N701" s="1">
        <v>192.92</v>
      </c>
      <c r="O701" s="2">
        <v>385.84</v>
      </c>
      <c r="P701" s="1">
        <v>11</v>
      </c>
      <c r="Q701" s="1">
        <v>20230928</v>
      </c>
      <c r="R701" s="1">
        <v>20230928</v>
      </c>
      <c r="S701" s="1">
        <v>20230928</v>
      </c>
      <c r="T701" s="1" t="s">
        <v>38</v>
      </c>
      <c r="U701" s="1" t="b">
        <v>0</v>
      </c>
      <c r="V701" s="1" t="b">
        <v>1</v>
      </c>
      <c r="W701" s="1" t="str" cm="1">
        <f t="array" ref="W701">_xlfn.XLOOKUP(MID(JuchuZan[[#This Row],[Item'#]],2,3),INDEX(_dtRg_Material,,1),INDEX(_dtRg_Material,,2),"-")</f>
        <v>-</v>
      </c>
      <c r="X701" s="1">
        <f>JuchuZan[[#This Row],[Total Length]]/JuchuZan[[#This Row],[OrderQty]]</f>
        <v>870</v>
      </c>
      <c r="Y701" s="87">
        <f>JuchuZan[[#This Row],[TotalPrice]]+Y700</f>
        <v>1579304.5800000022</v>
      </c>
      <c r="Z7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1" s="1">
        <f>JuchuZan[[#This Row],[Total Length]]/JuchuZan[[#This Row],[Total Block]]</f>
        <v>435</v>
      </c>
      <c r="AB701" s="1">
        <f>JuchuZan[[#This Row],[TotalPrice]]/JuchuZan[[#This Row],[OrderQty]]</f>
        <v>192.92</v>
      </c>
      <c r="AC701" s="1" t="e">
        <f>_xlfn.XLOOKUP(JuchuZan[[#This Row],[H'#]],#REF!,#REF!,"NA",0)</f>
        <v>#REF!</v>
      </c>
      <c r="AD701" s="1" t="e">
        <f>_xlfn.XLOOKUP(JuchuZan[[#This Row],[H'#]],#REF!,#REF!,"NA",0)</f>
        <v>#REF!</v>
      </c>
      <c r="AE701" s="1" t="str">
        <f>_xlfn.XLOOKUP(JuchuZan[[#This Row],[H'#]],[3]Sheet1!$H$2:$H$1079,[3]Sheet1!$B$2:$B$1079,"NA",0)</f>
        <v>NA</v>
      </c>
    </row>
    <row r="702" spans="1:31">
      <c r="A702" s="1" t="s">
        <v>1928</v>
      </c>
      <c r="B702" s="1" t="s">
        <v>1911</v>
      </c>
      <c r="C702" s="1" t="s">
        <v>1912</v>
      </c>
      <c r="D702" s="1">
        <v>1</v>
      </c>
      <c r="E702" s="1">
        <v>200</v>
      </c>
      <c r="F702" s="1">
        <v>1</v>
      </c>
      <c r="G702" s="1" t="s">
        <v>1913</v>
      </c>
      <c r="H702" s="1" t="s">
        <v>66</v>
      </c>
      <c r="I702" s="1" t="s">
        <v>67</v>
      </c>
      <c r="J702" s="1" t="s">
        <v>59</v>
      </c>
      <c r="K702" s="1" t="s">
        <v>60</v>
      </c>
      <c r="L702" s="1" t="s">
        <v>38</v>
      </c>
      <c r="M702" s="1" t="s">
        <v>38</v>
      </c>
      <c r="N702" s="1">
        <v>61.8</v>
      </c>
      <c r="O702" s="2">
        <v>61.8</v>
      </c>
      <c r="P702" s="1">
        <v>11</v>
      </c>
      <c r="Q702" s="1">
        <v>20230901</v>
      </c>
      <c r="R702" s="1">
        <v>20230928</v>
      </c>
      <c r="S702" s="1">
        <v>20230928</v>
      </c>
      <c r="T702" s="1" t="s">
        <v>38</v>
      </c>
      <c r="U702" s="1" t="b">
        <v>0</v>
      </c>
      <c r="V702" s="1" t="b">
        <v>1</v>
      </c>
      <c r="W702" s="1" t="str" cm="1">
        <f t="array" ref="W702">_xlfn.XLOOKUP(MID(JuchuZan[[#This Row],[Item'#]],2,3),INDEX(_dtRg_Material,,1),INDEX(_dtRg_Material,,2),"-")</f>
        <v>-</v>
      </c>
      <c r="X702" s="1">
        <f>JuchuZan[[#This Row],[Total Length]]/JuchuZan[[#This Row],[OrderQty]]</f>
        <v>200</v>
      </c>
      <c r="Y702" s="87">
        <f>JuchuZan[[#This Row],[TotalPrice]]+Y701</f>
        <v>1579366.3800000022</v>
      </c>
      <c r="Z7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2" s="1">
        <f>JuchuZan[[#This Row],[Total Length]]/JuchuZan[[#This Row],[Total Block]]</f>
        <v>200</v>
      </c>
      <c r="AB702" s="1">
        <f>JuchuZan[[#This Row],[TotalPrice]]/JuchuZan[[#This Row],[OrderQty]]</f>
        <v>61.8</v>
      </c>
      <c r="AC702" s="1" t="e">
        <f>_xlfn.XLOOKUP(JuchuZan[[#This Row],[H'#]],#REF!,#REF!,"NA",0)</f>
        <v>#REF!</v>
      </c>
      <c r="AD702" s="1" t="e">
        <f>_xlfn.XLOOKUP(JuchuZan[[#This Row],[H'#]],#REF!,#REF!,"NA",0)</f>
        <v>#REF!</v>
      </c>
      <c r="AE702" s="1" t="str">
        <f>_xlfn.XLOOKUP(JuchuZan[[#This Row],[H'#]],[3]Sheet1!$H$2:$H$1079,[3]Sheet1!$B$2:$B$1079,"NA",0)</f>
        <v>TEMPORARY ASSEMBLY</v>
      </c>
    </row>
    <row r="703" spans="1:31">
      <c r="A703" s="1" t="s">
        <v>1929</v>
      </c>
      <c r="B703" s="1" t="s">
        <v>1930</v>
      </c>
      <c r="C703" s="1" t="s">
        <v>1931</v>
      </c>
      <c r="D703" s="1">
        <v>32</v>
      </c>
      <c r="E703" s="1">
        <v>5120</v>
      </c>
      <c r="F703" s="1">
        <v>32</v>
      </c>
      <c r="G703" s="1" t="s">
        <v>156</v>
      </c>
      <c r="H703" s="1" t="s">
        <v>49</v>
      </c>
      <c r="I703" s="1" t="s">
        <v>50</v>
      </c>
      <c r="J703" s="1" t="s">
        <v>81</v>
      </c>
      <c r="K703" s="1" t="s">
        <v>60</v>
      </c>
      <c r="L703" s="1" t="s">
        <v>38</v>
      </c>
      <c r="M703" s="1" t="s">
        <v>38</v>
      </c>
      <c r="N703" s="1">
        <v>69.260000000000005</v>
      </c>
      <c r="O703" s="2">
        <v>2216.3200000000002</v>
      </c>
      <c r="P703" s="1">
        <v>11</v>
      </c>
      <c r="Q703" s="1">
        <v>20230922</v>
      </c>
      <c r="R703" s="1">
        <v>20230928</v>
      </c>
      <c r="S703" s="1">
        <v>20230928</v>
      </c>
      <c r="T703" s="1" t="s">
        <v>38</v>
      </c>
      <c r="U703" s="1" t="b">
        <v>0</v>
      </c>
      <c r="V703" s="1" t="b">
        <v>1</v>
      </c>
      <c r="W703" s="1" t="str" cm="1">
        <f t="array" ref="W703">_xlfn.XLOOKUP(MID(JuchuZan[[#This Row],[Item'#]],2,3),INDEX(_dtRg_Material,,1),INDEX(_dtRg_Material,,2),"-")</f>
        <v>-</v>
      </c>
      <c r="X703" s="1">
        <f>JuchuZan[[#This Row],[Total Length]]/JuchuZan[[#This Row],[OrderQty]]</f>
        <v>160</v>
      </c>
      <c r="Y703" s="87">
        <f>JuchuZan[[#This Row],[TotalPrice]]+Y702</f>
        <v>1581582.7000000023</v>
      </c>
      <c r="Z7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3" s="1">
        <f>JuchuZan[[#This Row],[Total Length]]/JuchuZan[[#This Row],[Total Block]]</f>
        <v>160</v>
      </c>
      <c r="AB703" s="1">
        <f>JuchuZan[[#This Row],[TotalPrice]]/JuchuZan[[#This Row],[OrderQty]]</f>
        <v>69.260000000000005</v>
      </c>
      <c r="AC703" s="1" t="e">
        <f>_xlfn.XLOOKUP(JuchuZan[[#This Row],[H'#]],#REF!,#REF!,"NA",0)</f>
        <v>#REF!</v>
      </c>
      <c r="AD703" s="1" t="e">
        <f>_xlfn.XLOOKUP(JuchuZan[[#This Row],[H'#]],#REF!,#REF!,"NA",0)</f>
        <v>#REF!</v>
      </c>
      <c r="AE703" s="1" t="str">
        <f>_xlfn.XLOOKUP(JuchuZan[[#This Row],[H'#]],[3]Sheet1!$H$2:$H$1079,[3]Sheet1!$B$2:$B$1079,"NA",0)</f>
        <v>WHEEL CUTTING HALF 4</v>
      </c>
    </row>
    <row r="704" spans="1:31">
      <c r="A704" s="1" t="s">
        <v>1932</v>
      </c>
      <c r="B704" s="1" t="s">
        <v>1933</v>
      </c>
      <c r="C704" s="1" t="s">
        <v>1934</v>
      </c>
      <c r="D704" s="1">
        <v>8</v>
      </c>
      <c r="E704" s="1">
        <v>6560</v>
      </c>
      <c r="F704" s="1">
        <v>0</v>
      </c>
      <c r="G704" s="1" t="s">
        <v>38</v>
      </c>
      <c r="H704" s="1" t="s">
        <v>324</v>
      </c>
      <c r="I704" s="1" t="s">
        <v>50</v>
      </c>
      <c r="J704" s="1" t="s">
        <v>114</v>
      </c>
      <c r="K704" s="1" t="s">
        <v>38</v>
      </c>
      <c r="L704" s="1" t="s">
        <v>61</v>
      </c>
      <c r="M704" s="1" t="s">
        <v>38</v>
      </c>
      <c r="N704" s="1">
        <v>86.52</v>
      </c>
      <c r="O704" s="2">
        <v>692.16</v>
      </c>
      <c r="P704" s="1">
        <v>21</v>
      </c>
      <c r="Q704" s="1">
        <v>20230928</v>
      </c>
      <c r="R704" s="1">
        <v>20230928</v>
      </c>
      <c r="S704" s="1">
        <v>20230928</v>
      </c>
      <c r="T704" s="1" t="s">
        <v>38</v>
      </c>
      <c r="U704" s="1" t="b">
        <v>0</v>
      </c>
      <c r="V704" s="1" t="b">
        <v>1</v>
      </c>
      <c r="W704" s="1" t="str" cm="1">
        <f t="array" ref="W704">_xlfn.XLOOKUP(MID(JuchuZan[[#This Row],[Item'#]],2,3),INDEX(_dtRg_Material,,1),INDEX(_dtRg_Material,,2),"-")</f>
        <v>-</v>
      </c>
      <c r="X704" s="1">
        <f>JuchuZan[[#This Row],[Total Length]]/JuchuZan[[#This Row],[OrderQty]]</f>
        <v>820</v>
      </c>
      <c r="Y704" s="87">
        <f>JuchuZan[[#This Row],[TotalPrice]]+Y703</f>
        <v>1582274.8600000022</v>
      </c>
      <c r="Z7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4" s="1" t="e">
        <f>JuchuZan[[#This Row],[Total Length]]/JuchuZan[[#This Row],[Total Block]]</f>
        <v>#DIV/0!</v>
      </c>
      <c r="AB704" s="1">
        <f>JuchuZan[[#This Row],[TotalPrice]]/JuchuZan[[#This Row],[OrderQty]]</f>
        <v>86.52</v>
      </c>
      <c r="AC704" s="1" t="e">
        <f>_xlfn.XLOOKUP(JuchuZan[[#This Row],[H'#]],#REF!,#REF!,"NA",0)</f>
        <v>#REF!</v>
      </c>
      <c r="AD704" s="1" t="e">
        <f>_xlfn.XLOOKUP(JuchuZan[[#This Row],[H'#]],#REF!,#REF!,"NA",0)</f>
        <v>#REF!</v>
      </c>
      <c r="AE704" s="1" t="str">
        <f>_xlfn.XLOOKUP(JuchuZan[[#This Row],[H'#]],[3]Sheet1!$H$2:$H$1079,[3]Sheet1!$B$2:$B$1079,"NA",0)</f>
        <v>NA</v>
      </c>
    </row>
    <row r="705" spans="1:31">
      <c r="A705" s="1" t="s">
        <v>1935</v>
      </c>
      <c r="B705" s="1" t="s">
        <v>1705</v>
      </c>
      <c r="C705" s="1" t="s">
        <v>1706</v>
      </c>
      <c r="D705" s="1">
        <v>8</v>
      </c>
      <c r="E705" s="1">
        <v>1960</v>
      </c>
      <c r="F705" s="1">
        <v>16</v>
      </c>
      <c r="G705" s="1" t="s">
        <v>171</v>
      </c>
      <c r="H705" s="1" t="s">
        <v>172</v>
      </c>
      <c r="I705" s="1" t="s">
        <v>173</v>
      </c>
      <c r="J705" s="1" t="s">
        <v>243</v>
      </c>
      <c r="K705" s="1" t="s">
        <v>38</v>
      </c>
      <c r="L705" s="1" t="s">
        <v>38</v>
      </c>
      <c r="M705" s="1" t="s">
        <v>38</v>
      </c>
      <c r="N705" s="1">
        <v>53.05</v>
      </c>
      <c r="O705" s="2">
        <v>424.4</v>
      </c>
      <c r="P705" s="1">
        <v>11</v>
      </c>
      <c r="Q705" s="1">
        <v>20230928</v>
      </c>
      <c r="R705" s="1">
        <v>20230928</v>
      </c>
      <c r="S705" s="1">
        <v>20230928</v>
      </c>
      <c r="T705" s="1" t="s">
        <v>38</v>
      </c>
      <c r="U705" s="1" t="b">
        <v>0</v>
      </c>
      <c r="V705" s="1" t="b">
        <v>1</v>
      </c>
      <c r="W705" s="1" t="str" cm="1">
        <f t="array" ref="W705">_xlfn.XLOOKUP(MID(JuchuZan[[#This Row],[Item'#]],2,3),INDEX(_dtRg_Material,,1),INDEX(_dtRg_Material,,2),"-")</f>
        <v>M</v>
      </c>
      <c r="X705" s="1">
        <f>JuchuZan[[#This Row],[Total Length]]/JuchuZan[[#This Row],[OrderQty]]</f>
        <v>245</v>
      </c>
      <c r="Y705" s="87">
        <f>JuchuZan[[#This Row],[TotalPrice]]+Y704</f>
        <v>1582699.2600000021</v>
      </c>
      <c r="Z7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5" s="1">
        <f>JuchuZan[[#This Row],[Total Length]]/JuchuZan[[#This Row],[Total Block]]</f>
        <v>122.5</v>
      </c>
      <c r="AB705" s="1">
        <f>JuchuZan[[#This Row],[TotalPrice]]/JuchuZan[[#This Row],[OrderQty]]</f>
        <v>53.05</v>
      </c>
      <c r="AC705" s="1" t="e">
        <f>_xlfn.XLOOKUP(JuchuZan[[#This Row],[H'#]],#REF!,#REF!,"NA",0)</f>
        <v>#REF!</v>
      </c>
      <c r="AD705" s="1" t="e">
        <f>_xlfn.XLOOKUP(JuchuZan[[#This Row],[H'#]],#REF!,#REF!,"NA",0)</f>
        <v>#REF!</v>
      </c>
      <c r="AE705" s="1" t="str">
        <f>_xlfn.XLOOKUP(JuchuZan[[#This Row],[H'#]],[3]Sheet1!$H$2:$H$1079,[3]Sheet1!$B$2:$B$1079,"NA",0)</f>
        <v>FINAL INSPECTION</v>
      </c>
    </row>
    <row r="706" spans="1:31">
      <c r="A706" s="1" t="s">
        <v>1936</v>
      </c>
      <c r="B706" s="1" t="s">
        <v>1937</v>
      </c>
      <c r="C706" s="1" t="s">
        <v>1938</v>
      </c>
      <c r="D706" s="1">
        <v>2</v>
      </c>
      <c r="E706" s="1">
        <v>1680</v>
      </c>
      <c r="F706" s="1">
        <v>4</v>
      </c>
      <c r="G706" s="1" t="s">
        <v>1519</v>
      </c>
      <c r="H706" s="1" t="s">
        <v>157</v>
      </c>
      <c r="I706" s="1" t="s">
        <v>67</v>
      </c>
      <c r="J706" s="1" t="s">
        <v>397</v>
      </c>
      <c r="K706" s="1" t="s">
        <v>167</v>
      </c>
      <c r="L706" s="1" t="s">
        <v>96</v>
      </c>
      <c r="M706" s="1" t="s">
        <v>38</v>
      </c>
      <c r="N706" s="1">
        <v>235.14</v>
      </c>
      <c r="O706" s="2">
        <v>470.28</v>
      </c>
      <c r="P706" s="1">
        <v>11</v>
      </c>
      <c r="Q706" s="1">
        <v>20230928</v>
      </c>
      <c r="R706" s="1">
        <v>20230928</v>
      </c>
      <c r="S706" s="1">
        <v>20230928</v>
      </c>
      <c r="T706" s="1" t="s">
        <v>38</v>
      </c>
      <c r="U706" s="1" t="b">
        <v>0</v>
      </c>
      <c r="V706" s="1" t="b">
        <v>1</v>
      </c>
      <c r="W706" s="1" t="str" cm="1">
        <f t="array" ref="W706">_xlfn.XLOOKUP(MID(JuchuZan[[#This Row],[Item'#]],2,3),INDEX(_dtRg_Material,,1),INDEX(_dtRg_Material,,2),"-")</f>
        <v>-</v>
      </c>
      <c r="X706" s="1">
        <f>JuchuZan[[#This Row],[Total Length]]/JuchuZan[[#This Row],[OrderQty]]</f>
        <v>840</v>
      </c>
      <c r="Y706" s="87">
        <f>JuchuZan[[#This Row],[TotalPrice]]+Y705</f>
        <v>1583169.5400000021</v>
      </c>
      <c r="Z7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6" s="1">
        <f>JuchuZan[[#This Row],[Total Length]]/JuchuZan[[#This Row],[Total Block]]</f>
        <v>420</v>
      </c>
      <c r="AB706" s="1">
        <f>JuchuZan[[#This Row],[TotalPrice]]/JuchuZan[[#This Row],[OrderQty]]</f>
        <v>235.14</v>
      </c>
      <c r="AC706" s="1" t="e">
        <f>_xlfn.XLOOKUP(JuchuZan[[#This Row],[H'#]],#REF!,#REF!,"NA",0)</f>
        <v>#REF!</v>
      </c>
      <c r="AD706" s="1" t="e">
        <f>_xlfn.XLOOKUP(JuchuZan[[#This Row],[H'#]],#REF!,#REF!,"NA",0)</f>
        <v>#REF!</v>
      </c>
      <c r="AE706" s="1" t="str">
        <f>_xlfn.XLOOKUP(JuchuZan[[#This Row],[H'#]],[3]Sheet1!$H$2:$H$1079,[3]Sheet1!$B$2:$B$1079,"NA",0)</f>
        <v>NA</v>
      </c>
    </row>
    <row r="707" spans="1:31">
      <c r="A707" s="1" t="s">
        <v>1939</v>
      </c>
      <c r="B707" s="1" t="s">
        <v>1940</v>
      </c>
      <c r="C707" s="1" t="s">
        <v>1941</v>
      </c>
      <c r="D707" s="1">
        <v>2</v>
      </c>
      <c r="E707" s="1">
        <v>1360</v>
      </c>
      <c r="F707" s="1">
        <v>4</v>
      </c>
      <c r="G707" s="1" t="s">
        <v>1519</v>
      </c>
      <c r="H707" s="1" t="s">
        <v>157</v>
      </c>
      <c r="I707" s="1" t="s">
        <v>67</v>
      </c>
      <c r="J707" s="1" t="s">
        <v>397</v>
      </c>
      <c r="K707" s="1" t="s">
        <v>167</v>
      </c>
      <c r="L707" s="1" t="s">
        <v>96</v>
      </c>
      <c r="M707" s="1" t="s">
        <v>38</v>
      </c>
      <c r="N707" s="1">
        <v>218.67</v>
      </c>
      <c r="O707" s="2">
        <v>437.34</v>
      </c>
      <c r="P707" s="1">
        <v>11</v>
      </c>
      <c r="Q707" s="1">
        <v>20230928</v>
      </c>
      <c r="R707" s="1">
        <v>20230928</v>
      </c>
      <c r="S707" s="1">
        <v>20230928</v>
      </c>
      <c r="T707" s="1" t="s">
        <v>38</v>
      </c>
      <c r="U707" s="1" t="b">
        <v>0</v>
      </c>
      <c r="V707" s="1" t="b">
        <v>1</v>
      </c>
      <c r="W707" s="1" t="str" cm="1">
        <f t="array" ref="W707">_xlfn.XLOOKUP(MID(JuchuZan[[#This Row],[Item'#]],2,3),INDEX(_dtRg_Material,,1),INDEX(_dtRg_Material,,2),"-")</f>
        <v>-</v>
      </c>
      <c r="X707" s="1">
        <f>JuchuZan[[#This Row],[Total Length]]/JuchuZan[[#This Row],[OrderQty]]</f>
        <v>680</v>
      </c>
      <c r="Y707" s="87">
        <f>JuchuZan[[#This Row],[TotalPrice]]+Y706</f>
        <v>1583606.8800000022</v>
      </c>
      <c r="Z7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7" s="1">
        <f>JuchuZan[[#This Row],[Total Length]]/JuchuZan[[#This Row],[Total Block]]</f>
        <v>340</v>
      </c>
      <c r="AB707" s="1">
        <f>JuchuZan[[#This Row],[TotalPrice]]/JuchuZan[[#This Row],[OrderQty]]</f>
        <v>218.67</v>
      </c>
      <c r="AC707" s="1" t="e">
        <f>_xlfn.XLOOKUP(JuchuZan[[#This Row],[H'#]],#REF!,#REF!,"NA",0)</f>
        <v>#REF!</v>
      </c>
      <c r="AD707" s="1" t="e">
        <f>_xlfn.XLOOKUP(JuchuZan[[#This Row],[H'#]],#REF!,#REF!,"NA",0)</f>
        <v>#REF!</v>
      </c>
      <c r="AE707" s="1" t="str">
        <f>_xlfn.XLOOKUP(JuchuZan[[#This Row],[H'#]],[3]Sheet1!$H$2:$H$1079,[3]Sheet1!$B$2:$B$1079,"NA",0)</f>
        <v>NA</v>
      </c>
    </row>
    <row r="708" spans="1:31">
      <c r="A708" s="1" t="s">
        <v>1942</v>
      </c>
      <c r="B708" s="1" t="s">
        <v>1536</v>
      </c>
      <c r="C708" s="1" t="s">
        <v>1537</v>
      </c>
      <c r="D708" s="1">
        <v>6</v>
      </c>
      <c r="E708" s="1">
        <v>2280</v>
      </c>
      <c r="F708" s="1">
        <v>0</v>
      </c>
      <c r="G708" s="1" t="s">
        <v>38</v>
      </c>
      <c r="H708" s="1" t="s">
        <v>471</v>
      </c>
      <c r="I708" s="1" t="s">
        <v>129</v>
      </c>
      <c r="J708" s="1" t="s">
        <v>130</v>
      </c>
      <c r="K708" s="1" t="s">
        <v>38</v>
      </c>
      <c r="L708" s="1" t="s">
        <v>61</v>
      </c>
      <c r="M708" s="1" t="s">
        <v>38</v>
      </c>
      <c r="N708" s="1">
        <v>46</v>
      </c>
      <c r="O708" s="2">
        <v>276</v>
      </c>
      <c r="P708" s="1">
        <v>21</v>
      </c>
      <c r="Q708" s="1">
        <v>20230928</v>
      </c>
      <c r="R708" s="1">
        <v>20230928</v>
      </c>
      <c r="S708" s="1">
        <v>20230928</v>
      </c>
      <c r="T708" s="1" t="s">
        <v>38</v>
      </c>
      <c r="U708" s="1" t="b">
        <v>0</v>
      </c>
      <c r="V708" s="1" t="b">
        <v>1</v>
      </c>
      <c r="W708" s="1" t="str" cm="1">
        <f t="array" ref="W708">_xlfn.XLOOKUP(MID(JuchuZan[[#This Row],[Item'#]],2,3),INDEX(_dtRg_Material,,1),INDEX(_dtRg_Material,,2),"-")</f>
        <v>-</v>
      </c>
      <c r="X708" s="1">
        <f>JuchuZan[[#This Row],[Total Length]]/JuchuZan[[#This Row],[OrderQty]]</f>
        <v>380</v>
      </c>
      <c r="Y708" s="87">
        <f>JuchuZan[[#This Row],[TotalPrice]]+Y707</f>
        <v>1583882.8800000022</v>
      </c>
      <c r="Z7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8" s="1" t="e">
        <f>JuchuZan[[#This Row],[Total Length]]/JuchuZan[[#This Row],[Total Block]]</f>
        <v>#DIV/0!</v>
      </c>
      <c r="AB708" s="1">
        <f>JuchuZan[[#This Row],[TotalPrice]]/JuchuZan[[#This Row],[OrderQty]]</f>
        <v>46</v>
      </c>
      <c r="AC708" s="1" t="e">
        <f>_xlfn.XLOOKUP(JuchuZan[[#This Row],[H'#]],#REF!,#REF!,"NA",0)</f>
        <v>#REF!</v>
      </c>
      <c r="AD708" s="1" t="e">
        <f>_xlfn.XLOOKUP(JuchuZan[[#This Row],[H'#]],#REF!,#REF!,"NA",0)</f>
        <v>#REF!</v>
      </c>
      <c r="AE708" s="1" t="str">
        <f>_xlfn.XLOOKUP(JuchuZan[[#This Row],[H'#]],[3]Sheet1!$H$2:$H$1079,[3]Sheet1!$B$2:$B$1079,"NA",0)</f>
        <v>WHEEL CUTTING HALF 4</v>
      </c>
    </row>
    <row r="709" spans="1:31">
      <c r="A709" s="1" t="s">
        <v>1943</v>
      </c>
      <c r="B709" s="1" t="s">
        <v>1944</v>
      </c>
      <c r="C709" s="1" t="s">
        <v>1945</v>
      </c>
      <c r="D709" s="1">
        <v>1</v>
      </c>
      <c r="E709" s="1">
        <v>320</v>
      </c>
      <c r="F709" s="1">
        <v>1</v>
      </c>
      <c r="G709" s="1" t="s">
        <v>80</v>
      </c>
      <c r="H709" s="1" t="s">
        <v>183</v>
      </c>
      <c r="I709" s="1" t="s">
        <v>184</v>
      </c>
      <c r="J709" s="1" t="s">
        <v>243</v>
      </c>
      <c r="K709" s="1" t="s">
        <v>38</v>
      </c>
      <c r="L709" s="1" t="s">
        <v>38</v>
      </c>
      <c r="M709" s="1" t="s">
        <v>38</v>
      </c>
      <c r="N709" s="1">
        <v>58.99</v>
      </c>
      <c r="O709" s="2">
        <v>58.99</v>
      </c>
      <c r="P709" s="1">
        <v>11</v>
      </c>
      <c r="Q709" s="1">
        <v>20230928</v>
      </c>
      <c r="R709" s="1">
        <v>20230928</v>
      </c>
      <c r="S709" s="1">
        <v>20230928</v>
      </c>
      <c r="T709" s="1" t="s">
        <v>38</v>
      </c>
      <c r="U709" s="1" t="b">
        <v>0</v>
      </c>
      <c r="V709" s="1" t="b">
        <v>1</v>
      </c>
      <c r="W709" s="1" t="str" cm="1">
        <f t="array" ref="W709">_xlfn.XLOOKUP(MID(JuchuZan[[#This Row],[Item'#]],2,3),INDEX(_dtRg_Material,,1),INDEX(_dtRg_Material,,2),"-")</f>
        <v>M</v>
      </c>
      <c r="X709" s="1">
        <f>JuchuZan[[#This Row],[Total Length]]/JuchuZan[[#This Row],[OrderQty]]</f>
        <v>320</v>
      </c>
      <c r="Y709" s="87">
        <f>JuchuZan[[#This Row],[TotalPrice]]+Y708</f>
        <v>1583941.8700000022</v>
      </c>
      <c r="Z7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09" s="1">
        <f>JuchuZan[[#This Row],[Total Length]]/JuchuZan[[#This Row],[Total Block]]</f>
        <v>320</v>
      </c>
      <c r="AB709" s="1">
        <f>JuchuZan[[#This Row],[TotalPrice]]/JuchuZan[[#This Row],[OrderQty]]</f>
        <v>58.99</v>
      </c>
      <c r="AC709" s="1" t="e">
        <f>_xlfn.XLOOKUP(JuchuZan[[#This Row],[H'#]],#REF!,#REF!,"NA",0)</f>
        <v>#REF!</v>
      </c>
      <c r="AD709" s="1" t="e">
        <f>_xlfn.XLOOKUP(JuchuZan[[#This Row],[H'#]],#REF!,#REF!,"NA",0)</f>
        <v>#REF!</v>
      </c>
      <c r="AE709" s="1" t="str">
        <f>_xlfn.XLOOKUP(JuchuZan[[#This Row],[H'#]],[3]Sheet1!$H$2:$H$1079,[3]Sheet1!$B$2:$B$1079,"NA",0)</f>
        <v>NA</v>
      </c>
    </row>
    <row r="710" spans="1:31">
      <c r="A710" s="1" t="s">
        <v>1946</v>
      </c>
      <c r="B710" s="1" t="s">
        <v>1708</v>
      </c>
      <c r="C710" s="1" t="s">
        <v>1709</v>
      </c>
      <c r="D710" s="1">
        <v>16</v>
      </c>
      <c r="E710" s="1">
        <v>3520</v>
      </c>
      <c r="F710" s="1">
        <v>32</v>
      </c>
      <c r="G710" s="1" t="s">
        <v>171</v>
      </c>
      <c r="H710" s="1" t="s">
        <v>172</v>
      </c>
      <c r="I710" s="1" t="s">
        <v>173</v>
      </c>
      <c r="J710" s="1" t="s">
        <v>243</v>
      </c>
      <c r="K710" s="1" t="s">
        <v>38</v>
      </c>
      <c r="L710" s="1" t="s">
        <v>38</v>
      </c>
      <c r="M710" s="1" t="s">
        <v>38</v>
      </c>
      <c r="N710" s="1">
        <v>51.24</v>
      </c>
      <c r="O710" s="2">
        <v>819.84</v>
      </c>
      <c r="P710" s="1">
        <v>11</v>
      </c>
      <c r="Q710" s="1">
        <v>20230928</v>
      </c>
      <c r="R710" s="1">
        <v>20230928</v>
      </c>
      <c r="S710" s="1">
        <v>20230928</v>
      </c>
      <c r="T710" s="1" t="s">
        <v>38</v>
      </c>
      <c r="U710" s="1" t="b">
        <v>0</v>
      </c>
      <c r="V710" s="1" t="b">
        <v>1</v>
      </c>
      <c r="W710" s="1" t="str" cm="1">
        <f t="array" ref="W710">_xlfn.XLOOKUP(MID(JuchuZan[[#This Row],[Item'#]],2,3),INDEX(_dtRg_Material,,1),INDEX(_dtRg_Material,,2),"-")</f>
        <v>M</v>
      </c>
      <c r="X710" s="1">
        <f>JuchuZan[[#This Row],[Total Length]]/JuchuZan[[#This Row],[OrderQty]]</f>
        <v>220</v>
      </c>
      <c r="Y710" s="87">
        <f>JuchuZan[[#This Row],[TotalPrice]]+Y709</f>
        <v>1584761.7100000023</v>
      </c>
      <c r="Z7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0" s="1">
        <f>JuchuZan[[#This Row],[Total Length]]/JuchuZan[[#This Row],[Total Block]]</f>
        <v>110</v>
      </c>
      <c r="AB710" s="1">
        <f>JuchuZan[[#This Row],[TotalPrice]]/JuchuZan[[#This Row],[OrderQty]]</f>
        <v>51.24</v>
      </c>
      <c r="AC710" s="1" t="e">
        <f>_xlfn.XLOOKUP(JuchuZan[[#This Row],[H'#]],#REF!,#REF!,"NA",0)</f>
        <v>#REF!</v>
      </c>
      <c r="AD710" s="1" t="e">
        <f>_xlfn.XLOOKUP(JuchuZan[[#This Row],[H'#]],#REF!,#REF!,"NA",0)</f>
        <v>#REF!</v>
      </c>
      <c r="AE710" s="1" t="str">
        <f>_xlfn.XLOOKUP(JuchuZan[[#This Row],[H'#]],[3]Sheet1!$H$2:$H$1079,[3]Sheet1!$B$2:$B$1079,"NA",0)</f>
        <v>NA</v>
      </c>
    </row>
    <row r="711" spans="1:31">
      <c r="A711" s="1" t="s">
        <v>1947</v>
      </c>
      <c r="B711" s="1" t="s">
        <v>1452</v>
      </c>
      <c r="C711" s="1" t="s">
        <v>1453</v>
      </c>
      <c r="D711" s="1">
        <v>16</v>
      </c>
      <c r="E711" s="1">
        <v>7520</v>
      </c>
      <c r="F711" s="1">
        <v>32</v>
      </c>
      <c r="G711" s="1" t="s">
        <v>171</v>
      </c>
      <c r="H711" s="1" t="s">
        <v>172</v>
      </c>
      <c r="I711" s="1" t="s">
        <v>173</v>
      </c>
      <c r="J711" s="1" t="s">
        <v>243</v>
      </c>
      <c r="K711" s="1" t="s">
        <v>38</v>
      </c>
      <c r="L711" s="1" t="s">
        <v>38</v>
      </c>
      <c r="M711" s="1" t="s">
        <v>38</v>
      </c>
      <c r="N711" s="1">
        <v>69.400000000000006</v>
      </c>
      <c r="O711" s="2">
        <v>1110.4000000000001</v>
      </c>
      <c r="P711" s="1">
        <v>11</v>
      </c>
      <c r="Q711" s="1">
        <v>20230928</v>
      </c>
      <c r="R711" s="1">
        <v>20230928</v>
      </c>
      <c r="S711" s="1">
        <v>20230928</v>
      </c>
      <c r="T711" s="1" t="s">
        <v>38</v>
      </c>
      <c r="U711" s="1" t="b">
        <v>0</v>
      </c>
      <c r="V711" s="1" t="b">
        <v>1</v>
      </c>
      <c r="W711" s="1" t="str" cm="1">
        <f t="array" ref="W711">_xlfn.XLOOKUP(MID(JuchuZan[[#This Row],[Item'#]],2,3),INDEX(_dtRg_Material,,1),INDEX(_dtRg_Material,,2),"-")</f>
        <v>M</v>
      </c>
      <c r="X711" s="1">
        <f>JuchuZan[[#This Row],[Total Length]]/JuchuZan[[#This Row],[OrderQty]]</f>
        <v>470</v>
      </c>
      <c r="Y711" s="87">
        <f>JuchuZan[[#This Row],[TotalPrice]]+Y710</f>
        <v>1585872.1100000022</v>
      </c>
      <c r="Z7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1" s="1">
        <f>JuchuZan[[#This Row],[Total Length]]/JuchuZan[[#This Row],[Total Block]]</f>
        <v>235</v>
      </c>
      <c r="AB711" s="1">
        <f>JuchuZan[[#This Row],[TotalPrice]]/JuchuZan[[#This Row],[OrderQty]]</f>
        <v>69.400000000000006</v>
      </c>
      <c r="AC711" s="1" t="e">
        <f>_xlfn.XLOOKUP(JuchuZan[[#This Row],[H'#]],#REF!,#REF!,"NA",0)</f>
        <v>#REF!</v>
      </c>
      <c r="AD711" s="1" t="e">
        <f>_xlfn.XLOOKUP(JuchuZan[[#This Row],[H'#]],#REF!,#REF!,"NA",0)</f>
        <v>#REF!</v>
      </c>
      <c r="AE711" s="1" t="str">
        <f>_xlfn.XLOOKUP(JuchuZan[[#This Row],[H'#]],[3]Sheet1!$H$2:$H$1079,[3]Sheet1!$B$2:$B$1079,"NA",0)</f>
        <v>NA</v>
      </c>
    </row>
    <row r="712" spans="1:31" hidden="1">
      <c r="A712" s="1" t="s">
        <v>1948</v>
      </c>
      <c r="B712" s="1" t="s">
        <v>621</v>
      </c>
      <c r="C712" s="1" t="s">
        <v>622</v>
      </c>
      <c r="D712" s="1">
        <v>7</v>
      </c>
      <c r="E712" s="1">
        <v>0</v>
      </c>
      <c r="F712" s="1">
        <v>0</v>
      </c>
      <c r="G712" s="1" t="s">
        <v>269</v>
      </c>
      <c r="H712" s="1" t="s">
        <v>270</v>
      </c>
      <c r="I712" s="1" t="s">
        <v>271</v>
      </c>
      <c r="J712" s="1" t="s">
        <v>38</v>
      </c>
      <c r="K712" s="1" t="s">
        <v>38</v>
      </c>
      <c r="L712" s="1" t="s">
        <v>38</v>
      </c>
      <c r="M712" s="1" t="s">
        <v>38</v>
      </c>
      <c r="N712" s="1">
        <v>5710</v>
      </c>
      <c r="O712" s="2">
        <v>39970</v>
      </c>
      <c r="P712" s="1">
        <v>11</v>
      </c>
      <c r="Q712" s="1">
        <v>20230929</v>
      </c>
      <c r="R712" s="1">
        <v>20230929</v>
      </c>
      <c r="S712" s="1">
        <v>20230929</v>
      </c>
      <c r="T712" s="1" t="s">
        <v>38</v>
      </c>
      <c r="U712" s="1" t="b">
        <v>0</v>
      </c>
      <c r="V712" s="1" t="b">
        <v>0</v>
      </c>
      <c r="W712" s="1" t="str" cm="1">
        <f t="array" ref="W712">_xlfn.XLOOKUP(MID(JuchuZan[[#This Row],[Item'#]],2,3),INDEX(_dtRg_Material,,1),INDEX(_dtRg_Material,,2),"-")</f>
        <v>-</v>
      </c>
      <c r="X712" s="1">
        <f>JuchuZan[[#This Row],[Total Length]]/JuchuZan[[#This Row],[OrderQty]]</f>
        <v>0</v>
      </c>
      <c r="Y712" s="87">
        <f>JuchuZan[[#This Row],[TotalPrice]]+Y711</f>
        <v>1625842.1100000022</v>
      </c>
      <c r="Z7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2" s="1" t="e">
        <f>JuchuZan[[#This Row],[Total Length]]/JuchuZan[[#This Row],[Total Block]]</f>
        <v>#DIV/0!</v>
      </c>
      <c r="AB712" s="1">
        <f>JuchuZan[[#This Row],[TotalPrice]]/JuchuZan[[#This Row],[OrderQty]]</f>
        <v>5710</v>
      </c>
      <c r="AC712" s="1" t="e">
        <f>_xlfn.XLOOKUP(JuchuZan[[#This Row],[H'#]],#REF!,#REF!,"NA",0)</f>
        <v>#REF!</v>
      </c>
      <c r="AD712" s="1" t="e">
        <f>_xlfn.XLOOKUP(JuchuZan[[#This Row],[H'#]],#REF!,#REF!,"NA",0)</f>
        <v>#REF!</v>
      </c>
      <c r="AE712" s="1" t="str">
        <f>_xlfn.XLOOKUP(JuchuZan[[#This Row],[H'#]],[3]Sheet1!$H$2:$H$1079,[3]Sheet1!$B$2:$B$1079,"NA",0)</f>
        <v>NA</v>
      </c>
    </row>
    <row r="713" spans="1:31" hidden="1">
      <c r="A713" s="1" t="s">
        <v>1949</v>
      </c>
      <c r="B713" s="1" t="s">
        <v>624</v>
      </c>
      <c r="C713" s="1" t="s">
        <v>625</v>
      </c>
      <c r="D713" s="1">
        <v>7</v>
      </c>
      <c r="E713" s="1">
        <v>0</v>
      </c>
      <c r="F713" s="1">
        <v>0</v>
      </c>
      <c r="G713" s="1" t="s">
        <v>269</v>
      </c>
      <c r="H713" s="1" t="s">
        <v>270</v>
      </c>
      <c r="I713" s="1" t="s">
        <v>271</v>
      </c>
      <c r="J713" s="1" t="s">
        <v>38</v>
      </c>
      <c r="K713" s="1" t="s">
        <v>38</v>
      </c>
      <c r="L713" s="1" t="s">
        <v>38</v>
      </c>
      <c r="M713" s="1" t="s">
        <v>38</v>
      </c>
      <c r="N713" s="1">
        <v>8347</v>
      </c>
      <c r="O713" s="2">
        <v>58429</v>
      </c>
      <c r="P713" s="1">
        <v>11</v>
      </c>
      <c r="Q713" s="1">
        <v>20230929</v>
      </c>
      <c r="R713" s="1">
        <v>20230929</v>
      </c>
      <c r="S713" s="1">
        <v>20230929</v>
      </c>
      <c r="T713" s="1" t="s">
        <v>38</v>
      </c>
      <c r="U713" s="1" t="b">
        <v>0</v>
      </c>
      <c r="V713" s="1" t="b">
        <v>0</v>
      </c>
      <c r="W713" s="1" t="str" cm="1">
        <f t="array" ref="W713">_xlfn.XLOOKUP(MID(JuchuZan[[#This Row],[Item'#]],2,3),INDEX(_dtRg_Material,,1),INDEX(_dtRg_Material,,2),"-")</f>
        <v>-</v>
      </c>
      <c r="X713" s="1">
        <f>JuchuZan[[#This Row],[Total Length]]/JuchuZan[[#This Row],[OrderQty]]</f>
        <v>0</v>
      </c>
      <c r="Y713" s="87">
        <f>JuchuZan[[#This Row],[TotalPrice]]+Y712</f>
        <v>1684271.1100000022</v>
      </c>
      <c r="Z7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3" s="1" t="e">
        <f>JuchuZan[[#This Row],[Total Length]]/JuchuZan[[#This Row],[Total Block]]</f>
        <v>#DIV/0!</v>
      </c>
      <c r="AB713" s="1">
        <f>JuchuZan[[#This Row],[TotalPrice]]/JuchuZan[[#This Row],[OrderQty]]</f>
        <v>8347</v>
      </c>
      <c r="AC713" s="1" t="e">
        <f>_xlfn.XLOOKUP(JuchuZan[[#This Row],[H'#]],#REF!,#REF!,"NA",0)</f>
        <v>#REF!</v>
      </c>
      <c r="AD713" s="1" t="e">
        <f>_xlfn.XLOOKUP(JuchuZan[[#This Row],[H'#]],#REF!,#REF!,"NA",0)</f>
        <v>#REF!</v>
      </c>
      <c r="AE713" s="1" t="str">
        <f>_xlfn.XLOOKUP(JuchuZan[[#This Row],[H'#]],[3]Sheet1!$H$2:$H$1079,[3]Sheet1!$B$2:$B$1079,"NA",0)</f>
        <v>NA</v>
      </c>
    </row>
    <row r="714" spans="1:31">
      <c r="A714" s="1" t="s">
        <v>1950</v>
      </c>
      <c r="B714" s="1" t="s">
        <v>1951</v>
      </c>
      <c r="C714" s="1" t="s">
        <v>1952</v>
      </c>
      <c r="D714" s="1">
        <v>15</v>
      </c>
      <c r="E714" s="1">
        <v>30000</v>
      </c>
      <c r="F714" s="1">
        <v>15</v>
      </c>
      <c r="G714" s="1" t="s">
        <v>1953</v>
      </c>
      <c r="H714" s="1" t="s">
        <v>183</v>
      </c>
      <c r="I714" s="1" t="s">
        <v>184</v>
      </c>
      <c r="J714" s="1" t="s">
        <v>59</v>
      </c>
      <c r="K714" s="1" t="s">
        <v>38</v>
      </c>
      <c r="L714" s="1" t="s">
        <v>38</v>
      </c>
      <c r="M714" s="1" t="s">
        <v>38</v>
      </c>
      <c r="N714" s="1">
        <v>234</v>
      </c>
      <c r="O714" s="2">
        <v>3510</v>
      </c>
      <c r="P714" s="1">
        <v>11</v>
      </c>
      <c r="Q714" s="1">
        <v>20230929</v>
      </c>
      <c r="R714" s="1">
        <v>20230929</v>
      </c>
      <c r="S714" s="1">
        <v>20230929</v>
      </c>
      <c r="T714" s="1" t="s">
        <v>38</v>
      </c>
      <c r="U714" s="1" t="b">
        <v>0</v>
      </c>
      <c r="V714" s="1" t="b">
        <v>1</v>
      </c>
      <c r="W714" s="1" t="str" cm="1">
        <f t="array" ref="W714">_xlfn.XLOOKUP(MID(JuchuZan[[#This Row],[Item'#]],2,3),INDEX(_dtRg_Material,,1),INDEX(_dtRg_Material,,2),"-")</f>
        <v>M</v>
      </c>
      <c r="X714" s="1">
        <f>JuchuZan[[#This Row],[Total Length]]/JuchuZan[[#This Row],[OrderQty]]</f>
        <v>2000</v>
      </c>
      <c r="Y714" s="87">
        <f>JuchuZan[[#This Row],[TotalPrice]]+Y713</f>
        <v>1687781.1100000022</v>
      </c>
      <c r="Z7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4" s="1">
        <f>JuchuZan[[#This Row],[Total Length]]/JuchuZan[[#This Row],[Total Block]]</f>
        <v>2000</v>
      </c>
      <c r="AB714" s="1">
        <f>JuchuZan[[#This Row],[TotalPrice]]/JuchuZan[[#This Row],[OrderQty]]</f>
        <v>234</v>
      </c>
      <c r="AC714" s="1" t="e">
        <f>_xlfn.XLOOKUP(JuchuZan[[#This Row],[H'#]],#REF!,#REF!,"NA",0)</f>
        <v>#REF!</v>
      </c>
      <c r="AD714" s="1" t="e">
        <f>_xlfn.XLOOKUP(JuchuZan[[#This Row],[H'#]],#REF!,#REF!,"NA",0)</f>
        <v>#REF!</v>
      </c>
      <c r="AE714" s="1" t="str">
        <f>_xlfn.XLOOKUP(JuchuZan[[#This Row],[H'#]],[3]Sheet1!$H$2:$H$1079,[3]Sheet1!$B$2:$B$1079,"NA",0)</f>
        <v>NA</v>
      </c>
    </row>
    <row r="715" spans="1:31">
      <c r="A715" s="1" t="s">
        <v>1954</v>
      </c>
      <c r="B715" s="1" t="s">
        <v>1955</v>
      </c>
      <c r="C715" s="1" t="s">
        <v>1956</v>
      </c>
      <c r="D715" s="1">
        <v>2</v>
      </c>
      <c r="E715" s="1">
        <v>7200</v>
      </c>
      <c r="F715" s="1">
        <v>8</v>
      </c>
      <c r="G715" s="1" t="s">
        <v>42</v>
      </c>
      <c r="H715" s="1" t="s">
        <v>49</v>
      </c>
      <c r="I715" s="1" t="s">
        <v>50</v>
      </c>
      <c r="J715" s="1" t="s">
        <v>325</v>
      </c>
      <c r="K715" s="1" t="s">
        <v>82</v>
      </c>
      <c r="L715" s="1" t="s">
        <v>38</v>
      </c>
      <c r="M715" s="1" t="s">
        <v>38</v>
      </c>
      <c r="N715" s="1">
        <v>1579.65</v>
      </c>
      <c r="O715" s="2">
        <v>3159.3</v>
      </c>
      <c r="P715" s="1">
        <v>11</v>
      </c>
      <c r="Q715" s="1">
        <v>20230510</v>
      </c>
      <c r="R715" s="1">
        <v>20230929</v>
      </c>
      <c r="S715" s="1">
        <v>20230929</v>
      </c>
      <c r="T715" s="1" t="s">
        <v>1957</v>
      </c>
      <c r="U715" s="1" t="b">
        <v>0</v>
      </c>
      <c r="V715" s="1" t="b">
        <v>1</v>
      </c>
      <c r="W715" s="1" t="str" cm="1">
        <f t="array" ref="W715">_xlfn.XLOOKUP(MID(JuchuZan[[#This Row],[Item'#]],2,3),INDEX(_dtRg_Material,,1),INDEX(_dtRg_Material,,2),"-")</f>
        <v>-</v>
      </c>
      <c r="X715" s="1">
        <f>JuchuZan[[#This Row],[Total Length]]/JuchuZan[[#This Row],[OrderQty]]</f>
        <v>3600</v>
      </c>
      <c r="Y715" s="87">
        <f>JuchuZan[[#This Row],[TotalPrice]]+Y714</f>
        <v>1690940.4100000022</v>
      </c>
      <c r="Z7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5" s="1">
        <f>JuchuZan[[#This Row],[Total Length]]/JuchuZan[[#This Row],[Total Block]]</f>
        <v>900</v>
      </c>
      <c r="AB715" s="1">
        <f>JuchuZan[[#This Row],[TotalPrice]]/JuchuZan[[#This Row],[OrderQty]]</f>
        <v>1579.65</v>
      </c>
      <c r="AC715" s="1" t="e">
        <f>_xlfn.XLOOKUP(JuchuZan[[#This Row],[H'#]],#REF!,#REF!,"NA",0)</f>
        <v>#REF!</v>
      </c>
      <c r="AD715" s="1" t="e">
        <f>_xlfn.XLOOKUP(JuchuZan[[#This Row],[H'#]],#REF!,#REF!,"NA",0)</f>
        <v>#REF!</v>
      </c>
      <c r="AE715" s="1" t="str">
        <f>_xlfn.XLOOKUP(JuchuZan[[#This Row],[H'#]],[3]Sheet1!$H$2:$H$1079,[3]Sheet1!$B$2:$B$1079,"NA",0)</f>
        <v>ROUGH STRAIGHTENING PRESS</v>
      </c>
    </row>
    <row r="716" spans="1:31">
      <c r="A716" s="1" t="s">
        <v>1958</v>
      </c>
      <c r="B716" s="1" t="s">
        <v>1959</v>
      </c>
      <c r="C716" s="1" t="s">
        <v>1960</v>
      </c>
      <c r="D716" s="1">
        <v>100</v>
      </c>
      <c r="E716" s="1">
        <v>0</v>
      </c>
      <c r="F716" s="1">
        <v>100</v>
      </c>
      <c r="G716" s="1" t="s">
        <v>1961</v>
      </c>
      <c r="H716" s="1" t="s">
        <v>1171</v>
      </c>
      <c r="I716" s="1" t="s">
        <v>233</v>
      </c>
      <c r="J716" s="1" t="s">
        <v>81</v>
      </c>
      <c r="K716" s="1" t="s">
        <v>105</v>
      </c>
      <c r="L716" s="1" t="s">
        <v>38</v>
      </c>
      <c r="M716" s="1" t="s">
        <v>38</v>
      </c>
      <c r="N716" s="1">
        <v>57</v>
      </c>
      <c r="O716" s="2">
        <v>5700</v>
      </c>
      <c r="P716" s="1">
        <v>11</v>
      </c>
      <c r="Q716" s="1">
        <v>20230816</v>
      </c>
      <c r="R716" s="1">
        <v>20230929</v>
      </c>
      <c r="S716" s="1">
        <v>20230929</v>
      </c>
      <c r="T716" s="1" t="s">
        <v>38</v>
      </c>
      <c r="U716" s="1" t="b">
        <v>0</v>
      </c>
      <c r="V716" s="1" t="b">
        <v>1</v>
      </c>
      <c r="W716" s="1" t="str" cm="1">
        <f t="array" ref="W716">_xlfn.XLOOKUP(MID(JuchuZan[[#This Row],[Item'#]],2,3),INDEX(_dtRg_Material,,1),INDEX(_dtRg_Material,,2),"-")</f>
        <v>-</v>
      </c>
      <c r="X716" s="1">
        <f>JuchuZan[[#This Row],[Total Length]]/JuchuZan[[#This Row],[OrderQty]]</f>
        <v>0</v>
      </c>
      <c r="Y716" s="87">
        <f>JuchuZan[[#This Row],[TotalPrice]]+Y715</f>
        <v>1696640.4100000022</v>
      </c>
      <c r="Z7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6" s="1">
        <f>JuchuZan[[#This Row],[Total Length]]/JuchuZan[[#This Row],[Total Block]]</f>
        <v>0</v>
      </c>
      <c r="AB716" s="1">
        <f>JuchuZan[[#This Row],[TotalPrice]]/JuchuZan[[#This Row],[OrderQty]]</f>
        <v>57</v>
      </c>
      <c r="AC716" s="1" t="e">
        <f>_xlfn.XLOOKUP(JuchuZan[[#This Row],[H'#]],#REF!,#REF!,"NA",0)</f>
        <v>#REF!</v>
      </c>
      <c r="AD716" s="1" t="e">
        <f>_xlfn.XLOOKUP(JuchuZan[[#This Row],[H'#]],#REF!,#REF!,"NA",0)</f>
        <v>#REF!</v>
      </c>
      <c r="AE716" s="1" t="str">
        <f>_xlfn.XLOOKUP(JuchuZan[[#This Row],[H'#]],[3]Sheet1!$H$2:$H$1079,[3]Sheet1!$B$2:$B$1079,"NA",0)</f>
        <v>HI-TEC PLATING (TDC1) SC</v>
      </c>
    </row>
    <row r="717" spans="1:31">
      <c r="A717" s="1" t="s">
        <v>1962</v>
      </c>
      <c r="B717" s="1" t="s">
        <v>1959</v>
      </c>
      <c r="C717" s="1" t="s">
        <v>1960</v>
      </c>
      <c r="D717" s="1">
        <v>25</v>
      </c>
      <c r="E717" s="1">
        <v>0</v>
      </c>
      <c r="F717" s="1">
        <v>25</v>
      </c>
      <c r="G717" s="1" t="s">
        <v>1961</v>
      </c>
      <c r="H717" s="1" t="s">
        <v>1171</v>
      </c>
      <c r="I717" s="1" t="s">
        <v>233</v>
      </c>
      <c r="J717" s="1" t="s">
        <v>81</v>
      </c>
      <c r="K717" s="1" t="s">
        <v>105</v>
      </c>
      <c r="L717" s="1" t="s">
        <v>38</v>
      </c>
      <c r="M717" s="1" t="s">
        <v>38</v>
      </c>
      <c r="N717" s="1">
        <v>57</v>
      </c>
      <c r="O717" s="2">
        <v>1425</v>
      </c>
      <c r="P717" s="1">
        <v>11</v>
      </c>
      <c r="Q717" s="1">
        <v>20230816</v>
      </c>
      <c r="R717" s="1">
        <v>20230929</v>
      </c>
      <c r="S717" s="1">
        <v>20230929</v>
      </c>
      <c r="T717" s="1" t="s">
        <v>38</v>
      </c>
      <c r="U717" s="1" t="b">
        <v>0</v>
      </c>
      <c r="V717" s="1" t="b">
        <v>1</v>
      </c>
      <c r="W717" s="1" t="str" cm="1">
        <f t="array" ref="W717">_xlfn.XLOOKUP(MID(JuchuZan[[#This Row],[Item'#]],2,3),INDEX(_dtRg_Material,,1),INDEX(_dtRg_Material,,2),"-")</f>
        <v>-</v>
      </c>
      <c r="X717" s="1">
        <f>JuchuZan[[#This Row],[Total Length]]/JuchuZan[[#This Row],[OrderQty]]</f>
        <v>0</v>
      </c>
      <c r="Y717" s="87">
        <f>JuchuZan[[#This Row],[TotalPrice]]+Y716</f>
        <v>1698065.4100000022</v>
      </c>
      <c r="Z7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7" s="1">
        <f>JuchuZan[[#This Row],[Total Length]]/JuchuZan[[#This Row],[Total Block]]</f>
        <v>0</v>
      </c>
      <c r="AB717" s="1">
        <f>JuchuZan[[#This Row],[TotalPrice]]/JuchuZan[[#This Row],[OrderQty]]</f>
        <v>57</v>
      </c>
      <c r="AC717" s="1" t="e">
        <f>_xlfn.XLOOKUP(JuchuZan[[#This Row],[H'#]],#REF!,#REF!,"NA",0)</f>
        <v>#REF!</v>
      </c>
      <c r="AD717" s="1" t="e">
        <f>_xlfn.XLOOKUP(JuchuZan[[#This Row],[H'#]],#REF!,#REF!,"NA",0)</f>
        <v>#REF!</v>
      </c>
      <c r="AE717" s="1" t="str">
        <f>_xlfn.XLOOKUP(JuchuZan[[#This Row],[H'#]],[3]Sheet1!$H$2:$H$1079,[3]Sheet1!$B$2:$B$1079,"NA",0)</f>
        <v>HI-TEC PLATING (TDC1) SC</v>
      </c>
    </row>
    <row r="718" spans="1:31">
      <c r="A718" s="1" t="s">
        <v>1963</v>
      </c>
      <c r="B718" s="1" t="s">
        <v>1964</v>
      </c>
      <c r="C718" s="1" t="s">
        <v>1965</v>
      </c>
      <c r="D718" s="1">
        <v>4</v>
      </c>
      <c r="E718" s="1">
        <v>16200</v>
      </c>
      <c r="F718" s="1">
        <v>0</v>
      </c>
      <c r="G718" s="1" t="s">
        <v>462</v>
      </c>
      <c r="H718" s="1" t="s">
        <v>324</v>
      </c>
      <c r="I718" s="1" t="s">
        <v>50</v>
      </c>
      <c r="J718" s="1" t="s">
        <v>44</v>
      </c>
      <c r="K718" s="1" t="s">
        <v>38</v>
      </c>
      <c r="L718" s="1" t="s">
        <v>61</v>
      </c>
      <c r="M718" s="1" t="s">
        <v>38</v>
      </c>
      <c r="N718" s="1">
        <v>830.55</v>
      </c>
      <c r="O718" s="2">
        <v>3322.2</v>
      </c>
      <c r="P718" s="1">
        <v>11</v>
      </c>
      <c r="Q718" s="1">
        <v>20230929</v>
      </c>
      <c r="R718" s="1">
        <v>20230929</v>
      </c>
      <c r="S718" s="1">
        <v>20230929</v>
      </c>
      <c r="T718" s="1" t="s">
        <v>38</v>
      </c>
      <c r="U718" s="1" t="b">
        <v>0</v>
      </c>
      <c r="V718" s="1" t="b">
        <v>1</v>
      </c>
      <c r="W718" s="1" t="str" cm="1">
        <f t="array" ref="W718">_xlfn.XLOOKUP(MID(JuchuZan[[#This Row],[Item'#]],2,3),INDEX(_dtRg_Material,,1),INDEX(_dtRg_Material,,2),"-")</f>
        <v>-</v>
      </c>
      <c r="X718" s="1">
        <f>JuchuZan[[#This Row],[Total Length]]/JuchuZan[[#This Row],[OrderQty]]</f>
        <v>4050</v>
      </c>
      <c r="Y718" s="87">
        <f>JuchuZan[[#This Row],[TotalPrice]]+Y717</f>
        <v>1701387.6100000022</v>
      </c>
      <c r="Z7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8" s="1" t="e">
        <f>JuchuZan[[#This Row],[Total Length]]/JuchuZan[[#This Row],[Total Block]]</f>
        <v>#DIV/0!</v>
      </c>
      <c r="AB718" s="1">
        <f>JuchuZan[[#This Row],[TotalPrice]]/JuchuZan[[#This Row],[OrderQty]]</f>
        <v>830.55</v>
      </c>
      <c r="AC718" s="1" t="e">
        <f>_xlfn.XLOOKUP(JuchuZan[[#This Row],[H'#]],#REF!,#REF!,"NA",0)</f>
        <v>#REF!</v>
      </c>
      <c r="AD718" s="1" t="e">
        <f>_xlfn.XLOOKUP(JuchuZan[[#This Row],[H'#]],#REF!,#REF!,"NA",0)</f>
        <v>#REF!</v>
      </c>
      <c r="AE718" s="1" t="str">
        <f>_xlfn.XLOOKUP(JuchuZan[[#This Row],[H'#]],[3]Sheet1!$H$2:$H$1079,[3]Sheet1!$B$2:$B$1079,"NA",0)</f>
        <v>WRAPPING &amp; PACKAGING</v>
      </c>
    </row>
    <row r="719" spans="1:31">
      <c r="A719" s="1" t="s">
        <v>1966</v>
      </c>
      <c r="B719" s="1" t="s">
        <v>1967</v>
      </c>
      <c r="C719" s="1" t="s">
        <v>1968</v>
      </c>
      <c r="D719" s="1">
        <v>50</v>
      </c>
      <c r="E719" s="1">
        <v>123000</v>
      </c>
      <c r="F719" s="1">
        <v>200</v>
      </c>
      <c r="G719" s="1" t="s">
        <v>1969</v>
      </c>
      <c r="H719" s="1" t="s">
        <v>128</v>
      </c>
      <c r="I719" s="1" t="s">
        <v>129</v>
      </c>
      <c r="J719" s="1" t="s">
        <v>191</v>
      </c>
      <c r="K719" s="1" t="s">
        <v>140</v>
      </c>
      <c r="L719" s="1" t="s">
        <v>38</v>
      </c>
      <c r="M719" s="1" t="s">
        <v>53</v>
      </c>
      <c r="N719" s="1">
        <v>710</v>
      </c>
      <c r="O719" s="2">
        <v>35500</v>
      </c>
      <c r="P719" s="1">
        <v>11</v>
      </c>
      <c r="Q719" s="1">
        <v>20230929</v>
      </c>
      <c r="R719" s="1">
        <v>20230929</v>
      </c>
      <c r="S719" s="1">
        <v>20230929</v>
      </c>
      <c r="T719" s="1" t="s">
        <v>1970</v>
      </c>
      <c r="U719" s="1" t="b">
        <v>0</v>
      </c>
      <c r="V719" s="1" t="b">
        <v>1</v>
      </c>
      <c r="W719" s="1" t="str" cm="1">
        <f t="array" ref="W719">_xlfn.XLOOKUP(MID(JuchuZan[[#This Row],[Item'#]],2,3),INDEX(_dtRg_Material,,1),INDEX(_dtRg_Material,,2),"-")</f>
        <v>-</v>
      </c>
      <c r="X719" s="1">
        <f>JuchuZan[[#This Row],[Total Length]]/JuchuZan[[#This Row],[OrderQty]]</f>
        <v>2460</v>
      </c>
      <c r="Y719" s="87">
        <f>JuchuZan[[#This Row],[TotalPrice]]+Y718</f>
        <v>1736887.6100000022</v>
      </c>
      <c r="Z7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19" s="1">
        <f>JuchuZan[[#This Row],[Total Length]]/JuchuZan[[#This Row],[Total Block]]</f>
        <v>615</v>
      </c>
      <c r="AB719" s="1">
        <f>JuchuZan[[#This Row],[TotalPrice]]/JuchuZan[[#This Row],[OrderQty]]</f>
        <v>710</v>
      </c>
      <c r="AC719" s="1" t="e">
        <f>_xlfn.XLOOKUP(JuchuZan[[#This Row],[H'#]],#REF!,#REF!,"NA",0)</f>
        <v>#REF!</v>
      </c>
      <c r="AD719" s="1" t="e">
        <f>_xlfn.XLOOKUP(JuchuZan[[#This Row],[H'#]],#REF!,#REF!,"NA",0)</f>
        <v>#REF!</v>
      </c>
      <c r="AE719" s="1" t="str">
        <f>_xlfn.XLOOKUP(JuchuZan[[#This Row],[H'#]],[3]Sheet1!$H$2:$H$1079,[3]Sheet1!$B$2:$B$1079,"NA",0)</f>
        <v>NA</v>
      </c>
    </row>
    <row r="720" spans="1:31">
      <c r="A720" s="1" t="s">
        <v>1971</v>
      </c>
      <c r="B720" s="1" t="s">
        <v>1972</v>
      </c>
      <c r="C720" s="1" t="s">
        <v>1973</v>
      </c>
      <c r="D720" s="1">
        <v>4</v>
      </c>
      <c r="E720" s="1">
        <v>1600</v>
      </c>
      <c r="F720" s="1">
        <v>8</v>
      </c>
      <c r="G720" s="1" t="s">
        <v>564</v>
      </c>
      <c r="H720" s="1" t="s">
        <v>49</v>
      </c>
      <c r="I720" s="1" t="s">
        <v>50</v>
      </c>
      <c r="J720" s="1" t="s">
        <v>397</v>
      </c>
      <c r="K720" s="1" t="s">
        <v>60</v>
      </c>
      <c r="L720" s="1" t="s">
        <v>38</v>
      </c>
      <c r="M720" s="1" t="s">
        <v>38</v>
      </c>
      <c r="N720" s="1">
        <v>161.04</v>
      </c>
      <c r="O720" s="2">
        <v>644.16</v>
      </c>
      <c r="P720" s="1">
        <v>11</v>
      </c>
      <c r="Q720" s="1">
        <v>20230824</v>
      </c>
      <c r="R720" s="1">
        <v>20230929</v>
      </c>
      <c r="S720" s="1">
        <v>20230929</v>
      </c>
      <c r="T720" s="1" t="s">
        <v>38</v>
      </c>
      <c r="U720" s="1" t="b">
        <v>0</v>
      </c>
      <c r="V720" s="1" t="b">
        <v>1</v>
      </c>
      <c r="W720" s="1" t="str" cm="1">
        <f t="array" ref="W720">_xlfn.XLOOKUP(MID(JuchuZan[[#This Row],[Item'#]],2,3),INDEX(_dtRg_Material,,1),INDEX(_dtRg_Material,,2),"-")</f>
        <v>-</v>
      </c>
      <c r="X720" s="1">
        <f>JuchuZan[[#This Row],[Total Length]]/JuchuZan[[#This Row],[OrderQty]]</f>
        <v>400</v>
      </c>
      <c r="Y720" s="87">
        <f>JuchuZan[[#This Row],[TotalPrice]]+Y719</f>
        <v>1737531.7700000021</v>
      </c>
      <c r="Z7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0" s="1">
        <f>JuchuZan[[#This Row],[Total Length]]/JuchuZan[[#This Row],[Total Block]]</f>
        <v>200</v>
      </c>
      <c r="AB720" s="1">
        <f>JuchuZan[[#This Row],[TotalPrice]]/JuchuZan[[#This Row],[OrderQty]]</f>
        <v>161.04</v>
      </c>
      <c r="AC720" s="1" t="e">
        <f>_xlfn.XLOOKUP(JuchuZan[[#This Row],[H'#]],#REF!,#REF!,"NA",0)</f>
        <v>#REF!</v>
      </c>
      <c r="AD720" s="1" t="e">
        <f>_xlfn.XLOOKUP(JuchuZan[[#This Row],[H'#]],#REF!,#REF!,"NA",0)</f>
        <v>#REF!</v>
      </c>
      <c r="AE720" s="1" t="str">
        <f>_xlfn.XLOOKUP(JuchuZan[[#This Row],[H'#]],[3]Sheet1!$H$2:$H$1079,[3]Sheet1!$B$2:$B$1079,"NA",0)</f>
        <v>WHEEL CUTTING HALF 4</v>
      </c>
    </row>
    <row r="721" spans="1:31">
      <c r="A721" s="1" t="s">
        <v>1974</v>
      </c>
      <c r="B721" s="1" t="s">
        <v>1975</v>
      </c>
      <c r="C721" s="1" t="s">
        <v>1976</v>
      </c>
      <c r="D721" s="1">
        <v>10</v>
      </c>
      <c r="E721" s="1">
        <v>0</v>
      </c>
      <c r="F721" s="1">
        <v>10</v>
      </c>
      <c r="G721" s="1" t="s">
        <v>38</v>
      </c>
      <c r="H721" s="1" t="s">
        <v>1774</v>
      </c>
      <c r="I721" s="1" t="s">
        <v>50</v>
      </c>
      <c r="J721" s="1" t="s">
        <v>59</v>
      </c>
      <c r="K721" s="1" t="s">
        <v>167</v>
      </c>
      <c r="L721" s="1" t="s">
        <v>61</v>
      </c>
      <c r="M721" s="1" t="s">
        <v>38</v>
      </c>
      <c r="N721" s="1">
        <v>75.3</v>
      </c>
      <c r="O721" s="2">
        <v>753</v>
      </c>
      <c r="P721" s="1">
        <v>21</v>
      </c>
      <c r="Q721" s="1">
        <v>20230929</v>
      </c>
      <c r="R721" s="1">
        <v>20230929</v>
      </c>
      <c r="S721" s="1">
        <v>20230929</v>
      </c>
      <c r="T721" s="1" t="s">
        <v>38</v>
      </c>
      <c r="U721" s="1" t="b">
        <v>0</v>
      </c>
      <c r="V721" s="1" t="b">
        <v>1</v>
      </c>
      <c r="W721" s="1" t="str" cm="1">
        <f t="array" ref="W721">_xlfn.XLOOKUP(MID(JuchuZan[[#This Row],[Item'#]],2,3),INDEX(_dtRg_Material,,1),INDEX(_dtRg_Material,,2),"-")</f>
        <v>-</v>
      </c>
      <c r="X721" s="1">
        <f>JuchuZan[[#This Row],[Total Length]]/JuchuZan[[#This Row],[OrderQty]]</f>
        <v>0</v>
      </c>
      <c r="Y721" s="87">
        <f>JuchuZan[[#This Row],[TotalPrice]]+Y720</f>
        <v>1738284.7700000021</v>
      </c>
      <c r="Z7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1" s="1">
        <f>JuchuZan[[#This Row],[Total Length]]/JuchuZan[[#This Row],[Total Block]]</f>
        <v>0</v>
      </c>
      <c r="AB721" s="1">
        <f>JuchuZan[[#This Row],[TotalPrice]]/JuchuZan[[#This Row],[OrderQty]]</f>
        <v>75.3</v>
      </c>
      <c r="AC721" s="1" t="e">
        <f>_xlfn.XLOOKUP(JuchuZan[[#This Row],[H'#]],#REF!,#REF!,"NA",0)</f>
        <v>#REF!</v>
      </c>
      <c r="AD721" s="1" t="e">
        <f>_xlfn.XLOOKUP(JuchuZan[[#This Row],[H'#]],#REF!,#REF!,"NA",0)</f>
        <v>#REF!</v>
      </c>
      <c r="AE721" s="1" t="str">
        <f>_xlfn.XLOOKUP(JuchuZan[[#This Row],[H'#]],[3]Sheet1!$H$2:$H$1079,[3]Sheet1!$B$2:$B$1079,"NA",0)</f>
        <v>NA</v>
      </c>
    </row>
    <row r="722" spans="1:31">
      <c r="A722" s="1" t="s">
        <v>1977</v>
      </c>
      <c r="B722" s="1" t="s">
        <v>1978</v>
      </c>
      <c r="C722" s="1" t="s">
        <v>1979</v>
      </c>
      <c r="D722" s="1">
        <v>10</v>
      </c>
      <c r="E722" s="1">
        <v>0</v>
      </c>
      <c r="F722" s="1">
        <v>10</v>
      </c>
      <c r="G722" s="1" t="s">
        <v>38</v>
      </c>
      <c r="H722" s="1" t="s">
        <v>1774</v>
      </c>
      <c r="I722" s="1" t="s">
        <v>50</v>
      </c>
      <c r="J722" s="1" t="s">
        <v>59</v>
      </c>
      <c r="K722" s="1" t="s">
        <v>115</v>
      </c>
      <c r="L722" s="1" t="s">
        <v>61</v>
      </c>
      <c r="M722" s="1" t="s">
        <v>38</v>
      </c>
      <c r="N722" s="1">
        <v>59.22</v>
      </c>
      <c r="O722" s="2">
        <v>592.20000000000005</v>
      </c>
      <c r="P722" s="1">
        <v>21</v>
      </c>
      <c r="Q722" s="1">
        <v>20230929</v>
      </c>
      <c r="R722" s="1">
        <v>20230929</v>
      </c>
      <c r="S722" s="1">
        <v>20230929</v>
      </c>
      <c r="T722" s="1" t="s">
        <v>38</v>
      </c>
      <c r="U722" s="1" t="b">
        <v>0</v>
      </c>
      <c r="V722" s="1" t="b">
        <v>1</v>
      </c>
      <c r="W722" s="1" t="str" cm="1">
        <f t="array" ref="W722">_xlfn.XLOOKUP(MID(JuchuZan[[#This Row],[Item'#]],2,3),INDEX(_dtRg_Material,,1),INDEX(_dtRg_Material,,2),"-")</f>
        <v>-</v>
      </c>
      <c r="X722" s="1">
        <f>JuchuZan[[#This Row],[Total Length]]/JuchuZan[[#This Row],[OrderQty]]</f>
        <v>0</v>
      </c>
      <c r="Y722" s="87">
        <f>JuchuZan[[#This Row],[TotalPrice]]+Y721</f>
        <v>1738876.9700000021</v>
      </c>
      <c r="Z7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2" s="1">
        <f>JuchuZan[[#This Row],[Total Length]]/JuchuZan[[#This Row],[Total Block]]</f>
        <v>0</v>
      </c>
      <c r="AB722" s="1">
        <f>JuchuZan[[#This Row],[TotalPrice]]/JuchuZan[[#This Row],[OrderQty]]</f>
        <v>59.220000000000006</v>
      </c>
      <c r="AC722" s="1" t="e">
        <f>_xlfn.XLOOKUP(JuchuZan[[#This Row],[H'#]],#REF!,#REF!,"NA",0)</f>
        <v>#REF!</v>
      </c>
      <c r="AD722" s="1" t="e">
        <f>_xlfn.XLOOKUP(JuchuZan[[#This Row],[H'#]],#REF!,#REF!,"NA",0)</f>
        <v>#REF!</v>
      </c>
      <c r="AE722" s="1" t="str">
        <f>_xlfn.XLOOKUP(JuchuZan[[#This Row],[H'#]],[3]Sheet1!$H$2:$H$1079,[3]Sheet1!$B$2:$B$1079,"NA",0)</f>
        <v>NA</v>
      </c>
    </row>
    <row r="723" spans="1:31">
      <c r="A723" s="1" t="s">
        <v>1980</v>
      </c>
      <c r="B723" s="1" t="s">
        <v>1981</v>
      </c>
      <c r="C723" s="1" t="s">
        <v>1982</v>
      </c>
      <c r="D723" s="1">
        <v>20</v>
      </c>
      <c r="E723" s="1">
        <v>0</v>
      </c>
      <c r="F723" s="1">
        <v>20</v>
      </c>
      <c r="G723" s="1" t="s">
        <v>38</v>
      </c>
      <c r="H723" s="1" t="s">
        <v>1774</v>
      </c>
      <c r="I723" s="1" t="s">
        <v>50</v>
      </c>
      <c r="J723" s="1" t="s">
        <v>81</v>
      </c>
      <c r="K723" s="1" t="s">
        <v>60</v>
      </c>
      <c r="L723" s="1" t="s">
        <v>61</v>
      </c>
      <c r="M723" s="1" t="s">
        <v>38</v>
      </c>
      <c r="N723" s="1">
        <v>76.78</v>
      </c>
      <c r="O723" s="2">
        <v>1535.6</v>
      </c>
      <c r="P723" s="1">
        <v>21</v>
      </c>
      <c r="Q723" s="1">
        <v>20230929</v>
      </c>
      <c r="R723" s="1">
        <v>20230929</v>
      </c>
      <c r="S723" s="1">
        <v>20230929</v>
      </c>
      <c r="T723" s="1" t="s">
        <v>38</v>
      </c>
      <c r="U723" s="1" t="b">
        <v>0</v>
      </c>
      <c r="V723" s="1" t="b">
        <v>1</v>
      </c>
      <c r="W723" s="1" t="str" cm="1">
        <f t="array" ref="W723">_xlfn.XLOOKUP(MID(JuchuZan[[#This Row],[Item'#]],2,3),INDEX(_dtRg_Material,,1),INDEX(_dtRg_Material,,2),"-")</f>
        <v>-</v>
      </c>
      <c r="X723" s="1">
        <f>JuchuZan[[#This Row],[Total Length]]/JuchuZan[[#This Row],[OrderQty]]</f>
        <v>0</v>
      </c>
      <c r="Y723" s="87">
        <f>JuchuZan[[#This Row],[TotalPrice]]+Y722</f>
        <v>1740412.5700000022</v>
      </c>
      <c r="Z7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3" s="1">
        <f>JuchuZan[[#This Row],[Total Length]]/JuchuZan[[#This Row],[Total Block]]</f>
        <v>0</v>
      </c>
      <c r="AB723" s="1">
        <f>JuchuZan[[#This Row],[TotalPrice]]/JuchuZan[[#This Row],[OrderQty]]</f>
        <v>76.78</v>
      </c>
      <c r="AC723" s="1" t="e">
        <f>_xlfn.XLOOKUP(JuchuZan[[#This Row],[H'#]],#REF!,#REF!,"NA",0)</f>
        <v>#REF!</v>
      </c>
      <c r="AD723" s="1" t="e">
        <f>_xlfn.XLOOKUP(JuchuZan[[#This Row],[H'#]],#REF!,#REF!,"NA",0)</f>
        <v>#REF!</v>
      </c>
      <c r="AE723" s="1" t="str">
        <f>_xlfn.XLOOKUP(JuchuZan[[#This Row],[H'#]],[3]Sheet1!$H$2:$H$1079,[3]Sheet1!$B$2:$B$1079,"NA",0)</f>
        <v>NA</v>
      </c>
    </row>
    <row r="724" spans="1:31">
      <c r="A724" s="1" t="s">
        <v>1983</v>
      </c>
      <c r="B724" s="1" t="s">
        <v>1984</v>
      </c>
      <c r="C724" s="1" t="s">
        <v>1985</v>
      </c>
      <c r="D724" s="1">
        <v>10</v>
      </c>
      <c r="E724" s="1">
        <v>0</v>
      </c>
      <c r="F724" s="1">
        <v>10</v>
      </c>
      <c r="G724" s="1" t="s">
        <v>38</v>
      </c>
      <c r="H724" s="1" t="s">
        <v>629</v>
      </c>
      <c r="I724" s="1" t="s">
        <v>103</v>
      </c>
      <c r="J724" s="1" t="s">
        <v>1111</v>
      </c>
      <c r="K724" s="1" t="s">
        <v>82</v>
      </c>
      <c r="L724" s="1" t="s">
        <v>61</v>
      </c>
      <c r="M724" s="1" t="s">
        <v>38</v>
      </c>
      <c r="N724" s="1">
        <v>68.180000000000007</v>
      </c>
      <c r="O724" s="2">
        <v>681.8</v>
      </c>
      <c r="P724" s="1">
        <v>21</v>
      </c>
      <c r="Q724" s="1">
        <v>20230929</v>
      </c>
      <c r="R724" s="1">
        <v>20230929</v>
      </c>
      <c r="S724" s="1">
        <v>20230929</v>
      </c>
      <c r="T724" s="1" t="s">
        <v>38</v>
      </c>
      <c r="U724" s="1" t="b">
        <v>0</v>
      </c>
      <c r="V724" s="1" t="b">
        <v>1</v>
      </c>
      <c r="W724" s="1" t="str" cm="1">
        <f t="array" ref="W724">_xlfn.XLOOKUP(MID(JuchuZan[[#This Row],[Item'#]],2,3),INDEX(_dtRg_Material,,1),INDEX(_dtRg_Material,,2),"-")</f>
        <v>M</v>
      </c>
      <c r="X724" s="1">
        <f>JuchuZan[[#This Row],[Total Length]]/JuchuZan[[#This Row],[OrderQty]]</f>
        <v>0</v>
      </c>
      <c r="Y724" s="87">
        <f>JuchuZan[[#This Row],[TotalPrice]]+Y723</f>
        <v>1741094.3700000022</v>
      </c>
      <c r="Z7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4" s="1">
        <f>JuchuZan[[#This Row],[Total Length]]/JuchuZan[[#This Row],[Total Block]]</f>
        <v>0</v>
      </c>
      <c r="AB724" s="1">
        <f>JuchuZan[[#This Row],[TotalPrice]]/JuchuZan[[#This Row],[OrderQty]]</f>
        <v>68.179999999999993</v>
      </c>
      <c r="AC724" s="1" t="e">
        <f>_xlfn.XLOOKUP(JuchuZan[[#This Row],[H'#]],#REF!,#REF!,"NA",0)</f>
        <v>#REF!</v>
      </c>
      <c r="AD724" s="1" t="e">
        <f>_xlfn.XLOOKUP(JuchuZan[[#This Row],[H'#]],#REF!,#REF!,"NA",0)</f>
        <v>#REF!</v>
      </c>
      <c r="AE724" s="1" t="str">
        <f>_xlfn.XLOOKUP(JuchuZan[[#This Row],[H'#]],[3]Sheet1!$H$2:$H$1079,[3]Sheet1!$B$2:$B$1079,"NA",0)</f>
        <v>NA</v>
      </c>
    </row>
    <row r="725" spans="1:31">
      <c r="A725" s="1" t="s">
        <v>1986</v>
      </c>
      <c r="B725" s="1" t="s">
        <v>1987</v>
      </c>
      <c r="C725" s="1" t="s">
        <v>1988</v>
      </c>
      <c r="D725" s="1">
        <v>10</v>
      </c>
      <c r="E725" s="1">
        <v>0</v>
      </c>
      <c r="F725" s="1">
        <v>10</v>
      </c>
      <c r="G725" s="1" t="s">
        <v>38</v>
      </c>
      <c r="H725" s="1" t="s">
        <v>1774</v>
      </c>
      <c r="I725" s="1" t="s">
        <v>50</v>
      </c>
      <c r="J725" s="1" t="s">
        <v>81</v>
      </c>
      <c r="K725" s="1" t="s">
        <v>207</v>
      </c>
      <c r="L725" s="1" t="s">
        <v>61</v>
      </c>
      <c r="M725" s="1" t="s">
        <v>38</v>
      </c>
      <c r="N725" s="1">
        <v>83.77</v>
      </c>
      <c r="O725" s="2">
        <v>837.7</v>
      </c>
      <c r="P725" s="1">
        <v>21</v>
      </c>
      <c r="Q725" s="1">
        <v>20230929</v>
      </c>
      <c r="R725" s="1">
        <v>20230929</v>
      </c>
      <c r="S725" s="1">
        <v>20230929</v>
      </c>
      <c r="T725" s="1" t="s">
        <v>38</v>
      </c>
      <c r="U725" s="1" t="b">
        <v>0</v>
      </c>
      <c r="V725" s="1" t="b">
        <v>1</v>
      </c>
      <c r="W725" s="1" t="str" cm="1">
        <f t="array" ref="W725">_xlfn.XLOOKUP(MID(JuchuZan[[#This Row],[Item'#]],2,3),INDEX(_dtRg_Material,,1),INDEX(_dtRg_Material,,2),"-")</f>
        <v>-</v>
      </c>
      <c r="X725" s="1">
        <f>JuchuZan[[#This Row],[Total Length]]/JuchuZan[[#This Row],[OrderQty]]</f>
        <v>0</v>
      </c>
      <c r="Y725" s="87">
        <f>JuchuZan[[#This Row],[TotalPrice]]+Y724</f>
        <v>1741932.0700000022</v>
      </c>
      <c r="Z7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5" s="1">
        <f>JuchuZan[[#This Row],[Total Length]]/JuchuZan[[#This Row],[Total Block]]</f>
        <v>0</v>
      </c>
      <c r="AB725" s="1">
        <f>JuchuZan[[#This Row],[TotalPrice]]/JuchuZan[[#This Row],[OrderQty]]</f>
        <v>83.77000000000001</v>
      </c>
      <c r="AC725" s="1" t="e">
        <f>_xlfn.XLOOKUP(JuchuZan[[#This Row],[H'#]],#REF!,#REF!,"NA",0)</f>
        <v>#REF!</v>
      </c>
      <c r="AD725" s="1" t="e">
        <f>_xlfn.XLOOKUP(JuchuZan[[#This Row],[H'#]],#REF!,#REF!,"NA",0)</f>
        <v>#REF!</v>
      </c>
      <c r="AE725" s="1" t="str">
        <f>_xlfn.XLOOKUP(JuchuZan[[#This Row],[H'#]],[3]Sheet1!$H$2:$H$1079,[3]Sheet1!$B$2:$B$1079,"NA",0)</f>
        <v>NA</v>
      </c>
    </row>
    <row r="726" spans="1:31">
      <c r="A726" s="1" t="s">
        <v>1989</v>
      </c>
      <c r="B726" s="1" t="s">
        <v>1990</v>
      </c>
      <c r="C726" s="1" t="s">
        <v>1991</v>
      </c>
      <c r="D726" s="1">
        <v>20</v>
      </c>
      <c r="E726" s="1">
        <v>0</v>
      </c>
      <c r="F726" s="1">
        <v>20</v>
      </c>
      <c r="G726" s="1" t="s">
        <v>38</v>
      </c>
      <c r="H726" s="1" t="s">
        <v>1774</v>
      </c>
      <c r="I726" s="1" t="s">
        <v>50</v>
      </c>
      <c r="J726" s="1" t="s">
        <v>81</v>
      </c>
      <c r="K726" s="1" t="s">
        <v>82</v>
      </c>
      <c r="L726" s="1" t="s">
        <v>61</v>
      </c>
      <c r="M726" s="1" t="s">
        <v>38</v>
      </c>
      <c r="N726" s="1">
        <v>56.28</v>
      </c>
      <c r="O726" s="2">
        <v>1125.5999999999999</v>
      </c>
      <c r="P726" s="1">
        <v>21</v>
      </c>
      <c r="Q726" s="1">
        <v>20230929</v>
      </c>
      <c r="R726" s="1">
        <v>20230929</v>
      </c>
      <c r="S726" s="1">
        <v>20230929</v>
      </c>
      <c r="T726" s="1" t="s">
        <v>38</v>
      </c>
      <c r="U726" s="1" t="b">
        <v>0</v>
      </c>
      <c r="V726" s="1" t="b">
        <v>1</v>
      </c>
      <c r="W726" s="1" t="str" cm="1">
        <f t="array" ref="W726">_xlfn.XLOOKUP(MID(JuchuZan[[#This Row],[Item'#]],2,3),INDEX(_dtRg_Material,,1),INDEX(_dtRg_Material,,2),"-")</f>
        <v>-</v>
      </c>
      <c r="X726" s="1">
        <f>JuchuZan[[#This Row],[Total Length]]/JuchuZan[[#This Row],[OrderQty]]</f>
        <v>0</v>
      </c>
      <c r="Y726" s="87">
        <f>JuchuZan[[#This Row],[TotalPrice]]+Y725</f>
        <v>1743057.6700000023</v>
      </c>
      <c r="Z7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6" s="1">
        <f>JuchuZan[[#This Row],[Total Length]]/JuchuZan[[#This Row],[Total Block]]</f>
        <v>0</v>
      </c>
      <c r="AB726" s="1">
        <f>JuchuZan[[#This Row],[TotalPrice]]/JuchuZan[[#This Row],[OrderQty]]</f>
        <v>56.279999999999994</v>
      </c>
      <c r="AC726" s="1" t="e">
        <f>_xlfn.XLOOKUP(JuchuZan[[#This Row],[H'#]],#REF!,#REF!,"NA",0)</f>
        <v>#REF!</v>
      </c>
      <c r="AD726" s="1" t="e">
        <f>_xlfn.XLOOKUP(JuchuZan[[#This Row],[H'#]],#REF!,#REF!,"NA",0)</f>
        <v>#REF!</v>
      </c>
      <c r="AE726" s="1" t="str">
        <f>_xlfn.XLOOKUP(JuchuZan[[#This Row],[H'#]],[3]Sheet1!$H$2:$H$1079,[3]Sheet1!$B$2:$B$1079,"NA",0)</f>
        <v>NA</v>
      </c>
    </row>
    <row r="727" spans="1:31">
      <c r="A727" s="1" t="s">
        <v>1992</v>
      </c>
      <c r="B727" s="1" t="s">
        <v>1993</v>
      </c>
      <c r="C727" s="1" t="s">
        <v>1994</v>
      </c>
      <c r="D727" s="1">
        <v>10</v>
      </c>
      <c r="E727" s="1">
        <v>0</v>
      </c>
      <c r="F727" s="1">
        <v>10</v>
      </c>
      <c r="G727" s="1" t="s">
        <v>38</v>
      </c>
      <c r="H727" s="1" t="s">
        <v>1774</v>
      </c>
      <c r="I727" s="1" t="s">
        <v>50</v>
      </c>
      <c r="J727" s="1" t="s">
        <v>81</v>
      </c>
      <c r="K727" s="1" t="s">
        <v>115</v>
      </c>
      <c r="L727" s="1" t="s">
        <v>61</v>
      </c>
      <c r="M727" s="1" t="s">
        <v>38</v>
      </c>
      <c r="N727" s="1">
        <v>78.42</v>
      </c>
      <c r="O727" s="2">
        <v>784.2</v>
      </c>
      <c r="P727" s="1">
        <v>21</v>
      </c>
      <c r="Q727" s="1">
        <v>20230929</v>
      </c>
      <c r="R727" s="1">
        <v>20230929</v>
      </c>
      <c r="S727" s="1">
        <v>20230929</v>
      </c>
      <c r="T727" s="1" t="s">
        <v>38</v>
      </c>
      <c r="U727" s="1" t="b">
        <v>0</v>
      </c>
      <c r="V727" s="1" t="b">
        <v>1</v>
      </c>
      <c r="W727" s="1" t="str" cm="1">
        <f t="array" ref="W727">_xlfn.XLOOKUP(MID(JuchuZan[[#This Row],[Item'#]],2,3),INDEX(_dtRg_Material,,1),INDEX(_dtRg_Material,,2),"-")</f>
        <v>-</v>
      </c>
      <c r="X727" s="1">
        <f>JuchuZan[[#This Row],[Total Length]]/JuchuZan[[#This Row],[OrderQty]]</f>
        <v>0</v>
      </c>
      <c r="Y727" s="87">
        <f>JuchuZan[[#This Row],[TotalPrice]]+Y726</f>
        <v>1743841.8700000022</v>
      </c>
      <c r="Z7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7" s="1">
        <f>JuchuZan[[#This Row],[Total Length]]/JuchuZan[[#This Row],[Total Block]]</f>
        <v>0</v>
      </c>
      <c r="AB727" s="1">
        <f>JuchuZan[[#This Row],[TotalPrice]]/JuchuZan[[#This Row],[OrderQty]]</f>
        <v>78.42</v>
      </c>
      <c r="AC727" s="1" t="e">
        <f>_xlfn.XLOOKUP(JuchuZan[[#This Row],[H'#]],#REF!,#REF!,"NA",0)</f>
        <v>#REF!</v>
      </c>
      <c r="AD727" s="1" t="e">
        <f>_xlfn.XLOOKUP(JuchuZan[[#This Row],[H'#]],#REF!,#REF!,"NA",0)</f>
        <v>#REF!</v>
      </c>
      <c r="AE727" s="1" t="str">
        <f>_xlfn.XLOOKUP(JuchuZan[[#This Row],[H'#]],[3]Sheet1!$H$2:$H$1079,[3]Sheet1!$B$2:$B$1079,"NA",0)</f>
        <v>NA</v>
      </c>
    </row>
    <row r="728" spans="1:31">
      <c r="A728" s="1" t="s">
        <v>1995</v>
      </c>
      <c r="B728" s="1" t="s">
        <v>1996</v>
      </c>
      <c r="C728" s="1" t="s">
        <v>1997</v>
      </c>
      <c r="D728" s="1">
        <v>25</v>
      </c>
      <c r="E728" s="1">
        <v>0</v>
      </c>
      <c r="F728" s="1">
        <v>25</v>
      </c>
      <c r="G728" s="1" t="s">
        <v>38</v>
      </c>
      <c r="H728" s="1" t="s">
        <v>1774</v>
      </c>
      <c r="I728" s="1" t="s">
        <v>50</v>
      </c>
      <c r="J728" s="1" t="s">
        <v>114</v>
      </c>
      <c r="K728" s="1" t="s">
        <v>60</v>
      </c>
      <c r="L728" s="1" t="s">
        <v>61</v>
      </c>
      <c r="M728" s="1" t="s">
        <v>38</v>
      </c>
      <c r="N728" s="1">
        <v>96.27</v>
      </c>
      <c r="O728" s="2">
        <v>2406.75</v>
      </c>
      <c r="P728" s="1">
        <v>21</v>
      </c>
      <c r="Q728" s="1">
        <v>20230929</v>
      </c>
      <c r="R728" s="1">
        <v>20230929</v>
      </c>
      <c r="S728" s="1">
        <v>20230929</v>
      </c>
      <c r="T728" s="1" t="s">
        <v>38</v>
      </c>
      <c r="U728" s="1" t="b">
        <v>0</v>
      </c>
      <c r="V728" s="1" t="b">
        <v>1</v>
      </c>
      <c r="W728" s="1" t="str" cm="1">
        <f t="array" ref="W728">_xlfn.XLOOKUP(MID(JuchuZan[[#This Row],[Item'#]],2,3),INDEX(_dtRg_Material,,1),INDEX(_dtRg_Material,,2),"-")</f>
        <v>-</v>
      </c>
      <c r="X728" s="1">
        <f>JuchuZan[[#This Row],[Total Length]]/JuchuZan[[#This Row],[OrderQty]]</f>
        <v>0</v>
      </c>
      <c r="Y728" s="87">
        <f>JuchuZan[[#This Row],[TotalPrice]]+Y727</f>
        <v>1746248.6200000022</v>
      </c>
      <c r="Z7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8" s="1">
        <f>JuchuZan[[#This Row],[Total Length]]/JuchuZan[[#This Row],[Total Block]]</f>
        <v>0</v>
      </c>
      <c r="AB728" s="1">
        <f>JuchuZan[[#This Row],[TotalPrice]]/JuchuZan[[#This Row],[OrderQty]]</f>
        <v>96.27</v>
      </c>
      <c r="AC728" s="1" t="e">
        <f>_xlfn.XLOOKUP(JuchuZan[[#This Row],[H'#]],#REF!,#REF!,"NA",0)</f>
        <v>#REF!</v>
      </c>
      <c r="AD728" s="1" t="e">
        <f>_xlfn.XLOOKUP(JuchuZan[[#This Row],[H'#]],#REF!,#REF!,"NA",0)</f>
        <v>#REF!</v>
      </c>
      <c r="AE728" s="1" t="str">
        <f>_xlfn.XLOOKUP(JuchuZan[[#This Row],[H'#]],[3]Sheet1!$H$2:$H$1079,[3]Sheet1!$B$2:$B$1079,"NA",0)</f>
        <v>NA</v>
      </c>
    </row>
    <row r="729" spans="1:31">
      <c r="A729" s="1" t="s">
        <v>1998</v>
      </c>
      <c r="B729" s="1" t="s">
        <v>1999</v>
      </c>
      <c r="C729" s="1" t="s">
        <v>214</v>
      </c>
      <c r="D729" s="1">
        <v>10</v>
      </c>
      <c r="E729" s="1">
        <v>0</v>
      </c>
      <c r="F729" s="1">
        <v>10</v>
      </c>
      <c r="G729" s="1" t="s">
        <v>38</v>
      </c>
      <c r="H729" s="1" t="s">
        <v>1774</v>
      </c>
      <c r="I729" s="1" t="s">
        <v>50</v>
      </c>
      <c r="J729" s="1" t="s">
        <v>114</v>
      </c>
      <c r="K729" s="1" t="s">
        <v>82</v>
      </c>
      <c r="L729" s="1" t="s">
        <v>61</v>
      </c>
      <c r="M729" s="1" t="s">
        <v>38</v>
      </c>
      <c r="N729" s="1">
        <v>69.510000000000005</v>
      </c>
      <c r="O729" s="2">
        <v>695.1</v>
      </c>
      <c r="P729" s="1">
        <v>21</v>
      </c>
      <c r="Q729" s="1">
        <v>20230929</v>
      </c>
      <c r="R729" s="1">
        <v>20230929</v>
      </c>
      <c r="S729" s="1">
        <v>20230929</v>
      </c>
      <c r="T729" s="1" t="s">
        <v>38</v>
      </c>
      <c r="U729" s="1" t="b">
        <v>0</v>
      </c>
      <c r="V729" s="1" t="b">
        <v>1</v>
      </c>
      <c r="W729" s="1" t="str" cm="1">
        <f t="array" ref="W729">_xlfn.XLOOKUP(MID(JuchuZan[[#This Row],[Item'#]],2,3),INDEX(_dtRg_Material,,1),INDEX(_dtRg_Material,,2),"-")</f>
        <v>-</v>
      </c>
      <c r="X729" s="1">
        <f>JuchuZan[[#This Row],[Total Length]]/JuchuZan[[#This Row],[OrderQty]]</f>
        <v>0</v>
      </c>
      <c r="Y729" s="87">
        <f>JuchuZan[[#This Row],[TotalPrice]]+Y728</f>
        <v>1746943.7200000023</v>
      </c>
      <c r="Z7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29" s="1">
        <f>JuchuZan[[#This Row],[Total Length]]/JuchuZan[[#This Row],[Total Block]]</f>
        <v>0</v>
      </c>
      <c r="AB729" s="1">
        <f>JuchuZan[[#This Row],[TotalPrice]]/JuchuZan[[#This Row],[OrderQty]]</f>
        <v>69.510000000000005</v>
      </c>
      <c r="AC729" s="1" t="e">
        <f>_xlfn.XLOOKUP(JuchuZan[[#This Row],[H'#]],#REF!,#REF!,"NA",0)</f>
        <v>#REF!</v>
      </c>
      <c r="AD729" s="1" t="e">
        <f>_xlfn.XLOOKUP(JuchuZan[[#This Row],[H'#]],#REF!,#REF!,"NA",0)</f>
        <v>#REF!</v>
      </c>
      <c r="AE729" s="1" t="str">
        <f>_xlfn.XLOOKUP(JuchuZan[[#This Row],[H'#]],[3]Sheet1!$H$2:$H$1079,[3]Sheet1!$B$2:$B$1079,"NA",0)</f>
        <v>NA</v>
      </c>
    </row>
    <row r="730" spans="1:31">
      <c r="A730" s="1" t="s">
        <v>2000</v>
      </c>
      <c r="B730" s="1" t="s">
        <v>2001</v>
      </c>
      <c r="C730" s="1" t="s">
        <v>2002</v>
      </c>
      <c r="D730" s="1">
        <v>10</v>
      </c>
      <c r="E730" s="1">
        <v>0</v>
      </c>
      <c r="F730" s="1">
        <v>10</v>
      </c>
      <c r="G730" s="1" t="s">
        <v>38</v>
      </c>
      <c r="H730" s="1" t="s">
        <v>1774</v>
      </c>
      <c r="I730" s="1" t="s">
        <v>50</v>
      </c>
      <c r="J730" s="1" t="s">
        <v>114</v>
      </c>
      <c r="K730" s="1" t="s">
        <v>167</v>
      </c>
      <c r="L730" s="1" t="s">
        <v>61</v>
      </c>
      <c r="M730" s="1" t="s">
        <v>38</v>
      </c>
      <c r="N730" s="1">
        <v>88.11</v>
      </c>
      <c r="O730" s="2">
        <v>881.1</v>
      </c>
      <c r="P730" s="1">
        <v>21</v>
      </c>
      <c r="Q730" s="1">
        <v>20230929</v>
      </c>
      <c r="R730" s="1">
        <v>20230929</v>
      </c>
      <c r="S730" s="1">
        <v>20230929</v>
      </c>
      <c r="T730" s="1" t="s">
        <v>38</v>
      </c>
      <c r="U730" s="1" t="b">
        <v>0</v>
      </c>
      <c r="V730" s="1" t="b">
        <v>1</v>
      </c>
      <c r="W730" s="1" t="str" cm="1">
        <f t="array" ref="W730">_xlfn.XLOOKUP(MID(JuchuZan[[#This Row],[Item'#]],2,3),INDEX(_dtRg_Material,,1),INDEX(_dtRg_Material,,2),"-")</f>
        <v>-</v>
      </c>
      <c r="X730" s="1">
        <f>JuchuZan[[#This Row],[Total Length]]/JuchuZan[[#This Row],[OrderQty]]</f>
        <v>0</v>
      </c>
      <c r="Y730" s="87">
        <f>JuchuZan[[#This Row],[TotalPrice]]+Y729</f>
        <v>1747824.8200000024</v>
      </c>
      <c r="Z7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0" s="1">
        <f>JuchuZan[[#This Row],[Total Length]]/JuchuZan[[#This Row],[Total Block]]</f>
        <v>0</v>
      </c>
      <c r="AB730" s="1">
        <f>JuchuZan[[#This Row],[TotalPrice]]/JuchuZan[[#This Row],[OrderQty]]</f>
        <v>88.11</v>
      </c>
      <c r="AC730" s="1" t="e">
        <f>_xlfn.XLOOKUP(JuchuZan[[#This Row],[H'#]],#REF!,#REF!,"NA",0)</f>
        <v>#REF!</v>
      </c>
      <c r="AD730" s="1" t="e">
        <f>_xlfn.XLOOKUP(JuchuZan[[#This Row],[H'#]],#REF!,#REF!,"NA",0)</f>
        <v>#REF!</v>
      </c>
      <c r="AE730" s="1" t="str">
        <f>_xlfn.XLOOKUP(JuchuZan[[#This Row],[H'#]],[3]Sheet1!$H$2:$H$1079,[3]Sheet1!$B$2:$B$1079,"NA",0)</f>
        <v>NA</v>
      </c>
    </row>
    <row r="731" spans="1:31">
      <c r="A731" s="1" t="s">
        <v>2003</v>
      </c>
      <c r="B731" s="1" t="s">
        <v>2004</v>
      </c>
      <c r="C731" s="1" t="s">
        <v>2005</v>
      </c>
      <c r="D731" s="1">
        <v>10</v>
      </c>
      <c r="E731" s="1">
        <v>0</v>
      </c>
      <c r="F731" s="1">
        <v>10</v>
      </c>
      <c r="G731" s="1" t="s">
        <v>38</v>
      </c>
      <c r="H731" s="1" t="s">
        <v>1774</v>
      </c>
      <c r="I731" s="1" t="s">
        <v>50</v>
      </c>
      <c r="J731" s="1" t="s">
        <v>114</v>
      </c>
      <c r="K731" s="1" t="s">
        <v>207</v>
      </c>
      <c r="L731" s="1" t="s">
        <v>61</v>
      </c>
      <c r="M731" s="1" t="s">
        <v>38</v>
      </c>
      <c r="N731" s="1">
        <v>116.55</v>
      </c>
      <c r="O731" s="2">
        <v>1165.5</v>
      </c>
      <c r="P731" s="1">
        <v>21</v>
      </c>
      <c r="Q731" s="1">
        <v>20230929</v>
      </c>
      <c r="R731" s="1">
        <v>20230929</v>
      </c>
      <c r="S731" s="1">
        <v>20230929</v>
      </c>
      <c r="T731" s="1" t="s">
        <v>38</v>
      </c>
      <c r="U731" s="1" t="b">
        <v>0</v>
      </c>
      <c r="V731" s="1" t="b">
        <v>1</v>
      </c>
      <c r="W731" s="1" t="str" cm="1">
        <f t="array" ref="W731">_xlfn.XLOOKUP(MID(JuchuZan[[#This Row],[Item'#]],2,3),INDEX(_dtRg_Material,,1),INDEX(_dtRg_Material,,2),"-")</f>
        <v>-</v>
      </c>
      <c r="X731" s="1">
        <f>JuchuZan[[#This Row],[Total Length]]/JuchuZan[[#This Row],[OrderQty]]</f>
        <v>0</v>
      </c>
      <c r="Y731" s="87">
        <f>JuchuZan[[#This Row],[TotalPrice]]+Y730</f>
        <v>1748990.3200000024</v>
      </c>
      <c r="Z7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1" s="1">
        <f>JuchuZan[[#This Row],[Total Length]]/JuchuZan[[#This Row],[Total Block]]</f>
        <v>0</v>
      </c>
      <c r="AB731" s="1">
        <f>JuchuZan[[#This Row],[TotalPrice]]/JuchuZan[[#This Row],[OrderQty]]</f>
        <v>116.55</v>
      </c>
      <c r="AC731" s="1" t="e">
        <f>_xlfn.XLOOKUP(JuchuZan[[#This Row],[H'#]],#REF!,#REF!,"NA",0)</f>
        <v>#REF!</v>
      </c>
      <c r="AD731" s="1" t="e">
        <f>_xlfn.XLOOKUP(JuchuZan[[#This Row],[H'#]],#REF!,#REF!,"NA",0)</f>
        <v>#REF!</v>
      </c>
      <c r="AE731" s="1" t="str">
        <f>_xlfn.XLOOKUP(JuchuZan[[#This Row],[H'#]],[3]Sheet1!$H$2:$H$1079,[3]Sheet1!$B$2:$B$1079,"NA",0)</f>
        <v>NA</v>
      </c>
    </row>
    <row r="732" spans="1:31">
      <c r="A732" s="1" t="s">
        <v>2006</v>
      </c>
      <c r="B732" s="1" t="s">
        <v>2007</v>
      </c>
      <c r="C732" s="1" t="s">
        <v>2008</v>
      </c>
      <c r="D732" s="1">
        <v>10</v>
      </c>
      <c r="E732" s="1">
        <v>0</v>
      </c>
      <c r="F732" s="1">
        <v>10</v>
      </c>
      <c r="G732" s="1" t="s">
        <v>38</v>
      </c>
      <c r="H732" s="1" t="s">
        <v>1774</v>
      </c>
      <c r="I732" s="1" t="s">
        <v>50</v>
      </c>
      <c r="J732" s="1" t="s">
        <v>114</v>
      </c>
      <c r="K732" s="1" t="s">
        <v>115</v>
      </c>
      <c r="L732" s="1" t="s">
        <v>61</v>
      </c>
      <c r="M732" s="1" t="s">
        <v>38</v>
      </c>
      <c r="N732" s="1">
        <v>95.41</v>
      </c>
      <c r="O732" s="2">
        <v>954.1</v>
      </c>
      <c r="P732" s="1">
        <v>21</v>
      </c>
      <c r="Q732" s="1">
        <v>20230929</v>
      </c>
      <c r="R732" s="1">
        <v>20230929</v>
      </c>
      <c r="S732" s="1">
        <v>20230929</v>
      </c>
      <c r="T732" s="1" t="s">
        <v>38</v>
      </c>
      <c r="U732" s="1" t="b">
        <v>0</v>
      </c>
      <c r="V732" s="1" t="b">
        <v>1</v>
      </c>
      <c r="W732" s="1" t="str" cm="1">
        <f t="array" ref="W732">_xlfn.XLOOKUP(MID(JuchuZan[[#This Row],[Item'#]],2,3),INDEX(_dtRg_Material,,1),INDEX(_dtRg_Material,,2),"-")</f>
        <v>-</v>
      </c>
      <c r="X732" s="1">
        <f>JuchuZan[[#This Row],[Total Length]]/JuchuZan[[#This Row],[OrderQty]]</f>
        <v>0</v>
      </c>
      <c r="Y732" s="87">
        <f>JuchuZan[[#This Row],[TotalPrice]]+Y731</f>
        <v>1749944.4200000025</v>
      </c>
      <c r="Z7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2" s="1">
        <f>JuchuZan[[#This Row],[Total Length]]/JuchuZan[[#This Row],[Total Block]]</f>
        <v>0</v>
      </c>
      <c r="AB732" s="1">
        <f>JuchuZan[[#This Row],[TotalPrice]]/JuchuZan[[#This Row],[OrderQty]]</f>
        <v>95.41</v>
      </c>
      <c r="AC732" s="1" t="e">
        <f>_xlfn.XLOOKUP(JuchuZan[[#This Row],[H'#]],#REF!,#REF!,"NA",0)</f>
        <v>#REF!</v>
      </c>
      <c r="AD732" s="1" t="e">
        <f>_xlfn.XLOOKUP(JuchuZan[[#This Row],[H'#]],#REF!,#REF!,"NA",0)</f>
        <v>#REF!</v>
      </c>
      <c r="AE732" s="1" t="str">
        <f>_xlfn.XLOOKUP(JuchuZan[[#This Row],[H'#]],[3]Sheet1!$H$2:$H$1079,[3]Sheet1!$B$2:$B$1079,"NA",0)</f>
        <v>NA</v>
      </c>
    </row>
    <row r="733" spans="1:31">
      <c r="A733" s="1" t="s">
        <v>2009</v>
      </c>
      <c r="B733" s="1" t="s">
        <v>2010</v>
      </c>
      <c r="C733" s="1" t="s">
        <v>2011</v>
      </c>
      <c r="D733" s="1">
        <v>10</v>
      </c>
      <c r="E733" s="1">
        <v>0</v>
      </c>
      <c r="F733" s="1">
        <v>10</v>
      </c>
      <c r="G733" s="1" t="s">
        <v>38</v>
      </c>
      <c r="H733" s="1" t="s">
        <v>1774</v>
      </c>
      <c r="I733" s="1" t="s">
        <v>50</v>
      </c>
      <c r="J733" s="1" t="s">
        <v>114</v>
      </c>
      <c r="K733" s="1" t="s">
        <v>52</v>
      </c>
      <c r="L733" s="1" t="s">
        <v>61</v>
      </c>
      <c r="M733" s="1" t="s">
        <v>38</v>
      </c>
      <c r="N733" s="1">
        <v>97.02</v>
      </c>
      <c r="O733" s="2">
        <v>970.2</v>
      </c>
      <c r="P733" s="1">
        <v>21</v>
      </c>
      <c r="Q733" s="1">
        <v>20230929</v>
      </c>
      <c r="R733" s="1">
        <v>20230929</v>
      </c>
      <c r="S733" s="1">
        <v>20230929</v>
      </c>
      <c r="T733" s="1" t="s">
        <v>38</v>
      </c>
      <c r="U733" s="1" t="b">
        <v>0</v>
      </c>
      <c r="V733" s="1" t="b">
        <v>1</v>
      </c>
      <c r="W733" s="1" t="str" cm="1">
        <f t="array" ref="W733">_xlfn.XLOOKUP(MID(JuchuZan[[#This Row],[Item'#]],2,3),INDEX(_dtRg_Material,,1),INDEX(_dtRg_Material,,2),"-")</f>
        <v>-</v>
      </c>
      <c r="X733" s="1">
        <f>JuchuZan[[#This Row],[Total Length]]/JuchuZan[[#This Row],[OrderQty]]</f>
        <v>0</v>
      </c>
      <c r="Y733" s="87">
        <f>JuchuZan[[#This Row],[TotalPrice]]+Y732</f>
        <v>1750914.6200000024</v>
      </c>
      <c r="Z7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3" s="1">
        <f>JuchuZan[[#This Row],[Total Length]]/JuchuZan[[#This Row],[Total Block]]</f>
        <v>0</v>
      </c>
      <c r="AB733" s="1">
        <f>JuchuZan[[#This Row],[TotalPrice]]/JuchuZan[[#This Row],[OrderQty]]</f>
        <v>97.02000000000001</v>
      </c>
      <c r="AC733" s="1" t="e">
        <f>_xlfn.XLOOKUP(JuchuZan[[#This Row],[H'#]],#REF!,#REF!,"NA",0)</f>
        <v>#REF!</v>
      </c>
      <c r="AD733" s="1" t="e">
        <f>_xlfn.XLOOKUP(JuchuZan[[#This Row],[H'#]],#REF!,#REF!,"NA",0)</f>
        <v>#REF!</v>
      </c>
      <c r="AE733" s="1" t="str">
        <f>_xlfn.XLOOKUP(JuchuZan[[#This Row],[H'#]],[3]Sheet1!$H$2:$H$1079,[3]Sheet1!$B$2:$B$1079,"NA",0)</f>
        <v>NA</v>
      </c>
    </row>
    <row r="734" spans="1:31" hidden="1">
      <c r="A734" s="1" t="s">
        <v>2012</v>
      </c>
      <c r="B734" s="1" t="s">
        <v>273</v>
      </c>
      <c r="C734" s="1" t="s">
        <v>274</v>
      </c>
      <c r="D734" s="1">
        <v>50</v>
      </c>
      <c r="E734" s="1">
        <v>83500</v>
      </c>
      <c r="F734" s="1">
        <v>0</v>
      </c>
      <c r="G734" s="1" t="s">
        <v>275</v>
      </c>
      <c r="H734" s="1" t="s">
        <v>270</v>
      </c>
      <c r="I734" s="1" t="s">
        <v>271</v>
      </c>
      <c r="J734" s="1" t="s">
        <v>38</v>
      </c>
      <c r="K734" s="1" t="s">
        <v>38</v>
      </c>
      <c r="L734" s="1" t="s">
        <v>38</v>
      </c>
      <c r="M734" s="1" t="s">
        <v>38</v>
      </c>
      <c r="N734" s="1">
        <v>890</v>
      </c>
      <c r="O734" s="2">
        <v>44500</v>
      </c>
      <c r="P734" s="1">
        <v>11</v>
      </c>
      <c r="Q734" s="1">
        <v>20230828</v>
      </c>
      <c r="R734" s="1">
        <v>20230929</v>
      </c>
      <c r="S734" s="1">
        <v>20230929</v>
      </c>
      <c r="T734" s="1" t="s">
        <v>38</v>
      </c>
      <c r="U734" s="1" t="b">
        <v>0</v>
      </c>
      <c r="V734" s="1" t="b">
        <v>0</v>
      </c>
      <c r="W734" s="1" t="str" cm="1">
        <f t="array" ref="W734">_xlfn.XLOOKUP(MID(JuchuZan[[#This Row],[Item'#]],2,3),INDEX(_dtRg_Material,,1),INDEX(_dtRg_Material,,2),"-")</f>
        <v>-</v>
      </c>
      <c r="X734" s="1">
        <f>JuchuZan[[#This Row],[Total Length]]/JuchuZan[[#This Row],[OrderQty]]</f>
        <v>1670</v>
      </c>
      <c r="Y734" s="87">
        <f>JuchuZan[[#This Row],[TotalPrice]]+Y733</f>
        <v>1795414.6200000024</v>
      </c>
      <c r="Z7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4" s="1" t="e">
        <f>JuchuZan[[#This Row],[Total Length]]/JuchuZan[[#This Row],[Total Block]]</f>
        <v>#DIV/0!</v>
      </c>
      <c r="AB734" s="1">
        <f>JuchuZan[[#This Row],[TotalPrice]]/JuchuZan[[#This Row],[OrderQty]]</f>
        <v>890</v>
      </c>
      <c r="AC734" s="1" t="e">
        <f>_xlfn.XLOOKUP(JuchuZan[[#This Row],[H'#]],#REF!,#REF!,"NA",0)</f>
        <v>#REF!</v>
      </c>
      <c r="AD734" s="1" t="e">
        <f>_xlfn.XLOOKUP(JuchuZan[[#This Row],[H'#]],#REF!,#REF!,"NA",0)</f>
        <v>#REF!</v>
      </c>
      <c r="AE734" s="1" t="str">
        <f>_xlfn.XLOOKUP(JuchuZan[[#This Row],[H'#]],[3]Sheet1!$H$2:$H$1079,[3]Sheet1!$B$2:$B$1079,"NA",0)</f>
        <v>NA</v>
      </c>
    </row>
    <row r="735" spans="1:31">
      <c r="A735" s="1" t="s">
        <v>2013</v>
      </c>
      <c r="B735" s="1" t="s">
        <v>557</v>
      </c>
      <c r="C735" s="1" t="s">
        <v>558</v>
      </c>
      <c r="D735" s="1">
        <v>4</v>
      </c>
      <c r="E735" s="1">
        <v>27920</v>
      </c>
      <c r="F735" s="1">
        <v>16</v>
      </c>
      <c r="G735" s="1" t="s">
        <v>559</v>
      </c>
      <c r="H735" s="1" t="s">
        <v>66</v>
      </c>
      <c r="I735" s="1" t="s">
        <v>67</v>
      </c>
      <c r="J735" s="1" t="s">
        <v>68</v>
      </c>
      <c r="K735" s="1" t="s">
        <v>60</v>
      </c>
      <c r="L735" s="1" t="s">
        <v>96</v>
      </c>
      <c r="M735" s="1" t="s">
        <v>208</v>
      </c>
      <c r="N735" s="1">
        <v>887</v>
      </c>
      <c r="O735" s="2">
        <v>3548</v>
      </c>
      <c r="P735" s="1">
        <v>11</v>
      </c>
      <c r="Q735" s="1">
        <v>20230929</v>
      </c>
      <c r="R735" s="1">
        <v>20230929</v>
      </c>
      <c r="S735" s="1">
        <v>20230929</v>
      </c>
      <c r="T735" s="1" t="s">
        <v>560</v>
      </c>
      <c r="U735" s="1" t="b">
        <v>0</v>
      </c>
      <c r="V735" s="1" t="b">
        <v>1</v>
      </c>
      <c r="W735" s="1" t="str" cm="1">
        <f t="array" ref="W735">_xlfn.XLOOKUP(MID(JuchuZan[[#This Row],[Item'#]],2,3),INDEX(_dtRg_Material,,1),INDEX(_dtRg_Material,,2),"-")</f>
        <v>-</v>
      </c>
      <c r="X735" s="1">
        <f>JuchuZan[[#This Row],[Total Length]]/JuchuZan[[#This Row],[OrderQty]]</f>
        <v>6980</v>
      </c>
      <c r="Y735" s="87">
        <f>JuchuZan[[#This Row],[TotalPrice]]+Y734</f>
        <v>1798962.6200000024</v>
      </c>
      <c r="Z7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735" s="1">
        <f>JuchuZan[[#This Row],[Total Length]]/JuchuZan[[#This Row],[Total Block]]</f>
        <v>1745</v>
      </c>
      <c r="AB735" s="1">
        <f>JuchuZan[[#This Row],[TotalPrice]]/JuchuZan[[#This Row],[OrderQty]]</f>
        <v>887</v>
      </c>
      <c r="AC735" s="1" t="e">
        <f>_xlfn.XLOOKUP(JuchuZan[[#This Row],[H'#]],#REF!,#REF!,"NA",0)</f>
        <v>#REF!</v>
      </c>
      <c r="AD735" s="1" t="e">
        <f>_xlfn.XLOOKUP(JuchuZan[[#This Row],[H'#]],#REF!,#REF!,"NA",0)</f>
        <v>#REF!</v>
      </c>
      <c r="AE735" s="1" t="str">
        <f>_xlfn.XLOOKUP(JuchuZan[[#This Row],[H'#]],[3]Sheet1!$H$2:$H$1079,[3]Sheet1!$B$2:$B$1079,"NA",0)</f>
        <v>RAIL SURFACE/GROOVE GRINDING</v>
      </c>
    </row>
    <row r="736" spans="1:31">
      <c r="A736" s="1" t="s">
        <v>2014</v>
      </c>
      <c r="B736" s="1" t="s">
        <v>2015</v>
      </c>
      <c r="C736" s="1" t="s">
        <v>2016</v>
      </c>
      <c r="D736" s="1">
        <v>4</v>
      </c>
      <c r="E736" s="1">
        <v>6960</v>
      </c>
      <c r="F736" s="1">
        <v>0</v>
      </c>
      <c r="G736" s="1" t="s">
        <v>2017</v>
      </c>
      <c r="H736" s="1" t="s">
        <v>324</v>
      </c>
      <c r="I736" s="1" t="s">
        <v>50</v>
      </c>
      <c r="J736" s="1" t="s">
        <v>68</v>
      </c>
      <c r="K736" s="1" t="s">
        <v>38</v>
      </c>
      <c r="L736" s="1" t="s">
        <v>61</v>
      </c>
      <c r="M736" s="1" t="s">
        <v>38</v>
      </c>
      <c r="N736" s="1">
        <v>160</v>
      </c>
      <c r="O736" s="2">
        <v>640</v>
      </c>
      <c r="P736" s="1">
        <v>11</v>
      </c>
      <c r="Q736" s="1">
        <v>20230929</v>
      </c>
      <c r="R736" s="1">
        <v>20230929</v>
      </c>
      <c r="S736" s="1">
        <v>20230929</v>
      </c>
      <c r="T736" s="1" t="s">
        <v>38</v>
      </c>
      <c r="U736" s="1" t="b">
        <v>0</v>
      </c>
      <c r="V736" s="1" t="b">
        <v>1</v>
      </c>
      <c r="W736" s="1" t="str" cm="1">
        <f t="array" ref="W736">_xlfn.XLOOKUP(MID(JuchuZan[[#This Row],[Item'#]],2,3),INDEX(_dtRg_Material,,1),INDEX(_dtRg_Material,,2),"-")</f>
        <v>-</v>
      </c>
      <c r="X736" s="1">
        <f>JuchuZan[[#This Row],[Total Length]]/JuchuZan[[#This Row],[OrderQty]]</f>
        <v>1740</v>
      </c>
      <c r="Y736" s="87">
        <f>JuchuZan[[#This Row],[TotalPrice]]+Y735</f>
        <v>1799602.6200000024</v>
      </c>
      <c r="Z7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6" s="1" t="e">
        <f>JuchuZan[[#This Row],[Total Length]]/JuchuZan[[#This Row],[Total Block]]</f>
        <v>#DIV/0!</v>
      </c>
      <c r="AB736" s="1">
        <f>JuchuZan[[#This Row],[TotalPrice]]/JuchuZan[[#This Row],[OrderQty]]</f>
        <v>160</v>
      </c>
      <c r="AC736" s="1" t="e">
        <f>_xlfn.XLOOKUP(JuchuZan[[#This Row],[H'#]],#REF!,#REF!,"NA",0)</f>
        <v>#REF!</v>
      </c>
      <c r="AD736" s="1" t="e">
        <f>_xlfn.XLOOKUP(JuchuZan[[#This Row],[H'#]],#REF!,#REF!,"NA",0)</f>
        <v>#REF!</v>
      </c>
      <c r="AE736" s="1" t="str">
        <f>_xlfn.XLOOKUP(JuchuZan[[#This Row],[H'#]],[3]Sheet1!$H$2:$H$1079,[3]Sheet1!$B$2:$B$1079,"NA",0)</f>
        <v>NA</v>
      </c>
    </row>
    <row r="737" spans="1:31">
      <c r="A737" s="1" t="s">
        <v>2018</v>
      </c>
      <c r="B737" s="1" t="s">
        <v>2015</v>
      </c>
      <c r="C737" s="1" t="s">
        <v>2016</v>
      </c>
      <c r="D737" s="1">
        <v>4</v>
      </c>
      <c r="E737" s="1">
        <v>6960</v>
      </c>
      <c r="F737" s="1">
        <v>0</v>
      </c>
      <c r="G737" s="1" t="s">
        <v>2017</v>
      </c>
      <c r="H737" s="1" t="s">
        <v>324</v>
      </c>
      <c r="I737" s="1" t="s">
        <v>50</v>
      </c>
      <c r="J737" s="1" t="s">
        <v>68</v>
      </c>
      <c r="K737" s="1" t="s">
        <v>38</v>
      </c>
      <c r="L737" s="1" t="s">
        <v>61</v>
      </c>
      <c r="M737" s="1" t="s">
        <v>38</v>
      </c>
      <c r="N737" s="1">
        <v>160</v>
      </c>
      <c r="O737" s="2">
        <v>640</v>
      </c>
      <c r="P737" s="1">
        <v>11</v>
      </c>
      <c r="Q737" s="1">
        <v>20230929</v>
      </c>
      <c r="R737" s="1">
        <v>20230929</v>
      </c>
      <c r="S737" s="1">
        <v>20230929</v>
      </c>
      <c r="T737" s="1" t="s">
        <v>38</v>
      </c>
      <c r="U737" s="1" t="b">
        <v>0</v>
      </c>
      <c r="V737" s="1" t="b">
        <v>1</v>
      </c>
      <c r="W737" s="1" t="str" cm="1">
        <f t="array" ref="W737">_xlfn.XLOOKUP(MID(JuchuZan[[#This Row],[Item'#]],2,3),INDEX(_dtRg_Material,,1),INDEX(_dtRg_Material,,2),"-")</f>
        <v>-</v>
      </c>
      <c r="X737" s="1">
        <f>JuchuZan[[#This Row],[Total Length]]/JuchuZan[[#This Row],[OrderQty]]</f>
        <v>1740</v>
      </c>
      <c r="Y737" s="87">
        <f>JuchuZan[[#This Row],[TotalPrice]]+Y736</f>
        <v>1800242.6200000024</v>
      </c>
      <c r="Z7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7" s="1" t="e">
        <f>JuchuZan[[#This Row],[Total Length]]/JuchuZan[[#This Row],[Total Block]]</f>
        <v>#DIV/0!</v>
      </c>
      <c r="AB737" s="1">
        <f>JuchuZan[[#This Row],[TotalPrice]]/JuchuZan[[#This Row],[OrderQty]]</f>
        <v>160</v>
      </c>
      <c r="AC737" s="1" t="e">
        <f>_xlfn.XLOOKUP(JuchuZan[[#This Row],[H'#]],#REF!,#REF!,"NA",0)</f>
        <v>#REF!</v>
      </c>
      <c r="AD737" s="1" t="e">
        <f>_xlfn.XLOOKUP(JuchuZan[[#This Row],[H'#]],#REF!,#REF!,"NA",0)</f>
        <v>#REF!</v>
      </c>
      <c r="AE737" s="1" t="str">
        <f>_xlfn.XLOOKUP(JuchuZan[[#This Row],[H'#]],[3]Sheet1!$H$2:$H$1079,[3]Sheet1!$B$2:$B$1079,"NA",0)</f>
        <v>NA</v>
      </c>
    </row>
    <row r="738" spans="1:31">
      <c r="A738" s="1" t="s">
        <v>2019</v>
      </c>
      <c r="B738" s="1" t="s">
        <v>2020</v>
      </c>
      <c r="C738" s="1" t="s">
        <v>2021</v>
      </c>
      <c r="D738" s="1">
        <v>2</v>
      </c>
      <c r="E738" s="1">
        <v>4140</v>
      </c>
      <c r="F738" s="1">
        <v>4</v>
      </c>
      <c r="G738" s="1" t="s">
        <v>2022</v>
      </c>
      <c r="H738" s="1" t="s">
        <v>49</v>
      </c>
      <c r="I738" s="1" t="s">
        <v>50</v>
      </c>
      <c r="J738" s="1" t="s">
        <v>114</v>
      </c>
      <c r="K738" s="1" t="s">
        <v>207</v>
      </c>
      <c r="L738" s="1" t="s">
        <v>96</v>
      </c>
      <c r="M738" s="1" t="s">
        <v>208</v>
      </c>
      <c r="N738" s="1">
        <v>532.6</v>
      </c>
      <c r="O738" s="2">
        <v>1065.2</v>
      </c>
      <c r="P738" s="1">
        <v>11</v>
      </c>
      <c r="Q738" s="1">
        <v>20230921</v>
      </c>
      <c r="R738" s="1">
        <v>20230929</v>
      </c>
      <c r="S738" s="1">
        <v>20230929</v>
      </c>
      <c r="T738" s="1" t="s">
        <v>2023</v>
      </c>
      <c r="U738" s="1" t="b">
        <v>0</v>
      </c>
      <c r="V738" s="1" t="b">
        <v>1</v>
      </c>
      <c r="W738" s="1" t="str" cm="1">
        <f t="array" ref="W738">_xlfn.XLOOKUP(MID(JuchuZan[[#This Row],[Item'#]],2,3),INDEX(_dtRg_Material,,1),INDEX(_dtRg_Material,,2),"-")</f>
        <v>-</v>
      </c>
      <c r="X738" s="1">
        <f>JuchuZan[[#This Row],[Total Length]]/JuchuZan[[#This Row],[OrderQty]]</f>
        <v>2070</v>
      </c>
      <c r="Y738" s="87">
        <f>JuchuZan[[#This Row],[TotalPrice]]+Y737</f>
        <v>1801307.8200000024</v>
      </c>
      <c r="Z7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8" s="1">
        <f>JuchuZan[[#This Row],[Total Length]]/JuchuZan[[#This Row],[Total Block]]</f>
        <v>1035</v>
      </c>
      <c r="AB738" s="1">
        <f>JuchuZan[[#This Row],[TotalPrice]]/JuchuZan[[#This Row],[OrderQty]]</f>
        <v>532.6</v>
      </c>
      <c r="AC738" s="1" t="e">
        <f>_xlfn.XLOOKUP(JuchuZan[[#This Row],[H'#]],#REF!,#REF!,"NA",0)</f>
        <v>#REF!</v>
      </c>
      <c r="AD738" s="1" t="e">
        <f>_xlfn.XLOOKUP(JuchuZan[[#This Row],[H'#]],#REF!,#REF!,"NA",0)</f>
        <v>#REF!</v>
      </c>
      <c r="AE738" s="1" t="str">
        <f>_xlfn.XLOOKUP(JuchuZan[[#This Row],[H'#]],[3]Sheet1!$H$2:$H$1079,[3]Sheet1!$B$2:$B$1079,"NA",0)</f>
        <v>ACCURACY INSPECTION</v>
      </c>
    </row>
    <row r="739" spans="1:31">
      <c r="A739" s="1" t="s">
        <v>2024</v>
      </c>
      <c r="B739" s="1" t="s">
        <v>2025</v>
      </c>
      <c r="C739" s="1" t="s">
        <v>2026</v>
      </c>
      <c r="D739" s="1">
        <v>360</v>
      </c>
      <c r="E739" s="1">
        <v>0</v>
      </c>
      <c r="F739" s="1">
        <v>360</v>
      </c>
      <c r="G739" s="1" t="s">
        <v>2027</v>
      </c>
      <c r="H739" s="1" t="s">
        <v>49</v>
      </c>
      <c r="I739" s="1" t="s">
        <v>50</v>
      </c>
      <c r="J739" s="1" t="s">
        <v>59</v>
      </c>
      <c r="K739" s="1" t="s">
        <v>167</v>
      </c>
      <c r="L739" s="1" t="s">
        <v>61</v>
      </c>
      <c r="M739" s="1" t="s">
        <v>53</v>
      </c>
      <c r="N739" s="1">
        <v>23</v>
      </c>
      <c r="O739" s="2">
        <v>8280</v>
      </c>
      <c r="P739" s="1">
        <v>11</v>
      </c>
      <c r="Q739" s="1">
        <v>20230825</v>
      </c>
      <c r="R739" s="1">
        <v>20230929</v>
      </c>
      <c r="S739" s="1">
        <v>20230929</v>
      </c>
      <c r="T739" s="1" t="s">
        <v>38</v>
      </c>
      <c r="U739" s="1" t="b">
        <v>0</v>
      </c>
      <c r="V739" s="1" t="b">
        <v>1</v>
      </c>
      <c r="W739" s="1" t="str" cm="1">
        <f t="array" ref="W739">_xlfn.XLOOKUP(MID(JuchuZan[[#This Row],[Item'#]],2,3),INDEX(_dtRg_Material,,1),INDEX(_dtRg_Material,,2),"-")</f>
        <v>-</v>
      </c>
      <c r="X739" s="1">
        <f>JuchuZan[[#This Row],[Total Length]]/JuchuZan[[#This Row],[OrderQty]]</f>
        <v>0</v>
      </c>
      <c r="Y739" s="87">
        <f>JuchuZan[[#This Row],[TotalPrice]]+Y738</f>
        <v>1809587.8200000024</v>
      </c>
      <c r="Z7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39" s="1">
        <f>JuchuZan[[#This Row],[Total Length]]/JuchuZan[[#This Row],[Total Block]]</f>
        <v>0</v>
      </c>
      <c r="AB739" s="1">
        <f>JuchuZan[[#This Row],[TotalPrice]]/JuchuZan[[#This Row],[OrderQty]]</f>
        <v>23</v>
      </c>
      <c r="AC739" s="1" t="e">
        <f>_xlfn.XLOOKUP(JuchuZan[[#This Row],[H'#]],#REF!,#REF!,"NA",0)</f>
        <v>#REF!</v>
      </c>
      <c r="AD739" s="1" t="e">
        <f>_xlfn.XLOOKUP(JuchuZan[[#This Row],[H'#]],#REF!,#REF!,"NA",0)</f>
        <v>#REF!</v>
      </c>
      <c r="AE739" s="1" t="str">
        <f>_xlfn.XLOOKUP(JuchuZan[[#This Row],[H'#]],[3]Sheet1!$H$2:$H$1079,[3]Sheet1!$B$2:$B$1079,"NA",0)</f>
        <v>NA</v>
      </c>
    </row>
    <row r="740" spans="1:31">
      <c r="A740" s="1" t="s">
        <v>2028</v>
      </c>
      <c r="B740" s="1" t="s">
        <v>327</v>
      </c>
      <c r="C740" s="1" t="s">
        <v>328</v>
      </c>
      <c r="D740" s="1">
        <v>60</v>
      </c>
      <c r="E740" s="1">
        <v>0</v>
      </c>
      <c r="F740" s="1">
        <v>60</v>
      </c>
      <c r="G740" s="1" t="s">
        <v>1149</v>
      </c>
      <c r="H740" s="1" t="s">
        <v>49</v>
      </c>
      <c r="I740" s="1" t="s">
        <v>50</v>
      </c>
      <c r="J740" s="1" t="s">
        <v>114</v>
      </c>
      <c r="K740" s="1" t="s">
        <v>60</v>
      </c>
      <c r="L740" s="1" t="s">
        <v>61</v>
      </c>
      <c r="M740" s="1" t="s">
        <v>38</v>
      </c>
      <c r="N740" s="1">
        <v>47.51</v>
      </c>
      <c r="O740" s="2">
        <v>2850.6</v>
      </c>
      <c r="P740" s="1">
        <v>11</v>
      </c>
      <c r="Q740" s="1">
        <v>20230912</v>
      </c>
      <c r="R740" s="1">
        <v>20230929</v>
      </c>
      <c r="S740" s="1">
        <v>20230929</v>
      </c>
      <c r="T740" s="1" t="s">
        <v>38</v>
      </c>
      <c r="U740" s="1" t="b">
        <v>0</v>
      </c>
      <c r="V740" s="1" t="b">
        <v>1</v>
      </c>
      <c r="W740" s="1" t="str" cm="1">
        <f t="array" ref="W740">_xlfn.XLOOKUP(MID(JuchuZan[[#This Row],[Item'#]],2,3),INDEX(_dtRg_Material,,1),INDEX(_dtRg_Material,,2),"-")</f>
        <v>-</v>
      </c>
      <c r="X740" s="1">
        <f>JuchuZan[[#This Row],[Total Length]]/JuchuZan[[#This Row],[OrderQty]]</f>
        <v>0</v>
      </c>
      <c r="Y740" s="87">
        <f>JuchuZan[[#This Row],[TotalPrice]]+Y739</f>
        <v>1812438.4200000025</v>
      </c>
      <c r="Z7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0" s="1">
        <f>JuchuZan[[#This Row],[Total Length]]/JuchuZan[[#This Row],[Total Block]]</f>
        <v>0</v>
      </c>
      <c r="AB740" s="1">
        <f>JuchuZan[[#This Row],[TotalPrice]]/JuchuZan[[#This Row],[OrderQty]]</f>
        <v>47.51</v>
      </c>
      <c r="AC740" s="1" t="e">
        <f>_xlfn.XLOOKUP(JuchuZan[[#This Row],[H'#]],#REF!,#REF!,"NA",0)</f>
        <v>#REF!</v>
      </c>
      <c r="AD740" s="1" t="e">
        <f>_xlfn.XLOOKUP(JuchuZan[[#This Row],[H'#]],#REF!,#REF!,"NA",0)</f>
        <v>#REF!</v>
      </c>
      <c r="AE740" s="1" t="str">
        <f>_xlfn.XLOOKUP(JuchuZan[[#This Row],[H'#]],[3]Sheet1!$H$2:$H$1079,[3]Sheet1!$B$2:$B$1079,"NA",0)</f>
        <v>NA</v>
      </c>
    </row>
    <row r="741" spans="1:31" hidden="1">
      <c r="A741" s="1" t="s">
        <v>2029</v>
      </c>
      <c r="B741" s="1" t="s">
        <v>1884</v>
      </c>
      <c r="C741" s="1" t="s">
        <v>1885</v>
      </c>
      <c r="D741" s="1">
        <v>1</v>
      </c>
      <c r="E741" s="1">
        <v>940</v>
      </c>
      <c r="F741" s="1">
        <v>0</v>
      </c>
      <c r="G741" s="1" t="s">
        <v>42</v>
      </c>
      <c r="H741" s="1" t="s">
        <v>93</v>
      </c>
      <c r="I741" s="1" t="s">
        <v>43</v>
      </c>
      <c r="J741" s="1" t="s">
        <v>512</v>
      </c>
      <c r="K741" s="1" t="s">
        <v>227</v>
      </c>
      <c r="L741" s="1" t="s">
        <v>38</v>
      </c>
      <c r="M741" s="1" t="s">
        <v>289</v>
      </c>
      <c r="N741" s="1">
        <v>950.04</v>
      </c>
      <c r="O741" s="2">
        <v>950.04</v>
      </c>
      <c r="P741" s="1">
        <v>11</v>
      </c>
      <c r="Q741" s="1">
        <v>20230807</v>
      </c>
      <c r="R741" s="1">
        <v>20230929</v>
      </c>
      <c r="S741" s="1">
        <v>20230929</v>
      </c>
      <c r="T741" s="1" t="s">
        <v>38</v>
      </c>
      <c r="U741" s="1" t="b">
        <v>0</v>
      </c>
      <c r="V741" s="1" t="b">
        <v>0</v>
      </c>
      <c r="W741" s="1" t="str" cm="1">
        <f t="array" ref="W741">_xlfn.XLOOKUP(MID(JuchuZan[[#This Row],[Item'#]],2,3),INDEX(_dtRg_Material,,1),INDEX(_dtRg_Material,,2),"-")</f>
        <v>-</v>
      </c>
      <c r="X741" s="1">
        <f>JuchuZan[[#This Row],[Total Length]]/JuchuZan[[#This Row],[OrderQty]]</f>
        <v>940</v>
      </c>
      <c r="Y741" s="87">
        <f>JuchuZan[[#This Row],[TotalPrice]]+Y740</f>
        <v>1813388.4600000025</v>
      </c>
      <c r="Z7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1" s="1" t="e">
        <f>JuchuZan[[#This Row],[Total Length]]/JuchuZan[[#This Row],[Total Block]]</f>
        <v>#DIV/0!</v>
      </c>
      <c r="AB741" s="1">
        <f>JuchuZan[[#This Row],[TotalPrice]]/JuchuZan[[#This Row],[OrderQty]]</f>
        <v>950.04</v>
      </c>
      <c r="AC741" s="1" t="e">
        <f>_xlfn.XLOOKUP(JuchuZan[[#This Row],[H'#]],#REF!,#REF!,"NA",0)</f>
        <v>#REF!</v>
      </c>
      <c r="AD741" s="1" t="e">
        <f>_xlfn.XLOOKUP(JuchuZan[[#This Row],[H'#]],#REF!,#REF!,"NA",0)</f>
        <v>#REF!</v>
      </c>
      <c r="AE741" s="1" t="str">
        <f>_xlfn.XLOOKUP(JuchuZan[[#This Row],[H'#]],[3]Sheet1!$H$2:$H$1079,[3]Sheet1!$B$2:$B$1079,"NA",0)</f>
        <v>NA</v>
      </c>
    </row>
    <row r="742" spans="1:31">
      <c r="A742" s="1" t="s">
        <v>2030</v>
      </c>
      <c r="B742" s="1" t="s">
        <v>2031</v>
      </c>
      <c r="C742" s="1" t="s">
        <v>2032</v>
      </c>
      <c r="D742" s="1">
        <v>4</v>
      </c>
      <c r="E742" s="1">
        <v>780</v>
      </c>
      <c r="F742" s="1">
        <v>8</v>
      </c>
      <c r="G742" s="1" t="s">
        <v>127</v>
      </c>
      <c r="H742" s="1" t="s">
        <v>128</v>
      </c>
      <c r="I742" s="1" t="s">
        <v>129</v>
      </c>
      <c r="J742" s="1" t="s">
        <v>191</v>
      </c>
      <c r="K742" s="1" t="s">
        <v>140</v>
      </c>
      <c r="L742" s="1" t="s">
        <v>96</v>
      </c>
      <c r="M742" s="1" t="s">
        <v>53</v>
      </c>
      <c r="N742" s="1">
        <v>243.39</v>
      </c>
      <c r="O742" s="2">
        <v>973.56</v>
      </c>
      <c r="P742" s="1">
        <v>11</v>
      </c>
      <c r="Q742" s="1">
        <v>20230824</v>
      </c>
      <c r="R742" s="1">
        <v>20230929</v>
      </c>
      <c r="S742" s="1">
        <v>20230929</v>
      </c>
      <c r="T742" s="1" t="s">
        <v>38</v>
      </c>
      <c r="U742" s="1" t="b">
        <v>0</v>
      </c>
      <c r="V742" s="1" t="b">
        <v>1</v>
      </c>
      <c r="W742" s="1" t="str" cm="1">
        <f t="array" ref="W742">_xlfn.XLOOKUP(MID(JuchuZan[[#This Row],[Item'#]],2,3),INDEX(_dtRg_Material,,1),INDEX(_dtRg_Material,,2),"-")</f>
        <v>-</v>
      </c>
      <c r="X742" s="1">
        <f>JuchuZan[[#This Row],[Total Length]]/JuchuZan[[#This Row],[OrderQty]]</f>
        <v>195</v>
      </c>
      <c r="Y742" s="87">
        <f>JuchuZan[[#This Row],[TotalPrice]]+Y741</f>
        <v>1814362.0200000026</v>
      </c>
      <c r="Z7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2" s="1">
        <f>JuchuZan[[#This Row],[Total Length]]/JuchuZan[[#This Row],[Total Block]]</f>
        <v>97.5</v>
      </c>
      <c r="AB742" s="1">
        <f>JuchuZan[[#This Row],[TotalPrice]]/JuchuZan[[#This Row],[OrderQty]]</f>
        <v>243.39</v>
      </c>
      <c r="AC742" s="1" t="e">
        <f>_xlfn.XLOOKUP(JuchuZan[[#This Row],[H'#]],#REF!,#REF!,"NA",0)</f>
        <v>#REF!</v>
      </c>
      <c r="AD742" s="1" t="e">
        <f>_xlfn.XLOOKUP(JuchuZan[[#This Row],[H'#]],#REF!,#REF!,"NA",0)</f>
        <v>#REF!</v>
      </c>
      <c r="AE742" s="1" t="str">
        <f>_xlfn.XLOOKUP(JuchuZan[[#This Row],[H'#]],[3]Sheet1!$H$2:$H$1079,[3]Sheet1!$B$2:$B$1079,"NA",0)</f>
        <v>NA</v>
      </c>
    </row>
    <row r="743" spans="1:31">
      <c r="A743" s="1" t="s">
        <v>2033</v>
      </c>
      <c r="B743" s="1" t="s">
        <v>2034</v>
      </c>
      <c r="C743" s="1" t="s">
        <v>2035</v>
      </c>
      <c r="D743" s="1">
        <v>3</v>
      </c>
      <c r="E743" s="1">
        <v>480</v>
      </c>
      <c r="F743" s="1">
        <v>3</v>
      </c>
      <c r="G743" s="1" t="s">
        <v>462</v>
      </c>
      <c r="H743" s="1" t="s">
        <v>128</v>
      </c>
      <c r="I743" s="1" t="s">
        <v>129</v>
      </c>
      <c r="J743" s="1" t="s">
        <v>191</v>
      </c>
      <c r="K743" s="1" t="s">
        <v>140</v>
      </c>
      <c r="L743" s="1" t="s">
        <v>38</v>
      </c>
      <c r="M743" s="1" t="s">
        <v>38</v>
      </c>
      <c r="N743" s="1">
        <v>100.25</v>
      </c>
      <c r="O743" s="2">
        <v>300.75</v>
      </c>
      <c r="P743" s="1">
        <v>11</v>
      </c>
      <c r="Q743" s="1">
        <v>20230825</v>
      </c>
      <c r="R743" s="1">
        <v>20230929</v>
      </c>
      <c r="S743" s="1">
        <v>20230929</v>
      </c>
      <c r="T743" s="1" t="s">
        <v>38</v>
      </c>
      <c r="U743" s="1" t="b">
        <v>0</v>
      </c>
      <c r="V743" s="1" t="b">
        <v>1</v>
      </c>
      <c r="W743" s="1" t="str" cm="1">
        <f t="array" ref="W743">_xlfn.XLOOKUP(MID(JuchuZan[[#This Row],[Item'#]],2,3),INDEX(_dtRg_Material,,1),INDEX(_dtRg_Material,,2),"-")</f>
        <v>-</v>
      </c>
      <c r="X743" s="1">
        <f>JuchuZan[[#This Row],[Total Length]]/JuchuZan[[#This Row],[OrderQty]]</f>
        <v>160</v>
      </c>
      <c r="Y743" s="87">
        <f>JuchuZan[[#This Row],[TotalPrice]]+Y742</f>
        <v>1814662.7700000026</v>
      </c>
      <c r="Z7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3" s="1">
        <f>JuchuZan[[#This Row],[Total Length]]/JuchuZan[[#This Row],[Total Block]]</f>
        <v>160</v>
      </c>
      <c r="AB743" s="1">
        <f>JuchuZan[[#This Row],[TotalPrice]]/JuchuZan[[#This Row],[OrderQty]]</f>
        <v>100.25</v>
      </c>
      <c r="AC743" s="1" t="e">
        <f>_xlfn.XLOOKUP(JuchuZan[[#This Row],[H'#]],#REF!,#REF!,"NA",0)</f>
        <v>#REF!</v>
      </c>
      <c r="AD743" s="1" t="e">
        <f>_xlfn.XLOOKUP(JuchuZan[[#This Row],[H'#]],#REF!,#REF!,"NA",0)</f>
        <v>#REF!</v>
      </c>
      <c r="AE743" s="1" t="str">
        <f>_xlfn.XLOOKUP(JuchuZan[[#This Row],[H'#]],[3]Sheet1!$H$2:$H$1079,[3]Sheet1!$B$2:$B$1079,"NA",0)</f>
        <v>NA</v>
      </c>
    </row>
    <row r="744" spans="1:31" hidden="1">
      <c r="A744" s="1" t="s">
        <v>2036</v>
      </c>
      <c r="B744" s="1" t="s">
        <v>1881</v>
      </c>
      <c r="C744" s="1" t="s">
        <v>1882</v>
      </c>
      <c r="D744" s="1">
        <v>1</v>
      </c>
      <c r="E744" s="1">
        <v>2500</v>
      </c>
      <c r="F744" s="1">
        <v>8</v>
      </c>
      <c r="G744" s="1" t="s">
        <v>161</v>
      </c>
      <c r="H744" s="1" t="s">
        <v>74</v>
      </c>
      <c r="I744" s="1" t="s">
        <v>36</v>
      </c>
      <c r="J744" s="1" t="s">
        <v>403</v>
      </c>
      <c r="K744" s="1" t="s">
        <v>1087</v>
      </c>
      <c r="L744" s="1" t="s">
        <v>38</v>
      </c>
      <c r="M744" s="1" t="s">
        <v>38</v>
      </c>
      <c r="N744" s="1">
        <v>2229</v>
      </c>
      <c r="O744" s="2">
        <v>2229</v>
      </c>
      <c r="P744" s="1">
        <v>11</v>
      </c>
      <c r="Q744" s="1">
        <v>20230830</v>
      </c>
      <c r="R744" s="1">
        <v>20230929</v>
      </c>
      <c r="S744" s="1">
        <v>20230929</v>
      </c>
      <c r="T744" s="1" t="s">
        <v>38</v>
      </c>
      <c r="U744" s="1" t="b">
        <v>0</v>
      </c>
      <c r="V744" s="1" t="b">
        <v>0</v>
      </c>
      <c r="W744" s="1" t="str" cm="1">
        <f t="array" ref="W744">_xlfn.XLOOKUP(MID(JuchuZan[[#This Row],[Item'#]],2,3),INDEX(_dtRg_Material,,1),INDEX(_dtRg_Material,,2),"-")</f>
        <v>-</v>
      </c>
      <c r="X744" s="1">
        <f>JuchuZan[[#This Row],[Total Length]]/JuchuZan[[#This Row],[OrderQty]]</f>
        <v>2500</v>
      </c>
      <c r="Y744" s="87">
        <f>JuchuZan[[#This Row],[TotalPrice]]+Y743</f>
        <v>1816891.7700000026</v>
      </c>
      <c r="Z7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4" s="1">
        <f>JuchuZan[[#This Row],[Total Length]]/JuchuZan[[#This Row],[Total Block]]</f>
        <v>312.5</v>
      </c>
      <c r="AB744" s="1">
        <f>JuchuZan[[#This Row],[TotalPrice]]/JuchuZan[[#This Row],[OrderQty]]</f>
        <v>2229</v>
      </c>
      <c r="AC744" s="1" t="e">
        <f>_xlfn.XLOOKUP(JuchuZan[[#This Row],[H'#]],#REF!,#REF!,"NA",0)</f>
        <v>#REF!</v>
      </c>
      <c r="AD744" s="1" t="e">
        <f>_xlfn.XLOOKUP(JuchuZan[[#This Row],[H'#]],#REF!,#REF!,"NA",0)</f>
        <v>#REF!</v>
      </c>
      <c r="AE744" s="1" t="str">
        <f>_xlfn.XLOOKUP(JuchuZan[[#This Row],[H'#]],[3]Sheet1!$H$2:$H$1079,[3]Sheet1!$B$2:$B$1079,"NA",0)</f>
        <v>MACHINING (GL)</v>
      </c>
    </row>
    <row r="745" spans="1:31" hidden="1">
      <c r="A745" s="1" t="s">
        <v>2037</v>
      </c>
      <c r="B745" s="1" t="s">
        <v>2038</v>
      </c>
      <c r="C745" s="1" t="s">
        <v>2039</v>
      </c>
      <c r="D745" s="1">
        <v>1</v>
      </c>
      <c r="E745" s="1">
        <v>820</v>
      </c>
      <c r="F745" s="1">
        <v>4</v>
      </c>
      <c r="G745" s="1" t="s">
        <v>139</v>
      </c>
      <c r="H745" s="1" t="s">
        <v>74</v>
      </c>
      <c r="I745" s="1" t="s">
        <v>36</v>
      </c>
      <c r="J745" s="1" t="s">
        <v>75</v>
      </c>
      <c r="K745" s="1" t="s">
        <v>76</v>
      </c>
      <c r="L745" s="1" t="s">
        <v>38</v>
      </c>
      <c r="M745" s="1" t="s">
        <v>38</v>
      </c>
      <c r="N745" s="1">
        <v>1148</v>
      </c>
      <c r="O745" s="2">
        <v>1148</v>
      </c>
      <c r="P745" s="1">
        <v>11</v>
      </c>
      <c r="Q745" s="1">
        <v>20230811</v>
      </c>
      <c r="R745" s="1">
        <v>20230929</v>
      </c>
      <c r="S745" s="1">
        <v>20230929</v>
      </c>
      <c r="T745" s="1" t="s">
        <v>38</v>
      </c>
      <c r="U745" s="1" t="b">
        <v>0</v>
      </c>
      <c r="V745" s="1" t="b">
        <v>0</v>
      </c>
      <c r="W745" s="1" t="str" cm="1">
        <f t="array" ref="W745">_xlfn.XLOOKUP(MID(JuchuZan[[#This Row],[Item'#]],2,3),INDEX(_dtRg_Material,,1),INDEX(_dtRg_Material,,2),"-")</f>
        <v>-</v>
      </c>
      <c r="X745" s="1">
        <f>JuchuZan[[#This Row],[Total Length]]/JuchuZan[[#This Row],[OrderQty]]</f>
        <v>820</v>
      </c>
      <c r="Y745" s="87">
        <f>JuchuZan[[#This Row],[TotalPrice]]+Y744</f>
        <v>1818039.7700000026</v>
      </c>
      <c r="Z7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5" s="1">
        <f>JuchuZan[[#This Row],[Total Length]]/JuchuZan[[#This Row],[Total Block]]</f>
        <v>205</v>
      </c>
      <c r="AB745" s="1">
        <f>JuchuZan[[#This Row],[TotalPrice]]/JuchuZan[[#This Row],[OrderQty]]</f>
        <v>1148</v>
      </c>
      <c r="AC745" s="1" t="e">
        <f>_xlfn.XLOOKUP(JuchuZan[[#This Row],[H'#]],#REF!,#REF!,"NA",0)</f>
        <v>#REF!</v>
      </c>
      <c r="AD745" s="1" t="e">
        <f>_xlfn.XLOOKUP(JuchuZan[[#This Row],[H'#]],#REF!,#REF!,"NA",0)</f>
        <v>#REF!</v>
      </c>
      <c r="AE745" s="1" t="str">
        <f>_xlfn.XLOOKUP(JuchuZan[[#This Row],[H'#]],[3]Sheet1!$H$2:$H$1079,[3]Sheet1!$B$2:$B$1079,"NA",0)</f>
        <v>CUTTING &amp; HOLE MACHINING (GL)</v>
      </c>
    </row>
    <row r="746" spans="1:31" hidden="1">
      <c r="A746" s="1" t="s">
        <v>2040</v>
      </c>
      <c r="B746" s="1" t="s">
        <v>2041</v>
      </c>
      <c r="C746" s="1" t="s">
        <v>2042</v>
      </c>
      <c r="D746" s="1">
        <v>1</v>
      </c>
      <c r="E746" s="1">
        <v>580</v>
      </c>
      <c r="F746" s="1">
        <v>0</v>
      </c>
      <c r="G746" s="1" t="s">
        <v>38</v>
      </c>
      <c r="H746" s="1" t="s">
        <v>270</v>
      </c>
      <c r="I746" s="1" t="s">
        <v>36</v>
      </c>
      <c r="J746" s="1" t="s">
        <v>403</v>
      </c>
      <c r="K746" s="1" t="s">
        <v>568</v>
      </c>
      <c r="L746" s="1" t="s">
        <v>38</v>
      </c>
      <c r="M746" s="1" t="s">
        <v>38</v>
      </c>
      <c r="N746" s="1">
        <v>274</v>
      </c>
      <c r="O746" s="2">
        <v>274</v>
      </c>
      <c r="P746" s="1">
        <v>21</v>
      </c>
      <c r="Q746" s="1">
        <v>20230810</v>
      </c>
      <c r="R746" s="1">
        <v>20230929</v>
      </c>
      <c r="S746" s="1">
        <v>20230929</v>
      </c>
      <c r="T746" s="1" t="s">
        <v>38</v>
      </c>
      <c r="U746" s="1" t="b">
        <v>0</v>
      </c>
      <c r="V746" s="1" t="b">
        <v>0</v>
      </c>
      <c r="W746" s="1" t="str" cm="1">
        <f t="array" ref="W746">_xlfn.XLOOKUP(MID(JuchuZan[[#This Row],[Item'#]],2,3),INDEX(_dtRg_Material,,1),INDEX(_dtRg_Material,,2),"-")</f>
        <v>-</v>
      </c>
      <c r="X746" s="1">
        <f>JuchuZan[[#This Row],[Total Length]]/JuchuZan[[#This Row],[OrderQty]]</f>
        <v>580</v>
      </c>
      <c r="Y746" s="87">
        <f>JuchuZan[[#This Row],[TotalPrice]]+Y745</f>
        <v>1818313.7700000026</v>
      </c>
      <c r="Z7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6" s="1" t="e">
        <f>JuchuZan[[#This Row],[Total Length]]/JuchuZan[[#This Row],[Total Block]]</f>
        <v>#DIV/0!</v>
      </c>
      <c r="AB746" s="1">
        <f>JuchuZan[[#This Row],[TotalPrice]]/JuchuZan[[#This Row],[OrderQty]]</f>
        <v>274</v>
      </c>
      <c r="AC746" s="1" t="e">
        <f>_xlfn.XLOOKUP(JuchuZan[[#This Row],[H'#]],#REF!,#REF!,"NA",0)</f>
        <v>#REF!</v>
      </c>
      <c r="AD746" s="1" t="e">
        <f>_xlfn.XLOOKUP(JuchuZan[[#This Row],[H'#]],#REF!,#REF!,"NA",0)</f>
        <v>#REF!</v>
      </c>
      <c r="AE746" s="1" t="str">
        <f>_xlfn.XLOOKUP(JuchuZan[[#This Row],[H'#]],[3]Sheet1!$H$2:$H$1079,[3]Sheet1!$B$2:$B$1079,"NA",0)</f>
        <v>RAIL SURFACE/GROOVE GRINDING</v>
      </c>
    </row>
    <row r="747" spans="1:31">
      <c r="A747" s="1" t="s">
        <v>2043</v>
      </c>
      <c r="B747" s="1" t="s">
        <v>1677</v>
      </c>
      <c r="C747" s="1" t="s">
        <v>1678</v>
      </c>
      <c r="D747" s="1">
        <v>10</v>
      </c>
      <c r="E747" s="1">
        <v>0</v>
      </c>
      <c r="F747" s="1">
        <v>10</v>
      </c>
      <c r="G747" s="1" t="s">
        <v>42</v>
      </c>
      <c r="H747" s="1" t="s">
        <v>49</v>
      </c>
      <c r="I747" s="1" t="s">
        <v>50</v>
      </c>
      <c r="J747" s="1" t="s">
        <v>114</v>
      </c>
      <c r="K747" s="1" t="s">
        <v>82</v>
      </c>
      <c r="L747" s="1" t="s">
        <v>38</v>
      </c>
      <c r="M747" s="1" t="s">
        <v>38</v>
      </c>
      <c r="N747" s="1">
        <v>58.25</v>
      </c>
      <c r="O747" s="2">
        <v>582.5</v>
      </c>
      <c r="P747" s="1">
        <v>11</v>
      </c>
      <c r="Q747" s="1">
        <v>20230804</v>
      </c>
      <c r="R747" s="1">
        <v>20230929</v>
      </c>
      <c r="S747" s="1">
        <v>20230929</v>
      </c>
      <c r="T747" s="1" t="s">
        <v>38</v>
      </c>
      <c r="U747" s="1" t="b">
        <v>0</v>
      </c>
      <c r="V747" s="1" t="b">
        <v>1</v>
      </c>
      <c r="W747" s="1" t="str" cm="1">
        <f t="array" ref="W747">_xlfn.XLOOKUP(MID(JuchuZan[[#This Row],[Item'#]],2,3),INDEX(_dtRg_Material,,1),INDEX(_dtRg_Material,,2),"-")</f>
        <v>-</v>
      </c>
      <c r="X747" s="1">
        <f>JuchuZan[[#This Row],[Total Length]]/JuchuZan[[#This Row],[OrderQty]]</f>
        <v>0</v>
      </c>
      <c r="Y747" s="87">
        <f>JuchuZan[[#This Row],[TotalPrice]]+Y746</f>
        <v>1818896.2700000026</v>
      </c>
      <c r="Z7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7" s="1">
        <f>JuchuZan[[#This Row],[Total Length]]/JuchuZan[[#This Row],[Total Block]]</f>
        <v>0</v>
      </c>
      <c r="AB747" s="1">
        <f>JuchuZan[[#This Row],[TotalPrice]]/JuchuZan[[#This Row],[OrderQty]]</f>
        <v>58.25</v>
      </c>
      <c r="AC747" s="1" t="e">
        <f>_xlfn.XLOOKUP(JuchuZan[[#This Row],[H'#]],#REF!,#REF!,"NA",0)</f>
        <v>#REF!</v>
      </c>
      <c r="AD747" s="1" t="e">
        <f>_xlfn.XLOOKUP(JuchuZan[[#This Row],[H'#]],#REF!,#REF!,"NA",0)</f>
        <v>#REF!</v>
      </c>
      <c r="AE747" s="1" t="str">
        <f>_xlfn.XLOOKUP(JuchuZan[[#This Row],[H'#]],[3]Sheet1!$H$2:$H$1079,[3]Sheet1!$B$2:$B$1079,"NA",0)</f>
        <v>NA</v>
      </c>
    </row>
    <row r="748" spans="1:31">
      <c r="A748" s="1" t="s">
        <v>2044</v>
      </c>
      <c r="B748" s="1" t="s">
        <v>2045</v>
      </c>
      <c r="C748" s="1" t="s">
        <v>2046</v>
      </c>
      <c r="D748" s="1">
        <v>80</v>
      </c>
      <c r="E748" s="1">
        <v>32000</v>
      </c>
      <c r="F748" s="1">
        <v>80</v>
      </c>
      <c r="G748" s="1" t="s">
        <v>1564</v>
      </c>
      <c r="H748" s="1" t="s">
        <v>49</v>
      </c>
      <c r="I748" s="1" t="s">
        <v>50</v>
      </c>
      <c r="J748" s="1" t="s">
        <v>59</v>
      </c>
      <c r="K748" s="1" t="s">
        <v>82</v>
      </c>
      <c r="L748" s="1" t="s">
        <v>38</v>
      </c>
      <c r="M748" s="1" t="s">
        <v>38</v>
      </c>
      <c r="N748" s="1">
        <v>85.49</v>
      </c>
      <c r="O748" s="2">
        <v>6839.2</v>
      </c>
      <c r="P748" s="1">
        <v>11</v>
      </c>
      <c r="Q748" s="1">
        <v>20230922</v>
      </c>
      <c r="R748" s="1">
        <v>20230929</v>
      </c>
      <c r="S748" s="1">
        <v>20230929</v>
      </c>
      <c r="T748" s="1" t="s">
        <v>38</v>
      </c>
      <c r="U748" s="1" t="b">
        <v>0</v>
      </c>
      <c r="V748" s="1" t="b">
        <v>1</v>
      </c>
      <c r="W748" s="1" t="str" cm="1">
        <f t="array" ref="W748">_xlfn.XLOOKUP(MID(JuchuZan[[#This Row],[Item'#]],2,3),INDEX(_dtRg_Material,,1),INDEX(_dtRg_Material,,2),"-")</f>
        <v>-</v>
      </c>
      <c r="X748" s="1">
        <f>JuchuZan[[#This Row],[Total Length]]/JuchuZan[[#This Row],[OrderQty]]</f>
        <v>400</v>
      </c>
      <c r="Y748" s="87">
        <f>JuchuZan[[#This Row],[TotalPrice]]+Y747</f>
        <v>1825735.4700000025</v>
      </c>
      <c r="Z7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8" s="1">
        <f>JuchuZan[[#This Row],[Total Length]]/JuchuZan[[#This Row],[Total Block]]</f>
        <v>400</v>
      </c>
      <c r="AB748" s="1">
        <f>JuchuZan[[#This Row],[TotalPrice]]/JuchuZan[[#This Row],[OrderQty]]</f>
        <v>85.49</v>
      </c>
      <c r="AC748" s="1" t="e">
        <f>_xlfn.XLOOKUP(JuchuZan[[#This Row],[H'#]],#REF!,#REF!,"NA",0)</f>
        <v>#REF!</v>
      </c>
      <c r="AD748" s="1" t="e">
        <f>_xlfn.XLOOKUP(JuchuZan[[#This Row],[H'#]],#REF!,#REF!,"NA",0)</f>
        <v>#REF!</v>
      </c>
      <c r="AE748" s="1" t="str">
        <f>_xlfn.XLOOKUP(JuchuZan[[#This Row],[H'#]],[3]Sheet1!$H$2:$H$1079,[3]Sheet1!$B$2:$B$1079,"NA",0)</f>
        <v>NA</v>
      </c>
    </row>
    <row r="749" spans="1:31">
      <c r="A749" s="1" t="s">
        <v>2047</v>
      </c>
      <c r="B749" s="1" t="s">
        <v>2031</v>
      </c>
      <c r="C749" s="1" t="s">
        <v>2032</v>
      </c>
      <c r="D749" s="1">
        <v>2</v>
      </c>
      <c r="E749" s="1">
        <v>390</v>
      </c>
      <c r="F749" s="1">
        <v>4</v>
      </c>
      <c r="G749" s="1" t="s">
        <v>127</v>
      </c>
      <c r="H749" s="1" t="s">
        <v>128</v>
      </c>
      <c r="I749" s="1" t="s">
        <v>129</v>
      </c>
      <c r="J749" s="1" t="s">
        <v>191</v>
      </c>
      <c r="K749" s="1" t="s">
        <v>140</v>
      </c>
      <c r="L749" s="1" t="s">
        <v>96</v>
      </c>
      <c r="M749" s="1" t="s">
        <v>53</v>
      </c>
      <c r="N749" s="1">
        <v>243.39</v>
      </c>
      <c r="O749" s="2">
        <v>486.78</v>
      </c>
      <c r="P749" s="1">
        <v>11</v>
      </c>
      <c r="Q749" s="1">
        <v>20230901</v>
      </c>
      <c r="R749" s="1">
        <v>20230929</v>
      </c>
      <c r="S749" s="1">
        <v>20230929</v>
      </c>
      <c r="T749" s="1" t="s">
        <v>38</v>
      </c>
      <c r="U749" s="1" t="b">
        <v>0</v>
      </c>
      <c r="V749" s="1" t="b">
        <v>1</v>
      </c>
      <c r="W749" s="1" t="str" cm="1">
        <f t="array" ref="W749">_xlfn.XLOOKUP(MID(JuchuZan[[#This Row],[Item'#]],2,3),INDEX(_dtRg_Material,,1),INDEX(_dtRg_Material,,2),"-")</f>
        <v>-</v>
      </c>
      <c r="X749" s="1">
        <f>JuchuZan[[#This Row],[Total Length]]/JuchuZan[[#This Row],[OrderQty]]</f>
        <v>195</v>
      </c>
      <c r="Y749" s="87">
        <f>JuchuZan[[#This Row],[TotalPrice]]+Y748</f>
        <v>1826222.2500000026</v>
      </c>
      <c r="Z7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49" s="1">
        <f>JuchuZan[[#This Row],[Total Length]]/JuchuZan[[#This Row],[Total Block]]</f>
        <v>97.5</v>
      </c>
      <c r="AB749" s="1">
        <f>JuchuZan[[#This Row],[TotalPrice]]/JuchuZan[[#This Row],[OrderQty]]</f>
        <v>243.39</v>
      </c>
      <c r="AC749" s="1" t="e">
        <f>_xlfn.XLOOKUP(JuchuZan[[#This Row],[H'#]],#REF!,#REF!,"NA",0)</f>
        <v>#REF!</v>
      </c>
      <c r="AD749" s="1" t="e">
        <f>_xlfn.XLOOKUP(JuchuZan[[#This Row],[H'#]],#REF!,#REF!,"NA",0)</f>
        <v>#REF!</v>
      </c>
      <c r="AE749" s="1" t="str">
        <f>_xlfn.XLOOKUP(JuchuZan[[#This Row],[H'#]],[3]Sheet1!$H$2:$H$1079,[3]Sheet1!$B$2:$B$1079,"NA",0)</f>
        <v>NA</v>
      </c>
    </row>
    <row r="750" spans="1:31">
      <c r="A750" s="1" t="s">
        <v>2048</v>
      </c>
      <c r="B750" s="1" t="s">
        <v>2049</v>
      </c>
      <c r="C750" s="1" t="s">
        <v>2050</v>
      </c>
      <c r="D750" s="1">
        <v>6</v>
      </c>
      <c r="E750" s="1">
        <v>840</v>
      </c>
      <c r="F750" s="1">
        <v>6</v>
      </c>
      <c r="G750" s="1" t="s">
        <v>127</v>
      </c>
      <c r="H750" s="1" t="s">
        <v>128</v>
      </c>
      <c r="I750" s="1" t="s">
        <v>129</v>
      </c>
      <c r="J750" s="1" t="s">
        <v>191</v>
      </c>
      <c r="K750" s="1" t="s">
        <v>131</v>
      </c>
      <c r="L750" s="1" t="s">
        <v>96</v>
      </c>
      <c r="M750" s="1" t="s">
        <v>38</v>
      </c>
      <c r="N750" s="1">
        <v>128.05000000000001</v>
      </c>
      <c r="O750" s="2">
        <v>768.3</v>
      </c>
      <c r="P750" s="1">
        <v>11</v>
      </c>
      <c r="Q750" s="1">
        <v>20230905</v>
      </c>
      <c r="R750" s="1">
        <v>20230929</v>
      </c>
      <c r="S750" s="1">
        <v>20230929</v>
      </c>
      <c r="T750" s="1" t="s">
        <v>38</v>
      </c>
      <c r="U750" s="1" t="b">
        <v>0</v>
      </c>
      <c r="V750" s="1" t="b">
        <v>1</v>
      </c>
      <c r="W750" s="1" t="str" cm="1">
        <f t="array" ref="W750">_xlfn.XLOOKUP(MID(JuchuZan[[#This Row],[Item'#]],2,3),INDEX(_dtRg_Material,,1),INDEX(_dtRg_Material,,2),"-")</f>
        <v>-</v>
      </c>
      <c r="X750" s="1">
        <f>JuchuZan[[#This Row],[Total Length]]/JuchuZan[[#This Row],[OrderQty]]</f>
        <v>140</v>
      </c>
      <c r="Y750" s="87">
        <f>JuchuZan[[#This Row],[TotalPrice]]+Y749</f>
        <v>1826990.5500000026</v>
      </c>
      <c r="Z7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0" s="1">
        <f>JuchuZan[[#This Row],[Total Length]]/JuchuZan[[#This Row],[Total Block]]</f>
        <v>140</v>
      </c>
      <c r="AB750" s="1">
        <f>JuchuZan[[#This Row],[TotalPrice]]/JuchuZan[[#This Row],[OrderQty]]</f>
        <v>128.04999999999998</v>
      </c>
      <c r="AC750" s="1" t="e">
        <f>_xlfn.XLOOKUP(JuchuZan[[#This Row],[H'#]],#REF!,#REF!,"NA",0)</f>
        <v>#REF!</v>
      </c>
      <c r="AD750" s="1" t="e">
        <f>_xlfn.XLOOKUP(JuchuZan[[#This Row],[H'#]],#REF!,#REF!,"NA",0)</f>
        <v>#REF!</v>
      </c>
      <c r="AE750" s="1" t="str">
        <f>_xlfn.XLOOKUP(JuchuZan[[#This Row],[H'#]],[3]Sheet1!$H$2:$H$1079,[3]Sheet1!$B$2:$B$1079,"NA",0)</f>
        <v>NA</v>
      </c>
    </row>
    <row r="751" spans="1:31">
      <c r="A751" s="1" t="s">
        <v>2051</v>
      </c>
      <c r="B751" s="1" t="s">
        <v>2049</v>
      </c>
      <c r="C751" s="1" t="s">
        <v>2050</v>
      </c>
      <c r="D751" s="1">
        <v>6</v>
      </c>
      <c r="E751" s="1">
        <v>840</v>
      </c>
      <c r="F751" s="1">
        <v>6</v>
      </c>
      <c r="G751" s="1" t="s">
        <v>127</v>
      </c>
      <c r="H751" s="1" t="s">
        <v>128</v>
      </c>
      <c r="I751" s="1" t="s">
        <v>129</v>
      </c>
      <c r="J751" s="1" t="s">
        <v>191</v>
      </c>
      <c r="K751" s="1" t="s">
        <v>131</v>
      </c>
      <c r="L751" s="1" t="s">
        <v>96</v>
      </c>
      <c r="M751" s="1" t="s">
        <v>38</v>
      </c>
      <c r="N751" s="1">
        <v>128.05000000000001</v>
      </c>
      <c r="O751" s="2">
        <v>768.3</v>
      </c>
      <c r="P751" s="1">
        <v>11</v>
      </c>
      <c r="Q751" s="1">
        <v>20230905</v>
      </c>
      <c r="R751" s="1">
        <v>20230929</v>
      </c>
      <c r="S751" s="1">
        <v>20230929</v>
      </c>
      <c r="T751" s="1" t="s">
        <v>38</v>
      </c>
      <c r="U751" s="1" t="b">
        <v>0</v>
      </c>
      <c r="V751" s="1" t="b">
        <v>1</v>
      </c>
      <c r="W751" s="1" t="str" cm="1">
        <f t="array" ref="W751">_xlfn.XLOOKUP(MID(JuchuZan[[#This Row],[Item'#]],2,3),INDEX(_dtRg_Material,,1),INDEX(_dtRg_Material,,2),"-")</f>
        <v>-</v>
      </c>
      <c r="X751" s="1">
        <f>JuchuZan[[#This Row],[Total Length]]/JuchuZan[[#This Row],[OrderQty]]</f>
        <v>140</v>
      </c>
      <c r="Y751" s="87">
        <f>JuchuZan[[#This Row],[TotalPrice]]+Y750</f>
        <v>1827758.8500000027</v>
      </c>
      <c r="Z7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1" s="1">
        <f>JuchuZan[[#This Row],[Total Length]]/JuchuZan[[#This Row],[Total Block]]</f>
        <v>140</v>
      </c>
      <c r="AB751" s="1">
        <f>JuchuZan[[#This Row],[TotalPrice]]/JuchuZan[[#This Row],[OrderQty]]</f>
        <v>128.04999999999998</v>
      </c>
      <c r="AC751" s="1" t="e">
        <f>_xlfn.XLOOKUP(JuchuZan[[#This Row],[H'#]],#REF!,#REF!,"NA",0)</f>
        <v>#REF!</v>
      </c>
      <c r="AD751" s="1" t="e">
        <f>_xlfn.XLOOKUP(JuchuZan[[#This Row],[H'#]],#REF!,#REF!,"NA",0)</f>
        <v>#REF!</v>
      </c>
      <c r="AE751" s="1" t="str">
        <f>_xlfn.XLOOKUP(JuchuZan[[#This Row],[H'#]],[3]Sheet1!$H$2:$H$1079,[3]Sheet1!$B$2:$B$1079,"NA",0)</f>
        <v>NA</v>
      </c>
    </row>
    <row r="752" spans="1:31" hidden="1">
      <c r="A752" s="1" t="s">
        <v>2052</v>
      </c>
      <c r="B752" s="1" t="s">
        <v>2053</v>
      </c>
      <c r="C752" s="1" t="s">
        <v>2054</v>
      </c>
      <c r="D752" s="1">
        <v>1</v>
      </c>
      <c r="E752" s="1">
        <v>0</v>
      </c>
      <c r="F752" s="1">
        <v>1</v>
      </c>
      <c r="G752" s="1" t="s">
        <v>2055</v>
      </c>
      <c r="H752" s="1" t="s">
        <v>35</v>
      </c>
      <c r="I752" s="1" t="s">
        <v>36</v>
      </c>
      <c r="J752" s="1" t="s">
        <v>37</v>
      </c>
      <c r="K752" s="1" t="s">
        <v>38</v>
      </c>
      <c r="L752" s="1" t="s">
        <v>38</v>
      </c>
      <c r="M752" s="1" t="s">
        <v>38</v>
      </c>
      <c r="N752" s="1">
        <v>62.5</v>
      </c>
      <c r="O752" s="2">
        <v>62.5</v>
      </c>
      <c r="P752" s="1">
        <v>11</v>
      </c>
      <c r="Q752" s="1">
        <v>20230824</v>
      </c>
      <c r="R752" s="1">
        <v>20230929</v>
      </c>
      <c r="S752" s="1">
        <v>20230929</v>
      </c>
      <c r="T752" s="1" t="s">
        <v>38</v>
      </c>
      <c r="U752" s="1" t="b">
        <v>0</v>
      </c>
      <c r="V752" s="1" t="b">
        <v>0</v>
      </c>
      <c r="W752" s="1" t="str" cm="1">
        <f t="array" ref="W752">_xlfn.XLOOKUP(MID(JuchuZan[[#This Row],[Item'#]],2,3),INDEX(_dtRg_Material,,1),INDEX(_dtRg_Material,,2),"-")</f>
        <v>-</v>
      </c>
      <c r="X752" s="1">
        <f>JuchuZan[[#This Row],[Total Length]]/JuchuZan[[#This Row],[OrderQty]]</f>
        <v>0</v>
      </c>
      <c r="Y752" s="87">
        <f>JuchuZan[[#This Row],[TotalPrice]]+Y751</f>
        <v>1827821.3500000027</v>
      </c>
      <c r="Z7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2" s="1">
        <f>JuchuZan[[#This Row],[Total Length]]/JuchuZan[[#This Row],[Total Block]]</f>
        <v>0</v>
      </c>
      <c r="AB752" s="1">
        <f>JuchuZan[[#This Row],[TotalPrice]]/JuchuZan[[#This Row],[OrderQty]]</f>
        <v>62.5</v>
      </c>
      <c r="AC752" s="1" t="e">
        <f>_xlfn.XLOOKUP(JuchuZan[[#This Row],[H'#]],#REF!,#REF!,"NA",0)</f>
        <v>#REF!</v>
      </c>
      <c r="AD752" s="1" t="e">
        <f>_xlfn.XLOOKUP(JuchuZan[[#This Row],[H'#]],#REF!,#REF!,"NA",0)</f>
        <v>#REF!</v>
      </c>
      <c r="AE752" s="1" t="str">
        <f>_xlfn.XLOOKUP(JuchuZan[[#This Row],[H'#]],[3]Sheet1!$H$2:$H$1079,[3]Sheet1!$B$2:$B$1079,"NA",0)</f>
        <v>BURTON (BLACK ANODIZE) TYPE 2</v>
      </c>
    </row>
    <row r="753" spans="1:31">
      <c r="A753" s="1" t="s">
        <v>2056</v>
      </c>
      <c r="B753" s="1" t="s">
        <v>1595</v>
      </c>
      <c r="C753" s="1" t="s">
        <v>1596</v>
      </c>
      <c r="D753" s="1">
        <v>10</v>
      </c>
      <c r="E753" s="1">
        <v>50000</v>
      </c>
      <c r="F753" s="1">
        <v>0</v>
      </c>
      <c r="G753" s="1" t="s">
        <v>1597</v>
      </c>
      <c r="H753" s="1" t="s">
        <v>324</v>
      </c>
      <c r="I753" s="1" t="s">
        <v>50</v>
      </c>
      <c r="J753" s="1" t="s">
        <v>114</v>
      </c>
      <c r="K753" s="1" t="s">
        <v>38</v>
      </c>
      <c r="L753" s="1" t="s">
        <v>61</v>
      </c>
      <c r="M753" s="1" t="s">
        <v>38</v>
      </c>
      <c r="N753" s="1">
        <v>472</v>
      </c>
      <c r="O753" s="2">
        <v>4720</v>
      </c>
      <c r="P753" s="1">
        <v>11</v>
      </c>
      <c r="Q753" s="1">
        <v>20230921</v>
      </c>
      <c r="R753" s="1">
        <v>20230929</v>
      </c>
      <c r="S753" s="1">
        <v>20230929</v>
      </c>
      <c r="T753" s="1" t="s">
        <v>38</v>
      </c>
      <c r="U753" s="1" t="b">
        <v>0</v>
      </c>
      <c r="V753" s="1" t="b">
        <v>1</v>
      </c>
      <c r="W753" s="1" t="str" cm="1">
        <f t="array" ref="W753">_xlfn.XLOOKUP(MID(JuchuZan[[#This Row],[Item'#]],2,3),INDEX(_dtRg_Material,,1),INDEX(_dtRg_Material,,2),"-")</f>
        <v>-</v>
      </c>
      <c r="X753" s="1">
        <f>JuchuZan[[#This Row],[Total Length]]/JuchuZan[[#This Row],[OrderQty]]</f>
        <v>5000</v>
      </c>
      <c r="Y753" s="87">
        <f>JuchuZan[[#This Row],[TotalPrice]]+Y752</f>
        <v>1832541.3500000027</v>
      </c>
      <c r="Z7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3" s="1" t="e">
        <f>JuchuZan[[#This Row],[Total Length]]/JuchuZan[[#This Row],[Total Block]]</f>
        <v>#DIV/0!</v>
      </c>
      <c r="AB753" s="1">
        <f>JuchuZan[[#This Row],[TotalPrice]]/JuchuZan[[#This Row],[OrderQty]]</f>
        <v>472</v>
      </c>
      <c r="AC753" s="1" t="e">
        <f>_xlfn.XLOOKUP(JuchuZan[[#This Row],[H'#]],#REF!,#REF!,"NA",0)</f>
        <v>#REF!</v>
      </c>
      <c r="AD753" s="1" t="e">
        <f>_xlfn.XLOOKUP(JuchuZan[[#This Row],[H'#]],#REF!,#REF!,"NA",0)</f>
        <v>#REF!</v>
      </c>
      <c r="AE753" s="1" t="str">
        <f>_xlfn.XLOOKUP(JuchuZan[[#This Row],[H'#]],[3]Sheet1!$H$2:$H$1079,[3]Sheet1!$B$2:$B$1079,"NA",0)</f>
        <v>NA</v>
      </c>
    </row>
    <row r="754" spans="1:31">
      <c r="A754" s="1" t="s">
        <v>2057</v>
      </c>
      <c r="B754" s="1" t="s">
        <v>2058</v>
      </c>
      <c r="C754" s="1" t="s">
        <v>2059</v>
      </c>
      <c r="D754" s="1">
        <v>2</v>
      </c>
      <c r="E754" s="1">
        <v>440</v>
      </c>
      <c r="F754" s="1">
        <v>2</v>
      </c>
      <c r="G754" s="1" t="s">
        <v>439</v>
      </c>
      <c r="H754" s="1" t="s">
        <v>49</v>
      </c>
      <c r="I754" s="1" t="s">
        <v>50</v>
      </c>
      <c r="J754" s="1" t="s">
        <v>114</v>
      </c>
      <c r="K754" s="1" t="s">
        <v>167</v>
      </c>
      <c r="L754" s="1" t="s">
        <v>38</v>
      </c>
      <c r="M754" s="1" t="s">
        <v>38</v>
      </c>
      <c r="N754" s="1">
        <v>81.98</v>
      </c>
      <c r="O754" s="2">
        <v>163.96</v>
      </c>
      <c r="P754" s="1">
        <v>11</v>
      </c>
      <c r="Q754" s="1">
        <v>20230927</v>
      </c>
      <c r="R754" s="1">
        <v>20230929</v>
      </c>
      <c r="S754" s="1">
        <v>20230929</v>
      </c>
      <c r="T754" s="1" t="s">
        <v>38</v>
      </c>
      <c r="U754" s="1" t="b">
        <v>0</v>
      </c>
      <c r="V754" s="1" t="b">
        <v>1</v>
      </c>
      <c r="W754" s="1" t="str" cm="1">
        <f t="array" ref="W754">_xlfn.XLOOKUP(MID(JuchuZan[[#This Row],[Item'#]],2,3),INDEX(_dtRg_Material,,1),INDEX(_dtRg_Material,,2),"-")</f>
        <v>-</v>
      </c>
      <c r="X754" s="1">
        <f>JuchuZan[[#This Row],[Total Length]]/JuchuZan[[#This Row],[OrderQty]]</f>
        <v>220</v>
      </c>
      <c r="Y754" s="87">
        <f>JuchuZan[[#This Row],[TotalPrice]]+Y753</f>
        <v>1832705.3100000026</v>
      </c>
      <c r="Z7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4" s="1">
        <f>JuchuZan[[#This Row],[Total Length]]/JuchuZan[[#This Row],[Total Block]]</f>
        <v>220</v>
      </c>
      <c r="AB754" s="1">
        <f>JuchuZan[[#This Row],[TotalPrice]]/JuchuZan[[#This Row],[OrderQty]]</f>
        <v>81.98</v>
      </c>
      <c r="AC754" s="1" t="e">
        <f>_xlfn.XLOOKUP(JuchuZan[[#This Row],[H'#]],#REF!,#REF!,"NA",0)</f>
        <v>#REF!</v>
      </c>
      <c r="AD754" s="1" t="e">
        <f>_xlfn.XLOOKUP(JuchuZan[[#This Row],[H'#]],#REF!,#REF!,"NA",0)</f>
        <v>#REF!</v>
      </c>
      <c r="AE754" s="1" t="str">
        <f>_xlfn.XLOOKUP(JuchuZan[[#This Row],[H'#]],[3]Sheet1!$H$2:$H$1079,[3]Sheet1!$B$2:$B$1079,"NA",0)</f>
        <v>WASHING &amp; WIPING RAIL</v>
      </c>
    </row>
    <row r="755" spans="1:31">
      <c r="A755" s="1" t="s">
        <v>2060</v>
      </c>
      <c r="B755" s="1" t="s">
        <v>2061</v>
      </c>
      <c r="C755" s="1" t="s">
        <v>2062</v>
      </c>
      <c r="D755" s="1">
        <v>2</v>
      </c>
      <c r="E755" s="1">
        <v>560</v>
      </c>
      <c r="F755" s="1">
        <v>2</v>
      </c>
      <c r="G755" s="1" t="s">
        <v>439</v>
      </c>
      <c r="H755" s="1" t="s">
        <v>49</v>
      </c>
      <c r="I755" s="1" t="s">
        <v>50</v>
      </c>
      <c r="J755" s="1" t="s">
        <v>114</v>
      </c>
      <c r="K755" s="1" t="s">
        <v>82</v>
      </c>
      <c r="L755" s="1" t="s">
        <v>38</v>
      </c>
      <c r="M755" s="1" t="s">
        <v>38</v>
      </c>
      <c r="N755" s="1">
        <v>86.59</v>
      </c>
      <c r="O755" s="2">
        <v>173.18</v>
      </c>
      <c r="P755" s="1">
        <v>11</v>
      </c>
      <c r="Q755" s="1">
        <v>20230927</v>
      </c>
      <c r="R755" s="1">
        <v>20230929</v>
      </c>
      <c r="S755" s="1">
        <v>20230929</v>
      </c>
      <c r="T755" s="1" t="s">
        <v>38</v>
      </c>
      <c r="U755" s="1" t="b">
        <v>0</v>
      </c>
      <c r="V755" s="1" t="b">
        <v>1</v>
      </c>
      <c r="W755" s="1" t="str" cm="1">
        <f t="array" ref="W755">_xlfn.XLOOKUP(MID(JuchuZan[[#This Row],[Item'#]],2,3),INDEX(_dtRg_Material,,1),INDEX(_dtRg_Material,,2),"-")</f>
        <v>-</v>
      </c>
      <c r="X755" s="1">
        <f>JuchuZan[[#This Row],[Total Length]]/JuchuZan[[#This Row],[OrderQty]]</f>
        <v>280</v>
      </c>
      <c r="Y755" s="87">
        <f>JuchuZan[[#This Row],[TotalPrice]]+Y754</f>
        <v>1832878.4900000026</v>
      </c>
      <c r="Z7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5" s="1">
        <f>JuchuZan[[#This Row],[Total Length]]/JuchuZan[[#This Row],[Total Block]]</f>
        <v>280</v>
      </c>
      <c r="AB755" s="1">
        <f>JuchuZan[[#This Row],[TotalPrice]]/JuchuZan[[#This Row],[OrderQty]]</f>
        <v>86.59</v>
      </c>
      <c r="AC755" s="1" t="e">
        <f>_xlfn.XLOOKUP(JuchuZan[[#This Row],[H'#]],#REF!,#REF!,"NA",0)</f>
        <v>#REF!</v>
      </c>
      <c r="AD755" s="1" t="e">
        <f>_xlfn.XLOOKUP(JuchuZan[[#This Row],[H'#]],#REF!,#REF!,"NA",0)</f>
        <v>#REF!</v>
      </c>
      <c r="AE755" s="1" t="str">
        <f>_xlfn.XLOOKUP(JuchuZan[[#This Row],[H'#]],[3]Sheet1!$H$2:$H$1079,[3]Sheet1!$B$2:$B$1079,"NA",0)</f>
        <v>WASHING &amp; WIPING RAIL</v>
      </c>
    </row>
    <row r="756" spans="1:31">
      <c r="A756" s="1" t="s">
        <v>2063</v>
      </c>
      <c r="B756" s="1" t="s">
        <v>2064</v>
      </c>
      <c r="C756" s="1" t="s">
        <v>2065</v>
      </c>
      <c r="D756" s="1">
        <v>2</v>
      </c>
      <c r="E756" s="1">
        <v>360</v>
      </c>
      <c r="F756" s="1">
        <v>2</v>
      </c>
      <c r="G756" s="1" t="s">
        <v>439</v>
      </c>
      <c r="H756" s="1" t="s">
        <v>49</v>
      </c>
      <c r="I756" s="1" t="s">
        <v>50</v>
      </c>
      <c r="J756" s="1" t="s">
        <v>114</v>
      </c>
      <c r="K756" s="1" t="s">
        <v>167</v>
      </c>
      <c r="L756" s="1" t="s">
        <v>38</v>
      </c>
      <c r="M756" s="1" t="s">
        <v>38</v>
      </c>
      <c r="N756" s="1">
        <v>91.11</v>
      </c>
      <c r="O756" s="2">
        <v>182.22</v>
      </c>
      <c r="P756" s="1">
        <v>11</v>
      </c>
      <c r="Q756" s="1">
        <v>20230927</v>
      </c>
      <c r="R756" s="1">
        <v>20230929</v>
      </c>
      <c r="S756" s="1">
        <v>20230929</v>
      </c>
      <c r="T756" s="1" t="s">
        <v>38</v>
      </c>
      <c r="U756" s="1" t="b">
        <v>0</v>
      </c>
      <c r="V756" s="1" t="b">
        <v>1</v>
      </c>
      <c r="W756" s="1" t="str" cm="1">
        <f t="array" ref="W756">_xlfn.XLOOKUP(MID(JuchuZan[[#This Row],[Item'#]],2,3),INDEX(_dtRg_Material,,1),INDEX(_dtRg_Material,,2),"-")</f>
        <v>-</v>
      </c>
      <c r="X756" s="1">
        <f>JuchuZan[[#This Row],[Total Length]]/JuchuZan[[#This Row],[OrderQty]]</f>
        <v>180</v>
      </c>
      <c r="Y756" s="87">
        <f>JuchuZan[[#This Row],[TotalPrice]]+Y755</f>
        <v>1833060.7100000025</v>
      </c>
      <c r="Z7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6" s="1">
        <f>JuchuZan[[#This Row],[Total Length]]/JuchuZan[[#This Row],[Total Block]]</f>
        <v>180</v>
      </c>
      <c r="AB756" s="1">
        <f>JuchuZan[[#This Row],[TotalPrice]]/JuchuZan[[#This Row],[OrderQty]]</f>
        <v>91.11</v>
      </c>
      <c r="AC756" s="1" t="e">
        <f>_xlfn.XLOOKUP(JuchuZan[[#This Row],[H'#]],#REF!,#REF!,"NA",0)</f>
        <v>#REF!</v>
      </c>
      <c r="AD756" s="1" t="e">
        <f>_xlfn.XLOOKUP(JuchuZan[[#This Row],[H'#]],#REF!,#REF!,"NA",0)</f>
        <v>#REF!</v>
      </c>
      <c r="AE756" s="1" t="str">
        <f>_xlfn.XLOOKUP(JuchuZan[[#This Row],[H'#]],[3]Sheet1!$H$2:$H$1079,[3]Sheet1!$B$2:$B$1079,"NA",0)</f>
        <v>WASHING &amp; WIPING RAIL</v>
      </c>
    </row>
    <row r="757" spans="1:31">
      <c r="A757" s="1" t="s">
        <v>2066</v>
      </c>
      <c r="B757" s="1" t="s">
        <v>2067</v>
      </c>
      <c r="C757" s="1" t="s">
        <v>2068</v>
      </c>
      <c r="D757" s="1">
        <v>2</v>
      </c>
      <c r="E757" s="1">
        <v>880</v>
      </c>
      <c r="F757" s="1">
        <v>4</v>
      </c>
      <c r="G757" s="1" t="s">
        <v>139</v>
      </c>
      <c r="H757" s="1" t="s">
        <v>1171</v>
      </c>
      <c r="I757" s="1" t="s">
        <v>233</v>
      </c>
      <c r="J757" s="1" t="s">
        <v>51</v>
      </c>
      <c r="K757" s="1" t="s">
        <v>105</v>
      </c>
      <c r="L757" s="1" t="s">
        <v>38</v>
      </c>
      <c r="M757" s="1" t="s">
        <v>53</v>
      </c>
      <c r="N757" s="1">
        <v>186.85</v>
      </c>
      <c r="O757" s="2">
        <v>373.7</v>
      </c>
      <c r="P757" s="1">
        <v>11</v>
      </c>
      <c r="Q757" s="1">
        <v>20230816</v>
      </c>
      <c r="R757" s="1">
        <v>20230929</v>
      </c>
      <c r="S757" s="1">
        <v>20230929</v>
      </c>
      <c r="T757" s="1" t="s">
        <v>38</v>
      </c>
      <c r="U757" s="1" t="b">
        <v>0</v>
      </c>
      <c r="V757" s="1" t="b">
        <v>1</v>
      </c>
      <c r="W757" s="1" t="str" cm="1">
        <f t="array" ref="W757">_xlfn.XLOOKUP(MID(JuchuZan[[#This Row],[Item'#]],2,3),INDEX(_dtRg_Material,,1),INDEX(_dtRg_Material,,2),"-")</f>
        <v>-</v>
      </c>
      <c r="X757" s="1">
        <f>JuchuZan[[#This Row],[Total Length]]/JuchuZan[[#This Row],[OrderQty]]</f>
        <v>440</v>
      </c>
      <c r="Y757" s="87">
        <f>JuchuZan[[#This Row],[TotalPrice]]+Y756</f>
        <v>1833434.4100000025</v>
      </c>
      <c r="Z7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7" s="1">
        <f>JuchuZan[[#This Row],[Total Length]]/JuchuZan[[#This Row],[Total Block]]</f>
        <v>220</v>
      </c>
      <c r="AB757" s="1">
        <f>JuchuZan[[#This Row],[TotalPrice]]/JuchuZan[[#This Row],[OrderQty]]</f>
        <v>186.85</v>
      </c>
      <c r="AC757" s="1" t="e">
        <f>_xlfn.XLOOKUP(JuchuZan[[#This Row],[H'#]],#REF!,#REF!,"NA",0)</f>
        <v>#REF!</v>
      </c>
      <c r="AD757" s="1" t="e">
        <f>_xlfn.XLOOKUP(JuchuZan[[#This Row],[H'#]],#REF!,#REF!,"NA",0)</f>
        <v>#REF!</v>
      </c>
      <c r="AE757" s="1" t="str">
        <f>_xlfn.XLOOKUP(JuchuZan[[#This Row],[H'#]],[3]Sheet1!$H$2:$H$1079,[3]Sheet1!$B$2:$B$1079,"NA",0)</f>
        <v>NA</v>
      </c>
    </row>
    <row r="758" spans="1:31">
      <c r="A758" s="1" t="s">
        <v>2069</v>
      </c>
      <c r="B758" s="1" t="s">
        <v>2070</v>
      </c>
      <c r="C758" s="1" t="s">
        <v>2071</v>
      </c>
      <c r="D758" s="1">
        <v>20</v>
      </c>
      <c r="E758" s="1">
        <v>800</v>
      </c>
      <c r="F758" s="1">
        <v>20</v>
      </c>
      <c r="G758" s="1" t="s">
        <v>139</v>
      </c>
      <c r="H758" s="1" t="s">
        <v>172</v>
      </c>
      <c r="I758" s="1" t="s">
        <v>173</v>
      </c>
      <c r="J758" s="1" t="s">
        <v>243</v>
      </c>
      <c r="K758" s="1" t="s">
        <v>38</v>
      </c>
      <c r="L758" s="1" t="s">
        <v>38</v>
      </c>
      <c r="M758" s="1" t="s">
        <v>53</v>
      </c>
      <c r="N758" s="1">
        <v>44.79</v>
      </c>
      <c r="O758" s="2">
        <v>895.8</v>
      </c>
      <c r="P758" s="1">
        <v>11</v>
      </c>
      <c r="Q758" s="1">
        <v>20230816</v>
      </c>
      <c r="R758" s="1">
        <v>20230929</v>
      </c>
      <c r="S758" s="1">
        <v>20230929</v>
      </c>
      <c r="T758" s="1" t="s">
        <v>38</v>
      </c>
      <c r="U758" s="1" t="b">
        <v>0</v>
      </c>
      <c r="V758" s="1" t="b">
        <v>1</v>
      </c>
      <c r="W758" s="1" t="str" cm="1">
        <f t="array" ref="W758">_xlfn.XLOOKUP(MID(JuchuZan[[#This Row],[Item'#]],2,3),INDEX(_dtRg_Material,,1),INDEX(_dtRg_Material,,2),"-")</f>
        <v>M</v>
      </c>
      <c r="X758" s="1">
        <f>JuchuZan[[#This Row],[Total Length]]/JuchuZan[[#This Row],[OrderQty]]</f>
        <v>40</v>
      </c>
      <c r="Y758" s="87">
        <f>JuchuZan[[#This Row],[TotalPrice]]+Y757</f>
        <v>1834330.2100000025</v>
      </c>
      <c r="Z7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8" s="1">
        <f>JuchuZan[[#This Row],[Total Length]]/JuchuZan[[#This Row],[Total Block]]</f>
        <v>40</v>
      </c>
      <c r="AB758" s="1">
        <f>JuchuZan[[#This Row],[TotalPrice]]/JuchuZan[[#This Row],[OrderQty]]</f>
        <v>44.79</v>
      </c>
      <c r="AC758" s="1" t="e">
        <f>_xlfn.XLOOKUP(JuchuZan[[#This Row],[H'#]],#REF!,#REF!,"NA",0)</f>
        <v>#REF!</v>
      </c>
      <c r="AD758" s="1" t="e">
        <f>_xlfn.XLOOKUP(JuchuZan[[#This Row],[H'#]],#REF!,#REF!,"NA",0)</f>
        <v>#REF!</v>
      </c>
      <c r="AE758" s="1" t="str">
        <f>_xlfn.XLOOKUP(JuchuZan[[#This Row],[H'#]],[3]Sheet1!$H$2:$H$1079,[3]Sheet1!$B$2:$B$1079,"NA",0)</f>
        <v>SPECIAL RAIL DRILLING</v>
      </c>
    </row>
    <row r="759" spans="1:31">
      <c r="A759" s="1" t="s">
        <v>2072</v>
      </c>
      <c r="B759" s="1" t="s">
        <v>2073</v>
      </c>
      <c r="C759" s="1" t="s">
        <v>2074</v>
      </c>
      <c r="D759" s="1">
        <v>3</v>
      </c>
      <c r="E759" s="1">
        <v>528</v>
      </c>
      <c r="F759" s="1">
        <v>3</v>
      </c>
      <c r="G759" s="1" t="s">
        <v>479</v>
      </c>
      <c r="H759" s="1" t="s">
        <v>1171</v>
      </c>
      <c r="I759" s="1" t="s">
        <v>233</v>
      </c>
      <c r="J759" s="1" t="s">
        <v>114</v>
      </c>
      <c r="K759" s="1" t="s">
        <v>105</v>
      </c>
      <c r="L759" s="1" t="s">
        <v>38</v>
      </c>
      <c r="M759" s="1" t="s">
        <v>38</v>
      </c>
      <c r="N759" s="1">
        <v>45</v>
      </c>
      <c r="O759" s="2">
        <v>135</v>
      </c>
      <c r="P759" s="1">
        <v>11</v>
      </c>
      <c r="Q759" s="1">
        <v>20230921</v>
      </c>
      <c r="R759" s="1">
        <v>20230929</v>
      </c>
      <c r="S759" s="1">
        <v>20230929</v>
      </c>
      <c r="T759" s="1" t="s">
        <v>38</v>
      </c>
      <c r="U759" s="1" t="b">
        <v>0</v>
      </c>
      <c r="V759" s="1" t="b">
        <v>1</v>
      </c>
      <c r="W759" s="1" t="str" cm="1">
        <f t="array" ref="W759">_xlfn.XLOOKUP(MID(JuchuZan[[#This Row],[Item'#]],2,3),INDEX(_dtRg_Material,,1),INDEX(_dtRg_Material,,2),"-")</f>
        <v>-</v>
      </c>
      <c r="X759" s="1">
        <f>JuchuZan[[#This Row],[Total Length]]/JuchuZan[[#This Row],[OrderQty]]</f>
        <v>176</v>
      </c>
      <c r="Y759" s="87">
        <f>JuchuZan[[#This Row],[TotalPrice]]+Y758</f>
        <v>1834465.2100000025</v>
      </c>
      <c r="Z7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59" s="1">
        <f>JuchuZan[[#This Row],[Total Length]]/JuchuZan[[#This Row],[Total Block]]</f>
        <v>176</v>
      </c>
      <c r="AB759" s="1">
        <f>JuchuZan[[#This Row],[TotalPrice]]/JuchuZan[[#This Row],[OrderQty]]</f>
        <v>45</v>
      </c>
      <c r="AC759" s="1" t="e">
        <f>_xlfn.XLOOKUP(JuchuZan[[#This Row],[H'#]],#REF!,#REF!,"NA",0)</f>
        <v>#REF!</v>
      </c>
      <c r="AD759" s="1" t="e">
        <f>_xlfn.XLOOKUP(JuchuZan[[#This Row],[H'#]],#REF!,#REF!,"NA",0)</f>
        <v>#REF!</v>
      </c>
      <c r="AE759" s="1" t="str">
        <f>_xlfn.XLOOKUP(JuchuZan[[#This Row],[H'#]],[3]Sheet1!$H$2:$H$1079,[3]Sheet1!$B$2:$B$1079,"NA",0)</f>
        <v>WHEEL CUTTING HALF 4</v>
      </c>
    </row>
    <row r="760" spans="1:31">
      <c r="A760" s="1" t="s">
        <v>2075</v>
      </c>
      <c r="B760" s="1" t="s">
        <v>2076</v>
      </c>
      <c r="C760" s="1" t="s">
        <v>2077</v>
      </c>
      <c r="D760" s="1">
        <v>3</v>
      </c>
      <c r="E760" s="1">
        <v>2760</v>
      </c>
      <c r="F760" s="1">
        <v>0</v>
      </c>
      <c r="G760" s="1" t="s">
        <v>2078</v>
      </c>
      <c r="H760" s="1" t="s">
        <v>324</v>
      </c>
      <c r="I760" s="1" t="s">
        <v>50</v>
      </c>
      <c r="J760" s="1" t="s">
        <v>51</v>
      </c>
      <c r="K760" s="1" t="s">
        <v>38</v>
      </c>
      <c r="L760" s="1" t="s">
        <v>61</v>
      </c>
      <c r="M760" s="1" t="s">
        <v>38</v>
      </c>
      <c r="N760" s="1">
        <v>101.14</v>
      </c>
      <c r="O760" s="2">
        <v>303.42</v>
      </c>
      <c r="P760" s="1">
        <v>11</v>
      </c>
      <c r="Q760" s="1">
        <v>20230929</v>
      </c>
      <c r="R760" s="1">
        <v>20230929</v>
      </c>
      <c r="S760" s="1">
        <v>20230929</v>
      </c>
      <c r="T760" s="1" t="s">
        <v>38</v>
      </c>
      <c r="U760" s="1" t="b">
        <v>0</v>
      </c>
      <c r="V760" s="1" t="b">
        <v>1</v>
      </c>
      <c r="W760" s="1" t="str" cm="1">
        <f t="array" ref="W760">_xlfn.XLOOKUP(MID(JuchuZan[[#This Row],[Item'#]],2,3),INDEX(_dtRg_Material,,1),INDEX(_dtRg_Material,,2),"-")</f>
        <v>-</v>
      </c>
      <c r="X760" s="1">
        <f>JuchuZan[[#This Row],[Total Length]]/JuchuZan[[#This Row],[OrderQty]]</f>
        <v>920</v>
      </c>
      <c r="Y760" s="87">
        <f>JuchuZan[[#This Row],[TotalPrice]]+Y759</f>
        <v>1834768.6300000024</v>
      </c>
      <c r="Z7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0" s="1" t="e">
        <f>JuchuZan[[#This Row],[Total Length]]/JuchuZan[[#This Row],[Total Block]]</f>
        <v>#DIV/0!</v>
      </c>
      <c r="AB760" s="1">
        <f>JuchuZan[[#This Row],[TotalPrice]]/JuchuZan[[#This Row],[OrderQty]]</f>
        <v>101.14</v>
      </c>
      <c r="AC760" s="1" t="e">
        <f>_xlfn.XLOOKUP(JuchuZan[[#This Row],[H'#]],#REF!,#REF!,"NA",0)</f>
        <v>#REF!</v>
      </c>
      <c r="AD760" s="1" t="e">
        <f>_xlfn.XLOOKUP(JuchuZan[[#This Row],[H'#]],#REF!,#REF!,"NA",0)</f>
        <v>#REF!</v>
      </c>
      <c r="AE760" s="1" t="str">
        <f>_xlfn.XLOOKUP(JuchuZan[[#This Row],[H'#]],[3]Sheet1!$H$2:$H$1079,[3]Sheet1!$B$2:$B$1079,"NA",0)</f>
        <v>NA</v>
      </c>
    </row>
    <row r="761" spans="1:31">
      <c r="A761" s="1" t="s">
        <v>2079</v>
      </c>
      <c r="B761" s="1" t="s">
        <v>2076</v>
      </c>
      <c r="C761" s="1" t="s">
        <v>2077</v>
      </c>
      <c r="D761" s="1">
        <v>2</v>
      </c>
      <c r="E761" s="1">
        <v>1840</v>
      </c>
      <c r="F761" s="1">
        <v>0</v>
      </c>
      <c r="G761" s="1" t="s">
        <v>2078</v>
      </c>
      <c r="H761" s="1" t="s">
        <v>324</v>
      </c>
      <c r="I761" s="1" t="s">
        <v>50</v>
      </c>
      <c r="J761" s="1" t="s">
        <v>51</v>
      </c>
      <c r="K761" s="1" t="s">
        <v>38</v>
      </c>
      <c r="L761" s="1" t="s">
        <v>61</v>
      </c>
      <c r="M761" s="1" t="s">
        <v>38</v>
      </c>
      <c r="N761" s="1">
        <v>101.14</v>
      </c>
      <c r="O761" s="2">
        <v>202.28</v>
      </c>
      <c r="P761" s="1">
        <v>11</v>
      </c>
      <c r="Q761" s="1">
        <v>20230929</v>
      </c>
      <c r="R761" s="1">
        <v>20230929</v>
      </c>
      <c r="S761" s="1">
        <v>20230929</v>
      </c>
      <c r="T761" s="1" t="s">
        <v>38</v>
      </c>
      <c r="U761" s="1" t="b">
        <v>0</v>
      </c>
      <c r="V761" s="1" t="b">
        <v>1</v>
      </c>
      <c r="W761" s="1" t="str" cm="1">
        <f t="array" ref="W761">_xlfn.XLOOKUP(MID(JuchuZan[[#This Row],[Item'#]],2,3),INDEX(_dtRg_Material,,1),INDEX(_dtRg_Material,,2),"-")</f>
        <v>-</v>
      </c>
      <c r="X761" s="1">
        <f>JuchuZan[[#This Row],[Total Length]]/JuchuZan[[#This Row],[OrderQty]]</f>
        <v>920</v>
      </c>
      <c r="Y761" s="87">
        <f>JuchuZan[[#This Row],[TotalPrice]]+Y760</f>
        <v>1834970.9100000025</v>
      </c>
      <c r="Z7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1" s="1" t="e">
        <f>JuchuZan[[#This Row],[Total Length]]/JuchuZan[[#This Row],[Total Block]]</f>
        <v>#DIV/0!</v>
      </c>
      <c r="AB761" s="1">
        <f>JuchuZan[[#This Row],[TotalPrice]]/JuchuZan[[#This Row],[OrderQty]]</f>
        <v>101.14</v>
      </c>
      <c r="AC761" s="1" t="e">
        <f>_xlfn.XLOOKUP(JuchuZan[[#This Row],[H'#]],#REF!,#REF!,"NA",0)</f>
        <v>#REF!</v>
      </c>
      <c r="AD761" s="1" t="e">
        <f>_xlfn.XLOOKUP(JuchuZan[[#This Row],[H'#]],#REF!,#REF!,"NA",0)</f>
        <v>#REF!</v>
      </c>
      <c r="AE761" s="1" t="str">
        <f>_xlfn.XLOOKUP(JuchuZan[[#This Row],[H'#]],[3]Sheet1!$H$2:$H$1079,[3]Sheet1!$B$2:$B$1079,"NA",0)</f>
        <v>NA</v>
      </c>
    </row>
    <row r="762" spans="1:31" hidden="1">
      <c r="A762" s="1" t="s">
        <v>2080</v>
      </c>
      <c r="B762" s="1" t="s">
        <v>971</v>
      </c>
      <c r="C762" s="1" t="s">
        <v>972</v>
      </c>
      <c r="D762" s="1">
        <v>10</v>
      </c>
      <c r="E762" s="1">
        <v>3000</v>
      </c>
      <c r="F762" s="1">
        <v>10</v>
      </c>
      <c r="G762" s="1" t="s">
        <v>38</v>
      </c>
      <c r="H762" s="1" t="s">
        <v>93</v>
      </c>
      <c r="I762" s="1" t="s">
        <v>43</v>
      </c>
      <c r="J762" s="1" t="s">
        <v>288</v>
      </c>
      <c r="K762" s="1" t="s">
        <v>227</v>
      </c>
      <c r="L762" s="1" t="s">
        <v>38</v>
      </c>
      <c r="M762" s="1" t="s">
        <v>289</v>
      </c>
      <c r="N762" s="1">
        <v>442.27</v>
      </c>
      <c r="O762" s="2">
        <v>4422.7</v>
      </c>
      <c r="P762" s="1">
        <v>21</v>
      </c>
      <c r="Q762" s="1">
        <v>20230824</v>
      </c>
      <c r="R762" s="1">
        <v>20230929</v>
      </c>
      <c r="S762" s="1">
        <v>20230929</v>
      </c>
      <c r="T762" s="1" t="s">
        <v>38</v>
      </c>
      <c r="U762" s="1" t="b">
        <v>0</v>
      </c>
      <c r="V762" s="1" t="b">
        <v>0</v>
      </c>
      <c r="W762" s="1" t="str" cm="1">
        <f t="array" ref="W762">_xlfn.XLOOKUP(MID(JuchuZan[[#This Row],[Item'#]],2,3),INDEX(_dtRg_Material,,1),INDEX(_dtRg_Material,,2),"-")</f>
        <v>-</v>
      </c>
      <c r="X762" s="1">
        <f>JuchuZan[[#This Row],[Total Length]]/JuchuZan[[#This Row],[OrderQty]]</f>
        <v>300</v>
      </c>
      <c r="Y762" s="87">
        <f>JuchuZan[[#This Row],[TotalPrice]]+Y761</f>
        <v>1839393.6100000024</v>
      </c>
      <c r="Z7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2" s="1">
        <f>JuchuZan[[#This Row],[Total Length]]/JuchuZan[[#This Row],[Total Block]]</f>
        <v>300</v>
      </c>
      <c r="AB762" s="1">
        <f>JuchuZan[[#This Row],[TotalPrice]]/JuchuZan[[#This Row],[OrderQty]]</f>
        <v>442.27</v>
      </c>
      <c r="AC762" s="1" t="e">
        <f>_xlfn.XLOOKUP(JuchuZan[[#This Row],[H'#]],#REF!,#REF!,"NA",0)</f>
        <v>#REF!</v>
      </c>
      <c r="AD762" s="1" t="e">
        <f>_xlfn.XLOOKUP(JuchuZan[[#This Row],[H'#]],#REF!,#REF!,"NA",0)</f>
        <v>#REF!</v>
      </c>
      <c r="AE762" s="1" t="str">
        <f>_xlfn.XLOOKUP(JuchuZan[[#This Row],[H'#]],[3]Sheet1!$H$2:$H$1079,[3]Sheet1!$B$2:$B$1079,"NA",0)</f>
        <v>NA</v>
      </c>
    </row>
    <row r="763" spans="1:31">
      <c r="A763" s="1" t="s">
        <v>2081</v>
      </c>
      <c r="B763" s="1" t="s">
        <v>2082</v>
      </c>
      <c r="C763" s="1" t="s">
        <v>100</v>
      </c>
      <c r="D763" s="1">
        <v>3</v>
      </c>
      <c r="E763" s="1">
        <v>2280</v>
      </c>
      <c r="F763" s="1">
        <v>6</v>
      </c>
      <c r="G763" s="1" t="s">
        <v>2083</v>
      </c>
      <c r="H763" s="1" t="s">
        <v>629</v>
      </c>
      <c r="I763" s="1" t="s">
        <v>103</v>
      </c>
      <c r="J763" s="1" t="s">
        <v>104</v>
      </c>
      <c r="K763" s="1" t="s">
        <v>105</v>
      </c>
      <c r="L763" s="1" t="s">
        <v>106</v>
      </c>
      <c r="M763" s="1" t="s">
        <v>53</v>
      </c>
      <c r="N763" s="1">
        <v>219.4</v>
      </c>
      <c r="O763" s="2">
        <v>658.2</v>
      </c>
      <c r="P763" s="1">
        <v>11</v>
      </c>
      <c r="Q763" s="1">
        <v>20230925</v>
      </c>
      <c r="R763" s="1">
        <v>20230929</v>
      </c>
      <c r="S763" s="1">
        <v>20230929</v>
      </c>
      <c r="T763" s="1" t="s">
        <v>38</v>
      </c>
      <c r="U763" s="1" t="b">
        <v>0</v>
      </c>
      <c r="V763" s="1" t="b">
        <v>1</v>
      </c>
      <c r="W763" s="1" t="str" cm="1">
        <f t="array" ref="W763">_xlfn.XLOOKUP(MID(JuchuZan[[#This Row],[Item'#]],2,3),INDEX(_dtRg_Material,,1),INDEX(_dtRg_Material,,2),"-")</f>
        <v>M</v>
      </c>
      <c r="X763" s="1">
        <f>JuchuZan[[#This Row],[Total Length]]/JuchuZan[[#This Row],[OrderQty]]</f>
        <v>760</v>
      </c>
      <c r="Y763" s="87">
        <f>JuchuZan[[#This Row],[TotalPrice]]+Y762</f>
        <v>1840051.8100000024</v>
      </c>
      <c r="Z7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3" s="1">
        <f>JuchuZan[[#This Row],[Total Length]]/JuchuZan[[#This Row],[Total Block]]</f>
        <v>380</v>
      </c>
      <c r="AB763" s="1">
        <f>JuchuZan[[#This Row],[TotalPrice]]/JuchuZan[[#This Row],[OrderQty]]</f>
        <v>219.4</v>
      </c>
      <c r="AC763" s="1" t="e">
        <f>_xlfn.XLOOKUP(JuchuZan[[#This Row],[H'#]],#REF!,#REF!,"NA",0)</f>
        <v>#REF!</v>
      </c>
      <c r="AD763" s="1" t="e">
        <f>_xlfn.XLOOKUP(JuchuZan[[#This Row],[H'#]],#REF!,#REF!,"NA",0)</f>
        <v>#REF!</v>
      </c>
      <c r="AE763" s="1" t="str">
        <f>_xlfn.XLOOKUP(JuchuZan[[#This Row],[H'#]],[3]Sheet1!$H$2:$H$1079,[3]Sheet1!$B$2:$B$1079,"NA",0)</f>
        <v>RAIL SURFACE GRINDING</v>
      </c>
    </row>
    <row r="764" spans="1:31">
      <c r="A764" s="1" t="s">
        <v>2084</v>
      </c>
      <c r="B764" s="1" t="s">
        <v>2085</v>
      </c>
      <c r="C764" s="1" t="s">
        <v>2086</v>
      </c>
      <c r="D764" s="1">
        <v>1</v>
      </c>
      <c r="E764" s="1">
        <v>400</v>
      </c>
      <c r="F764" s="1">
        <v>1</v>
      </c>
      <c r="G764" s="1" t="s">
        <v>42</v>
      </c>
      <c r="H764" s="1" t="s">
        <v>49</v>
      </c>
      <c r="I764" s="1" t="s">
        <v>50</v>
      </c>
      <c r="J764" s="1" t="s">
        <v>51</v>
      </c>
      <c r="K764" s="1" t="s">
        <v>60</v>
      </c>
      <c r="L764" s="1" t="s">
        <v>96</v>
      </c>
      <c r="M764" s="1" t="s">
        <v>208</v>
      </c>
      <c r="N764" s="1">
        <v>142.43</v>
      </c>
      <c r="O764" s="2">
        <v>142.43</v>
      </c>
      <c r="P764" s="1">
        <v>11</v>
      </c>
      <c r="Q764" s="1">
        <v>20230822</v>
      </c>
      <c r="R764" s="1">
        <v>20230929</v>
      </c>
      <c r="S764" s="1">
        <v>20230929</v>
      </c>
      <c r="T764" s="1" t="s">
        <v>38</v>
      </c>
      <c r="U764" s="1" t="b">
        <v>0</v>
      </c>
      <c r="V764" s="1" t="b">
        <v>1</v>
      </c>
      <c r="W764" s="1" t="str" cm="1">
        <f t="array" ref="W764">_xlfn.XLOOKUP(MID(JuchuZan[[#This Row],[Item'#]],2,3),INDEX(_dtRg_Material,,1),INDEX(_dtRg_Material,,2),"-")</f>
        <v>-</v>
      </c>
      <c r="X764" s="1">
        <f>JuchuZan[[#This Row],[Total Length]]/JuchuZan[[#This Row],[OrderQty]]</f>
        <v>400</v>
      </c>
      <c r="Y764" s="87">
        <f>JuchuZan[[#This Row],[TotalPrice]]+Y763</f>
        <v>1840194.2400000023</v>
      </c>
      <c r="Z7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4" s="1">
        <f>JuchuZan[[#This Row],[Total Length]]/JuchuZan[[#This Row],[Total Block]]</f>
        <v>400</v>
      </c>
      <c r="AB764" s="1">
        <f>JuchuZan[[#This Row],[TotalPrice]]/JuchuZan[[#This Row],[OrderQty]]</f>
        <v>142.43</v>
      </c>
      <c r="AC764" s="1" t="e">
        <f>_xlfn.XLOOKUP(JuchuZan[[#This Row],[H'#]],#REF!,#REF!,"NA",0)</f>
        <v>#REF!</v>
      </c>
      <c r="AD764" s="1" t="e">
        <f>_xlfn.XLOOKUP(JuchuZan[[#This Row],[H'#]],#REF!,#REF!,"NA",0)</f>
        <v>#REF!</v>
      </c>
      <c r="AE764" s="1" t="str">
        <f>_xlfn.XLOOKUP(JuchuZan[[#This Row],[H'#]],[3]Sheet1!$H$2:$H$1079,[3]Sheet1!$B$2:$B$1079,"NA",0)</f>
        <v>NA</v>
      </c>
    </row>
    <row r="765" spans="1:31">
      <c r="A765" s="1" t="s">
        <v>2087</v>
      </c>
      <c r="B765" s="1" t="s">
        <v>2088</v>
      </c>
      <c r="C765" s="1" t="s">
        <v>2089</v>
      </c>
      <c r="D765" s="1">
        <v>4</v>
      </c>
      <c r="E765" s="1">
        <v>880</v>
      </c>
      <c r="F765" s="1">
        <v>8</v>
      </c>
      <c r="G765" s="1" t="s">
        <v>156</v>
      </c>
      <c r="H765" s="1" t="s">
        <v>102</v>
      </c>
      <c r="I765" s="1" t="s">
        <v>103</v>
      </c>
      <c r="J765" s="1" t="s">
        <v>355</v>
      </c>
      <c r="K765" s="1" t="s">
        <v>82</v>
      </c>
      <c r="L765" s="1" t="s">
        <v>38</v>
      </c>
      <c r="M765" s="1" t="s">
        <v>38</v>
      </c>
      <c r="N765" s="1">
        <v>73.64</v>
      </c>
      <c r="O765" s="2">
        <v>294.56</v>
      </c>
      <c r="P765" s="1">
        <v>11</v>
      </c>
      <c r="Q765" s="1">
        <v>20230922</v>
      </c>
      <c r="R765" s="1">
        <v>20230929</v>
      </c>
      <c r="S765" s="1">
        <v>20230929</v>
      </c>
      <c r="T765" s="1" t="s">
        <v>38</v>
      </c>
      <c r="U765" s="1" t="b">
        <v>0</v>
      </c>
      <c r="V765" s="1" t="b">
        <v>1</v>
      </c>
      <c r="W765" s="1" t="str" cm="1">
        <f t="array" ref="W765">_xlfn.XLOOKUP(MID(JuchuZan[[#This Row],[Item'#]],2,3),INDEX(_dtRg_Material,,1),INDEX(_dtRg_Material,,2),"-")</f>
        <v>-</v>
      </c>
      <c r="X765" s="1">
        <f>JuchuZan[[#This Row],[Total Length]]/JuchuZan[[#This Row],[OrderQty]]</f>
        <v>220</v>
      </c>
      <c r="Y765" s="87">
        <f>JuchuZan[[#This Row],[TotalPrice]]+Y764</f>
        <v>1840488.8000000024</v>
      </c>
      <c r="Z7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5" s="1">
        <f>JuchuZan[[#This Row],[Total Length]]/JuchuZan[[#This Row],[Total Block]]</f>
        <v>110</v>
      </c>
      <c r="AB765" s="1">
        <f>JuchuZan[[#This Row],[TotalPrice]]/JuchuZan[[#This Row],[OrderQty]]</f>
        <v>73.64</v>
      </c>
      <c r="AC765" s="1" t="e">
        <f>_xlfn.XLOOKUP(JuchuZan[[#This Row],[H'#]],#REF!,#REF!,"NA",0)</f>
        <v>#REF!</v>
      </c>
      <c r="AD765" s="1" t="e">
        <f>_xlfn.XLOOKUP(JuchuZan[[#This Row],[H'#]],#REF!,#REF!,"NA",0)</f>
        <v>#REF!</v>
      </c>
      <c r="AE765" s="1" t="str">
        <f>_xlfn.XLOOKUP(JuchuZan[[#This Row],[H'#]],[3]Sheet1!$H$2:$H$1079,[3]Sheet1!$B$2:$B$1079,"NA",0)</f>
        <v>NA</v>
      </c>
    </row>
    <row r="766" spans="1:31">
      <c r="A766" s="1" t="s">
        <v>2090</v>
      </c>
      <c r="B766" s="1" t="s">
        <v>2091</v>
      </c>
      <c r="C766" s="1" t="s">
        <v>2092</v>
      </c>
      <c r="D766" s="1">
        <v>4</v>
      </c>
      <c r="E766" s="1">
        <v>1120</v>
      </c>
      <c r="F766" s="1">
        <v>8</v>
      </c>
      <c r="G766" s="1" t="s">
        <v>156</v>
      </c>
      <c r="H766" s="1" t="s">
        <v>102</v>
      </c>
      <c r="I766" s="1" t="s">
        <v>103</v>
      </c>
      <c r="J766" s="1" t="s">
        <v>355</v>
      </c>
      <c r="K766" s="1" t="s">
        <v>82</v>
      </c>
      <c r="L766" s="1" t="s">
        <v>38</v>
      </c>
      <c r="M766" s="1" t="s">
        <v>38</v>
      </c>
      <c r="N766" s="1">
        <v>77.11</v>
      </c>
      <c r="O766" s="2">
        <v>308.44</v>
      </c>
      <c r="P766" s="1">
        <v>11</v>
      </c>
      <c r="Q766" s="1">
        <v>20230922</v>
      </c>
      <c r="R766" s="1">
        <v>20230929</v>
      </c>
      <c r="S766" s="1">
        <v>20230929</v>
      </c>
      <c r="T766" s="1" t="s">
        <v>38</v>
      </c>
      <c r="U766" s="1" t="b">
        <v>0</v>
      </c>
      <c r="V766" s="1" t="b">
        <v>1</v>
      </c>
      <c r="W766" s="1" t="str" cm="1">
        <f t="array" ref="W766">_xlfn.XLOOKUP(MID(JuchuZan[[#This Row],[Item'#]],2,3),INDEX(_dtRg_Material,,1),INDEX(_dtRg_Material,,2),"-")</f>
        <v>-</v>
      </c>
      <c r="X766" s="1">
        <f>JuchuZan[[#This Row],[Total Length]]/JuchuZan[[#This Row],[OrderQty]]</f>
        <v>280</v>
      </c>
      <c r="Y766" s="87">
        <f>JuchuZan[[#This Row],[TotalPrice]]+Y765</f>
        <v>1840797.2400000023</v>
      </c>
      <c r="Z7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6" s="1">
        <f>JuchuZan[[#This Row],[Total Length]]/JuchuZan[[#This Row],[Total Block]]</f>
        <v>140</v>
      </c>
      <c r="AB766" s="1">
        <f>JuchuZan[[#This Row],[TotalPrice]]/JuchuZan[[#This Row],[OrderQty]]</f>
        <v>77.11</v>
      </c>
      <c r="AC766" s="1" t="e">
        <f>_xlfn.XLOOKUP(JuchuZan[[#This Row],[H'#]],#REF!,#REF!,"NA",0)</f>
        <v>#REF!</v>
      </c>
      <c r="AD766" s="1" t="e">
        <f>_xlfn.XLOOKUP(JuchuZan[[#This Row],[H'#]],#REF!,#REF!,"NA",0)</f>
        <v>#REF!</v>
      </c>
      <c r="AE766" s="1" t="str">
        <f>_xlfn.XLOOKUP(JuchuZan[[#This Row],[H'#]],[3]Sheet1!$H$2:$H$1079,[3]Sheet1!$B$2:$B$1079,"NA",0)</f>
        <v>NA</v>
      </c>
    </row>
    <row r="767" spans="1:31">
      <c r="A767" s="1" t="s">
        <v>2093</v>
      </c>
      <c r="B767" s="1" t="s">
        <v>2094</v>
      </c>
      <c r="C767" s="1" t="s">
        <v>2095</v>
      </c>
      <c r="D767" s="1">
        <v>1</v>
      </c>
      <c r="E767" s="1">
        <v>760</v>
      </c>
      <c r="F767" s="1">
        <v>2</v>
      </c>
      <c r="G767" s="1" t="s">
        <v>42</v>
      </c>
      <c r="H767" s="1" t="s">
        <v>102</v>
      </c>
      <c r="I767" s="1" t="s">
        <v>103</v>
      </c>
      <c r="J767" s="1" t="s">
        <v>942</v>
      </c>
      <c r="K767" s="1" t="s">
        <v>105</v>
      </c>
      <c r="L767" s="1" t="s">
        <v>38</v>
      </c>
      <c r="M767" s="1" t="s">
        <v>38</v>
      </c>
      <c r="N767" s="1">
        <v>191.74</v>
      </c>
      <c r="O767" s="2">
        <v>191.74</v>
      </c>
      <c r="P767" s="1">
        <v>11</v>
      </c>
      <c r="Q767" s="1">
        <v>20230823</v>
      </c>
      <c r="R767" s="1">
        <v>20230929</v>
      </c>
      <c r="S767" s="1">
        <v>20230929</v>
      </c>
      <c r="T767" s="1" t="s">
        <v>38</v>
      </c>
      <c r="U767" s="1" t="b">
        <v>0</v>
      </c>
      <c r="V767" s="1" t="b">
        <v>1</v>
      </c>
      <c r="W767" s="1" t="str" cm="1">
        <f t="array" ref="W767">_xlfn.XLOOKUP(MID(JuchuZan[[#This Row],[Item'#]],2,3),INDEX(_dtRg_Material,,1),INDEX(_dtRg_Material,,2),"-")</f>
        <v>-</v>
      </c>
      <c r="X767" s="1">
        <f>JuchuZan[[#This Row],[Total Length]]/JuchuZan[[#This Row],[OrderQty]]</f>
        <v>760</v>
      </c>
      <c r="Y767" s="87">
        <f>JuchuZan[[#This Row],[TotalPrice]]+Y766</f>
        <v>1840988.9800000023</v>
      </c>
      <c r="Z7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7" s="1">
        <f>JuchuZan[[#This Row],[Total Length]]/JuchuZan[[#This Row],[Total Block]]</f>
        <v>380</v>
      </c>
      <c r="AB767" s="1">
        <f>JuchuZan[[#This Row],[TotalPrice]]/JuchuZan[[#This Row],[OrderQty]]</f>
        <v>191.74</v>
      </c>
      <c r="AC767" s="1" t="e">
        <f>_xlfn.XLOOKUP(JuchuZan[[#This Row],[H'#]],#REF!,#REF!,"NA",0)</f>
        <v>#REF!</v>
      </c>
      <c r="AD767" s="1" t="e">
        <f>_xlfn.XLOOKUP(JuchuZan[[#This Row],[H'#]],#REF!,#REF!,"NA",0)</f>
        <v>#REF!</v>
      </c>
      <c r="AE767" s="1" t="str">
        <f>_xlfn.XLOOKUP(JuchuZan[[#This Row],[H'#]],[3]Sheet1!$H$2:$H$1079,[3]Sheet1!$B$2:$B$1079,"NA",0)</f>
        <v>WASHING &amp; WIPING RAIL</v>
      </c>
    </row>
    <row r="768" spans="1:31">
      <c r="A768" s="1" t="s">
        <v>2096</v>
      </c>
      <c r="B768" s="1" t="s">
        <v>2097</v>
      </c>
      <c r="C768" s="1" t="s">
        <v>2098</v>
      </c>
      <c r="D768" s="1">
        <v>6</v>
      </c>
      <c r="E768" s="1">
        <v>2040</v>
      </c>
      <c r="F768" s="1">
        <v>12</v>
      </c>
      <c r="G768" s="1" t="s">
        <v>123</v>
      </c>
      <c r="H768" s="1" t="s">
        <v>66</v>
      </c>
      <c r="I768" s="1" t="s">
        <v>67</v>
      </c>
      <c r="J768" s="1" t="s">
        <v>114</v>
      </c>
      <c r="K768" s="1" t="s">
        <v>60</v>
      </c>
      <c r="L768" s="1" t="s">
        <v>38</v>
      </c>
      <c r="M768" s="1" t="s">
        <v>53</v>
      </c>
      <c r="N768" s="1">
        <v>184.87</v>
      </c>
      <c r="O768" s="2">
        <v>1109.22</v>
      </c>
      <c r="P768" s="1">
        <v>11</v>
      </c>
      <c r="Q768" s="1">
        <v>20230823</v>
      </c>
      <c r="R768" s="1">
        <v>20230929</v>
      </c>
      <c r="S768" s="1">
        <v>20230929</v>
      </c>
      <c r="T768" s="1" t="s">
        <v>38</v>
      </c>
      <c r="U768" s="1" t="b">
        <v>0</v>
      </c>
      <c r="V768" s="1" t="b">
        <v>1</v>
      </c>
      <c r="W768" s="1" t="str" cm="1">
        <f t="array" ref="W768">_xlfn.XLOOKUP(MID(JuchuZan[[#This Row],[Item'#]],2,3),INDEX(_dtRg_Material,,1),INDEX(_dtRg_Material,,2),"-")</f>
        <v>-</v>
      </c>
      <c r="X768" s="1">
        <f>JuchuZan[[#This Row],[Total Length]]/JuchuZan[[#This Row],[OrderQty]]</f>
        <v>340</v>
      </c>
      <c r="Y768" s="87">
        <f>JuchuZan[[#This Row],[TotalPrice]]+Y767</f>
        <v>1842098.2000000023</v>
      </c>
      <c r="Z7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8" s="1">
        <f>JuchuZan[[#This Row],[Total Length]]/JuchuZan[[#This Row],[Total Block]]</f>
        <v>170</v>
      </c>
      <c r="AB768" s="1">
        <f>JuchuZan[[#This Row],[TotalPrice]]/JuchuZan[[#This Row],[OrderQty]]</f>
        <v>184.87</v>
      </c>
      <c r="AC768" s="1" t="e">
        <f>_xlfn.XLOOKUP(JuchuZan[[#This Row],[H'#]],#REF!,#REF!,"NA",0)</f>
        <v>#REF!</v>
      </c>
      <c r="AD768" s="1" t="e">
        <f>_xlfn.XLOOKUP(JuchuZan[[#This Row],[H'#]],#REF!,#REF!,"NA",0)</f>
        <v>#REF!</v>
      </c>
      <c r="AE768" s="1" t="str">
        <f>_xlfn.XLOOKUP(JuchuZan[[#This Row],[H'#]],[3]Sheet1!$H$2:$H$1079,[3]Sheet1!$B$2:$B$1079,"NA",0)</f>
        <v>NA</v>
      </c>
    </row>
    <row r="769" spans="1:31">
      <c r="A769" s="1" t="s">
        <v>2099</v>
      </c>
      <c r="B769" s="1" t="s">
        <v>2100</v>
      </c>
      <c r="C769" s="1" t="s">
        <v>2101</v>
      </c>
      <c r="D769" s="1">
        <v>6</v>
      </c>
      <c r="E769" s="1">
        <v>2040</v>
      </c>
      <c r="F769" s="1">
        <v>12</v>
      </c>
      <c r="G769" s="1" t="s">
        <v>156</v>
      </c>
      <c r="H769" s="1" t="s">
        <v>102</v>
      </c>
      <c r="I769" s="1" t="s">
        <v>103</v>
      </c>
      <c r="J769" s="1" t="s">
        <v>355</v>
      </c>
      <c r="K769" s="1" t="s">
        <v>105</v>
      </c>
      <c r="L769" s="1" t="s">
        <v>38</v>
      </c>
      <c r="M769" s="1" t="s">
        <v>38</v>
      </c>
      <c r="N769" s="1">
        <v>130.66</v>
      </c>
      <c r="O769" s="2">
        <v>783.96</v>
      </c>
      <c r="P769" s="1">
        <v>11</v>
      </c>
      <c r="Q769" s="1">
        <v>20230921</v>
      </c>
      <c r="R769" s="1">
        <v>20230929</v>
      </c>
      <c r="S769" s="1">
        <v>20230929</v>
      </c>
      <c r="T769" s="1" t="s">
        <v>38</v>
      </c>
      <c r="U769" s="1" t="b">
        <v>0</v>
      </c>
      <c r="V769" s="1" t="b">
        <v>1</v>
      </c>
      <c r="W769" s="1" t="str" cm="1">
        <f t="array" ref="W769">_xlfn.XLOOKUP(MID(JuchuZan[[#This Row],[Item'#]],2,3),INDEX(_dtRg_Material,,1),INDEX(_dtRg_Material,,2),"-")</f>
        <v>-</v>
      </c>
      <c r="X769" s="1">
        <f>JuchuZan[[#This Row],[Total Length]]/JuchuZan[[#This Row],[OrderQty]]</f>
        <v>340</v>
      </c>
      <c r="Y769" s="87">
        <f>JuchuZan[[#This Row],[TotalPrice]]+Y768</f>
        <v>1842882.1600000022</v>
      </c>
      <c r="Z7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69" s="1">
        <f>JuchuZan[[#This Row],[Total Length]]/JuchuZan[[#This Row],[Total Block]]</f>
        <v>170</v>
      </c>
      <c r="AB769" s="1">
        <f>JuchuZan[[#This Row],[TotalPrice]]/JuchuZan[[#This Row],[OrderQty]]</f>
        <v>130.66</v>
      </c>
      <c r="AC769" s="1" t="e">
        <f>_xlfn.XLOOKUP(JuchuZan[[#This Row],[H'#]],#REF!,#REF!,"NA",0)</f>
        <v>#REF!</v>
      </c>
      <c r="AD769" s="1" t="e">
        <f>_xlfn.XLOOKUP(JuchuZan[[#This Row],[H'#]],#REF!,#REF!,"NA",0)</f>
        <v>#REF!</v>
      </c>
      <c r="AE769" s="1" t="str">
        <f>_xlfn.XLOOKUP(JuchuZan[[#This Row],[H'#]],[3]Sheet1!$H$2:$H$1079,[3]Sheet1!$B$2:$B$1079,"NA",0)</f>
        <v>NA</v>
      </c>
    </row>
    <row r="770" spans="1:31">
      <c r="A770" s="1" t="s">
        <v>2102</v>
      </c>
      <c r="B770" s="1" t="s">
        <v>2103</v>
      </c>
      <c r="C770" s="1" t="s">
        <v>2104</v>
      </c>
      <c r="D770" s="1">
        <v>20</v>
      </c>
      <c r="E770" s="1">
        <v>0</v>
      </c>
      <c r="F770" s="1">
        <v>20</v>
      </c>
      <c r="G770" s="1" t="s">
        <v>38</v>
      </c>
      <c r="H770" s="1" t="s">
        <v>58</v>
      </c>
      <c r="I770" s="1" t="s">
        <v>50</v>
      </c>
      <c r="J770" s="1" t="s">
        <v>397</v>
      </c>
      <c r="K770" s="1" t="s">
        <v>60</v>
      </c>
      <c r="L770" s="1" t="s">
        <v>61</v>
      </c>
      <c r="M770" s="1" t="s">
        <v>53</v>
      </c>
      <c r="N770" s="1">
        <v>44.3</v>
      </c>
      <c r="O770" s="2">
        <v>886</v>
      </c>
      <c r="P770" s="1">
        <v>21</v>
      </c>
      <c r="Q770" s="1">
        <v>20231012</v>
      </c>
      <c r="R770" s="1">
        <v>20230929</v>
      </c>
      <c r="S770" s="1">
        <v>20231012</v>
      </c>
      <c r="T770" s="1" t="s">
        <v>38</v>
      </c>
      <c r="U770" s="1" t="b">
        <v>0</v>
      </c>
      <c r="V770" s="1" t="b">
        <v>1</v>
      </c>
      <c r="W770" s="1" t="str" cm="1">
        <f t="array" ref="W770">_xlfn.XLOOKUP(MID(JuchuZan[[#This Row],[Item'#]],2,3),INDEX(_dtRg_Material,,1),INDEX(_dtRg_Material,,2),"-")</f>
        <v>-</v>
      </c>
      <c r="X770" s="1">
        <f>JuchuZan[[#This Row],[Total Length]]/JuchuZan[[#This Row],[OrderQty]]</f>
        <v>0</v>
      </c>
      <c r="Y770" s="87">
        <f>JuchuZan[[#This Row],[TotalPrice]]+Y769</f>
        <v>1843768.1600000022</v>
      </c>
      <c r="Z7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0" s="1">
        <f>JuchuZan[[#This Row],[Total Length]]/JuchuZan[[#This Row],[Total Block]]</f>
        <v>0</v>
      </c>
      <c r="AB770" s="1">
        <f>JuchuZan[[#This Row],[TotalPrice]]/JuchuZan[[#This Row],[OrderQty]]</f>
        <v>44.3</v>
      </c>
      <c r="AC770" s="1" t="e">
        <f>_xlfn.XLOOKUP(JuchuZan[[#This Row],[H'#]],#REF!,#REF!,"NA",0)</f>
        <v>#REF!</v>
      </c>
      <c r="AD770" s="1" t="e">
        <f>_xlfn.XLOOKUP(JuchuZan[[#This Row],[H'#]],#REF!,#REF!,"NA",0)</f>
        <v>#REF!</v>
      </c>
      <c r="AE770" s="1" t="str">
        <f>_xlfn.XLOOKUP(JuchuZan[[#This Row],[H'#]],[3]Sheet1!$H$2:$H$1079,[3]Sheet1!$B$2:$B$1079,"NA",0)</f>
        <v>NA</v>
      </c>
    </row>
    <row r="771" spans="1:31">
      <c r="A771" s="1" t="s">
        <v>2105</v>
      </c>
      <c r="B771" s="1" t="s">
        <v>2106</v>
      </c>
      <c r="C771" s="1" t="s">
        <v>2107</v>
      </c>
      <c r="D771" s="1">
        <v>100</v>
      </c>
      <c r="E771" s="1">
        <v>0</v>
      </c>
      <c r="F771" s="1">
        <v>100</v>
      </c>
      <c r="G771" s="1" t="s">
        <v>38</v>
      </c>
      <c r="H771" s="1" t="s">
        <v>58</v>
      </c>
      <c r="I771" s="1" t="s">
        <v>50</v>
      </c>
      <c r="J771" s="1" t="s">
        <v>397</v>
      </c>
      <c r="K771" s="1" t="s">
        <v>60</v>
      </c>
      <c r="L771" s="1" t="s">
        <v>61</v>
      </c>
      <c r="M771" s="1" t="s">
        <v>38</v>
      </c>
      <c r="N771" s="1">
        <v>38.619999999999997</v>
      </c>
      <c r="O771" s="2">
        <v>3862</v>
      </c>
      <c r="P771" s="1">
        <v>21</v>
      </c>
      <c r="Q771" s="1">
        <v>20231012</v>
      </c>
      <c r="R771" s="1">
        <v>20230929</v>
      </c>
      <c r="S771" s="1">
        <v>20231013</v>
      </c>
      <c r="T771" s="1" t="s">
        <v>38</v>
      </c>
      <c r="U771" s="1" t="b">
        <v>0</v>
      </c>
      <c r="V771" s="1" t="b">
        <v>1</v>
      </c>
      <c r="W771" s="1" t="str" cm="1">
        <f t="array" ref="W771">_xlfn.XLOOKUP(MID(JuchuZan[[#This Row],[Item'#]],2,3),INDEX(_dtRg_Material,,1),INDEX(_dtRg_Material,,2),"-")</f>
        <v>-</v>
      </c>
      <c r="X771" s="1">
        <f>JuchuZan[[#This Row],[Total Length]]/JuchuZan[[#This Row],[OrderQty]]</f>
        <v>0</v>
      </c>
      <c r="Y771" s="87">
        <f>JuchuZan[[#This Row],[TotalPrice]]+Y770</f>
        <v>1847630.1600000022</v>
      </c>
      <c r="Z7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1" s="1">
        <f>JuchuZan[[#This Row],[Total Length]]/JuchuZan[[#This Row],[Total Block]]</f>
        <v>0</v>
      </c>
      <c r="AB771" s="1">
        <f>JuchuZan[[#This Row],[TotalPrice]]/JuchuZan[[#This Row],[OrderQty]]</f>
        <v>38.619999999999997</v>
      </c>
      <c r="AC771" s="1" t="e">
        <f>_xlfn.XLOOKUP(JuchuZan[[#This Row],[H'#]],#REF!,#REF!,"NA",0)</f>
        <v>#REF!</v>
      </c>
      <c r="AD771" s="1" t="e">
        <f>_xlfn.XLOOKUP(JuchuZan[[#This Row],[H'#]],#REF!,#REF!,"NA",0)</f>
        <v>#REF!</v>
      </c>
      <c r="AE771" s="1" t="str">
        <f>_xlfn.XLOOKUP(JuchuZan[[#This Row],[H'#]],[3]Sheet1!$H$2:$H$1079,[3]Sheet1!$B$2:$B$1079,"NA",0)</f>
        <v>NA</v>
      </c>
    </row>
    <row r="772" spans="1:31">
      <c r="A772" s="1" t="s">
        <v>2108</v>
      </c>
      <c r="B772" s="1" t="s">
        <v>46</v>
      </c>
      <c r="C772" s="1" t="s">
        <v>47</v>
      </c>
      <c r="D772" s="1">
        <v>30</v>
      </c>
      <c r="E772" s="1">
        <v>120000</v>
      </c>
      <c r="F772" s="1">
        <v>60</v>
      </c>
      <c r="G772" s="1" t="s">
        <v>48</v>
      </c>
      <c r="H772" s="1" t="s">
        <v>49</v>
      </c>
      <c r="I772" s="1" t="s">
        <v>50</v>
      </c>
      <c r="J772" s="1" t="s">
        <v>51</v>
      </c>
      <c r="K772" s="1" t="s">
        <v>52</v>
      </c>
      <c r="L772" s="1" t="s">
        <v>38</v>
      </c>
      <c r="M772" s="1" t="s">
        <v>53</v>
      </c>
      <c r="N772" s="1">
        <v>446</v>
      </c>
      <c r="O772" s="2">
        <v>13380</v>
      </c>
      <c r="P772" s="1">
        <v>11</v>
      </c>
      <c r="Q772" s="1">
        <v>20230817</v>
      </c>
      <c r="R772" s="1">
        <v>20231002</v>
      </c>
      <c r="S772" s="1">
        <v>20231002</v>
      </c>
      <c r="T772" s="1" t="s">
        <v>54</v>
      </c>
      <c r="U772" s="1" t="b">
        <v>0</v>
      </c>
      <c r="V772" s="1" t="b">
        <v>1</v>
      </c>
      <c r="W772" s="1" t="str" cm="1">
        <f t="array" ref="W772">_xlfn.XLOOKUP(MID(JuchuZan[[#This Row],[Item'#]],2,3),INDEX(_dtRg_Material,,1),INDEX(_dtRg_Material,,2),"-")</f>
        <v>-</v>
      </c>
      <c r="X772" s="1">
        <f>JuchuZan[[#This Row],[Total Length]]/JuchuZan[[#This Row],[OrderQty]]</f>
        <v>4000</v>
      </c>
      <c r="Y772" s="87">
        <f>JuchuZan[[#This Row],[TotalPrice]]+Y771</f>
        <v>1861010.1600000022</v>
      </c>
      <c r="Z7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2" s="1">
        <f>JuchuZan[[#This Row],[Total Length]]/JuchuZan[[#This Row],[Total Block]]</f>
        <v>2000</v>
      </c>
      <c r="AB772" s="1">
        <f>JuchuZan[[#This Row],[TotalPrice]]/JuchuZan[[#This Row],[OrderQty]]</f>
        <v>446</v>
      </c>
      <c r="AC772" s="1" t="e">
        <f>_xlfn.XLOOKUP(JuchuZan[[#This Row],[H'#]],#REF!,#REF!,"NA",0)</f>
        <v>#REF!</v>
      </c>
      <c r="AD772" s="1" t="e">
        <f>_xlfn.XLOOKUP(JuchuZan[[#This Row],[H'#]],#REF!,#REF!,"NA",0)</f>
        <v>#REF!</v>
      </c>
      <c r="AE772" s="1" t="str">
        <f>_xlfn.XLOOKUP(JuchuZan[[#This Row],[H'#]],[3]Sheet1!$H$2:$H$1079,[3]Sheet1!$B$2:$B$1079,"NA",0)</f>
        <v>NA</v>
      </c>
    </row>
    <row r="773" spans="1:31">
      <c r="A773" s="1" t="s">
        <v>2109</v>
      </c>
      <c r="B773" s="1" t="s">
        <v>2110</v>
      </c>
      <c r="C773" s="1" t="s">
        <v>2111</v>
      </c>
      <c r="D773" s="1">
        <v>40</v>
      </c>
      <c r="E773" s="1">
        <v>57800</v>
      </c>
      <c r="F773" s="1">
        <v>80</v>
      </c>
      <c r="G773" s="1" t="s">
        <v>559</v>
      </c>
      <c r="H773" s="1" t="s">
        <v>66</v>
      </c>
      <c r="I773" s="1" t="s">
        <v>67</v>
      </c>
      <c r="J773" s="1" t="s">
        <v>51</v>
      </c>
      <c r="K773" s="1" t="s">
        <v>60</v>
      </c>
      <c r="L773" s="1" t="s">
        <v>96</v>
      </c>
      <c r="M773" s="1" t="s">
        <v>208</v>
      </c>
      <c r="N773" s="1">
        <v>125</v>
      </c>
      <c r="O773" s="2">
        <v>5000</v>
      </c>
      <c r="P773" s="1">
        <v>11</v>
      </c>
      <c r="Q773" s="1">
        <v>20231002</v>
      </c>
      <c r="R773" s="1">
        <v>20231002</v>
      </c>
      <c r="S773" s="1">
        <v>20231002</v>
      </c>
      <c r="T773" s="1" t="s">
        <v>38</v>
      </c>
      <c r="U773" s="1" t="b">
        <v>0</v>
      </c>
      <c r="V773" s="1" t="b">
        <v>1</v>
      </c>
      <c r="W773" s="1" t="str" cm="1">
        <f t="array" ref="W773">_xlfn.XLOOKUP(MID(JuchuZan[[#This Row],[Item'#]],2,3),INDEX(_dtRg_Material,,1),INDEX(_dtRg_Material,,2),"-")</f>
        <v>-</v>
      </c>
      <c r="X773" s="1">
        <f>JuchuZan[[#This Row],[Total Length]]/JuchuZan[[#This Row],[OrderQty]]</f>
        <v>1445</v>
      </c>
      <c r="Y773" s="87">
        <f>JuchuZan[[#This Row],[TotalPrice]]+Y772</f>
        <v>1866010.1600000022</v>
      </c>
      <c r="Z7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773" s="1">
        <f>JuchuZan[[#This Row],[Total Length]]/JuchuZan[[#This Row],[Total Block]]</f>
        <v>722.5</v>
      </c>
      <c r="AB773" s="1">
        <f>JuchuZan[[#This Row],[TotalPrice]]/JuchuZan[[#This Row],[OrderQty]]</f>
        <v>125</v>
      </c>
      <c r="AC773" s="1" t="e">
        <f>_xlfn.XLOOKUP(JuchuZan[[#This Row],[H'#]],#REF!,#REF!,"NA",0)</f>
        <v>#REF!</v>
      </c>
      <c r="AD773" s="1" t="e">
        <f>_xlfn.XLOOKUP(JuchuZan[[#This Row],[H'#]],#REF!,#REF!,"NA",0)</f>
        <v>#REF!</v>
      </c>
      <c r="AE773" s="1" t="str">
        <f>_xlfn.XLOOKUP(JuchuZan[[#This Row],[H'#]],[3]Sheet1!$H$2:$H$1079,[3]Sheet1!$B$2:$B$1079,"NA",0)</f>
        <v>BLOCK SURFACE &amp; GROOVE G</v>
      </c>
    </row>
    <row r="774" spans="1:31">
      <c r="A774" s="1" t="s">
        <v>2112</v>
      </c>
      <c r="B774" s="1" t="s">
        <v>2113</v>
      </c>
      <c r="C774" s="1" t="s">
        <v>2114</v>
      </c>
      <c r="D774" s="1">
        <v>4</v>
      </c>
      <c r="E774" s="1">
        <v>480</v>
      </c>
      <c r="F774" s="1">
        <v>0</v>
      </c>
      <c r="G774" s="1" t="s">
        <v>2115</v>
      </c>
      <c r="H774" s="1" t="s">
        <v>324</v>
      </c>
      <c r="I774" s="1" t="s">
        <v>50</v>
      </c>
      <c r="J774" s="1" t="s">
        <v>81</v>
      </c>
      <c r="K774" s="1" t="s">
        <v>38</v>
      </c>
      <c r="L774" s="1" t="s">
        <v>61</v>
      </c>
      <c r="M774" s="1" t="s">
        <v>38</v>
      </c>
      <c r="N774" s="1">
        <v>9.73</v>
      </c>
      <c r="O774" s="2">
        <v>38.92</v>
      </c>
      <c r="P774" s="1">
        <v>11</v>
      </c>
      <c r="Q774" s="1">
        <v>20231002</v>
      </c>
      <c r="R774" s="1">
        <v>20231002</v>
      </c>
      <c r="S774" s="1">
        <v>20231002</v>
      </c>
      <c r="T774" s="1" t="s">
        <v>38</v>
      </c>
      <c r="U774" s="1" t="b">
        <v>0</v>
      </c>
      <c r="V774" s="1" t="b">
        <v>1</v>
      </c>
      <c r="W774" s="1" t="str" cm="1">
        <f t="array" ref="W774">_xlfn.XLOOKUP(MID(JuchuZan[[#This Row],[Item'#]],2,3),INDEX(_dtRg_Material,,1),INDEX(_dtRg_Material,,2),"-")</f>
        <v>-</v>
      </c>
      <c r="X774" s="1">
        <f>JuchuZan[[#This Row],[Total Length]]/JuchuZan[[#This Row],[OrderQty]]</f>
        <v>120</v>
      </c>
      <c r="Y774" s="87">
        <f>JuchuZan[[#This Row],[TotalPrice]]+Y773</f>
        <v>1866049.0800000022</v>
      </c>
      <c r="Z7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4" s="1" t="e">
        <f>JuchuZan[[#This Row],[Total Length]]/JuchuZan[[#This Row],[Total Block]]</f>
        <v>#DIV/0!</v>
      </c>
      <c r="AB774" s="1">
        <f>JuchuZan[[#This Row],[TotalPrice]]/JuchuZan[[#This Row],[OrderQty]]</f>
        <v>9.73</v>
      </c>
      <c r="AC774" s="1" t="e">
        <f>_xlfn.XLOOKUP(JuchuZan[[#This Row],[H'#]],#REF!,#REF!,"NA",0)</f>
        <v>#REF!</v>
      </c>
      <c r="AD774" s="1" t="e">
        <f>_xlfn.XLOOKUP(JuchuZan[[#This Row],[H'#]],#REF!,#REF!,"NA",0)</f>
        <v>#REF!</v>
      </c>
      <c r="AE774" s="1" t="str">
        <f>_xlfn.XLOOKUP(JuchuZan[[#This Row],[H'#]],[3]Sheet1!$H$2:$H$1079,[3]Sheet1!$B$2:$B$1079,"NA",0)</f>
        <v>WHEEL CUTTING HALF 4</v>
      </c>
    </row>
    <row r="775" spans="1:31">
      <c r="A775" s="1" t="s">
        <v>2116</v>
      </c>
      <c r="B775" s="1" t="s">
        <v>2113</v>
      </c>
      <c r="C775" s="1" t="s">
        <v>2114</v>
      </c>
      <c r="D775" s="1">
        <v>4</v>
      </c>
      <c r="E775" s="1">
        <v>480</v>
      </c>
      <c r="F775" s="1">
        <v>0</v>
      </c>
      <c r="G775" s="1" t="s">
        <v>2115</v>
      </c>
      <c r="H775" s="1" t="s">
        <v>324</v>
      </c>
      <c r="I775" s="1" t="s">
        <v>50</v>
      </c>
      <c r="J775" s="1" t="s">
        <v>81</v>
      </c>
      <c r="K775" s="1" t="s">
        <v>38</v>
      </c>
      <c r="L775" s="1" t="s">
        <v>61</v>
      </c>
      <c r="M775" s="1" t="s">
        <v>38</v>
      </c>
      <c r="N775" s="1">
        <v>9.73</v>
      </c>
      <c r="O775" s="2">
        <v>38.92</v>
      </c>
      <c r="P775" s="1">
        <v>11</v>
      </c>
      <c r="Q775" s="1">
        <v>20231002</v>
      </c>
      <c r="R775" s="1">
        <v>20231002</v>
      </c>
      <c r="S775" s="1">
        <v>20231002</v>
      </c>
      <c r="T775" s="1" t="s">
        <v>38</v>
      </c>
      <c r="U775" s="1" t="b">
        <v>0</v>
      </c>
      <c r="V775" s="1" t="b">
        <v>1</v>
      </c>
      <c r="W775" s="1" t="str" cm="1">
        <f t="array" ref="W775">_xlfn.XLOOKUP(MID(JuchuZan[[#This Row],[Item'#]],2,3),INDEX(_dtRg_Material,,1),INDEX(_dtRg_Material,,2),"-")</f>
        <v>-</v>
      </c>
      <c r="X775" s="1">
        <f>JuchuZan[[#This Row],[Total Length]]/JuchuZan[[#This Row],[OrderQty]]</f>
        <v>120</v>
      </c>
      <c r="Y775" s="87">
        <f>JuchuZan[[#This Row],[TotalPrice]]+Y774</f>
        <v>1866088.0000000021</v>
      </c>
      <c r="Z7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5" s="1" t="e">
        <f>JuchuZan[[#This Row],[Total Length]]/JuchuZan[[#This Row],[Total Block]]</f>
        <v>#DIV/0!</v>
      </c>
      <c r="AB775" s="1">
        <f>JuchuZan[[#This Row],[TotalPrice]]/JuchuZan[[#This Row],[OrderQty]]</f>
        <v>9.73</v>
      </c>
      <c r="AC775" s="1" t="e">
        <f>_xlfn.XLOOKUP(JuchuZan[[#This Row],[H'#]],#REF!,#REF!,"NA",0)</f>
        <v>#REF!</v>
      </c>
      <c r="AD775" s="1" t="e">
        <f>_xlfn.XLOOKUP(JuchuZan[[#This Row],[H'#]],#REF!,#REF!,"NA",0)</f>
        <v>#REF!</v>
      </c>
      <c r="AE775" s="1" t="str">
        <f>_xlfn.XLOOKUP(JuchuZan[[#This Row],[H'#]],[3]Sheet1!$H$2:$H$1079,[3]Sheet1!$B$2:$B$1079,"NA",0)</f>
        <v>WHEEL CUTTING HALF 4</v>
      </c>
    </row>
    <row r="776" spans="1:31">
      <c r="A776" s="1" t="s">
        <v>2117</v>
      </c>
      <c r="B776" s="1" t="s">
        <v>2118</v>
      </c>
      <c r="C776" s="1" t="s">
        <v>2119</v>
      </c>
      <c r="D776" s="1">
        <v>4</v>
      </c>
      <c r="E776" s="1">
        <v>0</v>
      </c>
      <c r="F776" s="1">
        <v>4</v>
      </c>
      <c r="G776" s="1" t="s">
        <v>42</v>
      </c>
      <c r="H776" s="1" t="s">
        <v>49</v>
      </c>
      <c r="I776" s="1" t="s">
        <v>50</v>
      </c>
      <c r="J776" s="1" t="s">
        <v>51</v>
      </c>
      <c r="K776" s="1" t="s">
        <v>115</v>
      </c>
      <c r="L776" s="1" t="s">
        <v>38</v>
      </c>
      <c r="M776" s="1" t="s">
        <v>38</v>
      </c>
      <c r="N776" s="1">
        <v>101.67</v>
      </c>
      <c r="O776" s="2">
        <v>406.68</v>
      </c>
      <c r="P776" s="1">
        <v>11</v>
      </c>
      <c r="Q776" s="1">
        <v>20230803</v>
      </c>
      <c r="R776" s="1">
        <v>20231002</v>
      </c>
      <c r="S776" s="1">
        <v>20231002</v>
      </c>
      <c r="T776" s="1" t="s">
        <v>38</v>
      </c>
      <c r="U776" s="1" t="b">
        <v>0</v>
      </c>
      <c r="V776" s="1" t="b">
        <v>1</v>
      </c>
      <c r="W776" s="1" t="str" cm="1">
        <f t="array" ref="W776">_xlfn.XLOOKUP(MID(JuchuZan[[#This Row],[Item'#]],2,3),INDEX(_dtRg_Material,,1),INDEX(_dtRg_Material,,2),"-")</f>
        <v>-</v>
      </c>
      <c r="X776" s="1">
        <f>JuchuZan[[#This Row],[Total Length]]/JuchuZan[[#This Row],[OrderQty]]</f>
        <v>0</v>
      </c>
      <c r="Y776" s="87">
        <f>JuchuZan[[#This Row],[TotalPrice]]+Y775</f>
        <v>1866494.680000002</v>
      </c>
      <c r="Z7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6" s="1">
        <f>JuchuZan[[#This Row],[Total Length]]/JuchuZan[[#This Row],[Total Block]]</f>
        <v>0</v>
      </c>
      <c r="AB776" s="1">
        <f>JuchuZan[[#This Row],[TotalPrice]]/JuchuZan[[#This Row],[OrderQty]]</f>
        <v>101.67</v>
      </c>
      <c r="AC776" s="1" t="e">
        <f>_xlfn.XLOOKUP(JuchuZan[[#This Row],[H'#]],#REF!,#REF!,"NA",0)</f>
        <v>#REF!</v>
      </c>
      <c r="AD776" s="1" t="e">
        <f>_xlfn.XLOOKUP(JuchuZan[[#This Row],[H'#]],#REF!,#REF!,"NA",0)</f>
        <v>#REF!</v>
      </c>
      <c r="AE776" s="1" t="str">
        <f>_xlfn.XLOOKUP(JuchuZan[[#This Row],[H'#]],[3]Sheet1!$H$2:$H$1079,[3]Sheet1!$B$2:$B$1079,"NA",0)</f>
        <v>BLOCK ASSEMBLY (GK)</v>
      </c>
    </row>
    <row r="777" spans="1:31" hidden="1">
      <c r="A777" s="1" t="s">
        <v>2120</v>
      </c>
      <c r="B777" s="1" t="s">
        <v>2121</v>
      </c>
      <c r="C777" s="1" t="s">
        <v>2122</v>
      </c>
      <c r="D777" s="1">
        <v>5</v>
      </c>
      <c r="E777" s="1">
        <v>0</v>
      </c>
      <c r="F777" s="1">
        <v>0</v>
      </c>
      <c r="G777" s="1" t="s">
        <v>38</v>
      </c>
      <c r="H777" s="1" t="s">
        <v>270</v>
      </c>
      <c r="I777" s="1" t="s">
        <v>36</v>
      </c>
      <c r="J777" s="1" t="s">
        <v>75</v>
      </c>
      <c r="K777" s="1" t="s">
        <v>568</v>
      </c>
      <c r="L777" s="1" t="s">
        <v>38</v>
      </c>
      <c r="M777" s="1" t="s">
        <v>38</v>
      </c>
      <c r="N777" s="1">
        <v>49</v>
      </c>
      <c r="O777" s="2">
        <v>245</v>
      </c>
      <c r="P777" s="1">
        <v>21</v>
      </c>
      <c r="Q777" s="1">
        <v>20230814</v>
      </c>
      <c r="R777" s="1">
        <v>20231002</v>
      </c>
      <c r="S777" s="1">
        <v>20231002</v>
      </c>
      <c r="T777" s="1" t="s">
        <v>38</v>
      </c>
      <c r="U777" s="1" t="b">
        <v>0</v>
      </c>
      <c r="V777" s="1" t="b">
        <v>0</v>
      </c>
      <c r="W777" s="1" t="str" cm="1">
        <f t="array" ref="W777">_xlfn.XLOOKUP(MID(JuchuZan[[#This Row],[Item'#]],2,3),INDEX(_dtRg_Material,,1),INDEX(_dtRg_Material,,2),"-")</f>
        <v>-</v>
      </c>
      <c r="X777" s="1">
        <f>JuchuZan[[#This Row],[Total Length]]/JuchuZan[[#This Row],[OrderQty]]</f>
        <v>0</v>
      </c>
      <c r="Y777" s="87">
        <f>JuchuZan[[#This Row],[TotalPrice]]+Y776</f>
        <v>1866739.680000002</v>
      </c>
      <c r="Z7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7" s="1" t="e">
        <f>JuchuZan[[#This Row],[Total Length]]/JuchuZan[[#This Row],[Total Block]]</f>
        <v>#DIV/0!</v>
      </c>
      <c r="AB777" s="1">
        <f>JuchuZan[[#This Row],[TotalPrice]]/JuchuZan[[#This Row],[OrderQty]]</f>
        <v>49</v>
      </c>
      <c r="AC777" s="1" t="e">
        <f>_xlfn.XLOOKUP(JuchuZan[[#This Row],[H'#]],#REF!,#REF!,"NA",0)</f>
        <v>#REF!</v>
      </c>
      <c r="AD777" s="1" t="e">
        <f>_xlfn.XLOOKUP(JuchuZan[[#This Row],[H'#]],#REF!,#REF!,"NA",0)</f>
        <v>#REF!</v>
      </c>
      <c r="AE777" s="1" t="str">
        <f>_xlfn.XLOOKUP(JuchuZan[[#This Row],[H'#]],[3]Sheet1!$H$2:$H$1079,[3]Sheet1!$B$2:$B$1079,"NA",0)</f>
        <v>MACHINING (GL)</v>
      </c>
    </row>
    <row r="778" spans="1:31">
      <c r="A778" s="1" t="s">
        <v>2123</v>
      </c>
      <c r="B778" s="1" t="s">
        <v>2124</v>
      </c>
      <c r="C778" s="1" t="s">
        <v>2125</v>
      </c>
      <c r="D778" s="1">
        <v>4</v>
      </c>
      <c r="E778" s="1">
        <v>14320</v>
      </c>
      <c r="F778" s="1">
        <v>8</v>
      </c>
      <c r="G778" s="1" t="s">
        <v>313</v>
      </c>
      <c r="H778" s="1" t="s">
        <v>157</v>
      </c>
      <c r="I778" s="1" t="s">
        <v>67</v>
      </c>
      <c r="J778" s="1" t="s">
        <v>114</v>
      </c>
      <c r="K778" s="1" t="s">
        <v>52</v>
      </c>
      <c r="L778" s="1" t="s">
        <v>38</v>
      </c>
      <c r="M778" s="1" t="s">
        <v>38</v>
      </c>
      <c r="N778" s="1">
        <v>795</v>
      </c>
      <c r="O778" s="2">
        <v>3180</v>
      </c>
      <c r="P778" s="1">
        <v>11</v>
      </c>
      <c r="Q778" s="1">
        <v>20231002</v>
      </c>
      <c r="R778" s="1">
        <v>20231002</v>
      </c>
      <c r="S778" s="1">
        <v>20231002</v>
      </c>
      <c r="T778" s="1" t="s">
        <v>38</v>
      </c>
      <c r="U778" s="1" t="b">
        <v>0</v>
      </c>
      <c r="V778" s="1" t="b">
        <v>1</v>
      </c>
      <c r="W778" s="1" t="str" cm="1">
        <f t="array" ref="W778">_xlfn.XLOOKUP(MID(JuchuZan[[#This Row],[Item'#]],2,3),INDEX(_dtRg_Material,,1),INDEX(_dtRg_Material,,2),"-")</f>
        <v>-</v>
      </c>
      <c r="X778" s="1">
        <f>JuchuZan[[#This Row],[Total Length]]/JuchuZan[[#This Row],[OrderQty]]</f>
        <v>3580</v>
      </c>
      <c r="Y778" s="87">
        <f>JuchuZan[[#This Row],[TotalPrice]]+Y777</f>
        <v>1869919.680000002</v>
      </c>
      <c r="Z7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8" s="1">
        <f>JuchuZan[[#This Row],[Total Length]]/JuchuZan[[#This Row],[Total Block]]</f>
        <v>1790</v>
      </c>
      <c r="AB778" s="1">
        <f>JuchuZan[[#This Row],[TotalPrice]]/JuchuZan[[#This Row],[OrderQty]]</f>
        <v>795</v>
      </c>
      <c r="AC778" s="1" t="e">
        <f>_xlfn.XLOOKUP(JuchuZan[[#This Row],[H'#]],#REF!,#REF!,"NA",0)</f>
        <v>#REF!</v>
      </c>
      <c r="AD778" s="1" t="e">
        <f>_xlfn.XLOOKUP(JuchuZan[[#This Row],[H'#]],#REF!,#REF!,"NA",0)</f>
        <v>#REF!</v>
      </c>
      <c r="AE778" s="1" t="str">
        <f>_xlfn.XLOOKUP(JuchuZan[[#This Row],[H'#]],[3]Sheet1!$H$2:$H$1079,[3]Sheet1!$B$2:$B$1079,"NA",0)</f>
        <v>HI-TEC PLATING (TDC1) SC</v>
      </c>
    </row>
    <row r="779" spans="1:31" hidden="1">
      <c r="A779" s="1" t="s">
        <v>2126</v>
      </c>
      <c r="B779" s="1" t="s">
        <v>2127</v>
      </c>
      <c r="C779" s="1" t="s">
        <v>2128</v>
      </c>
      <c r="D779" s="1">
        <v>2</v>
      </c>
      <c r="E779" s="1">
        <v>400</v>
      </c>
      <c r="F779" s="1">
        <v>2</v>
      </c>
      <c r="G779" s="1" t="s">
        <v>2129</v>
      </c>
      <c r="H779" s="1" t="s">
        <v>93</v>
      </c>
      <c r="I779" s="1" t="s">
        <v>43</v>
      </c>
      <c r="J779" s="1" t="s">
        <v>94</v>
      </c>
      <c r="K779" s="1" t="s">
        <v>227</v>
      </c>
      <c r="L779" s="1" t="s">
        <v>96</v>
      </c>
      <c r="M779" s="1" t="s">
        <v>97</v>
      </c>
      <c r="N779" s="1">
        <v>282.92</v>
      </c>
      <c r="O779" s="2">
        <v>565.84</v>
      </c>
      <c r="P779" s="1">
        <v>11</v>
      </c>
      <c r="Q779" s="1">
        <v>20231003</v>
      </c>
      <c r="R779" s="1">
        <v>20231002</v>
      </c>
      <c r="S779" s="1">
        <v>20231002</v>
      </c>
      <c r="T779" s="1" t="s">
        <v>38</v>
      </c>
      <c r="U779" s="1" t="b">
        <v>0</v>
      </c>
      <c r="V779" s="1" t="b">
        <v>0</v>
      </c>
      <c r="W779" s="1" t="str" cm="1">
        <f t="array" ref="W779">_xlfn.XLOOKUP(MID(JuchuZan[[#This Row],[Item'#]],2,3),INDEX(_dtRg_Material,,1),INDEX(_dtRg_Material,,2),"-")</f>
        <v>-</v>
      </c>
      <c r="X779" s="1">
        <f>JuchuZan[[#This Row],[Total Length]]/JuchuZan[[#This Row],[OrderQty]]</f>
        <v>200</v>
      </c>
      <c r="Y779" s="87">
        <f>JuchuZan[[#This Row],[TotalPrice]]+Y778</f>
        <v>1870485.5200000021</v>
      </c>
      <c r="Z7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79" s="1">
        <f>JuchuZan[[#This Row],[Total Length]]/JuchuZan[[#This Row],[Total Block]]</f>
        <v>200</v>
      </c>
      <c r="AB779" s="1">
        <f>JuchuZan[[#This Row],[TotalPrice]]/JuchuZan[[#This Row],[OrderQty]]</f>
        <v>282.92</v>
      </c>
      <c r="AC779" s="1" t="e">
        <f>_xlfn.XLOOKUP(JuchuZan[[#This Row],[H'#]],#REF!,#REF!,"NA",0)</f>
        <v>#REF!</v>
      </c>
      <c r="AD779" s="1" t="e">
        <f>_xlfn.XLOOKUP(JuchuZan[[#This Row],[H'#]],#REF!,#REF!,"NA",0)</f>
        <v>#REF!</v>
      </c>
      <c r="AE779" s="1" t="str">
        <f>_xlfn.XLOOKUP(JuchuZan[[#This Row],[H'#]],[3]Sheet1!$H$2:$H$1079,[3]Sheet1!$B$2:$B$1079,"NA",0)</f>
        <v>NA</v>
      </c>
    </row>
    <row r="780" spans="1:31">
      <c r="A780" s="1" t="s">
        <v>2130</v>
      </c>
      <c r="B780" s="1" t="s">
        <v>2131</v>
      </c>
      <c r="C780" s="1" t="s">
        <v>2132</v>
      </c>
      <c r="D780" s="1">
        <v>12</v>
      </c>
      <c r="E780" s="1">
        <v>8880</v>
      </c>
      <c r="F780" s="1">
        <v>24</v>
      </c>
      <c r="G780" s="1" t="s">
        <v>101</v>
      </c>
      <c r="H780" s="1" t="s">
        <v>629</v>
      </c>
      <c r="I780" s="1" t="s">
        <v>103</v>
      </c>
      <c r="J780" s="1" t="s">
        <v>104</v>
      </c>
      <c r="K780" s="1" t="s">
        <v>105</v>
      </c>
      <c r="L780" s="1" t="s">
        <v>106</v>
      </c>
      <c r="M780" s="1" t="s">
        <v>53</v>
      </c>
      <c r="N780" s="1">
        <v>274.43</v>
      </c>
      <c r="O780" s="2">
        <v>3293.16</v>
      </c>
      <c r="P780" s="1">
        <v>11</v>
      </c>
      <c r="Q780" s="1">
        <v>20231002</v>
      </c>
      <c r="R780" s="1">
        <v>20231002</v>
      </c>
      <c r="S780" s="1">
        <v>20231002</v>
      </c>
      <c r="T780" s="1" t="s">
        <v>38</v>
      </c>
      <c r="U780" s="1" t="b">
        <v>0</v>
      </c>
      <c r="V780" s="1" t="b">
        <v>1</v>
      </c>
      <c r="W780" s="1" t="str" cm="1">
        <f t="array" ref="W780">_xlfn.XLOOKUP(MID(JuchuZan[[#This Row],[Item'#]],2,3),INDEX(_dtRg_Material,,1),INDEX(_dtRg_Material,,2),"-")</f>
        <v>M</v>
      </c>
      <c r="X780" s="1">
        <f>JuchuZan[[#This Row],[Total Length]]/JuchuZan[[#This Row],[OrderQty]]</f>
        <v>740</v>
      </c>
      <c r="Y780" s="87">
        <f>JuchuZan[[#This Row],[TotalPrice]]+Y779</f>
        <v>1873778.680000002</v>
      </c>
      <c r="Z7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0" s="1">
        <f>JuchuZan[[#This Row],[Total Length]]/JuchuZan[[#This Row],[Total Block]]</f>
        <v>370</v>
      </c>
      <c r="AB780" s="1">
        <f>JuchuZan[[#This Row],[TotalPrice]]/JuchuZan[[#This Row],[OrderQty]]</f>
        <v>274.43</v>
      </c>
      <c r="AC780" s="1" t="e">
        <f>_xlfn.XLOOKUP(JuchuZan[[#This Row],[H'#]],#REF!,#REF!,"NA",0)</f>
        <v>#REF!</v>
      </c>
      <c r="AD780" s="1" t="e">
        <f>_xlfn.XLOOKUP(JuchuZan[[#This Row],[H'#]],#REF!,#REF!,"NA",0)</f>
        <v>#REF!</v>
      </c>
      <c r="AE780" s="1" t="str">
        <f>_xlfn.XLOOKUP(JuchuZan[[#This Row],[H'#]],[3]Sheet1!$H$2:$H$1079,[3]Sheet1!$B$2:$B$1079,"NA",0)</f>
        <v>RAIL SURFACE GRINDING</v>
      </c>
    </row>
    <row r="781" spans="1:31" hidden="1">
      <c r="A781" s="1" t="s">
        <v>2133</v>
      </c>
      <c r="B781" s="1" t="s">
        <v>1665</v>
      </c>
      <c r="C781" s="1" t="s">
        <v>1666</v>
      </c>
      <c r="D781" s="1">
        <v>5</v>
      </c>
      <c r="E781" s="1">
        <v>1500</v>
      </c>
      <c r="F781" s="1">
        <v>5</v>
      </c>
      <c r="G781" s="1" t="s">
        <v>139</v>
      </c>
      <c r="H781" s="1" t="s">
        <v>93</v>
      </c>
      <c r="I781" s="1" t="s">
        <v>43</v>
      </c>
      <c r="J781" s="1" t="s">
        <v>421</v>
      </c>
      <c r="K781" s="1" t="s">
        <v>227</v>
      </c>
      <c r="L781" s="1" t="s">
        <v>38</v>
      </c>
      <c r="M781" s="1" t="s">
        <v>289</v>
      </c>
      <c r="N781" s="1">
        <v>307.83999999999997</v>
      </c>
      <c r="O781" s="2">
        <v>1539.2</v>
      </c>
      <c r="P781" s="1">
        <v>11</v>
      </c>
      <c r="Q781" s="1">
        <v>20230920</v>
      </c>
      <c r="R781" s="1">
        <v>20231002</v>
      </c>
      <c r="S781" s="1">
        <v>20231002</v>
      </c>
      <c r="T781" s="1" t="s">
        <v>38</v>
      </c>
      <c r="U781" s="1" t="b">
        <v>0</v>
      </c>
      <c r="V781" s="1" t="b">
        <v>0</v>
      </c>
      <c r="W781" s="1" t="str" cm="1">
        <f t="array" ref="W781">_xlfn.XLOOKUP(MID(JuchuZan[[#This Row],[Item'#]],2,3),INDEX(_dtRg_Material,,1),INDEX(_dtRg_Material,,2),"-")</f>
        <v>-</v>
      </c>
      <c r="X781" s="1">
        <f>JuchuZan[[#This Row],[Total Length]]/JuchuZan[[#This Row],[OrderQty]]</f>
        <v>300</v>
      </c>
      <c r="Y781" s="87">
        <f>JuchuZan[[#This Row],[TotalPrice]]+Y780</f>
        <v>1875317.880000002</v>
      </c>
      <c r="Z7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1" s="1">
        <f>JuchuZan[[#This Row],[Total Length]]/JuchuZan[[#This Row],[Total Block]]</f>
        <v>300</v>
      </c>
      <c r="AB781" s="1">
        <f>JuchuZan[[#This Row],[TotalPrice]]/JuchuZan[[#This Row],[OrderQty]]</f>
        <v>307.84000000000003</v>
      </c>
      <c r="AC781" s="1" t="e">
        <f>_xlfn.XLOOKUP(JuchuZan[[#This Row],[H'#]],#REF!,#REF!,"NA",0)</f>
        <v>#REF!</v>
      </c>
      <c r="AD781" s="1" t="e">
        <f>_xlfn.XLOOKUP(JuchuZan[[#This Row],[H'#]],#REF!,#REF!,"NA",0)</f>
        <v>#REF!</v>
      </c>
      <c r="AE781" s="1" t="str">
        <f>_xlfn.XLOOKUP(JuchuZan[[#This Row],[H'#]],[3]Sheet1!$H$2:$H$1079,[3]Sheet1!$B$2:$B$1079,"NA",0)</f>
        <v>NA</v>
      </c>
    </row>
    <row r="782" spans="1:31">
      <c r="A782" s="1" t="s">
        <v>2134</v>
      </c>
      <c r="B782" s="1" t="s">
        <v>1151</v>
      </c>
      <c r="C782" s="1" t="s">
        <v>1152</v>
      </c>
      <c r="D782" s="1">
        <v>10</v>
      </c>
      <c r="E782" s="1">
        <v>165000</v>
      </c>
      <c r="F782" s="1">
        <v>80</v>
      </c>
      <c r="G782" s="1" t="s">
        <v>156</v>
      </c>
      <c r="H782" s="1" t="s">
        <v>66</v>
      </c>
      <c r="I782" s="1" t="s">
        <v>67</v>
      </c>
      <c r="J782" s="1" t="s">
        <v>51</v>
      </c>
      <c r="K782" s="1" t="s">
        <v>207</v>
      </c>
      <c r="L782" s="1" t="s">
        <v>38</v>
      </c>
      <c r="M782" s="1" t="s">
        <v>38</v>
      </c>
      <c r="N782" s="1">
        <v>2057.61</v>
      </c>
      <c r="O782" s="2">
        <v>20576.099999999999</v>
      </c>
      <c r="P782" s="1">
        <v>11</v>
      </c>
      <c r="Q782" s="1">
        <v>20231002</v>
      </c>
      <c r="R782" s="1">
        <v>20231002</v>
      </c>
      <c r="S782" s="1">
        <v>20231002</v>
      </c>
      <c r="T782" s="1" t="s">
        <v>1153</v>
      </c>
      <c r="U782" s="1" t="b">
        <v>0</v>
      </c>
      <c r="V782" s="1" t="b">
        <v>1</v>
      </c>
      <c r="W782" s="1" t="str" cm="1">
        <f t="array" ref="W782">_xlfn.XLOOKUP(MID(JuchuZan[[#This Row],[Item'#]],2,3),INDEX(_dtRg_Material,,1),INDEX(_dtRg_Material,,2),"-")</f>
        <v>-</v>
      </c>
      <c r="X782" s="1">
        <f>JuchuZan[[#This Row],[Total Length]]/JuchuZan[[#This Row],[OrderQty]]</f>
        <v>16500</v>
      </c>
      <c r="Y782" s="87">
        <f>JuchuZan[[#This Row],[TotalPrice]]+Y781</f>
        <v>1895893.9800000021</v>
      </c>
      <c r="Z7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2" s="1">
        <f>JuchuZan[[#This Row],[Total Length]]/JuchuZan[[#This Row],[Total Block]]</f>
        <v>2062.5</v>
      </c>
      <c r="AB782" s="1">
        <f>JuchuZan[[#This Row],[TotalPrice]]/JuchuZan[[#This Row],[OrderQty]]</f>
        <v>2057.6099999999997</v>
      </c>
      <c r="AC782" s="1" t="e">
        <f>_xlfn.XLOOKUP(JuchuZan[[#This Row],[H'#]],#REF!,#REF!,"NA",0)</f>
        <v>#REF!</v>
      </c>
      <c r="AD782" s="1" t="e">
        <f>_xlfn.XLOOKUP(JuchuZan[[#This Row],[H'#]],#REF!,#REF!,"NA",0)</f>
        <v>#REF!</v>
      </c>
      <c r="AE782" s="1" t="str">
        <f>_xlfn.XLOOKUP(JuchuZan[[#This Row],[H'#]],[3]Sheet1!$H$2:$H$1079,[3]Sheet1!$B$2:$B$1079,"NA",0)</f>
        <v>NA</v>
      </c>
    </row>
    <row r="783" spans="1:31">
      <c r="A783" s="1" t="s">
        <v>2135</v>
      </c>
      <c r="B783" s="1" t="s">
        <v>2136</v>
      </c>
      <c r="C783" s="1" t="s">
        <v>2137</v>
      </c>
      <c r="D783" s="1">
        <v>6</v>
      </c>
      <c r="E783" s="1">
        <v>10980</v>
      </c>
      <c r="F783" s="1">
        <v>48</v>
      </c>
      <c r="G783" s="1" t="s">
        <v>156</v>
      </c>
      <c r="H783" s="1" t="s">
        <v>66</v>
      </c>
      <c r="I783" s="1" t="s">
        <v>67</v>
      </c>
      <c r="J783" s="1" t="s">
        <v>51</v>
      </c>
      <c r="K783" s="1" t="s">
        <v>207</v>
      </c>
      <c r="L783" s="1" t="s">
        <v>38</v>
      </c>
      <c r="M783" s="1" t="s">
        <v>38</v>
      </c>
      <c r="N783" s="1">
        <v>833.3</v>
      </c>
      <c r="O783" s="2">
        <v>4999.8</v>
      </c>
      <c r="P783" s="1">
        <v>11</v>
      </c>
      <c r="Q783" s="1">
        <v>20231002</v>
      </c>
      <c r="R783" s="1">
        <v>20231002</v>
      </c>
      <c r="S783" s="1">
        <v>20231002</v>
      </c>
      <c r="T783" s="1" t="s">
        <v>38</v>
      </c>
      <c r="U783" s="1" t="b">
        <v>0</v>
      </c>
      <c r="V783" s="1" t="b">
        <v>1</v>
      </c>
      <c r="W783" s="1" t="str" cm="1">
        <f t="array" ref="W783">_xlfn.XLOOKUP(MID(JuchuZan[[#This Row],[Item'#]],2,3),INDEX(_dtRg_Material,,1),INDEX(_dtRg_Material,,2),"-")</f>
        <v>-</v>
      </c>
      <c r="X783" s="1">
        <f>JuchuZan[[#This Row],[Total Length]]/JuchuZan[[#This Row],[OrderQty]]</f>
        <v>1830</v>
      </c>
      <c r="Y783" s="87">
        <f>JuchuZan[[#This Row],[TotalPrice]]+Y782</f>
        <v>1900893.7800000021</v>
      </c>
      <c r="Z7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3" s="1">
        <f>JuchuZan[[#This Row],[Total Length]]/JuchuZan[[#This Row],[Total Block]]</f>
        <v>228.75</v>
      </c>
      <c r="AB783" s="1">
        <f>JuchuZan[[#This Row],[TotalPrice]]/JuchuZan[[#This Row],[OrderQty]]</f>
        <v>833.30000000000007</v>
      </c>
      <c r="AC783" s="1" t="e">
        <f>_xlfn.XLOOKUP(JuchuZan[[#This Row],[H'#]],#REF!,#REF!,"NA",0)</f>
        <v>#REF!</v>
      </c>
      <c r="AD783" s="1" t="e">
        <f>_xlfn.XLOOKUP(JuchuZan[[#This Row],[H'#]],#REF!,#REF!,"NA",0)</f>
        <v>#REF!</v>
      </c>
      <c r="AE783" s="1" t="str">
        <f>_xlfn.XLOOKUP(JuchuZan[[#This Row],[H'#]],[3]Sheet1!$H$2:$H$1079,[3]Sheet1!$B$2:$B$1079,"NA",0)</f>
        <v>WRAPPING &amp; PACKAGING</v>
      </c>
    </row>
    <row r="784" spans="1:31">
      <c r="A784" s="1" t="s">
        <v>2138</v>
      </c>
      <c r="B784" s="1" t="s">
        <v>1705</v>
      </c>
      <c r="C784" s="1" t="s">
        <v>1706</v>
      </c>
      <c r="D784" s="1">
        <v>16</v>
      </c>
      <c r="E784" s="1">
        <v>3920</v>
      </c>
      <c r="F784" s="1">
        <v>32</v>
      </c>
      <c r="G784" s="1" t="s">
        <v>171</v>
      </c>
      <c r="H784" s="1" t="s">
        <v>172</v>
      </c>
      <c r="I784" s="1" t="s">
        <v>173</v>
      </c>
      <c r="J784" s="1" t="s">
        <v>243</v>
      </c>
      <c r="K784" s="1" t="s">
        <v>38</v>
      </c>
      <c r="L784" s="1" t="s">
        <v>38</v>
      </c>
      <c r="M784" s="1" t="s">
        <v>38</v>
      </c>
      <c r="N784" s="1">
        <v>53.05</v>
      </c>
      <c r="O784" s="2">
        <v>848.8</v>
      </c>
      <c r="P784" s="1">
        <v>11</v>
      </c>
      <c r="Q784" s="1">
        <v>20231002</v>
      </c>
      <c r="R784" s="1">
        <v>20231002</v>
      </c>
      <c r="S784" s="1">
        <v>20231002</v>
      </c>
      <c r="T784" s="1" t="s">
        <v>38</v>
      </c>
      <c r="U784" s="1" t="b">
        <v>0</v>
      </c>
      <c r="V784" s="1" t="b">
        <v>1</v>
      </c>
      <c r="W784" s="1" t="str" cm="1">
        <f t="array" ref="W784">_xlfn.XLOOKUP(MID(JuchuZan[[#This Row],[Item'#]],2,3),INDEX(_dtRg_Material,,1),INDEX(_dtRg_Material,,2),"-")</f>
        <v>M</v>
      </c>
      <c r="X784" s="1">
        <f>JuchuZan[[#This Row],[Total Length]]/JuchuZan[[#This Row],[OrderQty]]</f>
        <v>245</v>
      </c>
      <c r="Y784" s="87">
        <f>JuchuZan[[#This Row],[TotalPrice]]+Y783</f>
        <v>1901742.5800000022</v>
      </c>
      <c r="Z7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4" s="1">
        <f>JuchuZan[[#This Row],[Total Length]]/JuchuZan[[#This Row],[Total Block]]</f>
        <v>122.5</v>
      </c>
      <c r="AB784" s="1">
        <f>JuchuZan[[#This Row],[TotalPrice]]/JuchuZan[[#This Row],[OrderQty]]</f>
        <v>53.05</v>
      </c>
      <c r="AC784" s="1" t="e">
        <f>_xlfn.XLOOKUP(JuchuZan[[#This Row],[H'#]],#REF!,#REF!,"NA",0)</f>
        <v>#REF!</v>
      </c>
      <c r="AD784" s="1" t="e">
        <f>_xlfn.XLOOKUP(JuchuZan[[#This Row],[H'#]],#REF!,#REF!,"NA",0)</f>
        <v>#REF!</v>
      </c>
      <c r="AE784" s="1" t="str">
        <f>_xlfn.XLOOKUP(JuchuZan[[#This Row],[H'#]],[3]Sheet1!$H$2:$H$1079,[3]Sheet1!$B$2:$B$1079,"NA",0)</f>
        <v>NA</v>
      </c>
    </row>
    <row r="785" spans="1:31">
      <c r="A785" s="1" t="s">
        <v>2139</v>
      </c>
      <c r="B785" s="1" t="s">
        <v>2140</v>
      </c>
      <c r="C785" s="1" t="s">
        <v>2141</v>
      </c>
      <c r="D785" s="1">
        <v>1</v>
      </c>
      <c r="E785" s="1">
        <v>220</v>
      </c>
      <c r="F785" s="1">
        <v>1</v>
      </c>
      <c r="G785" s="1" t="s">
        <v>1508</v>
      </c>
      <c r="H785" s="1" t="s">
        <v>629</v>
      </c>
      <c r="I785" s="1" t="s">
        <v>103</v>
      </c>
      <c r="J785" s="1" t="s">
        <v>355</v>
      </c>
      <c r="K785" s="1" t="s">
        <v>105</v>
      </c>
      <c r="L785" s="1" t="s">
        <v>38</v>
      </c>
      <c r="M785" s="1" t="s">
        <v>38</v>
      </c>
      <c r="N785" s="1">
        <v>69.86</v>
      </c>
      <c r="O785" s="2">
        <v>69.86</v>
      </c>
      <c r="P785" s="1">
        <v>11</v>
      </c>
      <c r="Q785" s="1">
        <v>20230926</v>
      </c>
      <c r="R785" s="1">
        <v>20231002</v>
      </c>
      <c r="S785" s="1">
        <v>20231002</v>
      </c>
      <c r="T785" s="1" t="s">
        <v>38</v>
      </c>
      <c r="U785" s="1" t="b">
        <v>0</v>
      </c>
      <c r="V785" s="1" t="b">
        <v>1</v>
      </c>
      <c r="W785" s="1" t="str" cm="1">
        <f t="array" ref="W785">_xlfn.XLOOKUP(MID(JuchuZan[[#This Row],[Item'#]],2,3),INDEX(_dtRg_Material,,1),INDEX(_dtRg_Material,,2),"-")</f>
        <v>M</v>
      </c>
      <c r="X785" s="1">
        <f>JuchuZan[[#This Row],[Total Length]]/JuchuZan[[#This Row],[OrderQty]]</f>
        <v>220</v>
      </c>
      <c r="Y785" s="87">
        <f>JuchuZan[[#This Row],[TotalPrice]]+Y784</f>
        <v>1901812.4400000023</v>
      </c>
      <c r="Z7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5" s="1">
        <f>JuchuZan[[#This Row],[Total Length]]/JuchuZan[[#This Row],[Total Block]]</f>
        <v>220</v>
      </c>
      <c r="AB785" s="1">
        <f>JuchuZan[[#This Row],[TotalPrice]]/JuchuZan[[#This Row],[OrderQty]]</f>
        <v>69.86</v>
      </c>
      <c r="AC785" s="1" t="e">
        <f>_xlfn.XLOOKUP(JuchuZan[[#This Row],[H'#]],#REF!,#REF!,"NA",0)</f>
        <v>#REF!</v>
      </c>
      <c r="AD785" s="1" t="e">
        <f>_xlfn.XLOOKUP(JuchuZan[[#This Row],[H'#]],#REF!,#REF!,"NA",0)</f>
        <v>#REF!</v>
      </c>
      <c r="AE785" s="1" t="str">
        <f>_xlfn.XLOOKUP(JuchuZan[[#This Row],[H'#]],[3]Sheet1!$H$2:$H$1079,[3]Sheet1!$B$2:$B$1079,"NA",0)</f>
        <v>NA</v>
      </c>
    </row>
    <row r="786" spans="1:31">
      <c r="A786" s="1" t="s">
        <v>2142</v>
      </c>
      <c r="B786" s="1" t="s">
        <v>2143</v>
      </c>
      <c r="C786" s="1" t="s">
        <v>2144</v>
      </c>
      <c r="D786" s="1">
        <v>4</v>
      </c>
      <c r="E786" s="1">
        <v>12800</v>
      </c>
      <c r="F786" s="1">
        <v>8</v>
      </c>
      <c r="G786" s="1" t="s">
        <v>156</v>
      </c>
      <c r="H786" s="1" t="s">
        <v>49</v>
      </c>
      <c r="I786" s="1" t="s">
        <v>50</v>
      </c>
      <c r="J786" s="1" t="s">
        <v>51</v>
      </c>
      <c r="K786" s="1" t="s">
        <v>207</v>
      </c>
      <c r="L786" s="1" t="s">
        <v>38</v>
      </c>
      <c r="M786" s="1" t="s">
        <v>38</v>
      </c>
      <c r="N786" s="1">
        <v>459.45</v>
      </c>
      <c r="O786" s="2">
        <v>1837.8</v>
      </c>
      <c r="P786" s="1">
        <v>11</v>
      </c>
      <c r="Q786" s="1">
        <v>20230928</v>
      </c>
      <c r="R786" s="1">
        <v>20231002</v>
      </c>
      <c r="S786" s="1">
        <v>20231002</v>
      </c>
      <c r="T786" s="1" t="s">
        <v>38</v>
      </c>
      <c r="U786" s="1" t="b">
        <v>0</v>
      </c>
      <c r="V786" s="1" t="b">
        <v>1</v>
      </c>
      <c r="W786" s="1" t="str" cm="1">
        <f t="array" ref="W786">_xlfn.XLOOKUP(MID(JuchuZan[[#This Row],[Item'#]],2,3),INDEX(_dtRg_Material,,1),INDEX(_dtRg_Material,,2),"-")</f>
        <v>-</v>
      </c>
      <c r="X786" s="1">
        <f>JuchuZan[[#This Row],[Total Length]]/JuchuZan[[#This Row],[OrderQty]]</f>
        <v>3200</v>
      </c>
      <c r="Y786" s="87">
        <f>JuchuZan[[#This Row],[TotalPrice]]+Y785</f>
        <v>1903650.2400000023</v>
      </c>
      <c r="Z7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6" s="1">
        <f>JuchuZan[[#This Row],[Total Length]]/JuchuZan[[#This Row],[Total Block]]</f>
        <v>1600</v>
      </c>
      <c r="AB786" s="1">
        <f>JuchuZan[[#This Row],[TotalPrice]]/JuchuZan[[#This Row],[OrderQty]]</f>
        <v>459.45</v>
      </c>
      <c r="AC786" s="1" t="e">
        <f>_xlfn.XLOOKUP(JuchuZan[[#This Row],[H'#]],#REF!,#REF!,"NA",0)</f>
        <v>#REF!</v>
      </c>
      <c r="AD786" s="1" t="e">
        <f>_xlfn.XLOOKUP(JuchuZan[[#This Row],[H'#]],#REF!,#REF!,"NA",0)</f>
        <v>#REF!</v>
      </c>
      <c r="AE786" s="1" t="str">
        <f>_xlfn.XLOOKUP(JuchuZan[[#This Row],[H'#]],[3]Sheet1!$H$2:$H$1079,[3]Sheet1!$B$2:$B$1079,"NA",0)</f>
        <v>NA</v>
      </c>
    </row>
    <row r="787" spans="1:31">
      <c r="A787" s="1" t="s">
        <v>2145</v>
      </c>
      <c r="B787" s="1" t="s">
        <v>2146</v>
      </c>
      <c r="C787" s="1" t="s">
        <v>2147</v>
      </c>
      <c r="D787" s="1">
        <v>1</v>
      </c>
      <c r="E787" s="1">
        <v>0</v>
      </c>
      <c r="F787" s="1">
        <v>1</v>
      </c>
      <c r="G787" s="1" t="s">
        <v>546</v>
      </c>
      <c r="H787" s="1" t="s">
        <v>49</v>
      </c>
      <c r="I787" s="1" t="s">
        <v>50</v>
      </c>
      <c r="J787" s="1" t="s">
        <v>51</v>
      </c>
      <c r="K787" s="1" t="s">
        <v>115</v>
      </c>
      <c r="L787" s="1" t="s">
        <v>38</v>
      </c>
      <c r="M787" s="1" t="s">
        <v>53</v>
      </c>
      <c r="N787" s="1">
        <v>57</v>
      </c>
      <c r="O787" s="2">
        <v>57</v>
      </c>
      <c r="P787" s="1">
        <v>11</v>
      </c>
      <c r="Q787" s="1">
        <v>20230925</v>
      </c>
      <c r="R787" s="1">
        <v>20231002</v>
      </c>
      <c r="S787" s="1">
        <v>20231002</v>
      </c>
      <c r="T787" s="1" t="s">
        <v>38</v>
      </c>
      <c r="U787" s="1" t="b">
        <v>0</v>
      </c>
      <c r="V787" s="1" t="b">
        <v>1</v>
      </c>
      <c r="W787" s="1" t="str" cm="1">
        <f t="array" ref="W787">_xlfn.XLOOKUP(MID(JuchuZan[[#This Row],[Item'#]],2,3),INDEX(_dtRg_Material,,1),INDEX(_dtRg_Material,,2),"-")</f>
        <v>-</v>
      </c>
      <c r="X787" s="1">
        <f>JuchuZan[[#This Row],[Total Length]]/JuchuZan[[#This Row],[OrderQty]]</f>
        <v>0</v>
      </c>
      <c r="Y787" s="87">
        <f>JuchuZan[[#This Row],[TotalPrice]]+Y786</f>
        <v>1903707.2400000023</v>
      </c>
      <c r="Z7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7" s="1">
        <f>JuchuZan[[#This Row],[Total Length]]/JuchuZan[[#This Row],[Total Block]]</f>
        <v>0</v>
      </c>
      <c r="AB787" s="1">
        <f>JuchuZan[[#This Row],[TotalPrice]]/JuchuZan[[#This Row],[OrderQty]]</f>
        <v>57</v>
      </c>
      <c r="AC787" s="1" t="e">
        <f>_xlfn.XLOOKUP(JuchuZan[[#This Row],[H'#]],#REF!,#REF!,"NA",0)</f>
        <v>#REF!</v>
      </c>
      <c r="AD787" s="1" t="e">
        <f>_xlfn.XLOOKUP(JuchuZan[[#This Row],[H'#]],#REF!,#REF!,"NA",0)</f>
        <v>#REF!</v>
      </c>
      <c r="AE787" s="1" t="str">
        <f>_xlfn.XLOOKUP(JuchuZan[[#This Row],[H'#]],[3]Sheet1!$H$2:$H$1079,[3]Sheet1!$B$2:$B$1079,"NA",0)</f>
        <v>BLOCK ASSEMBLY (GK)</v>
      </c>
    </row>
    <row r="788" spans="1:31">
      <c r="A788" s="1" t="s">
        <v>2148</v>
      </c>
      <c r="B788" s="1" t="s">
        <v>1708</v>
      </c>
      <c r="C788" s="1" t="s">
        <v>1709</v>
      </c>
      <c r="D788" s="1">
        <v>16</v>
      </c>
      <c r="E788" s="1">
        <v>3520</v>
      </c>
      <c r="F788" s="1">
        <v>32</v>
      </c>
      <c r="G788" s="1" t="s">
        <v>171</v>
      </c>
      <c r="H788" s="1" t="s">
        <v>172</v>
      </c>
      <c r="I788" s="1" t="s">
        <v>173</v>
      </c>
      <c r="J788" s="1" t="s">
        <v>243</v>
      </c>
      <c r="K788" s="1" t="s">
        <v>38</v>
      </c>
      <c r="L788" s="1" t="s">
        <v>38</v>
      </c>
      <c r="M788" s="1" t="s">
        <v>38</v>
      </c>
      <c r="N788" s="1">
        <v>51.24</v>
      </c>
      <c r="O788" s="2">
        <v>819.84</v>
      </c>
      <c r="P788" s="1">
        <v>11</v>
      </c>
      <c r="Q788" s="1">
        <v>20231002</v>
      </c>
      <c r="R788" s="1">
        <v>20231002</v>
      </c>
      <c r="S788" s="1">
        <v>20231002</v>
      </c>
      <c r="T788" s="1" t="s">
        <v>38</v>
      </c>
      <c r="U788" s="1" t="b">
        <v>0</v>
      </c>
      <c r="V788" s="1" t="b">
        <v>1</v>
      </c>
      <c r="W788" s="1" t="str" cm="1">
        <f t="array" ref="W788">_xlfn.XLOOKUP(MID(JuchuZan[[#This Row],[Item'#]],2,3),INDEX(_dtRg_Material,,1),INDEX(_dtRg_Material,,2),"-")</f>
        <v>M</v>
      </c>
      <c r="X788" s="1">
        <f>JuchuZan[[#This Row],[Total Length]]/JuchuZan[[#This Row],[OrderQty]]</f>
        <v>220</v>
      </c>
      <c r="Y788" s="87">
        <f>JuchuZan[[#This Row],[TotalPrice]]+Y787</f>
        <v>1904527.0800000024</v>
      </c>
      <c r="Z7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8" s="1">
        <f>JuchuZan[[#This Row],[Total Length]]/JuchuZan[[#This Row],[Total Block]]</f>
        <v>110</v>
      </c>
      <c r="AB788" s="1">
        <f>JuchuZan[[#This Row],[TotalPrice]]/JuchuZan[[#This Row],[OrderQty]]</f>
        <v>51.24</v>
      </c>
      <c r="AC788" s="1" t="e">
        <f>_xlfn.XLOOKUP(JuchuZan[[#This Row],[H'#]],#REF!,#REF!,"NA",0)</f>
        <v>#REF!</v>
      </c>
      <c r="AD788" s="1" t="e">
        <f>_xlfn.XLOOKUP(JuchuZan[[#This Row],[H'#]],#REF!,#REF!,"NA",0)</f>
        <v>#REF!</v>
      </c>
      <c r="AE788" s="1" t="str">
        <f>_xlfn.XLOOKUP(JuchuZan[[#This Row],[H'#]],[3]Sheet1!$H$2:$H$1079,[3]Sheet1!$B$2:$B$1079,"NA",0)</f>
        <v>NA</v>
      </c>
    </row>
    <row r="789" spans="1:31">
      <c r="A789" s="1" t="s">
        <v>2149</v>
      </c>
      <c r="B789" s="1" t="s">
        <v>1708</v>
      </c>
      <c r="C789" s="1" t="s">
        <v>1709</v>
      </c>
      <c r="D789" s="1">
        <v>16</v>
      </c>
      <c r="E789" s="1">
        <v>3520</v>
      </c>
      <c r="F789" s="1">
        <v>32</v>
      </c>
      <c r="G789" s="1" t="s">
        <v>171</v>
      </c>
      <c r="H789" s="1" t="s">
        <v>172</v>
      </c>
      <c r="I789" s="1" t="s">
        <v>173</v>
      </c>
      <c r="J789" s="1" t="s">
        <v>243</v>
      </c>
      <c r="K789" s="1" t="s">
        <v>38</v>
      </c>
      <c r="L789" s="1" t="s">
        <v>38</v>
      </c>
      <c r="M789" s="1" t="s">
        <v>38</v>
      </c>
      <c r="N789" s="1">
        <v>51.24</v>
      </c>
      <c r="O789" s="2">
        <v>819.84</v>
      </c>
      <c r="P789" s="1">
        <v>11</v>
      </c>
      <c r="Q789" s="1">
        <v>20231002</v>
      </c>
      <c r="R789" s="1">
        <v>20231002</v>
      </c>
      <c r="S789" s="1">
        <v>20231002</v>
      </c>
      <c r="T789" s="1" t="s">
        <v>38</v>
      </c>
      <c r="U789" s="1" t="b">
        <v>0</v>
      </c>
      <c r="V789" s="1" t="b">
        <v>1</v>
      </c>
      <c r="W789" s="1" t="str" cm="1">
        <f t="array" ref="W789">_xlfn.XLOOKUP(MID(JuchuZan[[#This Row],[Item'#]],2,3),INDEX(_dtRg_Material,,1),INDEX(_dtRg_Material,,2),"-")</f>
        <v>M</v>
      </c>
      <c r="X789" s="1">
        <f>JuchuZan[[#This Row],[Total Length]]/JuchuZan[[#This Row],[OrderQty]]</f>
        <v>220</v>
      </c>
      <c r="Y789" s="87">
        <f>JuchuZan[[#This Row],[TotalPrice]]+Y788</f>
        <v>1905346.9200000025</v>
      </c>
      <c r="Z7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89" s="1">
        <f>JuchuZan[[#This Row],[Total Length]]/JuchuZan[[#This Row],[Total Block]]</f>
        <v>110</v>
      </c>
      <c r="AB789" s="1">
        <f>JuchuZan[[#This Row],[TotalPrice]]/JuchuZan[[#This Row],[OrderQty]]</f>
        <v>51.24</v>
      </c>
      <c r="AC789" s="1" t="e">
        <f>_xlfn.XLOOKUP(JuchuZan[[#This Row],[H'#]],#REF!,#REF!,"NA",0)</f>
        <v>#REF!</v>
      </c>
      <c r="AD789" s="1" t="e">
        <f>_xlfn.XLOOKUP(JuchuZan[[#This Row],[H'#]],#REF!,#REF!,"NA",0)</f>
        <v>#REF!</v>
      </c>
      <c r="AE789" s="1" t="str">
        <f>_xlfn.XLOOKUP(JuchuZan[[#This Row],[H'#]],[3]Sheet1!$H$2:$H$1079,[3]Sheet1!$B$2:$B$1079,"NA",0)</f>
        <v>NA</v>
      </c>
    </row>
    <row r="790" spans="1:31">
      <c r="A790" s="1" t="s">
        <v>2150</v>
      </c>
      <c r="B790" s="1" t="s">
        <v>1708</v>
      </c>
      <c r="C790" s="1" t="s">
        <v>1709</v>
      </c>
      <c r="D790" s="1">
        <v>16</v>
      </c>
      <c r="E790" s="1">
        <v>3520</v>
      </c>
      <c r="F790" s="1">
        <v>32</v>
      </c>
      <c r="G790" s="1" t="s">
        <v>171</v>
      </c>
      <c r="H790" s="1" t="s">
        <v>172</v>
      </c>
      <c r="I790" s="1" t="s">
        <v>173</v>
      </c>
      <c r="J790" s="1" t="s">
        <v>243</v>
      </c>
      <c r="K790" s="1" t="s">
        <v>38</v>
      </c>
      <c r="L790" s="1" t="s">
        <v>38</v>
      </c>
      <c r="M790" s="1" t="s">
        <v>38</v>
      </c>
      <c r="N790" s="1">
        <v>51.24</v>
      </c>
      <c r="O790" s="2">
        <v>819.84</v>
      </c>
      <c r="P790" s="1">
        <v>11</v>
      </c>
      <c r="Q790" s="1">
        <v>20231002</v>
      </c>
      <c r="R790" s="1">
        <v>20231002</v>
      </c>
      <c r="S790" s="1">
        <v>20231002</v>
      </c>
      <c r="T790" s="1" t="s">
        <v>38</v>
      </c>
      <c r="U790" s="1" t="b">
        <v>0</v>
      </c>
      <c r="V790" s="1" t="b">
        <v>1</v>
      </c>
      <c r="W790" s="1" t="str" cm="1">
        <f t="array" ref="W790">_xlfn.XLOOKUP(MID(JuchuZan[[#This Row],[Item'#]],2,3),INDEX(_dtRg_Material,,1),INDEX(_dtRg_Material,,2),"-")</f>
        <v>M</v>
      </c>
      <c r="X790" s="1">
        <f>JuchuZan[[#This Row],[Total Length]]/JuchuZan[[#This Row],[OrderQty]]</f>
        <v>220</v>
      </c>
      <c r="Y790" s="87">
        <f>JuchuZan[[#This Row],[TotalPrice]]+Y789</f>
        <v>1906166.7600000026</v>
      </c>
      <c r="Z7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0" s="1">
        <f>JuchuZan[[#This Row],[Total Length]]/JuchuZan[[#This Row],[Total Block]]</f>
        <v>110</v>
      </c>
      <c r="AB790" s="1">
        <f>JuchuZan[[#This Row],[TotalPrice]]/JuchuZan[[#This Row],[OrderQty]]</f>
        <v>51.24</v>
      </c>
      <c r="AC790" s="1" t="e">
        <f>_xlfn.XLOOKUP(JuchuZan[[#This Row],[H'#]],#REF!,#REF!,"NA",0)</f>
        <v>#REF!</v>
      </c>
      <c r="AD790" s="1" t="e">
        <f>_xlfn.XLOOKUP(JuchuZan[[#This Row],[H'#]],#REF!,#REF!,"NA",0)</f>
        <v>#REF!</v>
      </c>
      <c r="AE790" s="1" t="str">
        <f>_xlfn.XLOOKUP(JuchuZan[[#This Row],[H'#]],[3]Sheet1!$H$2:$H$1079,[3]Sheet1!$B$2:$B$1079,"NA",0)</f>
        <v>NA</v>
      </c>
    </row>
    <row r="791" spans="1:31">
      <c r="A791" s="1" t="s">
        <v>2151</v>
      </c>
      <c r="B791" s="1" t="s">
        <v>1708</v>
      </c>
      <c r="C791" s="1" t="s">
        <v>1709</v>
      </c>
      <c r="D791" s="1">
        <v>16</v>
      </c>
      <c r="E791" s="1">
        <v>3520</v>
      </c>
      <c r="F791" s="1">
        <v>32</v>
      </c>
      <c r="G791" s="1" t="s">
        <v>171</v>
      </c>
      <c r="H791" s="1" t="s">
        <v>172</v>
      </c>
      <c r="I791" s="1" t="s">
        <v>173</v>
      </c>
      <c r="J791" s="1" t="s">
        <v>243</v>
      </c>
      <c r="K791" s="1" t="s">
        <v>38</v>
      </c>
      <c r="L791" s="1" t="s">
        <v>38</v>
      </c>
      <c r="M791" s="1" t="s">
        <v>38</v>
      </c>
      <c r="N791" s="1">
        <v>51.24</v>
      </c>
      <c r="O791" s="2">
        <v>819.84</v>
      </c>
      <c r="P791" s="1">
        <v>11</v>
      </c>
      <c r="Q791" s="1">
        <v>20231002</v>
      </c>
      <c r="R791" s="1">
        <v>20231002</v>
      </c>
      <c r="S791" s="1">
        <v>20231002</v>
      </c>
      <c r="T791" s="1" t="s">
        <v>38</v>
      </c>
      <c r="U791" s="1" t="b">
        <v>0</v>
      </c>
      <c r="V791" s="1" t="b">
        <v>1</v>
      </c>
      <c r="W791" s="1" t="str" cm="1">
        <f t="array" ref="W791">_xlfn.XLOOKUP(MID(JuchuZan[[#This Row],[Item'#]],2,3),INDEX(_dtRg_Material,,1),INDEX(_dtRg_Material,,2),"-")</f>
        <v>M</v>
      </c>
      <c r="X791" s="1">
        <f>JuchuZan[[#This Row],[Total Length]]/JuchuZan[[#This Row],[OrderQty]]</f>
        <v>220</v>
      </c>
      <c r="Y791" s="87">
        <f>JuchuZan[[#This Row],[TotalPrice]]+Y790</f>
        <v>1906986.6000000027</v>
      </c>
      <c r="Z7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1" s="1">
        <f>JuchuZan[[#This Row],[Total Length]]/JuchuZan[[#This Row],[Total Block]]</f>
        <v>110</v>
      </c>
      <c r="AB791" s="1">
        <f>JuchuZan[[#This Row],[TotalPrice]]/JuchuZan[[#This Row],[OrderQty]]</f>
        <v>51.24</v>
      </c>
      <c r="AC791" s="1" t="e">
        <f>_xlfn.XLOOKUP(JuchuZan[[#This Row],[H'#]],#REF!,#REF!,"NA",0)</f>
        <v>#REF!</v>
      </c>
      <c r="AD791" s="1" t="e">
        <f>_xlfn.XLOOKUP(JuchuZan[[#This Row],[H'#]],#REF!,#REF!,"NA",0)</f>
        <v>#REF!</v>
      </c>
      <c r="AE791" s="1" t="str">
        <f>_xlfn.XLOOKUP(JuchuZan[[#This Row],[H'#]],[3]Sheet1!$H$2:$H$1079,[3]Sheet1!$B$2:$B$1079,"NA",0)</f>
        <v>NA</v>
      </c>
    </row>
    <row r="792" spans="1:31">
      <c r="A792" s="1" t="s">
        <v>2152</v>
      </c>
      <c r="B792" s="1" t="s">
        <v>1708</v>
      </c>
      <c r="C792" s="1" t="s">
        <v>1709</v>
      </c>
      <c r="D792" s="1">
        <v>16</v>
      </c>
      <c r="E792" s="1">
        <v>3520</v>
      </c>
      <c r="F792" s="1">
        <v>32</v>
      </c>
      <c r="G792" s="1" t="s">
        <v>171</v>
      </c>
      <c r="H792" s="1" t="s">
        <v>172</v>
      </c>
      <c r="I792" s="1" t="s">
        <v>173</v>
      </c>
      <c r="J792" s="1" t="s">
        <v>243</v>
      </c>
      <c r="K792" s="1" t="s">
        <v>38</v>
      </c>
      <c r="L792" s="1" t="s">
        <v>38</v>
      </c>
      <c r="M792" s="1" t="s">
        <v>38</v>
      </c>
      <c r="N792" s="1">
        <v>51.24</v>
      </c>
      <c r="O792" s="2">
        <v>819.84</v>
      </c>
      <c r="P792" s="1">
        <v>11</v>
      </c>
      <c r="Q792" s="1">
        <v>20231002</v>
      </c>
      <c r="R792" s="1">
        <v>20231002</v>
      </c>
      <c r="S792" s="1">
        <v>20231002</v>
      </c>
      <c r="T792" s="1" t="s">
        <v>38</v>
      </c>
      <c r="U792" s="1" t="b">
        <v>0</v>
      </c>
      <c r="V792" s="1" t="b">
        <v>1</v>
      </c>
      <c r="W792" s="1" t="str" cm="1">
        <f t="array" ref="W792">_xlfn.XLOOKUP(MID(JuchuZan[[#This Row],[Item'#]],2,3),INDEX(_dtRg_Material,,1),INDEX(_dtRg_Material,,2),"-")</f>
        <v>M</v>
      </c>
      <c r="X792" s="1">
        <f>JuchuZan[[#This Row],[Total Length]]/JuchuZan[[#This Row],[OrderQty]]</f>
        <v>220</v>
      </c>
      <c r="Y792" s="87">
        <f>JuchuZan[[#This Row],[TotalPrice]]+Y791</f>
        <v>1907806.4400000027</v>
      </c>
      <c r="Z7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2" s="1">
        <f>JuchuZan[[#This Row],[Total Length]]/JuchuZan[[#This Row],[Total Block]]</f>
        <v>110</v>
      </c>
      <c r="AB792" s="1">
        <f>JuchuZan[[#This Row],[TotalPrice]]/JuchuZan[[#This Row],[OrderQty]]</f>
        <v>51.24</v>
      </c>
      <c r="AC792" s="1" t="e">
        <f>_xlfn.XLOOKUP(JuchuZan[[#This Row],[H'#]],#REF!,#REF!,"NA",0)</f>
        <v>#REF!</v>
      </c>
      <c r="AD792" s="1" t="e">
        <f>_xlfn.XLOOKUP(JuchuZan[[#This Row],[H'#]],#REF!,#REF!,"NA",0)</f>
        <v>#REF!</v>
      </c>
      <c r="AE792" s="1" t="str">
        <f>_xlfn.XLOOKUP(JuchuZan[[#This Row],[H'#]],[3]Sheet1!$H$2:$H$1079,[3]Sheet1!$B$2:$B$1079,"NA",0)</f>
        <v>WHEEL CUTTING HALF 4</v>
      </c>
    </row>
    <row r="793" spans="1:31">
      <c r="A793" s="1" t="s">
        <v>2153</v>
      </c>
      <c r="B793" s="1" t="s">
        <v>1708</v>
      </c>
      <c r="C793" s="1" t="s">
        <v>1709</v>
      </c>
      <c r="D793" s="1">
        <v>16</v>
      </c>
      <c r="E793" s="1">
        <v>3520</v>
      </c>
      <c r="F793" s="1">
        <v>32</v>
      </c>
      <c r="G793" s="1" t="s">
        <v>171</v>
      </c>
      <c r="H793" s="1" t="s">
        <v>172</v>
      </c>
      <c r="I793" s="1" t="s">
        <v>173</v>
      </c>
      <c r="J793" s="1" t="s">
        <v>243</v>
      </c>
      <c r="K793" s="1" t="s">
        <v>38</v>
      </c>
      <c r="L793" s="1" t="s">
        <v>38</v>
      </c>
      <c r="M793" s="1" t="s">
        <v>38</v>
      </c>
      <c r="N793" s="1">
        <v>51.24</v>
      </c>
      <c r="O793" s="2">
        <v>819.84</v>
      </c>
      <c r="P793" s="1">
        <v>11</v>
      </c>
      <c r="Q793" s="1">
        <v>20231002</v>
      </c>
      <c r="R793" s="1">
        <v>20231002</v>
      </c>
      <c r="S793" s="1">
        <v>20231002</v>
      </c>
      <c r="T793" s="1" t="s">
        <v>38</v>
      </c>
      <c r="U793" s="1" t="b">
        <v>0</v>
      </c>
      <c r="V793" s="1" t="b">
        <v>1</v>
      </c>
      <c r="W793" s="1" t="str" cm="1">
        <f t="array" ref="W793">_xlfn.XLOOKUP(MID(JuchuZan[[#This Row],[Item'#]],2,3),INDEX(_dtRg_Material,,1),INDEX(_dtRg_Material,,2),"-")</f>
        <v>M</v>
      </c>
      <c r="X793" s="1">
        <f>JuchuZan[[#This Row],[Total Length]]/JuchuZan[[#This Row],[OrderQty]]</f>
        <v>220</v>
      </c>
      <c r="Y793" s="87">
        <f>JuchuZan[[#This Row],[TotalPrice]]+Y792</f>
        <v>1908626.2800000028</v>
      </c>
      <c r="Z7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3" s="1">
        <f>JuchuZan[[#This Row],[Total Length]]/JuchuZan[[#This Row],[Total Block]]</f>
        <v>110</v>
      </c>
      <c r="AB793" s="1">
        <f>JuchuZan[[#This Row],[TotalPrice]]/JuchuZan[[#This Row],[OrderQty]]</f>
        <v>51.24</v>
      </c>
      <c r="AC793" s="1" t="e">
        <f>_xlfn.XLOOKUP(JuchuZan[[#This Row],[H'#]],#REF!,#REF!,"NA",0)</f>
        <v>#REF!</v>
      </c>
      <c r="AD793" s="1" t="e">
        <f>_xlfn.XLOOKUP(JuchuZan[[#This Row],[H'#]],#REF!,#REF!,"NA",0)</f>
        <v>#REF!</v>
      </c>
      <c r="AE793" s="1" t="str">
        <f>_xlfn.XLOOKUP(JuchuZan[[#This Row],[H'#]],[3]Sheet1!$H$2:$H$1079,[3]Sheet1!$B$2:$B$1079,"NA",0)</f>
        <v>NA</v>
      </c>
    </row>
    <row r="794" spans="1:31">
      <c r="A794" s="1" t="s">
        <v>2154</v>
      </c>
      <c r="B794" s="1" t="s">
        <v>1708</v>
      </c>
      <c r="C794" s="1" t="s">
        <v>1709</v>
      </c>
      <c r="D794" s="1">
        <v>16</v>
      </c>
      <c r="E794" s="1">
        <v>3520</v>
      </c>
      <c r="F794" s="1">
        <v>32</v>
      </c>
      <c r="G794" s="1" t="s">
        <v>171</v>
      </c>
      <c r="H794" s="1" t="s">
        <v>172</v>
      </c>
      <c r="I794" s="1" t="s">
        <v>173</v>
      </c>
      <c r="J794" s="1" t="s">
        <v>243</v>
      </c>
      <c r="K794" s="1" t="s">
        <v>38</v>
      </c>
      <c r="L794" s="1" t="s">
        <v>38</v>
      </c>
      <c r="M794" s="1" t="s">
        <v>38</v>
      </c>
      <c r="N794" s="1">
        <v>51.24</v>
      </c>
      <c r="O794" s="2">
        <v>819.84</v>
      </c>
      <c r="P794" s="1">
        <v>11</v>
      </c>
      <c r="Q794" s="1">
        <v>20231002</v>
      </c>
      <c r="R794" s="1">
        <v>20231002</v>
      </c>
      <c r="S794" s="1">
        <v>20231002</v>
      </c>
      <c r="T794" s="1" t="s">
        <v>38</v>
      </c>
      <c r="U794" s="1" t="b">
        <v>0</v>
      </c>
      <c r="V794" s="1" t="b">
        <v>1</v>
      </c>
      <c r="W794" s="1" t="str" cm="1">
        <f t="array" ref="W794">_xlfn.XLOOKUP(MID(JuchuZan[[#This Row],[Item'#]],2,3),INDEX(_dtRg_Material,,1),INDEX(_dtRg_Material,,2),"-")</f>
        <v>M</v>
      </c>
      <c r="X794" s="1">
        <f>JuchuZan[[#This Row],[Total Length]]/JuchuZan[[#This Row],[OrderQty]]</f>
        <v>220</v>
      </c>
      <c r="Y794" s="87">
        <f>JuchuZan[[#This Row],[TotalPrice]]+Y793</f>
        <v>1909446.1200000029</v>
      </c>
      <c r="Z7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4" s="1">
        <f>JuchuZan[[#This Row],[Total Length]]/JuchuZan[[#This Row],[Total Block]]</f>
        <v>110</v>
      </c>
      <c r="AB794" s="1">
        <f>JuchuZan[[#This Row],[TotalPrice]]/JuchuZan[[#This Row],[OrderQty]]</f>
        <v>51.24</v>
      </c>
      <c r="AC794" s="1" t="e">
        <f>_xlfn.XLOOKUP(JuchuZan[[#This Row],[H'#]],#REF!,#REF!,"NA",0)</f>
        <v>#REF!</v>
      </c>
      <c r="AD794" s="1" t="e">
        <f>_xlfn.XLOOKUP(JuchuZan[[#This Row],[H'#]],#REF!,#REF!,"NA",0)</f>
        <v>#REF!</v>
      </c>
      <c r="AE794" s="1" t="str">
        <f>_xlfn.XLOOKUP(JuchuZan[[#This Row],[H'#]],[3]Sheet1!$H$2:$H$1079,[3]Sheet1!$B$2:$B$1079,"NA",0)</f>
        <v>WHEEL CUTTING HALF 4</v>
      </c>
    </row>
    <row r="795" spans="1:31">
      <c r="A795" s="1" t="s">
        <v>2155</v>
      </c>
      <c r="B795" s="1" t="s">
        <v>1708</v>
      </c>
      <c r="C795" s="1" t="s">
        <v>1709</v>
      </c>
      <c r="D795" s="1">
        <v>16</v>
      </c>
      <c r="E795" s="1">
        <v>3520</v>
      </c>
      <c r="F795" s="1">
        <v>32</v>
      </c>
      <c r="G795" s="1" t="s">
        <v>171</v>
      </c>
      <c r="H795" s="1" t="s">
        <v>172</v>
      </c>
      <c r="I795" s="1" t="s">
        <v>173</v>
      </c>
      <c r="J795" s="1" t="s">
        <v>243</v>
      </c>
      <c r="K795" s="1" t="s">
        <v>38</v>
      </c>
      <c r="L795" s="1" t="s">
        <v>38</v>
      </c>
      <c r="M795" s="1" t="s">
        <v>38</v>
      </c>
      <c r="N795" s="1">
        <v>51.24</v>
      </c>
      <c r="O795" s="2">
        <v>819.84</v>
      </c>
      <c r="P795" s="1">
        <v>11</v>
      </c>
      <c r="Q795" s="1">
        <v>20231002</v>
      </c>
      <c r="R795" s="1">
        <v>20231002</v>
      </c>
      <c r="S795" s="1">
        <v>20231002</v>
      </c>
      <c r="T795" s="1" t="s">
        <v>38</v>
      </c>
      <c r="U795" s="1" t="b">
        <v>0</v>
      </c>
      <c r="V795" s="1" t="b">
        <v>1</v>
      </c>
      <c r="W795" s="1" t="str" cm="1">
        <f t="array" ref="W795">_xlfn.XLOOKUP(MID(JuchuZan[[#This Row],[Item'#]],2,3),INDEX(_dtRg_Material,,1),INDEX(_dtRg_Material,,2),"-")</f>
        <v>M</v>
      </c>
      <c r="X795" s="1">
        <f>JuchuZan[[#This Row],[Total Length]]/JuchuZan[[#This Row],[OrderQty]]</f>
        <v>220</v>
      </c>
      <c r="Y795" s="87">
        <f>JuchuZan[[#This Row],[TotalPrice]]+Y794</f>
        <v>1910265.960000003</v>
      </c>
      <c r="Z7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5" s="1">
        <f>JuchuZan[[#This Row],[Total Length]]/JuchuZan[[#This Row],[Total Block]]</f>
        <v>110</v>
      </c>
      <c r="AB795" s="1">
        <f>JuchuZan[[#This Row],[TotalPrice]]/JuchuZan[[#This Row],[OrderQty]]</f>
        <v>51.24</v>
      </c>
      <c r="AC795" s="1" t="e">
        <f>_xlfn.XLOOKUP(JuchuZan[[#This Row],[H'#]],#REF!,#REF!,"NA",0)</f>
        <v>#REF!</v>
      </c>
      <c r="AD795" s="1" t="e">
        <f>_xlfn.XLOOKUP(JuchuZan[[#This Row],[H'#]],#REF!,#REF!,"NA",0)</f>
        <v>#REF!</v>
      </c>
      <c r="AE795" s="1" t="str">
        <f>_xlfn.XLOOKUP(JuchuZan[[#This Row],[H'#]],[3]Sheet1!$H$2:$H$1079,[3]Sheet1!$B$2:$B$1079,"NA",0)</f>
        <v>NA</v>
      </c>
    </row>
    <row r="796" spans="1:31">
      <c r="A796" s="1" t="s">
        <v>2156</v>
      </c>
      <c r="B796" s="1" t="s">
        <v>1708</v>
      </c>
      <c r="C796" s="1" t="s">
        <v>1709</v>
      </c>
      <c r="D796" s="1">
        <v>16</v>
      </c>
      <c r="E796" s="1">
        <v>3520</v>
      </c>
      <c r="F796" s="1">
        <v>32</v>
      </c>
      <c r="G796" s="1" t="s">
        <v>171</v>
      </c>
      <c r="H796" s="1" t="s">
        <v>172</v>
      </c>
      <c r="I796" s="1" t="s">
        <v>173</v>
      </c>
      <c r="J796" s="1" t="s">
        <v>243</v>
      </c>
      <c r="K796" s="1" t="s">
        <v>38</v>
      </c>
      <c r="L796" s="1" t="s">
        <v>38</v>
      </c>
      <c r="M796" s="1" t="s">
        <v>38</v>
      </c>
      <c r="N796" s="1">
        <v>51.24</v>
      </c>
      <c r="O796" s="2">
        <v>819.84</v>
      </c>
      <c r="P796" s="1">
        <v>11</v>
      </c>
      <c r="Q796" s="1">
        <v>20231002</v>
      </c>
      <c r="R796" s="1">
        <v>20231002</v>
      </c>
      <c r="S796" s="1">
        <v>20231002</v>
      </c>
      <c r="T796" s="1" t="s">
        <v>38</v>
      </c>
      <c r="U796" s="1" t="b">
        <v>0</v>
      </c>
      <c r="V796" s="1" t="b">
        <v>1</v>
      </c>
      <c r="W796" s="1" t="str" cm="1">
        <f t="array" ref="W796">_xlfn.XLOOKUP(MID(JuchuZan[[#This Row],[Item'#]],2,3),INDEX(_dtRg_Material,,1),INDEX(_dtRg_Material,,2),"-")</f>
        <v>M</v>
      </c>
      <c r="X796" s="1">
        <f>JuchuZan[[#This Row],[Total Length]]/JuchuZan[[#This Row],[OrderQty]]</f>
        <v>220</v>
      </c>
      <c r="Y796" s="87">
        <f>JuchuZan[[#This Row],[TotalPrice]]+Y795</f>
        <v>1911085.8000000031</v>
      </c>
      <c r="Z7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6" s="1">
        <f>JuchuZan[[#This Row],[Total Length]]/JuchuZan[[#This Row],[Total Block]]</f>
        <v>110</v>
      </c>
      <c r="AB796" s="1">
        <f>JuchuZan[[#This Row],[TotalPrice]]/JuchuZan[[#This Row],[OrderQty]]</f>
        <v>51.24</v>
      </c>
      <c r="AC796" s="1" t="e">
        <f>_xlfn.XLOOKUP(JuchuZan[[#This Row],[H'#]],#REF!,#REF!,"NA",0)</f>
        <v>#REF!</v>
      </c>
      <c r="AD796" s="1" t="e">
        <f>_xlfn.XLOOKUP(JuchuZan[[#This Row],[H'#]],#REF!,#REF!,"NA",0)</f>
        <v>#REF!</v>
      </c>
      <c r="AE796" s="1" t="str">
        <f>_xlfn.XLOOKUP(JuchuZan[[#This Row],[H'#]],[3]Sheet1!$H$2:$H$1079,[3]Sheet1!$B$2:$B$1079,"NA",0)</f>
        <v>NA</v>
      </c>
    </row>
    <row r="797" spans="1:31">
      <c r="A797" s="1" t="s">
        <v>2157</v>
      </c>
      <c r="B797" s="1" t="s">
        <v>1452</v>
      </c>
      <c r="C797" s="1" t="s">
        <v>1453</v>
      </c>
      <c r="D797" s="1">
        <v>16</v>
      </c>
      <c r="E797" s="1">
        <v>7520</v>
      </c>
      <c r="F797" s="1">
        <v>32</v>
      </c>
      <c r="G797" s="1" t="s">
        <v>171</v>
      </c>
      <c r="H797" s="1" t="s">
        <v>172</v>
      </c>
      <c r="I797" s="1" t="s">
        <v>173</v>
      </c>
      <c r="J797" s="1" t="s">
        <v>243</v>
      </c>
      <c r="K797" s="1" t="s">
        <v>38</v>
      </c>
      <c r="L797" s="1" t="s">
        <v>38</v>
      </c>
      <c r="M797" s="1" t="s">
        <v>38</v>
      </c>
      <c r="N797" s="1">
        <v>69.400000000000006</v>
      </c>
      <c r="O797" s="2">
        <v>1110.4000000000001</v>
      </c>
      <c r="P797" s="1">
        <v>11</v>
      </c>
      <c r="Q797" s="1">
        <v>20231002</v>
      </c>
      <c r="R797" s="1">
        <v>20231002</v>
      </c>
      <c r="S797" s="1">
        <v>20231002</v>
      </c>
      <c r="T797" s="1" t="s">
        <v>38</v>
      </c>
      <c r="U797" s="1" t="b">
        <v>0</v>
      </c>
      <c r="V797" s="1" t="b">
        <v>1</v>
      </c>
      <c r="W797" s="1" t="str" cm="1">
        <f t="array" ref="W797">_xlfn.XLOOKUP(MID(JuchuZan[[#This Row],[Item'#]],2,3),INDEX(_dtRg_Material,,1),INDEX(_dtRg_Material,,2),"-")</f>
        <v>M</v>
      </c>
      <c r="X797" s="1">
        <f>JuchuZan[[#This Row],[Total Length]]/JuchuZan[[#This Row],[OrderQty]]</f>
        <v>470</v>
      </c>
      <c r="Y797" s="87">
        <f>JuchuZan[[#This Row],[TotalPrice]]+Y796</f>
        <v>1912196.200000003</v>
      </c>
      <c r="Z7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7" s="1">
        <f>JuchuZan[[#This Row],[Total Length]]/JuchuZan[[#This Row],[Total Block]]</f>
        <v>235</v>
      </c>
      <c r="AB797" s="1">
        <f>JuchuZan[[#This Row],[TotalPrice]]/JuchuZan[[#This Row],[OrderQty]]</f>
        <v>69.400000000000006</v>
      </c>
      <c r="AC797" s="1" t="e">
        <f>_xlfn.XLOOKUP(JuchuZan[[#This Row],[H'#]],#REF!,#REF!,"NA",0)</f>
        <v>#REF!</v>
      </c>
      <c r="AD797" s="1" t="e">
        <f>_xlfn.XLOOKUP(JuchuZan[[#This Row],[H'#]],#REF!,#REF!,"NA",0)</f>
        <v>#REF!</v>
      </c>
      <c r="AE797" s="1" t="str">
        <f>_xlfn.XLOOKUP(JuchuZan[[#This Row],[H'#]],[3]Sheet1!$H$2:$H$1079,[3]Sheet1!$B$2:$B$1079,"NA",0)</f>
        <v>NA</v>
      </c>
    </row>
    <row r="798" spans="1:31">
      <c r="A798" s="1" t="s">
        <v>2158</v>
      </c>
      <c r="B798" s="1" t="s">
        <v>934</v>
      </c>
      <c r="C798" s="1" t="s">
        <v>935</v>
      </c>
      <c r="D798" s="1">
        <v>24</v>
      </c>
      <c r="E798" s="1">
        <v>29184</v>
      </c>
      <c r="F798" s="1">
        <v>48</v>
      </c>
      <c r="G798" s="1" t="s">
        <v>936</v>
      </c>
      <c r="H798" s="1" t="s">
        <v>49</v>
      </c>
      <c r="I798" s="1" t="s">
        <v>50</v>
      </c>
      <c r="J798" s="1" t="s">
        <v>397</v>
      </c>
      <c r="K798" s="1" t="s">
        <v>82</v>
      </c>
      <c r="L798" s="1" t="s">
        <v>38</v>
      </c>
      <c r="M798" s="1" t="s">
        <v>53</v>
      </c>
      <c r="N798" s="1">
        <v>282.52</v>
      </c>
      <c r="O798" s="2">
        <v>6780.48</v>
      </c>
      <c r="P798" s="1">
        <v>11</v>
      </c>
      <c r="Q798" s="1">
        <v>20231016</v>
      </c>
      <c r="R798" s="1">
        <v>20231002</v>
      </c>
      <c r="S798" s="1">
        <v>20231016</v>
      </c>
      <c r="T798" s="1" t="s">
        <v>937</v>
      </c>
      <c r="U798" s="1" t="b">
        <v>0</v>
      </c>
      <c r="V798" s="1" t="b">
        <v>1</v>
      </c>
      <c r="W798" s="1" t="str" cm="1">
        <f t="array" ref="W798">_xlfn.XLOOKUP(MID(JuchuZan[[#This Row],[Item'#]],2,3),INDEX(_dtRg_Material,,1),INDEX(_dtRg_Material,,2),"-")</f>
        <v>-</v>
      </c>
      <c r="X798" s="1">
        <f>JuchuZan[[#This Row],[Total Length]]/JuchuZan[[#This Row],[OrderQty]]</f>
        <v>1216</v>
      </c>
      <c r="Y798" s="87">
        <f>JuchuZan[[#This Row],[TotalPrice]]+Y797</f>
        <v>1918976.680000003</v>
      </c>
      <c r="Z7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8" s="1">
        <f>JuchuZan[[#This Row],[Total Length]]/JuchuZan[[#This Row],[Total Block]]</f>
        <v>608</v>
      </c>
      <c r="AB798" s="1">
        <f>JuchuZan[[#This Row],[TotalPrice]]/JuchuZan[[#This Row],[OrderQty]]</f>
        <v>282.52</v>
      </c>
      <c r="AC798" s="1" t="e">
        <f>_xlfn.XLOOKUP(JuchuZan[[#This Row],[H'#]],#REF!,#REF!,"NA",0)</f>
        <v>#REF!</v>
      </c>
      <c r="AD798" s="1" t="e">
        <f>_xlfn.XLOOKUP(JuchuZan[[#This Row],[H'#]],#REF!,#REF!,"NA",0)</f>
        <v>#REF!</v>
      </c>
      <c r="AE798" s="1" t="str">
        <f>_xlfn.XLOOKUP(JuchuZan[[#This Row],[H'#]],[3]Sheet1!$H$2:$H$1079,[3]Sheet1!$B$2:$B$1079,"NA",0)</f>
        <v>NA</v>
      </c>
    </row>
    <row r="799" spans="1:31">
      <c r="A799" s="1" t="s">
        <v>2159</v>
      </c>
      <c r="B799" s="1" t="s">
        <v>2160</v>
      </c>
      <c r="C799" s="1" t="s">
        <v>2161</v>
      </c>
      <c r="D799" s="1">
        <v>1</v>
      </c>
      <c r="E799" s="1">
        <v>7160</v>
      </c>
      <c r="F799" s="1">
        <v>6</v>
      </c>
      <c r="G799" s="1" t="s">
        <v>309</v>
      </c>
      <c r="H799" s="1" t="s">
        <v>49</v>
      </c>
      <c r="I799" s="1" t="s">
        <v>50</v>
      </c>
      <c r="J799" s="1" t="s">
        <v>397</v>
      </c>
      <c r="K799" s="1" t="s">
        <v>60</v>
      </c>
      <c r="L799" s="1" t="s">
        <v>38</v>
      </c>
      <c r="M799" s="1" t="s">
        <v>38</v>
      </c>
      <c r="N799" s="1">
        <v>1033.1199999999999</v>
      </c>
      <c r="O799" s="2">
        <v>1033.1199999999999</v>
      </c>
      <c r="P799" s="1">
        <v>11</v>
      </c>
      <c r="Q799" s="1">
        <v>20230926</v>
      </c>
      <c r="R799" s="1">
        <v>20231003</v>
      </c>
      <c r="S799" s="1">
        <v>20231003</v>
      </c>
      <c r="T799" s="1" t="s">
        <v>2162</v>
      </c>
      <c r="U799" s="1" t="b">
        <v>0</v>
      </c>
      <c r="V799" s="1" t="b">
        <v>1</v>
      </c>
      <c r="W799" s="1" t="str" cm="1">
        <f t="array" ref="W799">_xlfn.XLOOKUP(MID(JuchuZan[[#This Row],[Item'#]],2,3),INDEX(_dtRg_Material,,1),INDEX(_dtRg_Material,,2),"-")</f>
        <v>-</v>
      </c>
      <c r="X799" s="1">
        <f>JuchuZan[[#This Row],[Total Length]]/JuchuZan[[#This Row],[OrderQty]]</f>
        <v>7160</v>
      </c>
      <c r="Y799" s="87">
        <f>JuchuZan[[#This Row],[TotalPrice]]+Y798</f>
        <v>1920009.8000000031</v>
      </c>
      <c r="Z7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799" s="1">
        <f>JuchuZan[[#This Row],[Total Length]]/JuchuZan[[#This Row],[Total Block]]</f>
        <v>1193.3333333333333</v>
      </c>
      <c r="AB799" s="1">
        <f>JuchuZan[[#This Row],[TotalPrice]]/JuchuZan[[#This Row],[OrderQty]]</f>
        <v>1033.1199999999999</v>
      </c>
      <c r="AC799" s="1" t="e">
        <f>_xlfn.XLOOKUP(JuchuZan[[#This Row],[H'#]],#REF!,#REF!,"NA",0)</f>
        <v>#REF!</v>
      </c>
      <c r="AD799" s="1" t="e">
        <f>_xlfn.XLOOKUP(JuchuZan[[#This Row],[H'#]],#REF!,#REF!,"NA",0)</f>
        <v>#REF!</v>
      </c>
      <c r="AE799" s="1" t="str">
        <f>_xlfn.XLOOKUP(JuchuZan[[#This Row],[H'#]],[3]Sheet1!$H$2:$H$1079,[3]Sheet1!$B$2:$B$1079,"NA",0)</f>
        <v>NA</v>
      </c>
    </row>
    <row r="800" spans="1:31">
      <c r="A800" s="1" t="s">
        <v>2163</v>
      </c>
      <c r="B800" s="1" t="s">
        <v>2164</v>
      </c>
      <c r="C800" s="1" t="s">
        <v>2165</v>
      </c>
      <c r="D800" s="1">
        <v>4</v>
      </c>
      <c r="E800" s="1">
        <v>8680</v>
      </c>
      <c r="F800" s="1">
        <v>0</v>
      </c>
      <c r="G800" s="1" t="s">
        <v>619</v>
      </c>
      <c r="H800" s="1" t="s">
        <v>324</v>
      </c>
      <c r="I800" s="1" t="s">
        <v>50</v>
      </c>
      <c r="J800" s="1" t="s">
        <v>325</v>
      </c>
      <c r="K800" s="1" t="s">
        <v>38</v>
      </c>
      <c r="L800" s="1" t="s">
        <v>61</v>
      </c>
      <c r="M800" s="1" t="s">
        <v>38</v>
      </c>
      <c r="N800" s="1">
        <v>376</v>
      </c>
      <c r="O800" s="2">
        <v>1504</v>
      </c>
      <c r="P800" s="1">
        <v>11</v>
      </c>
      <c r="Q800" s="1">
        <v>20230515</v>
      </c>
      <c r="R800" s="1">
        <v>20231003</v>
      </c>
      <c r="S800" s="1">
        <v>20231003</v>
      </c>
      <c r="T800" s="1" t="s">
        <v>38</v>
      </c>
      <c r="U800" s="1" t="b">
        <v>0</v>
      </c>
      <c r="V800" s="1" t="b">
        <v>1</v>
      </c>
      <c r="W800" s="1" t="str" cm="1">
        <f t="array" ref="W800">_xlfn.XLOOKUP(MID(JuchuZan[[#This Row],[Item'#]],2,3),INDEX(_dtRg_Material,,1),INDEX(_dtRg_Material,,2),"-")</f>
        <v>-</v>
      </c>
      <c r="X800" s="1">
        <f>JuchuZan[[#This Row],[Total Length]]/JuchuZan[[#This Row],[OrderQty]]</f>
        <v>2170</v>
      </c>
      <c r="Y800" s="87">
        <f>JuchuZan[[#This Row],[TotalPrice]]+Y799</f>
        <v>1921513.8000000031</v>
      </c>
      <c r="Z8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0" s="1" t="e">
        <f>JuchuZan[[#This Row],[Total Length]]/JuchuZan[[#This Row],[Total Block]]</f>
        <v>#DIV/0!</v>
      </c>
      <c r="AB800" s="1">
        <f>JuchuZan[[#This Row],[TotalPrice]]/JuchuZan[[#This Row],[OrderQty]]</f>
        <v>376</v>
      </c>
      <c r="AC800" s="1" t="e">
        <f>_xlfn.XLOOKUP(JuchuZan[[#This Row],[H'#]],#REF!,#REF!,"NA",0)</f>
        <v>#REF!</v>
      </c>
      <c r="AD800" s="1" t="e">
        <f>_xlfn.XLOOKUP(JuchuZan[[#This Row],[H'#]],#REF!,#REF!,"NA",0)</f>
        <v>#REF!</v>
      </c>
      <c r="AE800" s="1" t="str">
        <f>_xlfn.XLOOKUP(JuchuZan[[#This Row],[H'#]],[3]Sheet1!$H$2:$H$1079,[3]Sheet1!$B$2:$B$1079,"NA",0)</f>
        <v>NA</v>
      </c>
    </row>
    <row r="801" spans="1:31">
      <c r="A801" s="1" t="s">
        <v>2166</v>
      </c>
      <c r="B801" s="1" t="s">
        <v>2167</v>
      </c>
      <c r="C801" s="1" t="s">
        <v>2168</v>
      </c>
      <c r="D801" s="1">
        <v>8</v>
      </c>
      <c r="E801" s="1">
        <v>3200</v>
      </c>
      <c r="F801" s="1">
        <v>8</v>
      </c>
      <c r="G801" s="1" t="s">
        <v>123</v>
      </c>
      <c r="H801" s="1" t="s">
        <v>49</v>
      </c>
      <c r="I801" s="1" t="s">
        <v>50</v>
      </c>
      <c r="J801" s="1" t="s">
        <v>325</v>
      </c>
      <c r="K801" s="1" t="s">
        <v>115</v>
      </c>
      <c r="L801" s="1" t="s">
        <v>38</v>
      </c>
      <c r="M801" s="1" t="s">
        <v>38</v>
      </c>
      <c r="N801" s="1">
        <v>373.38</v>
      </c>
      <c r="O801" s="2">
        <v>2987.04</v>
      </c>
      <c r="P801" s="1">
        <v>11</v>
      </c>
      <c r="Q801" s="1">
        <v>20230413</v>
      </c>
      <c r="R801" s="1">
        <v>20231003</v>
      </c>
      <c r="S801" s="1">
        <v>20231003</v>
      </c>
      <c r="T801" s="1" t="s">
        <v>38</v>
      </c>
      <c r="U801" s="1" t="b">
        <v>0</v>
      </c>
      <c r="V801" s="1" t="b">
        <v>1</v>
      </c>
      <c r="W801" s="1" t="str" cm="1">
        <f t="array" ref="W801">_xlfn.XLOOKUP(MID(JuchuZan[[#This Row],[Item'#]],2,3),INDEX(_dtRg_Material,,1),INDEX(_dtRg_Material,,2),"-")</f>
        <v>-</v>
      </c>
      <c r="X801" s="1">
        <f>JuchuZan[[#This Row],[Total Length]]/JuchuZan[[#This Row],[OrderQty]]</f>
        <v>400</v>
      </c>
      <c r="Y801" s="87">
        <f>JuchuZan[[#This Row],[TotalPrice]]+Y800</f>
        <v>1924500.8400000031</v>
      </c>
      <c r="Z8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1" s="1">
        <f>JuchuZan[[#This Row],[Total Length]]/JuchuZan[[#This Row],[Total Block]]</f>
        <v>400</v>
      </c>
      <c r="AB801" s="1">
        <f>JuchuZan[[#This Row],[TotalPrice]]/JuchuZan[[#This Row],[OrderQty]]</f>
        <v>373.38</v>
      </c>
      <c r="AC801" s="1" t="e">
        <f>_xlfn.XLOOKUP(JuchuZan[[#This Row],[H'#]],#REF!,#REF!,"NA",0)</f>
        <v>#REF!</v>
      </c>
      <c r="AD801" s="1" t="e">
        <f>_xlfn.XLOOKUP(JuchuZan[[#This Row],[H'#]],#REF!,#REF!,"NA",0)</f>
        <v>#REF!</v>
      </c>
      <c r="AE801" s="1" t="str">
        <f>_xlfn.XLOOKUP(JuchuZan[[#This Row],[H'#]],[3]Sheet1!$H$2:$H$1079,[3]Sheet1!$B$2:$B$1079,"NA",0)</f>
        <v>NA</v>
      </c>
    </row>
    <row r="802" spans="1:31">
      <c r="A802" s="1" t="s">
        <v>2169</v>
      </c>
      <c r="B802" s="1" t="s">
        <v>962</v>
      </c>
      <c r="C802" s="1" t="s">
        <v>963</v>
      </c>
      <c r="D802" s="1">
        <v>20</v>
      </c>
      <c r="E802" s="1">
        <v>16400</v>
      </c>
      <c r="F802" s="1">
        <v>40</v>
      </c>
      <c r="G802" s="1" t="s">
        <v>38</v>
      </c>
      <c r="H802" s="1" t="s">
        <v>49</v>
      </c>
      <c r="I802" s="1" t="s">
        <v>50</v>
      </c>
      <c r="J802" s="1" t="s">
        <v>59</v>
      </c>
      <c r="K802" s="1" t="s">
        <v>167</v>
      </c>
      <c r="L802" s="1" t="s">
        <v>38</v>
      </c>
      <c r="M802" s="1" t="s">
        <v>38</v>
      </c>
      <c r="N802" s="1">
        <v>97</v>
      </c>
      <c r="O802" s="2">
        <v>1940</v>
      </c>
      <c r="P802" s="1">
        <v>21</v>
      </c>
      <c r="Q802" s="1">
        <v>20231006</v>
      </c>
      <c r="R802" s="1">
        <v>20231003</v>
      </c>
      <c r="S802" s="1">
        <v>20231003</v>
      </c>
      <c r="T802" s="1" t="s">
        <v>38</v>
      </c>
      <c r="U802" s="1" t="b">
        <v>0</v>
      </c>
      <c r="V802" s="1" t="b">
        <v>1</v>
      </c>
      <c r="W802" s="1" t="str" cm="1">
        <f t="array" ref="W802">_xlfn.XLOOKUP(MID(JuchuZan[[#This Row],[Item'#]],2,3),INDEX(_dtRg_Material,,1),INDEX(_dtRg_Material,,2),"-")</f>
        <v>-</v>
      </c>
      <c r="X802" s="1">
        <f>JuchuZan[[#This Row],[Total Length]]/JuchuZan[[#This Row],[OrderQty]]</f>
        <v>820</v>
      </c>
      <c r="Y802" s="87">
        <f>JuchuZan[[#This Row],[TotalPrice]]+Y801</f>
        <v>1926440.8400000031</v>
      </c>
      <c r="Z8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2" s="1">
        <f>JuchuZan[[#This Row],[Total Length]]/JuchuZan[[#This Row],[Total Block]]</f>
        <v>410</v>
      </c>
      <c r="AB802" s="1">
        <f>JuchuZan[[#This Row],[TotalPrice]]/JuchuZan[[#This Row],[OrderQty]]</f>
        <v>97</v>
      </c>
      <c r="AC802" s="1" t="e">
        <f>_xlfn.XLOOKUP(JuchuZan[[#This Row],[H'#]],#REF!,#REF!,"NA",0)</f>
        <v>#REF!</v>
      </c>
      <c r="AD802" s="1" t="e">
        <f>_xlfn.XLOOKUP(JuchuZan[[#This Row],[H'#]],#REF!,#REF!,"NA",0)</f>
        <v>#REF!</v>
      </c>
      <c r="AE802" s="1" t="str">
        <f>_xlfn.XLOOKUP(JuchuZan[[#This Row],[H'#]],[3]Sheet1!$H$2:$H$1079,[3]Sheet1!$B$2:$B$1079,"NA",0)</f>
        <v>NA</v>
      </c>
    </row>
    <row r="803" spans="1:31">
      <c r="A803" s="1" t="s">
        <v>2170</v>
      </c>
      <c r="B803" s="1" t="s">
        <v>962</v>
      </c>
      <c r="C803" s="1" t="s">
        <v>963</v>
      </c>
      <c r="D803" s="1">
        <v>20</v>
      </c>
      <c r="E803" s="1">
        <v>16400</v>
      </c>
      <c r="F803" s="1">
        <v>40</v>
      </c>
      <c r="G803" s="1" t="s">
        <v>38</v>
      </c>
      <c r="H803" s="1" t="s">
        <v>49</v>
      </c>
      <c r="I803" s="1" t="s">
        <v>50</v>
      </c>
      <c r="J803" s="1" t="s">
        <v>59</v>
      </c>
      <c r="K803" s="1" t="s">
        <v>167</v>
      </c>
      <c r="L803" s="1" t="s">
        <v>38</v>
      </c>
      <c r="M803" s="1" t="s">
        <v>38</v>
      </c>
      <c r="N803" s="1">
        <v>97</v>
      </c>
      <c r="O803" s="2">
        <v>1940</v>
      </c>
      <c r="P803" s="1">
        <v>21</v>
      </c>
      <c r="Q803" s="1">
        <v>20231006</v>
      </c>
      <c r="R803" s="1">
        <v>20231003</v>
      </c>
      <c r="S803" s="1">
        <v>20231003</v>
      </c>
      <c r="T803" s="1" t="s">
        <v>38</v>
      </c>
      <c r="U803" s="1" t="b">
        <v>0</v>
      </c>
      <c r="V803" s="1" t="b">
        <v>1</v>
      </c>
      <c r="W803" s="1" t="str" cm="1">
        <f t="array" ref="W803">_xlfn.XLOOKUP(MID(JuchuZan[[#This Row],[Item'#]],2,3),INDEX(_dtRg_Material,,1),INDEX(_dtRg_Material,,2),"-")</f>
        <v>-</v>
      </c>
      <c r="X803" s="1">
        <f>JuchuZan[[#This Row],[Total Length]]/JuchuZan[[#This Row],[OrderQty]]</f>
        <v>820</v>
      </c>
      <c r="Y803" s="87">
        <f>JuchuZan[[#This Row],[TotalPrice]]+Y802</f>
        <v>1928380.8400000031</v>
      </c>
      <c r="Z8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3" s="1">
        <f>JuchuZan[[#This Row],[Total Length]]/JuchuZan[[#This Row],[Total Block]]</f>
        <v>410</v>
      </c>
      <c r="AB803" s="1">
        <f>JuchuZan[[#This Row],[TotalPrice]]/JuchuZan[[#This Row],[OrderQty]]</f>
        <v>97</v>
      </c>
      <c r="AC803" s="1" t="e">
        <f>_xlfn.XLOOKUP(JuchuZan[[#This Row],[H'#]],#REF!,#REF!,"NA",0)</f>
        <v>#REF!</v>
      </c>
      <c r="AD803" s="1" t="e">
        <f>_xlfn.XLOOKUP(JuchuZan[[#This Row],[H'#]],#REF!,#REF!,"NA",0)</f>
        <v>#REF!</v>
      </c>
      <c r="AE803" s="1" t="str">
        <f>_xlfn.XLOOKUP(JuchuZan[[#This Row],[H'#]],[3]Sheet1!$H$2:$H$1079,[3]Sheet1!$B$2:$B$1079,"NA",0)</f>
        <v>NA</v>
      </c>
    </row>
    <row r="804" spans="1:31" hidden="1">
      <c r="A804" s="1" t="s">
        <v>2171</v>
      </c>
      <c r="B804" s="1" t="s">
        <v>2172</v>
      </c>
      <c r="C804" s="1" t="s">
        <v>2173</v>
      </c>
      <c r="D804" s="1">
        <v>1</v>
      </c>
      <c r="E804" s="1">
        <v>340</v>
      </c>
      <c r="F804" s="1">
        <v>0</v>
      </c>
      <c r="G804" s="1" t="s">
        <v>2055</v>
      </c>
      <c r="H804" s="1" t="s">
        <v>74</v>
      </c>
      <c r="I804" s="1" t="s">
        <v>36</v>
      </c>
      <c r="J804" s="1" t="s">
        <v>75</v>
      </c>
      <c r="K804" s="1" t="s">
        <v>1087</v>
      </c>
      <c r="L804" s="1" t="s">
        <v>38</v>
      </c>
      <c r="M804" s="1" t="s">
        <v>38</v>
      </c>
      <c r="N804" s="1">
        <v>893</v>
      </c>
      <c r="O804" s="2">
        <v>893</v>
      </c>
      <c r="P804" s="1">
        <v>11</v>
      </c>
      <c r="Q804" s="1">
        <v>20230824</v>
      </c>
      <c r="R804" s="1">
        <v>20231003</v>
      </c>
      <c r="S804" s="1">
        <v>20231003</v>
      </c>
      <c r="T804" s="1" t="s">
        <v>38</v>
      </c>
      <c r="U804" s="1" t="b">
        <v>0</v>
      </c>
      <c r="V804" s="1" t="b">
        <v>0</v>
      </c>
      <c r="W804" s="1" t="str" cm="1">
        <f t="array" ref="W804">_xlfn.XLOOKUP(MID(JuchuZan[[#This Row],[Item'#]],2,3),INDEX(_dtRg_Material,,1),INDEX(_dtRg_Material,,2),"-")</f>
        <v>-</v>
      </c>
      <c r="X804" s="1">
        <f>JuchuZan[[#This Row],[Total Length]]/JuchuZan[[#This Row],[OrderQty]]</f>
        <v>340</v>
      </c>
      <c r="Y804" s="87">
        <f>JuchuZan[[#This Row],[TotalPrice]]+Y803</f>
        <v>1929273.8400000031</v>
      </c>
      <c r="Z8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4" s="1" t="e">
        <f>JuchuZan[[#This Row],[Total Length]]/JuchuZan[[#This Row],[Total Block]]</f>
        <v>#DIV/0!</v>
      </c>
      <c r="AB804" s="1">
        <f>JuchuZan[[#This Row],[TotalPrice]]/JuchuZan[[#This Row],[OrderQty]]</f>
        <v>893</v>
      </c>
      <c r="AC804" s="1" t="e">
        <f>_xlfn.XLOOKUP(JuchuZan[[#This Row],[H'#]],#REF!,#REF!,"NA",0)</f>
        <v>#REF!</v>
      </c>
      <c r="AD804" s="1" t="e">
        <f>_xlfn.XLOOKUP(JuchuZan[[#This Row],[H'#]],#REF!,#REF!,"NA",0)</f>
        <v>#REF!</v>
      </c>
      <c r="AE804" s="1" t="str">
        <f>_xlfn.XLOOKUP(JuchuZan[[#This Row],[H'#]],[3]Sheet1!$H$2:$H$1079,[3]Sheet1!$B$2:$B$1079,"NA",0)</f>
        <v>CUTTING &amp; HOLE MACHINING (GL)</v>
      </c>
    </row>
    <row r="805" spans="1:31" hidden="1">
      <c r="A805" s="1" t="s">
        <v>2174</v>
      </c>
      <c r="B805" s="1" t="s">
        <v>2127</v>
      </c>
      <c r="C805" s="1" t="s">
        <v>2128</v>
      </c>
      <c r="D805" s="1">
        <v>2</v>
      </c>
      <c r="E805" s="1">
        <v>400</v>
      </c>
      <c r="F805" s="1">
        <v>2</v>
      </c>
      <c r="G805" s="1" t="s">
        <v>2129</v>
      </c>
      <c r="H805" s="1" t="s">
        <v>93</v>
      </c>
      <c r="I805" s="1" t="s">
        <v>43</v>
      </c>
      <c r="J805" s="1" t="s">
        <v>94</v>
      </c>
      <c r="K805" s="1" t="s">
        <v>227</v>
      </c>
      <c r="L805" s="1" t="s">
        <v>96</v>
      </c>
      <c r="M805" s="1" t="s">
        <v>97</v>
      </c>
      <c r="N805" s="1">
        <v>282.92</v>
      </c>
      <c r="O805" s="2">
        <v>565.84</v>
      </c>
      <c r="P805" s="1">
        <v>11</v>
      </c>
      <c r="Q805" s="1">
        <v>20231003</v>
      </c>
      <c r="R805" s="1">
        <v>20231003</v>
      </c>
      <c r="S805" s="1">
        <v>20231003</v>
      </c>
      <c r="T805" s="1" t="s">
        <v>38</v>
      </c>
      <c r="U805" s="1" t="b">
        <v>0</v>
      </c>
      <c r="V805" s="1" t="b">
        <v>0</v>
      </c>
      <c r="W805" s="1" t="str" cm="1">
        <f t="array" ref="W805">_xlfn.XLOOKUP(MID(JuchuZan[[#This Row],[Item'#]],2,3),INDEX(_dtRg_Material,,1),INDEX(_dtRg_Material,,2),"-")</f>
        <v>-</v>
      </c>
      <c r="X805" s="1">
        <f>JuchuZan[[#This Row],[Total Length]]/JuchuZan[[#This Row],[OrderQty]]</f>
        <v>200</v>
      </c>
      <c r="Y805" s="87">
        <f>JuchuZan[[#This Row],[TotalPrice]]+Y804</f>
        <v>1929839.6800000032</v>
      </c>
      <c r="Z8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5" s="1">
        <f>JuchuZan[[#This Row],[Total Length]]/JuchuZan[[#This Row],[Total Block]]</f>
        <v>200</v>
      </c>
      <c r="AB805" s="1">
        <f>JuchuZan[[#This Row],[TotalPrice]]/JuchuZan[[#This Row],[OrderQty]]</f>
        <v>282.92</v>
      </c>
      <c r="AC805" s="1" t="e">
        <f>_xlfn.XLOOKUP(JuchuZan[[#This Row],[H'#]],#REF!,#REF!,"NA",0)</f>
        <v>#REF!</v>
      </c>
      <c r="AD805" s="1" t="e">
        <f>_xlfn.XLOOKUP(JuchuZan[[#This Row],[H'#]],#REF!,#REF!,"NA",0)</f>
        <v>#REF!</v>
      </c>
      <c r="AE805" s="1" t="str">
        <f>_xlfn.XLOOKUP(JuchuZan[[#This Row],[H'#]],[3]Sheet1!$H$2:$H$1079,[3]Sheet1!$B$2:$B$1079,"NA",0)</f>
        <v>NA</v>
      </c>
    </row>
    <row r="806" spans="1:31">
      <c r="A806" s="1" t="s">
        <v>2175</v>
      </c>
      <c r="B806" s="1" t="s">
        <v>2176</v>
      </c>
      <c r="C806" s="1" t="s">
        <v>2177</v>
      </c>
      <c r="D806" s="1">
        <v>4</v>
      </c>
      <c r="E806" s="1">
        <v>0</v>
      </c>
      <c r="F806" s="1">
        <v>4</v>
      </c>
      <c r="G806" s="1" t="s">
        <v>123</v>
      </c>
      <c r="H806" s="1" t="s">
        <v>1171</v>
      </c>
      <c r="I806" s="1" t="s">
        <v>233</v>
      </c>
      <c r="J806" s="1" t="s">
        <v>81</v>
      </c>
      <c r="K806" s="1" t="s">
        <v>105</v>
      </c>
      <c r="L806" s="1" t="s">
        <v>61</v>
      </c>
      <c r="M806" s="1" t="s">
        <v>38</v>
      </c>
      <c r="N806" s="1">
        <v>68.41</v>
      </c>
      <c r="O806" s="2">
        <v>273.64</v>
      </c>
      <c r="P806" s="1">
        <v>11</v>
      </c>
      <c r="Q806" s="1">
        <v>20231003</v>
      </c>
      <c r="R806" s="1">
        <v>20231003</v>
      </c>
      <c r="S806" s="1">
        <v>20231003</v>
      </c>
      <c r="T806" s="1" t="s">
        <v>38</v>
      </c>
      <c r="U806" s="1" t="b">
        <v>0</v>
      </c>
      <c r="V806" s="1" t="b">
        <v>1</v>
      </c>
      <c r="W806" s="1" t="str" cm="1">
        <f t="array" ref="W806">_xlfn.XLOOKUP(MID(JuchuZan[[#This Row],[Item'#]],2,3),INDEX(_dtRg_Material,,1),INDEX(_dtRg_Material,,2),"-")</f>
        <v>-</v>
      </c>
      <c r="X806" s="1">
        <f>JuchuZan[[#This Row],[Total Length]]/JuchuZan[[#This Row],[OrderQty]]</f>
        <v>0</v>
      </c>
      <c r="Y806" s="87">
        <f>JuchuZan[[#This Row],[TotalPrice]]+Y805</f>
        <v>1930113.3200000031</v>
      </c>
      <c r="Z8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6" s="1">
        <f>JuchuZan[[#This Row],[Total Length]]/JuchuZan[[#This Row],[Total Block]]</f>
        <v>0</v>
      </c>
      <c r="AB806" s="1">
        <f>JuchuZan[[#This Row],[TotalPrice]]/JuchuZan[[#This Row],[OrderQty]]</f>
        <v>68.41</v>
      </c>
      <c r="AC806" s="1" t="e">
        <f>_xlfn.XLOOKUP(JuchuZan[[#This Row],[H'#]],#REF!,#REF!,"NA",0)</f>
        <v>#REF!</v>
      </c>
      <c r="AD806" s="1" t="e">
        <f>_xlfn.XLOOKUP(JuchuZan[[#This Row],[H'#]],#REF!,#REF!,"NA",0)</f>
        <v>#REF!</v>
      </c>
      <c r="AE806" s="1" t="str">
        <f>_xlfn.XLOOKUP(JuchuZan[[#This Row],[H'#]],[3]Sheet1!$H$2:$H$1079,[3]Sheet1!$B$2:$B$1079,"NA",0)</f>
        <v>BLOCK SURFACE &amp; GROOVE G</v>
      </c>
    </row>
    <row r="807" spans="1:31">
      <c r="A807" s="1" t="s">
        <v>2178</v>
      </c>
      <c r="B807" s="1" t="s">
        <v>2179</v>
      </c>
      <c r="C807" s="1" t="s">
        <v>2180</v>
      </c>
      <c r="D807" s="1">
        <v>1</v>
      </c>
      <c r="E807" s="1">
        <v>2120</v>
      </c>
      <c r="F807" s="1">
        <v>1</v>
      </c>
      <c r="G807" s="1" t="s">
        <v>222</v>
      </c>
      <c r="H807" s="1" t="s">
        <v>1171</v>
      </c>
      <c r="I807" s="1" t="s">
        <v>233</v>
      </c>
      <c r="J807" s="1" t="s">
        <v>397</v>
      </c>
      <c r="K807" s="1" t="s">
        <v>105</v>
      </c>
      <c r="L807" s="1" t="s">
        <v>38</v>
      </c>
      <c r="M807" s="1" t="s">
        <v>38</v>
      </c>
      <c r="N807" s="1">
        <v>205.59</v>
      </c>
      <c r="O807" s="2">
        <v>205.59</v>
      </c>
      <c r="P807" s="1">
        <v>11</v>
      </c>
      <c r="Q807" s="1">
        <v>20230927</v>
      </c>
      <c r="R807" s="1">
        <v>20231003</v>
      </c>
      <c r="S807" s="1">
        <v>20231003</v>
      </c>
      <c r="T807" s="1" t="s">
        <v>38</v>
      </c>
      <c r="U807" s="1" t="b">
        <v>0</v>
      </c>
      <c r="V807" s="1" t="b">
        <v>1</v>
      </c>
      <c r="W807" s="1" t="str" cm="1">
        <f t="array" ref="W807">_xlfn.XLOOKUP(MID(JuchuZan[[#This Row],[Item'#]],2,3),INDEX(_dtRg_Material,,1),INDEX(_dtRg_Material,,2),"-")</f>
        <v>-</v>
      </c>
      <c r="X807" s="1">
        <f>JuchuZan[[#This Row],[Total Length]]/JuchuZan[[#This Row],[OrderQty]]</f>
        <v>2120</v>
      </c>
      <c r="Y807" s="87">
        <f>JuchuZan[[#This Row],[TotalPrice]]+Y806</f>
        <v>1930318.9100000032</v>
      </c>
      <c r="Z8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7" s="1">
        <f>JuchuZan[[#This Row],[Total Length]]/JuchuZan[[#This Row],[Total Block]]</f>
        <v>2120</v>
      </c>
      <c r="AB807" s="1">
        <f>JuchuZan[[#This Row],[TotalPrice]]/JuchuZan[[#This Row],[OrderQty]]</f>
        <v>205.59</v>
      </c>
      <c r="AC807" s="1" t="e">
        <f>_xlfn.XLOOKUP(JuchuZan[[#This Row],[H'#]],#REF!,#REF!,"NA",0)</f>
        <v>#REF!</v>
      </c>
      <c r="AD807" s="1" t="e">
        <f>_xlfn.XLOOKUP(JuchuZan[[#This Row],[H'#]],#REF!,#REF!,"NA",0)</f>
        <v>#REF!</v>
      </c>
      <c r="AE807" s="1" t="str">
        <f>_xlfn.XLOOKUP(JuchuZan[[#This Row],[H'#]],[3]Sheet1!$H$2:$H$1079,[3]Sheet1!$B$2:$B$1079,"NA",0)</f>
        <v>NA</v>
      </c>
    </row>
    <row r="808" spans="1:31">
      <c r="A808" s="1" t="s">
        <v>2181</v>
      </c>
      <c r="B808" s="1" t="s">
        <v>2182</v>
      </c>
      <c r="C808" s="1" t="s">
        <v>2183</v>
      </c>
      <c r="D808" s="1">
        <v>1</v>
      </c>
      <c r="E808" s="1">
        <v>2280</v>
      </c>
      <c r="F808" s="1">
        <v>1</v>
      </c>
      <c r="G808" s="1" t="s">
        <v>222</v>
      </c>
      <c r="H808" s="1" t="s">
        <v>1171</v>
      </c>
      <c r="I808" s="1" t="s">
        <v>233</v>
      </c>
      <c r="J808" s="1" t="s">
        <v>397</v>
      </c>
      <c r="K808" s="1" t="s">
        <v>82</v>
      </c>
      <c r="L808" s="1" t="s">
        <v>38</v>
      </c>
      <c r="M808" s="1" t="s">
        <v>38</v>
      </c>
      <c r="N808" s="1">
        <v>208.24</v>
      </c>
      <c r="O808" s="2">
        <v>208.24</v>
      </c>
      <c r="P808" s="1">
        <v>11</v>
      </c>
      <c r="Q808" s="1">
        <v>20230927</v>
      </c>
      <c r="R808" s="1">
        <v>20231003</v>
      </c>
      <c r="S808" s="1">
        <v>20231003</v>
      </c>
      <c r="T808" s="1" t="s">
        <v>38</v>
      </c>
      <c r="U808" s="1" t="b">
        <v>0</v>
      </c>
      <c r="V808" s="1" t="b">
        <v>1</v>
      </c>
      <c r="W808" s="1" t="str" cm="1">
        <f t="array" ref="W808">_xlfn.XLOOKUP(MID(JuchuZan[[#This Row],[Item'#]],2,3),INDEX(_dtRg_Material,,1),INDEX(_dtRg_Material,,2),"-")</f>
        <v>-</v>
      </c>
      <c r="X808" s="1">
        <f>JuchuZan[[#This Row],[Total Length]]/JuchuZan[[#This Row],[OrderQty]]</f>
        <v>2280</v>
      </c>
      <c r="Y808" s="87">
        <f>JuchuZan[[#This Row],[TotalPrice]]+Y807</f>
        <v>1930527.1500000032</v>
      </c>
      <c r="Z8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8" s="1">
        <f>JuchuZan[[#This Row],[Total Length]]/JuchuZan[[#This Row],[Total Block]]</f>
        <v>2280</v>
      </c>
      <c r="AB808" s="1">
        <f>JuchuZan[[#This Row],[TotalPrice]]/JuchuZan[[#This Row],[OrderQty]]</f>
        <v>208.24</v>
      </c>
      <c r="AC808" s="1" t="e">
        <f>_xlfn.XLOOKUP(JuchuZan[[#This Row],[H'#]],#REF!,#REF!,"NA",0)</f>
        <v>#REF!</v>
      </c>
      <c r="AD808" s="1" t="e">
        <f>_xlfn.XLOOKUP(JuchuZan[[#This Row],[H'#]],#REF!,#REF!,"NA",0)</f>
        <v>#REF!</v>
      </c>
      <c r="AE808" s="1" t="str">
        <f>_xlfn.XLOOKUP(JuchuZan[[#This Row],[H'#]],[3]Sheet1!$H$2:$H$1079,[3]Sheet1!$B$2:$B$1079,"NA",0)</f>
        <v>NA</v>
      </c>
    </row>
    <row r="809" spans="1:31">
      <c r="A809" s="1" t="s">
        <v>2184</v>
      </c>
      <c r="B809" s="1" t="s">
        <v>2185</v>
      </c>
      <c r="C809" s="1" t="s">
        <v>2186</v>
      </c>
      <c r="D809" s="1">
        <v>1</v>
      </c>
      <c r="E809" s="1">
        <v>2280</v>
      </c>
      <c r="F809" s="1">
        <v>2</v>
      </c>
      <c r="G809" s="1" t="s">
        <v>222</v>
      </c>
      <c r="H809" s="1" t="s">
        <v>1171</v>
      </c>
      <c r="I809" s="1" t="s">
        <v>233</v>
      </c>
      <c r="J809" s="1" t="s">
        <v>397</v>
      </c>
      <c r="K809" s="1" t="s">
        <v>82</v>
      </c>
      <c r="L809" s="1" t="s">
        <v>38</v>
      </c>
      <c r="M809" s="1" t="s">
        <v>38</v>
      </c>
      <c r="N809" s="1">
        <v>262.83</v>
      </c>
      <c r="O809" s="2">
        <v>262.83</v>
      </c>
      <c r="P809" s="1">
        <v>11</v>
      </c>
      <c r="Q809" s="1">
        <v>20230927</v>
      </c>
      <c r="R809" s="1">
        <v>20231003</v>
      </c>
      <c r="S809" s="1">
        <v>20231003</v>
      </c>
      <c r="T809" s="1" t="s">
        <v>38</v>
      </c>
      <c r="U809" s="1" t="b">
        <v>0</v>
      </c>
      <c r="V809" s="1" t="b">
        <v>1</v>
      </c>
      <c r="W809" s="1" t="str" cm="1">
        <f t="array" ref="W809">_xlfn.XLOOKUP(MID(JuchuZan[[#This Row],[Item'#]],2,3),INDEX(_dtRg_Material,,1),INDEX(_dtRg_Material,,2),"-")</f>
        <v>-</v>
      </c>
      <c r="X809" s="1">
        <f>JuchuZan[[#This Row],[Total Length]]/JuchuZan[[#This Row],[OrderQty]]</f>
        <v>2280</v>
      </c>
      <c r="Y809" s="87">
        <f>JuchuZan[[#This Row],[TotalPrice]]+Y808</f>
        <v>1930789.9800000032</v>
      </c>
      <c r="Z8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09" s="1">
        <f>JuchuZan[[#This Row],[Total Length]]/JuchuZan[[#This Row],[Total Block]]</f>
        <v>1140</v>
      </c>
      <c r="AB809" s="1">
        <f>JuchuZan[[#This Row],[TotalPrice]]/JuchuZan[[#This Row],[OrderQty]]</f>
        <v>262.83</v>
      </c>
      <c r="AC809" s="1" t="e">
        <f>_xlfn.XLOOKUP(JuchuZan[[#This Row],[H'#]],#REF!,#REF!,"NA",0)</f>
        <v>#REF!</v>
      </c>
      <c r="AD809" s="1" t="e">
        <f>_xlfn.XLOOKUP(JuchuZan[[#This Row],[H'#]],#REF!,#REF!,"NA",0)</f>
        <v>#REF!</v>
      </c>
      <c r="AE809" s="1" t="str">
        <f>_xlfn.XLOOKUP(JuchuZan[[#This Row],[H'#]],[3]Sheet1!$H$2:$H$1079,[3]Sheet1!$B$2:$B$1079,"NA",0)</f>
        <v>NA</v>
      </c>
    </row>
    <row r="810" spans="1:31">
      <c r="A810" s="1" t="s">
        <v>2187</v>
      </c>
      <c r="B810" s="1" t="s">
        <v>2188</v>
      </c>
      <c r="C810" s="1" t="s">
        <v>2189</v>
      </c>
      <c r="D810" s="1">
        <v>2</v>
      </c>
      <c r="E810" s="1">
        <v>250</v>
      </c>
      <c r="F810" s="1">
        <v>0</v>
      </c>
      <c r="G810" s="1" t="s">
        <v>2190</v>
      </c>
      <c r="H810" s="1" t="s">
        <v>324</v>
      </c>
      <c r="I810" s="1" t="s">
        <v>50</v>
      </c>
      <c r="J810" s="1" t="s">
        <v>114</v>
      </c>
      <c r="K810" s="1" t="s">
        <v>38</v>
      </c>
      <c r="L810" s="1" t="s">
        <v>61</v>
      </c>
      <c r="M810" s="1" t="s">
        <v>38</v>
      </c>
      <c r="N810" s="1">
        <v>10.28</v>
      </c>
      <c r="O810" s="2">
        <v>20.56</v>
      </c>
      <c r="P810" s="1">
        <v>11</v>
      </c>
      <c r="Q810" s="1">
        <v>20231003</v>
      </c>
      <c r="R810" s="1">
        <v>20231003</v>
      </c>
      <c r="S810" s="1">
        <v>20231003</v>
      </c>
      <c r="T810" s="1" t="s">
        <v>38</v>
      </c>
      <c r="U810" s="1" t="b">
        <v>0</v>
      </c>
      <c r="V810" s="1" t="b">
        <v>1</v>
      </c>
      <c r="W810" s="1" t="str" cm="1">
        <f t="array" ref="W810">_xlfn.XLOOKUP(MID(JuchuZan[[#This Row],[Item'#]],2,3),INDEX(_dtRg_Material,,1),INDEX(_dtRg_Material,,2),"-")</f>
        <v>-</v>
      </c>
      <c r="X810" s="1">
        <f>JuchuZan[[#This Row],[Total Length]]/JuchuZan[[#This Row],[OrderQty]]</f>
        <v>125</v>
      </c>
      <c r="Y810" s="87">
        <f>JuchuZan[[#This Row],[TotalPrice]]+Y809</f>
        <v>1930810.5400000033</v>
      </c>
      <c r="Z8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0" s="1" t="e">
        <f>JuchuZan[[#This Row],[Total Length]]/JuchuZan[[#This Row],[Total Block]]</f>
        <v>#DIV/0!</v>
      </c>
      <c r="AB810" s="1">
        <f>JuchuZan[[#This Row],[TotalPrice]]/JuchuZan[[#This Row],[OrderQty]]</f>
        <v>10.28</v>
      </c>
      <c r="AC810" s="1" t="e">
        <f>_xlfn.XLOOKUP(JuchuZan[[#This Row],[H'#]],#REF!,#REF!,"NA",0)</f>
        <v>#REF!</v>
      </c>
      <c r="AD810" s="1" t="e">
        <f>_xlfn.XLOOKUP(JuchuZan[[#This Row],[H'#]],#REF!,#REF!,"NA",0)</f>
        <v>#REF!</v>
      </c>
      <c r="AE810" s="1" t="str">
        <f>_xlfn.XLOOKUP(JuchuZan[[#This Row],[H'#]],[3]Sheet1!$H$2:$H$1079,[3]Sheet1!$B$2:$B$1079,"NA",0)</f>
        <v>NA</v>
      </c>
    </row>
    <row r="811" spans="1:31">
      <c r="A811" s="1" t="s">
        <v>2191</v>
      </c>
      <c r="B811" s="1" t="s">
        <v>2192</v>
      </c>
      <c r="C811" s="1" t="s">
        <v>2193</v>
      </c>
      <c r="D811" s="1">
        <v>4</v>
      </c>
      <c r="E811" s="1">
        <v>880</v>
      </c>
      <c r="F811" s="1">
        <v>4</v>
      </c>
      <c r="G811" s="1" t="s">
        <v>856</v>
      </c>
      <c r="H811" s="1" t="s">
        <v>102</v>
      </c>
      <c r="I811" s="1" t="s">
        <v>103</v>
      </c>
      <c r="J811" s="1" t="s">
        <v>104</v>
      </c>
      <c r="K811" s="1" t="s">
        <v>105</v>
      </c>
      <c r="L811" s="1" t="s">
        <v>38</v>
      </c>
      <c r="M811" s="1" t="s">
        <v>38</v>
      </c>
      <c r="N811" s="1">
        <v>48.24</v>
      </c>
      <c r="O811" s="2">
        <v>192.96</v>
      </c>
      <c r="P811" s="1">
        <v>11</v>
      </c>
      <c r="Q811" s="1">
        <v>20230831</v>
      </c>
      <c r="R811" s="1">
        <v>20231003</v>
      </c>
      <c r="S811" s="1">
        <v>20231003</v>
      </c>
      <c r="T811" s="1" t="s">
        <v>38</v>
      </c>
      <c r="U811" s="1" t="b">
        <v>0</v>
      </c>
      <c r="V811" s="1" t="b">
        <v>1</v>
      </c>
      <c r="W811" s="1" t="str" cm="1">
        <f t="array" ref="W811">_xlfn.XLOOKUP(MID(JuchuZan[[#This Row],[Item'#]],2,3),INDEX(_dtRg_Material,,1),INDEX(_dtRg_Material,,2),"-")</f>
        <v>-</v>
      </c>
      <c r="X811" s="1">
        <f>JuchuZan[[#This Row],[Total Length]]/JuchuZan[[#This Row],[OrderQty]]</f>
        <v>220</v>
      </c>
      <c r="Y811" s="87">
        <f>JuchuZan[[#This Row],[TotalPrice]]+Y810</f>
        <v>1931003.5000000033</v>
      </c>
      <c r="Z8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1" s="1">
        <f>JuchuZan[[#This Row],[Total Length]]/JuchuZan[[#This Row],[Total Block]]</f>
        <v>220</v>
      </c>
      <c r="AB811" s="1">
        <f>JuchuZan[[#This Row],[TotalPrice]]/JuchuZan[[#This Row],[OrderQty]]</f>
        <v>48.24</v>
      </c>
      <c r="AC811" s="1" t="e">
        <f>_xlfn.XLOOKUP(JuchuZan[[#This Row],[H'#]],#REF!,#REF!,"NA",0)</f>
        <v>#REF!</v>
      </c>
      <c r="AD811" s="1" t="e">
        <f>_xlfn.XLOOKUP(JuchuZan[[#This Row],[H'#]],#REF!,#REF!,"NA",0)</f>
        <v>#REF!</v>
      </c>
      <c r="AE811" s="1" t="str">
        <f>_xlfn.XLOOKUP(JuchuZan[[#This Row],[H'#]],[3]Sheet1!$H$2:$H$1079,[3]Sheet1!$B$2:$B$1079,"NA",0)</f>
        <v>NA</v>
      </c>
    </row>
    <row r="812" spans="1:31">
      <c r="A812" s="1" t="s">
        <v>2194</v>
      </c>
      <c r="B812" s="1" t="s">
        <v>2195</v>
      </c>
      <c r="C812" s="1" t="s">
        <v>2196</v>
      </c>
      <c r="D812" s="1">
        <v>20</v>
      </c>
      <c r="E812" s="1">
        <v>4100</v>
      </c>
      <c r="F812" s="1">
        <v>0</v>
      </c>
      <c r="G812" s="1" t="s">
        <v>2197</v>
      </c>
      <c r="H812" s="1" t="s">
        <v>595</v>
      </c>
      <c r="I812" s="1" t="s">
        <v>67</v>
      </c>
      <c r="J812" s="1" t="s">
        <v>114</v>
      </c>
      <c r="K812" s="1" t="s">
        <v>38</v>
      </c>
      <c r="L812" s="1" t="s">
        <v>61</v>
      </c>
      <c r="M812" s="1" t="s">
        <v>38</v>
      </c>
      <c r="N812" s="1">
        <v>12.5</v>
      </c>
      <c r="O812" s="2">
        <v>250</v>
      </c>
      <c r="P812" s="1">
        <v>11</v>
      </c>
      <c r="Q812" s="1">
        <v>20231005</v>
      </c>
      <c r="R812" s="1">
        <v>20231003</v>
      </c>
      <c r="S812" s="1">
        <v>20231005</v>
      </c>
      <c r="T812" s="1" t="s">
        <v>38</v>
      </c>
      <c r="U812" s="1" t="b">
        <v>0</v>
      </c>
      <c r="V812" s="1" t="b">
        <v>1</v>
      </c>
      <c r="W812" s="1" t="str" cm="1">
        <f t="array" ref="W812">_xlfn.XLOOKUP(MID(JuchuZan[[#This Row],[Item'#]],2,3),INDEX(_dtRg_Material,,1),INDEX(_dtRg_Material,,2),"-")</f>
        <v>-</v>
      </c>
      <c r="X812" s="1">
        <f>JuchuZan[[#This Row],[Total Length]]/JuchuZan[[#This Row],[OrderQty]]</f>
        <v>205</v>
      </c>
      <c r="Y812" s="87">
        <f>JuchuZan[[#This Row],[TotalPrice]]+Y811</f>
        <v>1931253.5000000033</v>
      </c>
      <c r="Z8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2" s="1" t="e">
        <f>JuchuZan[[#This Row],[Total Length]]/JuchuZan[[#This Row],[Total Block]]</f>
        <v>#DIV/0!</v>
      </c>
      <c r="AB812" s="1">
        <f>JuchuZan[[#This Row],[TotalPrice]]/JuchuZan[[#This Row],[OrderQty]]</f>
        <v>12.5</v>
      </c>
      <c r="AC812" s="1" t="e">
        <f>_xlfn.XLOOKUP(JuchuZan[[#This Row],[H'#]],#REF!,#REF!,"NA",0)</f>
        <v>#REF!</v>
      </c>
      <c r="AD812" s="1" t="e">
        <f>_xlfn.XLOOKUP(JuchuZan[[#This Row],[H'#]],#REF!,#REF!,"NA",0)</f>
        <v>#REF!</v>
      </c>
      <c r="AE812" s="1" t="str">
        <f>_xlfn.XLOOKUP(JuchuZan[[#This Row],[H'#]],[3]Sheet1!$H$2:$H$1079,[3]Sheet1!$B$2:$B$1079,"NA",0)</f>
        <v>NA</v>
      </c>
    </row>
    <row r="813" spans="1:31">
      <c r="A813" s="1" t="s">
        <v>2198</v>
      </c>
      <c r="B813" s="1" t="s">
        <v>142</v>
      </c>
      <c r="C813" s="1" t="s">
        <v>143</v>
      </c>
      <c r="D813" s="1">
        <v>52</v>
      </c>
      <c r="E813" s="1">
        <v>0</v>
      </c>
      <c r="F813" s="1">
        <v>52</v>
      </c>
      <c r="G813" s="1" t="s">
        <v>144</v>
      </c>
      <c r="H813" s="1" t="s">
        <v>49</v>
      </c>
      <c r="I813" s="1" t="s">
        <v>50</v>
      </c>
      <c r="J813" s="1" t="s">
        <v>59</v>
      </c>
      <c r="K813" s="1" t="s">
        <v>82</v>
      </c>
      <c r="L813" s="1" t="s">
        <v>61</v>
      </c>
      <c r="M813" s="1" t="s">
        <v>38</v>
      </c>
      <c r="N813" s="1">
        <v>27.77</v>
      </c>
      <c r="O813" s="2">
        <v>1444.04</v>
      </c>
      <c r="P813" s="1">
        <v>11</v>
      </c>
      <c r="Q813" s="1">
        <v>20231018</v>
      </c>
      <c r="R813" s="1">
        <v>20231003</v>
      </c>
      <c r="S813" s="1">
        <v>20231018</v>
      </c>
      <c r="T813" s="1" t="s">
        <v>38</v>
      </c>
      <c r="U813" s="1" t="b">
        <v>0</v>
      </c>
      <c r="V813" s="1" t="b">
        <v>1</v>
      </c>
      <c r="W813" s="1" t="str" cm="1">
        <f t="array" ref="W813">_xlfn.XLOOKUP(MID(JuchuZan[[#This Row],[Item'#]],2,3),INDEX(_dtRg_Material,,1),INDEX(_dtRg_Material,,2),"-")</f>
        <v>-</v>
      </c>
      <c r="X813" s="1">
        <f>JuchuZan[[#This Row],[Total Length]]/JuchuZan[[#This Row],[OrderQty]]</f>
        <v>0</v>
      </c>
      <c r="Y813" s="87">
        <f>JuchuZan[[#This Row],[TotalPrice]]+Y812</f>
        <v>1932697.5400000033</v>
      </c>
      <c r="Z8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3" s="1">
        <f>JuchuZan[[#This Row],[Total Length]]/JuchuZan[[#This Row],[Total Block]]</f>
        <v>0</v>
      </c>
      <c r="AB813" s="1">
        <f>JuchuZan[[#This Row],[TotalPrice]]/JuchuZan[[#This Row],[OrderQty]]</f>
        <v>27.77</v>
      </c>
      <c r="AC813" s="1" t="e">
        <f>_xlfn.XLOOKUP(JuchuZan[[#This Row],[H'#]],#REF!,#REF!,"NA",0)</f>
        <v>#REF!</v>
      </c>
      <c r="AD813" s="1" t="e">
        <f>_xlfn.XLOOKUP(JuchuZan[[#This Row],[H'#]],#REF!,#REF!,"NA",0)</f>
        <v>#REF!</v>
      </c>
      <c r="AE813" s="1" t="str">
        <f>_xlfn.XLOOKUP(JuchuZan[[#This Row],[H'#]],[3]Sheet1!$H$2:$H$1079,[3]Sheet1!$B$2:$B$1079,"NA",0)</f>
        <v>NA</v>
      </c>
    </row>
    <row r="814" spans="1:31" hidden="1">
      <c r="A814" s="1" t="s">
        <v>2199</v>
      </c>
      <c r="B814" s="1" t="s">
        <v>2200</v>
      </c>
      <c r="C814" s="1" t="s">
        <v>2201</v>
      </c>
      <c r="D814" s="1">
        <v>100</v>
      </c>
      <c r="E814" s="1">
        <v>0</v>
      </c>
      <c r="F814" s="1">
        <v>0</v>
      </c>
      <c r="G814" s="1" t="s">
        <v>199</v>
      </c>
      <c r="H814" s="1" t="s">
        <v>200</v>
      </c>
      <c r="I814" s="1" t="s">
        <v>201</v>
      </c>
      <c r="J814" s="1" t="s">
        <v>2202</v>
      </c>
      <c r="K814" s="1" t="s">
        <v>38</v>
      </c>
      <c r="L814" s="1" t="s">
        <v>38</v>
      </c>
      <c r="M814" s="1" t="s">
        <v>38</v>
      </c>
      <c r="N814" s="1">
        <v>362</v>
      </c>
      <c r="O814" s="2">
        <v>36200</v>
      </c>
      <c r="P814" s="1">
        <v>11</v>
      </c>
      <c r="Q814" s="1">
        <v>20230713</v>
      </c>
      <c r="R814" s="1">
        <v>20231004</v>
      </c>
      <c r="S814" s="1">
        <v>20231004</v>
      </c>
      <c r="T814" s="1" t="s">
        <v>38</v>
      </c>
      <c r="U814" s="1" t="b">
        <v>0</v>
      </c>
      <c r="V814" s="1" t="b">
        <v>0</v>
      </c>
      <c r="W814" s="1" t="str" cm="1">
        <f t="array" ref="W814">_xlfn.XLOOKUP(MID(JuchuZan[[#This Row],[Item'#]],2,3),INDEX(_dtRg_Material,,1),INDEX(_dtRg_Material,,2),"-")</f>
        <v>-</v>
      </c>
      <c r="X814" s="1">
        <f>JuchuZan[[#This Row],[Total Length]]/JuchuZan[[#This Row],[OrderQty]]</f>
        <v>0</v>
      </c>
      <c r="Y814" s="87">
        <f>JuchuZan[[#This Row],[TotalPrice]]+Y813</f>
        <v>1968897.5400000033</v>
      </c>
      <c r="Z8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4" s="1" t="e">
        <f>JuchuZan[[#This Row],[Total Length]]/JuchuZan[[#This Row],[Total Block]]</f>
        <v>#DIV/0!</v>
      </c>
      <c r="AB814" s="1">
        <f>JuchuZan[[#This Row],[TotalPrice]]/JuchuZan[[#This Row],[OrderQty]]</f>
        <v>362</v>
      </c>
      <c r="AC814" s="1" t="e">
        <f>_xlfn.XLOOKUP(JuchuZan[[#This Row],[H'#]],#REF!,#REF!,"NA",0)</f>
        <v>#REF!</v>
      </c>
      <c r="AD814" s="1" t="e">
        <f>_xlfn.XLOOKUP(JuchuZan[[#This Row],[H'#]],#REF!,#REF!,"NA",0)</f>
        <v>#REF!</v>
      </c>
      <c r="AE814" s="1" t="str">
        <f>_xlfn.XLOOKUP(JuchuZan[[#This Row],[H'#]],[3]Sheet1!$H$2:$H$1079,[3]Sheet1!$B$2:$B$1079,"NA",0)</f>
        <v>BURTON (BLACK ANODIZE) TYPE 2</v>
      </c>
    </row>
    <row r="815" spans="1:31">
      <c r="A815" s="1" t="s">
        <v>2203</v>
      </c>
      <c r="B815" s="1" t="s">
        <v>2204</v>
      </c>
      <c r="C815" s="1" t="s">
        <v>2205</v>
      </c>
      <c r="D815" s="1">
        <v>4</v>
      </c>
      <c r="E815" s="1">
        <v>0</v>
      </c>
      <c r="F815" s="1">
        <v>4</v>
      </c>
      <c r="G815" s="1" t="s">
        <v>408</v>
      </c>
      <c r="H815" s="1" t="s">
        <v>49</v>
      </c>
      <c r="I815" s="1" t="s">
        <v>50</v>
      </c>
      <c r="J815" s="1" t="s">
        <v>325</v>
      </c>
      <c r="K815" s="1" t="s">
        <v>60</v>
      </c>
      <c r="L815" s="1" t="s">
        <v>61</v>
      </c>
      <c r="M815" s="1" t="s">
        <v>38</v>
      </c>
      <c r="N815" s="1">
        <v>172.61</v>
      </c>
      <c r="O815" s="2">
        <v>690.44</v>
      </c>
      <c r="P815" s="1">
        <v>11</v>
      </c>
      <c r="Q815" s="1">
        <v>20230808</v>
      </c>
      <c r="R815" s="1">
        <v>20231004</v>
      </c>
      <c r="S815" s="1">
        <v>20231004</v>
      </c>
      <c r="T815" s="1" t="s">
        <v>38</v>
      </c>
      <c r="U815" s="1" t="b">
        <v>0</v>
      </c>
      <c r="V815" s="1" t="b">
        <v>1</v>
      </c>
      <c r="W815" s="1" t="str" cm="1">
        <f t="array" ref="W815">_xlfn.XLOOKUP(MID(JuchuZan[[#This Row],[Item'#]],2,3),INDEX(_dtRg_Material,,1),INDEX(_dtRg_Material,,2),"-")</f>
        <v>-</v>
      </c>
      <c r="X815" s="1">
        <f>JuchuZan[[#This Row],[Total Length]]/JuchuZan[[#This Row],[OrderQty]]</f>
        <v>0</v>
      </c>
      <c r="Y815" s="87">
        <f>JuchuZan[[#This Row],[TotalPrice]]+Y814</f>
        <v>1969587.9800000032</v>
      </c>
      <c r="Z8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5" s="1">
        <f>JuchuZan[[#This Row],[Total Length]]/JuchuZan[[#This Row],[Total Block]]</f>
        <v>0</v>
      </c>
      <c r="AB815" s="1">
        <f>JuchuZan[[#This Row],[TotalPrice]]/JuchuZan[[#This Row],[OrderQty]]</f>
        <v>172.61</v>
      </c>
      <c r="AC815" s="1" t="e">
        <f>_xlfn.XLOOKUP(JuchuZan[[#This Row],[H'#]],#REF!,#REF!,"NA",0)</f>
        <v>#REF!</v>
      </c>
      <c r="AD815" s="1" t="e">
        <f>_xlfn.XLOOKUP(JuchuZan[[#This Row],[H'#]],#REF!,#REF!,"NA",0)</f>
        <v>#REF!</v>
      </c>
      <c r="AE815" s="1" t="str">
        <f>_xlfn.XLOOKUP(JuchuZan[[#This Row],[H'#]],[3]Sheet1!$H$2:$H$1079,[3]Sheet1!$B$2:$B$1079,"NA",0)</f>
        <v>NA</v>
      </c>
    </row>
    <row r="816" spans="1:31">
      <c r="A816" s="1" t="s">
        <v>2206</v>
      </c>
      <c r="B816" s="1" t="s">
        <v>2207</v>
      </c>
      <c r="C816" s="1" t="s">
        <v>2208</v>
      </c>
      <c r="D816" s="1">
        <v>56</v>
      </c>
      <c r="E816" s="1">
        <v>0</v>
      </c>
      <c r="F816" s="1">
        <v>56</v>
      </c>
      <c r="G816" s="1" t="s">
        <v>536</v>
      </c>
      <c r="H816" s="1" t="s">
        <v>49</v>
      </c>
      <c r="I816" s="1" t="s">
        <v>50</v>
      </c>
      <c r="J816" s="1" t="s">
        <v>325</v>
      </c>
      <c r="K816" s="1" t="s">
        <v>82</v>
      </c>
      <c r="L816" s="1" t="s">
        <v>61</v>
      </c>
      <c r="M816" s="1" t="s">
        <v>38</v>
      </c>
      <c r="N816" s="1">
        <v>162.69999999999999</v>
      </c>
      <c r="O816" s="2">
        <v>9111.2000000000007</v>
      </c>
      <c r="P816" s="1">
        <v>11</v>
      </c>
      <c r="Q816" s="1">
        <v>20230803</v>
      </c>
      <c r="R816" s="1">
        <v>20231004</v>
      </c>
      <c r="S816" s="1">
        <v>20231004</v>
      </c>
      <c r="T816" s="1" t="s">
        <v>38</v>
      </c>
      <c r="U816" s="1" t="b">
        <v>0</v>
      </c>
      <c r="V816" s="1" t="b">
        <v>1</v>
      </c>
      <c r="W816" s="1" t="str" cm="1">
        <f t="array" ref="W816">_xlfn.XLOOKUP(MID(JuchuZan[[#This Row],[Item'#]],2,3),INDEX(_dtRg_Material,,1),INDEX(_dtRg_Material,,2),"-")</f>
        <v>-</v>
      </c>
      <c r="X816" s="1">
        <f>JuchuZan[[#This Row],[Total Length]]/JuchuZan[[#This Row],[OrderQty]]</f>
        <v>0</v>
      </c>
      <c r="Y816" s="87">
        <f>JuchuZan[[#This Row],[TotalPrice]]+Y815</f>
        <v>1978699.1800000032</v>
      </c>
      <c r="Z8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6" s="1">
        <f>JuchuZan[[#This Row],[Total Length]]/JuchuZan[[#This Row],[Total Block]]</f>
        <v>0</v>
      </c>
      <c r="AB816" s="1">
        <f>JuchuZan[[#This Row],[TotalPrice]]/JuchuZan[[#This Row],[OrderQty]]</f>
        <v>162.70000000000002</v>
      </c>
      <c r="AC816" s="1" t="e">
        <f>_xlfn.XLOOKUP(JuchuZan[[#This Row],[H'#]],#REF!,#REF!,"NA",0)</f>
        <v>#REF!</v>
      </c>
      <c r="AD816" s="1" t="e">
        <f>_xlfn.XLOOKUP(JuchuZan[[#This Row],[H'#]],#REF!,#REF!,"NA",0)</f>
        <v>#REF!</v>
      </c>
      <c r="AE816" s="1" t="str">
        <f>_xlfn.XLOOKUP(JuchuZan[[#This Row],[H'#]],[3]Sheet1!$H$2:$H$1079,[3]Sheet1!$B$2:$B$1079,"NA",0)</f>
        <v>NA</v>
      </c>
    </row>
    <row r="817" spans="1:31">
      <c r="A817" s="1" t="s">
        <v>2209</v>
      </c>
      <c r="B817" s="1" t="s">
        <v>327</v>
      </c>
      <c r="C817" s="1" t="s">
        <v>328</v>
      </c>
      <c r="D817" s="1">
        <v>60</v>
      </c>
      <c r="E817" s="1">
        <v>0</v>
      </c>
      <c r="F817" s="1">
        <v>60</v>
      </c>
      <c r="G817" s="1" t="s">
        <v>313</v>
      </c>
      <c r="H817" s="1" t="s">
        <v>49</v>
      </c>
      <c r="I817" s="1" t="s">
        <v>50</v>
      </c>
      <c r="J817" s="1" t="s">
        <v>114</v>
      </c>
      <c r="K817" s="1" t="s">
        <v>60</v>
      </c>
      <c r="L817" s="1" t="s">
        <v>61</v>
      </c>
      <c r="M817" s="1" t="s">
        <v>38</v>
      </c>
      <c r="N817" s="1">
        <v>47.51</v>
      </c>
      <c r="O817" s="2">
        <v>2850.6</v>
      </c>
      <c r="P817" s="1">
        <v>11</v>
      </c>
      <c r="Q817" s="1">
        <v>20230918</v>
      </c>
      <c r="R817" s="1">
        <v>20231004</v>
      </c>
      <c r="S817" s="1">
        <v>20231004</v>
      </c>
      <c r="T817" s="1" t="s">
        <v>38</v>
      </c>
      <c r="U817" s="1" t="b">
        <v>0</v>
      </c>
      <c r="V817" s="1" t="b">
        <v>1</v>
      </c>
      <c r="W817" s="1" t="str" cm="1">
        <f t="array" ref="W817">_xlfn.XLOOKUP(MID(JuchuZan[[#This Row],[Item'#]],2,3),INDEX(_dtRg_Material,,1),INDEX(_dtRg_Material,,2),"-")</f>
        <v>-</v>
      </c>
      <c r="X817" s="1">
        <f>JuchuZan[[#This Row],[Total Length]]/JuchuZan[[#This Row],[OrderQty]]</f>
        <v>0</v>
      </c>
      <c r="Y817" s="87">
        <f>JuchuZan[[#This Row],[TotalPrice]]+Y816</f>
        <v>1981549.7800000033</v>
      </c>
      <c r="Z8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7" s="1">
        <f>JuchuZan[[#This Row],[Total Length]]/JuchuZan[[#This Row],[Total Block]]</f>
        <v>0</v>
      </c>
      <c r="AB817" s="1">
        <f>JuchuZan[[#This Row],[TotalPrice]]/JuchuZan[[#This Row],[OrderQty]]</f>
        <v>47.51</v>
      </c>
      <c r="AC817" s="1" t="e">
        <f>_xlfn.XLOOKUP(JuchuZan[[#This Row],[H'#]],#REF!,#REF!,"NA",0)</f>
        <v>#REF!</v>
      </c>
      <c r="AD817" s="1" t="e">
        <f>_xlfn.XLOOKUP(JuchuZan[[#This Row],[H'#]],#REF!,#REF!,"NA",0)</f>
        <v>#REF!</v>
      </c>
      <c r="AE817" s="1" t="str">
        <f>_xlfn.XLOOKUP(JuchuZan[[#This Row],[H'#]],[3]Sheet1!$H$2:$H$1079,[3]Sheet1!$B$2:$B$1079,"NA",0)</f>
        <v>NA</v>
      </c>
    </row>
    <row r="818" spans="1:31">
      <c r="A818" s="1" t="s">
        <v>2210</v>
      </c>
      <c r="B818" s="1" t="s">
        <v>2211</v>
      </c>
      <c r="C818" s="1" t="s">
        <v>2212</v>
      </c>
      <c r="D818" s="1">
        <v>4</v>
      </c>
      <c r="E818" s="1">
        <v>4516</v>
      </c>
      <c r="F818" s="1">
        <v>8</v>
      </c>
      <c r="G818" s="1" t="s">
        <v>2213</v>
      </c>
      <c r="H818" s="1" t="s">
        <v>49</v>
      </c>
      <c r="I818" s="1" t="s">
        <v>50</v>
      </c>
      <c r="J818" s="1" t="s">
        <v>44</v>
      </c>
      <c r="K818" s="1" t="s">
        <v>207</v>
      </c>
      <c r="L818" s="1" t="s">
        <v>38</v>
      </c>
      <c r="M818" s="1" t="s">
        <v>38</v>
      </c>
      <c r="N818" s="1">
        <v>500.56</v>
      </c>
      <c r="O818" s="2">
        <v>2002.24</v>
      </c>
      <c r="P818" s="1">
        <v>11</v>
      </c>
      <c r="Q818" s="1">
        <v>20230821</v>
      </c>
      <c r="R818" s="1">
        <v>20231004</v>
      </c>
      <c r="S818" s="1">
        <v>20231004</v>
      </c>
      <c r="T818" s="1" t="s">
        <v>38</v>
      </c>
      <c r="U818" s="1" t="b">
        <v>0</v>
      </c>
      <c r="V818" s="1" t="b">
        <v>1</v>
      </c>
      <c r="W818" s="1" t="str" cm="1">
        <f t="array" ref="W818">_xlfn.XLOOKUP(MID(JuchuZan[[#This Row],[Item'#]],2,3),INDEX(_dtRg_Material,,1),INDEX(_dtRg_Material,,2),"-")</f>
        <v>-</v>
      </c>
      <c r="X818" s="1">
        <f>JuchuZan[[#This Row],[Total Length]]/JuchuZan[[#This Row],[OrderQty]]</f>
        <v>1129</v>
      </c>
      <c r="Y818" s="87">
        <f>JuchuZan[[#This Row],[TotalPrice]]+Y817</f>
        <v>1983552.0200000033</v>
      </c>
      <c r="Z8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8" s="1">
        <f>JuchuZan[[#This Row],[Total Length]]/JuchuZan[[#This Row],[Total Block]]</f>
        <v>564.5</v>
      </c>
      <c r="AB818" s="1">
        <f>JuchuZan[[#This Row],[TotalPrice]]/JuchuZan[[#This Row],[OrderQty]]</f>
        <v>500.56</v>
      </c>
      <c r="AC818" s="1" t="e">
        <f>_xlfn.XLOOKUP(JuchuZan[[#This Row],[H'#]],#REF!,#REF!,"NA",0)</f>
        <v>#REF!</v>
      </c>
      <c r="AD818" s="1" t="e">
        <f>_xlfn.XLOOKUP(JuchuZan[[#This Row],[H'#]],#REF!,#REF!,"NA",0)</f>
        <v>#REF!</v>
      </c>
      <c r="AE818" s="1" t="str">
        <f>_xlfn.XLOOKUP(JuchuZan[[#This Row],[H'#]],[3]Sheet1!$H$2:$H$1079,[3]Sheet1!$B$2:$B$1079,"NA",0)</f>
        <v>INDUCTION HARDENING</v>
      </c>
    </row>
    <row r="819" spans="1:31" hidden="1">
      <c r="A819" s="1" t="s">
        <v>2214</v>
      </c>
      <c r="B819" s="1" t="s">
        <v>2215</v>
      </c>
      <c r="C819" s="1" t="s">
        <v>2216</v>
      </c>
      <c r="D819" s="1">
        <v>3</v>
      </c>
      <c r="E819" s="1">
        <v>1380</v>
      </c>
      <c r="F819" s="1">
        <v>0</v>
      </c>
      <c r="G819" s="1" t="s">
        <v>2217</v>
      </c>
      <c r="H819" s="1" t="s">
        <v>74</v>
      </c>
      <c r="I819" s="1" t="s">
        <v>36</v>
      </c>
      <c r="J819" s="1" t="s">
        <v>403</v>
      </c>
      <c r="K819" s="1" t="s">
        <v>568</v>
      </c>
      <c r="L819" s="1" t="s">
        <v>38</v>
      </c>
      <c r="M819" s="1" t="s">
        <v>38</v>
      </c>
      <c r="N819" s="1">
        <v>1037</v>
      </c>
      <c r="O819" s="2">
        <v>3111</v>
      </c>
      <c r="P819" s="1">
        <v>11</v>
      </c>
      <c r="Q819" s="1">
        <v>20230926</v>
      </c>
      <c r="R819" s="1">
        <v>20231004</v>
      </c>
      <c r="S819" s="1">
        <v>20231004</v>
      </c>
      <c r="T819" s="1" t="s">
        <v>38</v>
      </c>
      <c r="U819" s="1" t="b">
        <v>0</v>
      </c>
      <c r="V819" s="1" t="b">
        <v>0</v>
      </c>
      <c r="W819" s="1" t="str" cm="1">
        <f t="array" ref="W819">_xlfn.XLOOKUP(MID(JuchuZan[[#This Row],[Item'#]],2,3),INDEX(_dtRg_Material,,1),INDEX(_dtRg_Material,,2),"-")</f>
        <v>-</v>
      </c>
      <c r="X819" s="1">
        <f>JuchuZan[[#This Row],[Total Length]]/JuchuZan[[#This Row],[OrderQty]]</f>
        <v>460</v>
      </c>
      <c r="Y819" s="87">
        <f>JuchuZan[[#This Row],[TotalPrice]]+Y818</f>
        <v>1986663.0200000033</v>
      </c>
      <c r="Z8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19" s="1" t="e">
        <f>JuchuZan[[#This Row],[Total Length]]/JuchuZan[[#This Row],[Total Block]]</f>
        <v>#DIV/0!</v>
      </c>
      <c r="AB819" s="1">
        <f>JuchuZan[[#This Row],[TotalPrice]]/JuchuZan[[#This Row],[OrderQty]]</f>
        <v>1037</v>
      </c>
      <c r="AC819" s="1" t="e">
        <f>_xlfn.XLOOKUP(JuchuZan[[#This Row],[H'#]],#REF!,#REF!,"NA",0)</f>
        <v>#REF!</v>
      </c>
      <c r="AD819" s="1" t="e">
        <f>_xlfn.XLOOKUP(JuchuZan[[#This Row],[H'#]],#REF!,#REF!,"NA",0)</f>
        <v>#REF!</v>
      </c>
      <c r="AE819" s="1" t="str">
        <f>_xlfn.XLOOKUP(JuchuZan[[#This Row],[H'#]],[3]Sheet1!$H$2:$H$1079,[3]Sheet1!$B$2:$B$1079,"NA",0)</f>
        <v>CUTTING &amp; HOLE MACHINING (GL)</v>
      </c>
    </row>
    <row r="820" spans="1:31">
      <c r="A820" s="1" t="s">
        <v>2218</v>
      </c>
      <c r="B820" s="1" t="s">
        <v>2219</v>
      </c>
      <c r="C820" s="1" t="s">
        <v>2220</v>
      </c>
      <c r="D820" s="1">
        <v>1</v>
      </c>
      <c r="E820" s="1">
        <v>340</v>
      </c>
      <c r="F820" s="1">
        <v>1</v>
      </c>
      <c r="G820" s="1" t="s">
        <v>439</v>
      </c>
      <c r="H820" s="1" t="s">
        <v>49</v>
      </c>
      <c r="I820" s="1" t="s">
        <v>50</v>
      </c>
      <c r="J820" s="1" t="s">
        <v>114</v>
      </c>
      <c r="K820" s="1" t="s">
        <v>82</v>
      </c>
      <c r="L820" s="1" t="s">
        <v>38</v>
      </c>
      <c r="M820" s="1" t="s">
        <v>38</v>
      </c>
      <c r="N820" s="1">
        <v>99.23</v>
      </c>
      <c r="O820" s="2">
        <v>99.23</v>
      </c>
      <c r="P820" s="1">
        <v>11</v>
      </c>
      <c r="Q820" s="1">
        <v>20230927</v>
      </c>
      <c r="R820" s="1">
        <v>20231004</v>
      </c>
      <c r="S820" s="1">
        <v>20231004</v>
      </c>
      <c r="T820" s="1" t="s">
        <v>38</v>
      </c>
      <c r="U820" s="1" t="b">
        <v>0</v>
      </c>
      <c r="V820" s="1" t="b">
        <v>1</v>
      </c>
      <c r="W820" s="1" t="str" cm="1">
        <f t="array" ref="W820">_xlfn.XLOOKUP(MID(JuchuZan[[#This Row],[Item'#]],2,3),INDEX(_dtRg_Material,,1),INDEX(_dtRg_Material,,2),"-")</f>
        <v>-</v>
      </c>
      <c r="X820" s="1">
        <f>JuchuZan[[#This Row],[Total Length]]/JuchuZan[[#This Row],[OrderQty]]</f>
        <v>340</v>
      </c>
      <c r="Y820" s="87">
        <f>JuchuZan[[#This Row],[TotalPrice]]+Y819</f>
        <v>1986762.2500000033</v>
      </c>
      <c r="Z8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0" s="1">
        <f>JuchuZan[[#This Row],[Total Length]]/JuchuZan[[#This Row],[Total Block]]</f>
        <v>340</v>
      </c>
      <c r="AB820" s="1">
        <f>JuchuZan[[#This Row],[TotalPrice]]/JuchuZan[[#This Row],[OrderQty]]</f>
        <v>99.23</v>
      </c>
      <c r="AC820" s="1" t="e">
        <f>_xlfn.XLOOKUP(JuchuZan[[#This Row],[H'#]],#REF!,#REF!,"NA",0)</f>
        <v>#REF!</v>
      </c>
      <c r="AD820" s="1" t="e">
        <f>_xlfn.XLOOKUP(JuchuZan[[#This Row],[H'#]],#REF!,#REF!,"NA",0)</f>
        <v>#REF!</v>
      </c>
      <c r="AE820" s="1" t="str">
        <f>_xlfn.XLOOKUP(JuchuZan[[#This Row],[H'#]],[3]Sheet1!$H$2:$H$1079,[3]Sheet1!$B$2:$B$1079,"NA",0)</f>
        <v>NA</v>
      </c>
    </row>
    <row r="821" spans="1:31">
      <c r="A821" s="1" t="s">
        <v>2221</v>
      </c>
      <c r="B821" s="1" t="s">
        <v>2222</v>
      </c>
      <c r="C821" s="1" t="s">
        <v>2223</v>
      </c>
      <c r="D821" s="1">
        <v>1</v>
      </c>
      <c r="E821" s="1">
        <v>160</v>
      </c>
      <c r="F821" s="1">
        <v>1</v>
      </c>
      <c r="G821" s="1" t="s">
        <v>439</v>
      </c>
      <c r="H821" s="1" t="s">
        <v>49</v>
      </c>
      <c r="I821" s="1" t="s">
        <v>50</v>
      </c>
      <c r="J821" s="1" t="s">
        <v>114</v>
      </c>
      <c r="K821" s="1" t="s">
        <v>167</v>
      </c>
      <c r="L821" s="1" t="s">
        <v>38</v>
      </c>
      <c r="M821" s="1" t="s">
        <v>53</v>
      </c>
      <c r="N821" s="1">
        <v>81.23</v>
      </c>
      <c r="O821" s="2">
        <v>81.23</v>
      </c>
      <c r="P821" s="1">
        <v>11</v>
      </c>
      <c r="Q821" s="1">
        <v>20230927</v>
      </c>
      <c r="R821" s="1">
        <v>20231004</v>
      </c>
      <c r="S821" s="1">
        <v>20231004</v>
      </c>
      <c r="T821" s="1" t="s">
        <v>38</v>
      </c>
      <c r="U821" s="1" t="b">
        <v>0</v>
      </c>
      <c r="V821" s="1" t="b">
        <v>1</v>
      </c>
      <c r="W821" s="1" t="str" cm="1">
        <f t="array" ref="W821">_xlfn.XLOOKUP(MID(JuchuZan[[#This Row],[Item'#]],2,3),INDEX(_dtRg_Material,,1),INDEX(_dtRg_Material,,2),"-")</f>
        <v>-</v>
      </c>
      <c r="X821" s="1">
        <f>JuchuZan[[#This Row],[Total Length]]/JuchuZan[[#This Row],[OrderQty]]</f>
        <v>160</v>
      </c>
      <c r="Y821" s="87">
        <f>JuchuZan[[#This Row],[TotalPrice]]+Y820</f>
        <v>1986843.4800000032</v>
      </c>
      <c r="Z8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1" s="1">
        <f>JuchuZan[[#This Row],[Total Length]]/JuchuZan[[#This Row],[Total Block]]</f>
        <v>160</v>
      </c>
      <c r="AB821" s="1">
        <f>JuchuZan[[#This Row],[TotalPrice]]/JuchuZan[[#This Row],[OrderQty]]</f>
        <v>81.23</v>
      </c>
      <c r="AC821" s="1" t="e">
        <f>_xlfn.XLOOKUP(JuchuZan[[#This Row],[H'#]],#REF!,#REF!,"NA",0)</f>
        <v>#REF!</v>
      </c>
      <c r="AD821" s="1" t="e">
        <f>_xlfn.XLOOKUP(JuchuZan[[#This Row],[H'#]],#REF!,#REF!,"NA",0)</f>
        <v>#REF!</v>
      </c>
      <c r="AE821" s="1" t="str">
        <f>_xlfn.XLOOKUP(JuchuZan[[#This Row],[H'#]],[3]Sheet1!$H$2:$H$1079,[3]Sheet1!$B$2:$B$1079,"NA",0)</f>
        <v>WHEEL CUTTING HALF 4</v>
      </c>
    </row>
    <row r="822" spans="1:31">
      <c r="A822" s="1" t="s">
        <v>2224</v>
      </c>
      <c r="B822" s="1" t="s">
        <v>2225</v>
      </c>
      <c r="C822" s="1" t="s">
        <v>2226</v>
      </c>
      <c r="D822" s="1">
        <v>2</v>
      </c>
      <c r="E822" s="1">
        <v>560</v>
      </c>
      <c r="F822" s="1">
        <v>4</v>
      </c>
      <c r="G822" s="1" t="s">
        <v>439</v>
      </c>
      <c r="H822" s="1" t="s">
        <v>49</v>
      </c>
      <c r="I822" s="1" t="s">
        <v>50</v>
      </c>
      <c r="J822" s="1" t="s">
        <v>114</v>
      </c>
      <c r="K822" s="1" t="s">
        <v>167</v>
      </c>
      <c r="L822" s="1" t="s">
        <v>38</v>
      </c>
      <c r="M822" s="1" t="s">
        <v>38</v>
      </c>
      <c r="N822" s="1">
        <v>156.78</v>
      </c>
      <c r="O822" s="2">
        <v>313.56</v>
      </c>
      <c r="P822" s="1">
        <v>11</v>
      </c>
      <c r="Q822" s="1">
        <v>20230927</v>
      </c>
      <c r="R822" s="1">
        <v>20231004</v>
      </c>
      <c r="S822" s="1">
        <v>20231004</v>
      </c>
      <c r="T822" s="1" t="s">
        <v>38</v>
      </c>
      <c r="U822" s="1" t="b">
        <v>0</v>
      </c>
      <c r="V822" s="1" t="b">
        <v>1</v>
      </c>
      <c r="W822" s="1" t="str" cm="1">
        <f t="array" ref="W822">_xlfn.XLOOKUP(MID(JuchuZan[[#This Row],[Item'#]],2,3),INDEX(_dtRg_Material,,1),INDEX(_dtRg_Material,,2),"-")</f>
        <v>-</v>
      </c>
      <c r="X822" s="1">
        <f>JuchuZan[[#This Row],[Total Length]]/JuchuZan[[#This Row],[OrderQty]]</f>
        <v>280</v>
      </c>
      <c r="Y822" s="87">
        <f>JuchuZan[[#This Row],[TotalPrice]]+Y821</f>
        <v>1987157.0400000033</v>
      </c>
      <c r="Z8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2" s="1">
        <f>JuchuZan[[#This Row],[Total Length]]/JuchuZan[[#This Row],[Total Block]]</f>
        <v>140</v>
      </c>
      <c r="AB822" s="1">
        <f>JuchuZan[[#This Row],[TotalPrice]]/JuchuZan[[#This Row],[OrderQty]]</f>
        <v>156.78</v>
      </c>
      <c r="AC822" s="1" t="e">
        <f>_xlfn.XLOOKUP(JuchuZan[[#This Row],[H'#]],#REF!,#REF!,"NA",0)</f>
        <v>#REF!</v>
      </c>
      <c r="AD822" s="1" t="e">
        <f>_xlfn.XLOOKUP(JuchuZan[[#This Row],[H'#]],#REF!,#REF!,"NA",0)</f>
        <v>#REF!</v>
      </c>
      <c r="AE822" s="1" t="str">
        <f>_xlfn.XLOOKUP(JuchuZan[[#This Row],[H'#]],[3]Sheet1!$H$2:$H$1079,[3]Sheet1!$B$2:$B$1079,"NA",0)</f>
        <v>WHEEL CUTTING HALF 4</v>
      </c>
    </row>
    <row r="823" spans="1:31" hidden="1">
      <c r="A823" s="1" t="s">
        <v>2227</v>
      </c>
      <c r="B823" s="1" t="s">
        <v>2228</v>
      </c>
      <c r="C823" s="1" t="s">
        <v>2229</v>
      </c>
      <c r="D823" s="1">
        <v>10</v>
      </c>
      <c r="E823" s="1">
        <v>0</v>
      </c>
      <c r="F823" s="1">
        <v>0</v>
      </c>
      <c r="G823" s="1" t="s">
        <v>38</v>
      </c>
      <c r="H823" s="1" t="s">
        <v>35</v>
      </c>
      <c r="I823" s="1" t="s">
        <v>43</v>
      </c>
      <c r="J823" s="1" t="s">
        <v>68</v>
      </c>
      <c r="K823" s="1" t="s">
        <v>38</v>
      </c>
      <c r="L823" s="1" t="s">
        <v>38</v>
      </c>
      <c r="M823" s="1" t="s">
        <v>38</v>
      </c>
      <c r="N823" s="1">
        <v>66</v>
      </c>
      <c r="O823" s="2">
        <v>660</v>
      </c>
      <c r="P823" s="1">
        <v>21</v>
      </c>
      <c r="Q823" s="1">
        <v>20230830</v>
      </c>
      <c r="R823" s="1">
        <v>20231004</v>
      </c>
      <c r="S823" s="1">
        <v>20231004</v>
      </c>
      <c r="T823" s="1" t="s">
        <v>38</v>
      </c>
      <c r="U823" s="1" t="b">
        <v>0</v>
      </c>
      <c r="V823" s="1" t="b">
        <v>0</v>
      </c>
      <c r="W823" s="1" t="str" cm="1">
        <f t="array" ref="W823">_xlfn.XLOOKUP(MID(JuchuZan[[#This Row],[Item'#]],2,3),INDEX(_dtRg_Material,,1),INDEX(_dtRg_Material,,2),"-")</f>
        <v>-</v>
      </c>
      <c r="X823" s="1">
        <f>JuchuZan[[#This Row],[Total Length]]/JuchuZan[[#This Row],[OrderQty]]</f>
        <v>0</v>
      </c>
      <c r="Y823" s="87">
        <f>JuchuZan[[#This Row],[TotalPrice]]+Y822</f>
        <v>1987817.0400000033</v>
      </c>
      <c r="Z8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3" s="1" t="e">
        <f>JuchuZan[[#This Row],[Total Length]]/JuchuZan[[#This Row],[Total Block]]</f>
        <v>#DIV/0!</v>
      </c>
      <c r="AB823" s="1">
        <f>JuchuZan[[#This Row],[TotalPrice]]/JuchuZan[[#This Row],[OrderQty]]</f>
        <v>66</v>
      </c>
      <c r="AC823" s="1" t="e">
        <f>_xlfn.XLOOKUP(JuchuZan[[#This Row],[H'#]],#REF!,#REF!,"NA",0)</f>
        <v>#REF!</v>
      </c>
      <c r="AD823" s="1" t="e">
        <f>_xlfn.XLOOKUP(JuchuZan[[#This Row],[H'#]],#REF!,#REF!,"NA",0)</f>
        <v>#REF!</v>
      </c>
      <c r="AE823" s="1" t="str">
        <f>_xlfn.XLOOKUP(JuchuZan[[#This Row],[H'#]],[3]Sheet1!$H$2:$H$1079,[3]Sheet1!$B$2:$B$1079,"NA",0)</f>
        <v>BURTON (BLACK ANODIZE) TYPE 2</v>
      </c>
    </row>
    <row r="824" spans="1:31">
      <c r="A824" s="1" t="s">
        <v>2230</v>
      </c>
      <c r="B824" s="1" t="s">
        <v>584</v>
      </c>
      <c r="C824" s="1" t="s">
        <v>585</v>
      </c>
      <c r="D824" s="1">
        <v>24</v>
      </c>
      <c r="E824" s="1">
        <v>4080</v>
      </c>
      <c r="F824" s="1">
        <v>24</v>
      </c>
      <c r="G824" s="1" t="s">
        <v>38</v>
      </c>
      <c r="H824" s="1" t="s">
        <v>172</v>
      </c>
      <c r="I824" s="1" t="s">
        <v>173</v>
      </c>
      <c r="J824" s="1" t="s">
        <v>243</v>
      </c>
      <c r="K824" s="1" t="s">
        <v>38</v>
      </c>
      <c r="L824" s="1" t="s">
        <v>38</v>
      </c>
      <c r="M824" s="1" t="s">
        <v>38</v>
      </c>
      <c r="N824" s="1">
        <v>37</v>
      </c>
      <c r="O824" s="2">
        <v>888</v>
      </c>
      <c r="P824" s="1">
        <v>21</v>
      </c>
      <c r="Q824" s="1">
        <v>20230928</v>
      </c>
      <c r="R824" s="1">
        <v>20231004</v>
      </c>
      <c r="S824" s="1">
        <v>20231004</v>
      </c>
      <c r="T824" s="1" t="s">
        <v>38</v>
      </c>
      <c r="U824" s="1" t="b">
        <v>0</v>
      </c>
      <c r="V824" s="1" t="b">
        <v>1</v>
      </c>
      <c r="W824" s="1" t="str" cm="1">
        <f t="array" ref="W824">_xlfn.XLOOKUP(MID(JuchuZan[[#This Row],[Item'#]],2,3),INDEX(_dtRg_Material,,1),INDEX(_dtRg_Material,,2),"-")</f>
        <v>M</v>
      </c>
      <c r="X824" s="1">
        <f>JuchuZan[[#This Row],[Total Length]]/JuchuZan[[#This Row],[OrderQty]]</f>
        <v>170</v>
      </c>
      <c r="Y824" s="87">
        <f>JuchuZan[[#This Row],[TotalPrice]]+Y823</f>
        <v>1988705.0400000033</v>
      </c>
      <c r="Z8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4" s="1">
        <f>JuchuZan[[#This Row],[Total Length]]/JuchuZan[[#This Row],[Total Block]]</f>
        <v>170</v>
      </c>
      <c r="AB824" s="1">
        <f>JuchuZan[[#This Row],[TotalPrice]]/JuchuZan[[#This Row],[OrderQty]]</f>
        <v>37</v>
      </c>
      <c r="AC824" s="1" t="e">
        <f>_xlfn.XLOOKUP(JuchuZan[[#This Row],[H'#]],#REF!,#REF!,"NA",0)</f>
        <v>#REF!</v>
      </c>
      <c r="AD824" s="1" t="e">
        <f>_xlfn.XLOOKUP(JuchuZan[[#This Row],[H'#]],#REF!,#REF!,"NA",0)</f>
        <v>#REF!</v>
      </c>
      <c r="AE824" s="1" t="str">
        <f>_xlfn.XLOOKUP(JuchuZan[[#This Row],[H'#]],[3]Sheet1!$H$2:$H$1079,[3]Sheet1!$B$2:$B$1079,"NA",0)</f>
        <v>WHEEL CUTTING HALF 4</v>
      </c>
    </row>
    <row r="825" spans="1:31" hidden="1">
      <c r="A825" s="1" t="s">
        <v>2231</v>
      </c>
      <c r="B825" s="1" t="s">
        <v>2232</v>
      </c>
      <c r="C825" s="1" t="s">
        <v>2233</v>
      </c>
      <c r="D825" s="1">
        <v>2</v>
      </c>
      <c r="E825" s="1">
        <v>600</v>
      </c>
      <c r="F825" s="1">
        <v>2</v>
      </c>
      <c r="G825" s="1" t="s">
        <v>38</v>
      </c>
      <c r="H825" s="1" t="s">
        <v>93</v>
      </c>
      <c r="I825" s="1" t="s">
        <v>43</v>
      </c>
      <c r="J825" s="1" t="s">
        <v>421</v>
      </c>
      <c r="K825" s="1" t="s">
        <v>227</v>
      </c>
      <c r="L825" s="1" t="s">
        <v>96</v>
      </c>
      <c r="M825" s="1" t="s">
        <v>97</v>
      </c>
      <c r="N825" s="1">
        <v>334.31</v>
      </c>
      <c r="O825" s="2">
        <v>668.62</v>
      </c>
      <c r="P825" s="1">
        <v>21</v>
      </c>
      <c r="Q825" s="1">
        <v>20230830</v>
      </c>
      <c r="R825" s="1">
        <v>20231004</v>
      </c>
      <c r="S825" s="1">
        <v>20231004</v>
      </c>
      <c r="T825" s="1" t="s">
        <v>38</v>
      </c>
      <c r="U825" s="1" t="b">
        <v>0</v>
      </c>
      <c r="V825" s="1" t="b">
        <v>0</v>
      </c>
      <c r="W825" s="1" t="str" cm="1">
        <f t="array" ref="W825">_xlfn.XLOOKUP(MID(JuchuZan[[#This Row],[Item'#]],2,3),INDEX(_dtRg_Material,,1),INDEX(_dtRg_Material,,2),"-")</f>
        <v>-</v>
      </c>
      <c r="X825" s="1">
        <f>JuchuZan[[#This Row],[Total Length]]/JuchuZan[[#This Row],[OrderQty]]</f>
        <v>300</v>
      </c>
      <c r="Y825" s="87">
        <f>JuchuZan[[#This Row],[TotalPrice]]+Y824</f>
        <v>1989373.6600000034</v>
      </c>
      <c r="Z8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5" s="1">
        <f>JuchuZan[[#This Row],[Total Length]]/JuchuZan[[#This Row],[Total Block]]</f>
        <v>300</v>
      </c>
      <c r="AB825" s="1">
        <f>JuchuZan[[#This Row],[TotalPrice]]/JuchuZan[[#This Row],[OrderQty]]</f>
        <v>334.31</v>
      </c>
      <c r="AC825" s="1" t="e">
        <f>_xlfn.XLOOKUP(JuchuZan[[#This Row],[H'#]],#REF!,#REF!,"NA",0)</f>
        <v>#REF!</v>
      </c>
      <c r="AD825" s="1" t="e">
        <f>_xlfn.XLOOKUP(JuchuZan[[#This Row],[H'#]],#REF!,#REF!,"NA",0)</f>
        <v>#REF!</v>
      </c>
      <c r="AE825" s="1" t="str">
        <f>_xlfn.XLOOKUP(JuchuZan[[#This Row],[H'#]],[3]Sheet1!$H$2:$H$1079,[3]Sheet1!$B$2:$B$1079,"NA",0)</f>
        <v>NA</v>
      </c>
    </row>
    <row r="826" spans="1:31" hidden="1">
      <c r="A826" s="1" t="s">
        <v>2234</v>
      </c>
      <c r="B826" s="1" t="s">
        <v>1283</v>
      </c>
      <c r="C826" s="1" t="s">
        <v>1284</v>
      </c>
      <c r="D826" s="1">
        <v>2</v>
      </c>
      <c r="E826" s="1">
        <v>1000</v>
      </c>
      <c r="F826" s="1">
        <v>2</v>
      </c>
      <c r="G826" s="1" t="s">
        <v>38</v>
      </c>
      <c r="H826" s="1" t="s">
        <v>93</v>
      </c>
      <c r="I826" s="1" t="s">
        <v>43</v>
      </c>
      <c r="J826" s="1" t="s">
        <v>360</v>
      </c>
      <c r="K826" s="1" t="s">
        <v>227</v>
      </c>
      <c r="L826" s="1" t="s">
        <v>38</v>
      </c>
      <c r="M826" s="1" t="s">
        <v>289</v>
      </c>
      <c r="N826" s="1">
        <v>525.14</v>
      </c>
      <c r="O826" s="2">
        <v>1050.28</v>
      </c>
      <c r="P826" s="1">
        <v>21</v>
      </c>
      <c r="Q826" s="1">
        <v>20230831</v>
      </c>
      <c r="R826" s="1">
        <v>20231004</v>
      </c>
      <c r="S826" s="1">
        <v>20231004</v>
      </c>
      <c r="T826" s="1" t="s">
        <v>38</v>
      </c>
      <c r="U826" s="1" t="b">
        <v>0</v>
      </c>
      <c r="V826" s="1" t="b">
        <v>0</v>
      </c>
      <c r="W826" s="1" t="str" cm="1">
        <f t="array" ref="W826">_xlfn.XLOOKUP(MID(JuchuZan[[#This Row],[Item'#]],2,3),INDEX(_dtRg_Material,,1),INDEX(_dtRg_Material,,2),"-")</f>
        <v>-</v>
      </c>
      <c r="X826" s="1">
        <f>JuchuZan[[#This Row],[Total Length]]/JuchuZan[[#This Row],[OrderQty]]</f>
        <v>500</v>
      </c>
      <c r="Y826" s="87">
        <f>JuchuZan[[#This Row],[TotalPrice]]+Y825</f>
        <v>1990423.9400000034</v>
      </c>
      <c r="Z8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6" s="1">
        <f>JuchuZan[[#This Row],[Total Length]]/JuchuZan[[#This Row],[Total Block]]</f>
        <v>500</v>
      </c>
      <c r="AB826" s="1">
        <f>JuchuZan[[#This Row],[TotalPrice]]/JuchuZan[[#This Row],[OrderQty]]</f>
        <v>525.14</v>
      </c>
      <c r="AC826" s="1" t="e">
        <f>_xlfn.XLOOKUP(JuchuZan[[#This Row],[H'#]],#REF!,#REF!,"NA",0)</f>
        <v>#REF!</v>
      </c>
      <c r="AD826" s="1" t="e">
        <f>_xlfn.XLOOKUP(JuchuZan[[#This Row],[H'#]],#REF!,#REF!,"NA",0)</f>
        <v>#REF!</v>
      </c>
      <c r="AE826" s="1" t="str">
        <f>_xlfn.XLOOKUP(JuchuZan[[#This Row],[H'#]],[3]Sheet1!$H$2:$H$1079,[3]Sheet1!$B$2:$B$1079,"NA",0)</f>
        <v>CUTTING &amp; HOLE MACHINING (GL)</v>
      </c>
    </row>
    <row r="827" spans="1:31">
      <c r="A827" s="1" t="s">
        <v>2235</v>
      </c>
      <c r="B827" s="1" t="s">
        <v>2236</v>
      </c>
      <c r="C827" s="1" t="s">
        <v>2237</v>
      </c>
      <c r="D827" s="1">
        <v>2</v>
      </c>
      <c r="E827" s="1">
        <v>4280</v>
      </c>
      <c r="F827" s="1">
        <v>4</v>
      </c>
      <c r="G827" s="1" t="s">
        <v>1619</v>
      </c>
      <c r="H827" s="1" t="s">
        <v>102</v>
      </c>
      <c r="I827" s="1" t="s">
        <v>103</v>
      </c>
      <c r="J827" s="1" t="s">
        <v>942</v>
      </c>
      <c r="K827" s="1" t="s">
        <v>105</v>
      </c>
      <c r="L827" s="1" t="s">
        <v>38</v>
      </c>
      <c r="M827" s="1" t="s">
        <v>53</v>
      </c>
      <c r="N827" s="1">
        <v>238.71</v>
      </c>
      <c r="O827" s="2">
        <v>477.42</v>
      </c>
      <c r="P827" s="1">
        <v>11</v>
      </c>
      <c r="Q827" s="1">
        <v>20230928</v>
      </c>
      <c r="R827" s="1">
        <v>20231004</v>
      </c>
      <c r="S827" s="1">
        <v>20231004</v>
      </c>
      <c r="T827" s="1" t="s">
        <v>38</v>
      </c>
      <c r="U827" s="1" t="b">
        <v>0</v>
      </c>
      <c r="V827" s="1" t="b">
        <v>1</v>
      </c>
      <c r="W827" s="1" t="b">
        <v>0</v>
      </c>
      <c r="X827" s="1" t="b">
        <v>1</v>
      </c>
      <c r="Y827" s="1" t="b">
        <v>0</v>
      </c>
      <c r="Z827" s="1" t="b">
        <v>1</v>
      </c>
      <c r="AA827" s="1" t="b">
        <v>0</v>
      </c>
      <c r="AB827" s="1" t="b">
        <v>1</v>
      </c>
      <c r="AC827" s="1" t="b">
        <v>0</v>
      </c>
      <c r="AD827" s="1" t="b">
        <v>1</v>
      </c>
      <c r="AE827" s="1" t="str">
        <f>_xlfn.XLOOKUP(JuchuZan[[#This Row],[H'#]],[3]Sheet1!$H$2:$H$1079,[3]Sheet1!$B$2:$B$1079,"NA",0)</f>
        <v>NA</v>
      </c>
    </row>
    <row r="828" spans="1:31">
      <c r="A828" s="1" t="s">
        <v>2238</v>
      </c>
      <c r="B828" s="1" t="s">
        <v>2239</v>
      </c>
      <c r="C828" s="1" t="s">
        <v>2240</v>
      </c>
      <c r="D828" s="1">
        <v>50</v>
      </c>
      <c r="E828" s="1">
        <v>0</v>
      </c>
      <c r="F828" s="1">
        <v>50</v>
      </c>
      <c r="G828" s="1" t="s">
        <v>238</v>
      </c>
      <c r="H828" s="1" t="s">
        <v>49</v>
      </c>
      <c r="I828" s="1" t="s">
        <v>50</v>
      </c>
      <c r="J828" s="1" t="s">
        <v>114</v>
      </c>
      <c r="K828" s="1" t="s">
        <v>82</v>
      </c>
      <c r="L828" s="1" t="s">
        <v>61</v>
      </c>
      <c r="M828" s="1" t="s">
        <v>53</v>
      </c>
      <c r="N828" s="1">
        <v>50.99</v>
      </c>
      <c r="O828" s="2">
        <v>2549.5</v>
      </c>
      <c r="P828" s="1">
        <v>11</v>
      </c>
      <c r="Q828" s="1">
        <v>20230906</v>
      </c>
      <c r="R828" s="1">
        <v>20231004</v>
      </c>
      <c r="S828" s="1">
        <v>20231004</v>
      </c>
      <c r="T828" s="1" t="s">
        <v>38</v>
      </c>
      <c r="U828" s="1" t="b">
        <v>0</v>
      </c>
      <c r="V828" s="1" t="b">
        <v>1</v>
      </c>
      <c r="W828" s="1" t="str" cm="1">
        <f t="array" ref="W828">_xlfn.XLOOKUP(MID(JuchuZan[[#This Row],[Item'#]],2,3),INDEX(_dtRg_Material,,1),INDEX(_dtRg_Material,,2),"-")</f>
        <v>-</v>
      </c>
      <c r="X828" s="1">
        <f>JuchuZan[[#This Row],[Total Length]]/JuchuZan[[#This Row],[OrderQty]]</f>
        <v>0</v>
      </c>
      <c r="Y828" s="87">
        <f>JuchuZan[[#This Row],[TotalPrice]]+Y827</f>
        <v>2549.5</v>
      </c>
      <c r="Z8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8" s="1">
        <f>JuchuZan[[#This Row],[Total Length]]/JuchuZan[[#This Row],[Total Block]]</f>
        <v>0</v>
      </c>
      <c r="AB828" s="1">
        <f>JuchuZan[[#This Row],[TotalPrice]]/JuchuZan[[#This Row],[OrderQty]]</f>
        <v>50.99</v>
      </c>
      <c r="AC828" s="1" t="e">
        <f>_xlfn.XLOOKUP(JuchuZan[[#This Row],[H'#]],#REF!,#REF!,"NA",0)</f>
        <v>#REF!</v>
      </c>
      <c r="AD828" s="1" t="e">
        <f>_xlfn.XLOOKUP(JuchuZan[[#This Row],[H'#]],#REF!,#REF!,"NA",0)</f>
        <v>#REF!</v>
      </c>
      <c r="AE828" s="1" t="str">
        <f>_xlfn.XLOOKUP(JuchuZan[[#This Row],[H'#]],[3]Sheet1!$H$2:$H$1079,[3]Sheet1!$B$2:$B$1079,"NA",0)</f>
        <v>NA</v>
      </c>
    </row>
    <row r="829" spans="1:31">
      <c r="A829" s="1" t="s">
        <v>2241</v>
      </c>
      <c r="B829" s="1" t="s">
        <v>1461</v>
      </c>
      <c r="C829" s="1" t="s">
        <v>1462</v>
      </c>
      <c r="D829" s="1">
        <v>118</v>
      </c>
      <c r="E829" s="1">
        <v>132160</v>
      </c>
      <c r="F829" s="1">
        <v>236</v>
      </c>
      <c r="G829" s="1" t="s">
        <v>135</v>
      </c>
      <c r="H829" s="1" t="s">
        <v>49</v>
      </c>
      <c r="I829" s="1" t="s">
        <v>50</v>
      </c>
      <c r="J829" s="1" t="s">
        <v>397</v>
      </c>
      <c r="K829" s="1" t="s">
        <v>115</v>
      </c>
      <c r="L829" s="1" t="s">
        <v>38</v>
      </c>
      <c r="M829" s="1" t="s">
        <v>208</v>
      </c>
      <c r="N829" s="1">
        <v>172</v>
      </c>
      <c r="O829" s="2">
        <v>20296</v>
      </c>
      <c r="P829" s="1">
        <v>11</v>
      </c>
      <c r="Q829" s="1">
        <v>20231005</v>
      </c>
      <c r="R829" s="1">
        <v>20231005</v>
      </c>
      <c r="S829" s="1">
        <v>20231005</v>
      </c>
      <c r="T829" s="1" t="s">
        <v>38</v>
      </c>
      <c r="U829" s="1" t="b">
        <v>0</v>
      </c>
      <c r="V829" s="1" t="b">
        <v>1</v>
      </c>
      <c r="W829" s="1" t="str" cm="1">
        <f t="array" ref="W829">_xlfn.XLOOKUP(MID(JuchuZan[[#This Row],[Item'#]],2,3),INDEX(_dtRg_Material,,1),INDEX(_dtRg_Material,,2),"-")</f>
        <v>-</v>
      </c>
      <c r="X829" s="1">
        <f>JuchuZan[[#This Row],[Total Length]]/JuchuZan[[#This Row],[OrderQty]]</f>
        <v>1120</v>
      </c>
      <c r="Y829" s="87">
        <f>JuchuZan[[#This Row],[TotalPrice]]+Y828</f>
        <v>22845.5</v>
      </c>
      <c r="Z8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29" s="1">
        <f>JuchuZan[[#This Row],[Total Length]]/JuchuZan[[#This Row],[Total Block]]</f>
        <v>560</v>
      </c>
      <c r="AB829" s="1">
        <f>JuchuZan[[#This Row],[TotalPrice]]/JuchuZan[[#This Row],[OrderQty]]</f>
        <v>172</v>
      </c>
      <c r="AC829" s="1" t="e">
        <f>_xlfn.XLOOKUP(JuchuZan[[#This Row],[H'#]],#REF!,#REF!,"NA",0)</f>
        <v>#REF!</v>
      </c>
      <c r="AD829" s="1" t="e">
        <f>_xlfn.XLOOKUP(JuchuZan[[#This Row],[H'#]],#REF!,#REF!,"NA",0)</f>
        <v>#REF!</v>
      </c>
      <c r="AE829" s="1" t="str">
        <f>_xlfn.XLOOKUP(JuchuZan[[#This Row],[H'#]],[3]Sheet1!$H$2:$H$1079,[3]Sheet1!$B$2:$B$1079,"NA",0)</f>
        <v>NA</v>
      </c>
    </row>
    <row r="830" spans="1:31">
      <c r="A830" s="1" t="s">
        <v>2242</v>
      </c>
      <c r="B830" s="1" t="s">
        <v>2243</v>
      </c>
      <c r="C830" s="1" t="s">
        <v>2244</v>
      </c>
      <c r="D830" s="1">
        <v>6</v>
      </c>
      <c r="E830" s="1">
        <v>11220</v>
      </c>
      <c r="F830" s="1">
        <v>0</v>
      </c>
      <c r="G830" s="1" t="s">
        <v>619</v>
      </c>
      <c r="H830" s="1" t="s">
        <v>324</v>
      </c>
      <c r="I830" s="1" t="s">
        <v>50</v>
      </c>
      <c r="J830" s="1" t="s">
        <v>325</v>
      </c>
      <c r="K830" s="1" t="s">
        <v>38</v>
      </c>
      <c r="L830" s="1" t="s">
        <v>61</v>
      </c>
      <c r="M830" s="1" t="s">
        <v>38</v>
      </c>
      <c r="N830" s="1">
        <v>325</v>
      </c>
      <c r="O830" s="2">
        <v>1950</v>
      </c>
      <c r="P830" s="1">
        <v>11</v>
      </c>
      <c r="Q830" s="1">
        <v>20230502</v>
      </c>
      <c r="R830" s="1">
        <v>20231005</v>
      </c>
      <c r="S830" s="1">
        <v>20231005</v>
      </c>
      <c r="T830" s="1" t="s">
        <v>38</v>
      </c>
      <c r="U830" s="1" t="b">
        <v>0</v>
      </c>
      <c r="V830" s="1" t="b">
        <v>1</v>
      </c>
      <c r="W830" s="1" t="str" cm="1">
        <f t="array" ref="W830">_xlfn.XLOOKUP(MID(JuchuZan[[#This Row],[Item'#]],2,3),INDEX(_dtRg_Material,,1),INDEX(_dtRg_Material,,2),"-")</f>
        <v>-</v>
      </c>
      <c r="X830" s="1">
        <f>JuchuZan[[#This Row],[Total Length]]/JuchuZan[[#This Row],[OrderQty]]</f>
        <v>1870</v>
      </c>
      <c r="Y830" s="87">
        <f>JuchuZan[[#This Row],[TotalPrice]]+Y829</f>
        <v>24795.5</v>
      </c>
      <c r="Z8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0" s="1" t="e">
        <f>JuchuZan[[#This Row],[Total Length]]/JuchuZan[[#This Row],[Total Block]]</f>
        <v>#DIV/0!</v>
      </c>
      <c r="AB830" s="1">
        <f>JuchuZan[[#This Row],[TotalPrice]]/JuchuZan[[#This Row],[OrderQty]]</f>
        <v>325</v>
      </c>
      <c r="AC830" s="1" t="e">
        <f>_xlfn.XLOOKUP(JuchuZan[[#This Row],[H'#]],#REF!,#REF!,"NA",0)</f>
        <v>#REF!</v>
      </c>
      <c r="AD830" s="1" t="e">
        <f>_xlfn.XLOOKUP(JuchuZan[[#This Row],[H'#]],#REF!,#REF!,"NA",0)</f>
        <v>#REF!</v>
      </c>
      <c r="AE830" s="1" t="str">
        <f>_xlfn.XLOOKUP(JuchuZan[[#This Row],[H'#]],[3]Sheet1!$H$2:$H$1079,[3]Sheet1!$B$2:$B$1079,"NA",0)</f>
        <v>NA</v>
      </c>
    </row>
    <row r="831" spans="1:31">
      <c r="A831" s="1" t="s">
        <v>2245</v>
      </c>
      <c r="B831" s="1" t="s">
        <v>617</v>
      </c>
      <c r="C831" s="1" t="s">
        <v>618</v>
      </c>
      <c r="D831" s="1">
        <v>3</v>
      </c>
      <c r="E831" s="1">
        <v>5610</v>
      </c>
      <c r="F831" s="1">
        <v>6</v>
      </c>
      <c r="G831" s="1" t="s">
        <v>619</v>
      </c>
      <c r="H831" s="1" t="s">
        <v>49</v>
      </c>
      <c r="I831" s="1" t="s">
        <v>50</v>
      </c>
      <c r="J831" s="1" t="s">
        <v>325</v>
      </c>
      <c r="K831" s="1" t="s">
        <v>115</v>
      </c>
      <c r="L831" s="1" t="s">
        <v>38</v>
      </c>
      <c r="M831" s="1" t="s">
        <v>38</v>
      </c>
      <c r="N831" s="1">
        <v>605</v>
      </c>
      <c r="O831" s="2">
        <v>1815</v>
      </c>
      <c r="P831" s="1">
        <v>11</v>
      </c>
      <c r="Q831" s="1">
        <v>20230704</v>
      </c>
      <c r="R831" s="1">
        <v>20231005</v>
      </c>
      <c r="S831" s="1">
        <v>20231005</v>
      </c>
      <c r="T831" s="1" t="s">
        <v>38</v>
      </c>
      <c r="U831" s="1" t="b">
        <v>0</v>
      </c>
      <c r="V831" s="1" t="b">
        <v>1</v>
      </c>
      <c r="W831" s="1" t="str" cm="1">
        <f t="array" ref="W831">_xlfn.XLOOKUP(MID(JuchuZan[[#This Row],[Item'#]],2,3),INDEX(_dtRg_Material,,1),INDEX(_dtRg_Material,,2),"-")</f>
        <v>-</v>
      </c>
      <c r="X831" s="1">
        <f>JuchuZan[[#This Row],[Total Length]]/JuchuZan[[#This Row],[OrderQty]]</f>
        <v>1870</v>
      </c>
      <c r="Y831" s="87">
        <f>JuchuZan[[#This Row],[TotalPrice]]+Y830</f>
        <v>26610.5</v>
      </c>
      <c r="Z8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1" s="1">
        <f>JuchuZan[[#This Row],[Total Length]]/JuchuZan[[#This Row],[Total Block]]</f>
        <v>935</v>
      </c>
      <c r="AB831" s="1">
        <f>JuchuZan[[#This Row],[TotalPrice]]/JuchuZan[[#This Row],[OrderQty]]</f>
        <v>605</v>
      </c>
      <c r="AC831" s="1" t="e">
        <f>_xlfn.XLOOKUP(JuchuZan[[#This Row],[H'#]],#REF!,#REF!,"NA",0)</f>
        <v>#REF!</v>
      </c>
      <c r="AD831" s="1" t="e">
        <f>_xlfn.XLOOKUP(JuchuZan[[#This Row],[H'#]],#REF!,#REF!,"NA",0)</f>
        <v>#REF!</v>
      </c>
      <c r="AE831" s="1" t="str">
        <f>_xlfn.XLOOKUP(JuchuZan[[#This Row],[H'#]],[3]Sheet1!$H$2:$H$1079,[3]Sheet1!$B$2:$B$1079,"NA",0)</f>
        <v>NA</v>
      </c>
    </row>
    <row r="832" spans="1:31">
      <c r="A832" s="1" t="s">
        <v>2246</v>
      </c>
      <c r="B832" s="1" t="s">
        <v>388</v>
      </c>
      <c r="C832" s="1" t="s">
        <v>389</v>
      </c>
      <c r="D832" s="1">
        <v>20</v>
      </c>
      <c r="E832" s="1">
        <v>8000</v>
      </c>
      <c r="F832" s="1">
        <v>40</v>
      </c>
      <c r="G832" s="1" t="s">
        <v>135</v>
      </c>
      <c r="H832" s="1" t="s">
        <v>49</v>
      </c>
      <c r="I832" s="1" t="s">
        <v>50</v>
      </c>
      <c r="J832" s="1" t="s">
        <v>59</v>
      </c>
      <c r="K832" s="1" t="s">
        <v>60</v>
      </c>
      <c r="L832" s="1" t="s">
        <v>38</v>
      </c>
      <c r="M832" s="1" t="s">
        <v>53</v>
      </c>
      <c r="N832" s="1">
        <v>131</v>
      </c>
      <c r="O832" s="2">
        <v>2620</v>
      </c>
      <c r="P832" s="1">
        <v>11</v>
      </c>
      <c r="Q832" s="1">
        <v>20231019</v>
      </c>
      <c r="R832" s="1">
        <v>20231005</v>
      </c>
      <c r="S832" s="1">
        <v>20231005</v>
      </c>
      <c r="T832" s="1" t="s">
        <v>38</v>
      </c>
      <c r="U832" s="1" t="b">
        <v>0</v>
      </c>
      <c r="V832" s="1" t="b">
        <v>1</v>
      </c>
      <c r="W832" s="1" t="str" cm="1">
        <f t="array" ref="W832">_xlfn.XLOOKUP(MID(JuchuZan[[#This Row],[Item'#]],2,3),INDEX(_dtRg_Material,,1),INDEX(_dtRg_Material,,2),"-")</f>
        <v>-</v>
      </c>
      <c r="X832" s="1">
        <f>JuchuZan[[#This Row],[Total Length]]/JuchuZan[[#This Row],[OrderQty]]</f>
        <v>400</v>
      </c>
      <c r="Y832" s="87">
        <f>JuchuZan[[#This Row],[TotalPrice]]+Y831</f>
        <v>29230.5</v>
      </c>
      <c r="Z8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2" s="1">
        <f>JuchuZan[[#This Row],[Total Length]]/JuchuZan[[#This Row],[Total Block]]</f>
        <v>200</v>
      </c>
      <c r="AB832" s="1">
        <f>JuchuZan[[#This Row],[TotalPrice]]/JuchuZan[[#This Row],[OrderQty]]</f>
        <v>131</v>
      </c>
      <c r="AC832" s="1" t="e">
        <f>_xlfn.XLOOKUP(JuchuZan[[#This Row],[H'#]],#REF!,#REF!,"NA",0)</f>
        <v>#REF!</v>
      </c>
      <c r="AD832" s="1" t="e">
        <f>_xlfn.XLOOKUP(JuchuZan[[#This Row],[H'#]],#REF!,#REF!,"NA",0)</f>
        <v>#REF!</v>
      </c>
      <c r="AE832" s="1" t="str">
        <f>_xlfn.XLOOKUP(JuchuZan[[#This Row],[H'#]],[3]Sheet1!$H$2:$H$1079,[3]Sheet1!$B$2:$B$1079,"NA",0)</f>
        <v>NA</v>
      </c>
    </row>
    <row r="833" spans="1:31" hidden="1">
      <c r="A833" s="1" t="s">
        <v>2247</v>
      </c>
      <c r="B833" s="1" t="s">
        <v>1566</v>
      </c>
      <c r="C833" s="1" t="s">
        <v>1567</v>
      </c>
      <c r="D833" s="1">
        <v>66</v>
      </c>
      <c r="E833" s="1">
        <v>55440</v>
      </c>
      <c r="F833" s="1">
        <v>132</v>
      </c>
      <c r="G833" s="1" t="s">
        <v>559</v>
      </c>
      <c r="H833" s="1" t="s">
        <v>1568</v>
      </c>
      <c r="I833" s="1" t="s">
        <v>1569</v>
      </c>
      <c r="J833" s="1" t="s">
        <v>51</v>
      </c>
      <c r="K833" s="1" t="s">
        <v>60</v>
      </c>
      <c r="L833" s="1" t="s">
        <v>96</v>
      </c>
      <c r="M833" s="1" t="s">
        <v>208</v>
      </c>
      <c r="N833" s="1">
        <v>134.5</v>
      </c>
      <c r="O833" s="2">
        <v>8877</v>
      </c>
      <c r="P833" s="1">
        <v>11</v>
      </c>
      <c r="Q833" s="1">
        <v>20231005</v>
      </c>
      <c r="R833" s="1">
        <v>20231005</v>
      </c>
      <c r="S833" s="1">
        <v>20231005</v>
      </c>
      <c r="T833" s="1" t="s">
        <v>38</v>
      </c>
      <c r="U833" s="1" t="b">
        <v>0</v>
      </c>
      <c r="V833" s="1" t="b">
        <v>0</v>
      </c>
      <c r="W833" s="1" t="str" cm="1">
        <f t="array" ref="W833">_xlfn.XLOOKUP(MID(JuchuZan[[#This Row],[Item'#]],2,3),INDEX(_dtRg_Material,,1),INDEX(_dtRg_Material,,2),"-")</f>
        <v>-</v>
      </c>
      <c r="X833" s="1">
        <f>JuchuZan[[#This Row],[Total Length]]/JuchuZan[[#This Row],[OrderQty]]</f>
        <v>840</v>
      </c>
      <c r="Y833" s="87">
        <f>JuchuZan[[#This Row],[TotalPrice]]+Y832</f>
        <v>38107.5</v>
      </c>
      <c r="Z8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833" s="1">
        <f>JuchuZan[[#This Row],[Total Length]]/JuchuZan[[#This Row],[Total Block]]</f>
        <v>420</v>
      </c>
      <c r="AB833" s="1">
        <f>JuchuZan[[#This Row],[TotalPrice]]/JuchuZan[[#This Row],[OrderQty]]</f>
        <v>134.5</v>
      </c>
      <c r="AC833" s="1" t="e">
        <f>_xlfn.XLOOKUP(JuchuZan[[#This Row],[H'#]],#REF!,#REF!,"NA",0)</f>
        <v>#REF!</v>
      </c>
      <c r="AD833" s="1" t="e">
        <f>_xlfn.XLOOKUP(JuchuZan[[#This Row],[H'#]],#REF!,#REF!,"NA",0)</f>
        <v>#REF!</v>
      </c>
      <c r="AE833" s="1" t="str">
        <f>_xlfn.XLOOKUP(JuchuZan[[#This Row],[H'#]],[3]Sheet1!$H$2:$H$1079,[3]Sheet1!$B$2:$B$1079,"NA",0)</f>
        <v>RAIL SURFACE/GROOVE GRINDING</v>
      </c>
    </row>
    <row r="834" spans="1:31">
      <c r="A834" s="1" t="s">
        <v>2248</v>
      </c>
      <c r="B834" s="1" t="s">
        <v>2249</v>
      </c>
      <c r="C834" s="1" t="s">
        <v>2250</v>
      </c>
      <c r="D834" s="1">
        <v>2</v>
      </c>
      <c r="E834" s="1">
        <v>1200</v>
      </c>
      <c r="F834" s="1">
        <v>4</v>
      </c>
      <c r="G834" s="1" t="s">
        <v>42</v>
      </c>
      <c r="H834" s="1" t="s">
        <v>49</v>
      </c>
      <c r="I834" s="1" t="s">
        <v>50</v>
      </c>
      <c r="J834" s="1" t="s">
        <v>397</v>
      </c>
      <c r="K834" s="1" t="s">
        <v>115</v>
      </c>
      <c r="L834" s="1" t="s">
        <v>96</v>
      </c>
      <c r="M834" s="1" t="s">
        <v>208</v>
      </c>
      <c r="N834" s="1">
        <v>369.77</v>
      </c>
      <c r="O834" s="2">
        <v>739.54</v>
      </c>
      <c r="P834" s="1">
        <v>11</v>
      </c>
      <c r="Q834" s="1">
        <v>20230530</v>
      </c>
      <c r="R834" s="1">
        <v>20231005</v>
      </c>
      <c r="S834" s="1">
        <v>20231005</v>
      </c>
      <c r="T834" s="1" t="s">
        <v>38</v>
      </c>
      <c r="U834" s="1" t="b">
        <v>0</v>
      </c>
      <c r="V834" s="1" t="b">
        <v>1</v>
      </c>
      <c r="W834" s="1" t="str" cm="1">
        <f t="array" ref="W834">_xlfn.XLOOKUP(MID(JuchuZan[[#This Row],[Item'#]],2,3),INDEX(_dtRg_Material,,1),INDEX(_dtRg_Material,,2),"-")</f>
        <v>-</v>
      </c>
      <c r="X834" s="1">
        <f>JuchuZan[[#This Row],[Total Length]]/JuchuZan[[#This Row],[OrderQty]]</f>
        <v>600</v>
      </c>
      <c r="Y834" s="87">
        <f>JuchuZan[[#This Row],[TotalPrice]]+Y833</f>
        <v>38847.040000000001</v>
      </c>
      <c r="Z8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4" s="1">
        <f>JuchuZan[[#This Row],[Total Length]]/JuchuZan[[#This Row],[Total Block]]</f>
        <v>300</v>
      </c>
      <c r="AB834" s="1">
        <f>JuchuZan[[#This Row],[TotalPrice]]/JuchuZan[[#This Row],[OrderQty]]</f>
        <v>369.77</v>
      </c>
      <c r="AC834" s="1" t="e">
        <f>_xlfn.XLOOKUP(JuchuZan[[#This Row],[H'#]],#REF!,#REF!,"NA",0)</f>
        <v>#REF!</v>
      </c>
      <c r="AD834" s="1" t="e">
        <f>_xlfn.XLOOKUP(JuchuZan[[#This Row],[H'#]],#REF!,#REF!,"NA",0)</f>
        <v>#REF!</v>
      </c>
      <c r="AE834" s="1" t="str">
        <f>_xlfn.XLOOKUP(JuchuZan[[#This Row],[H'#]],[3]Sheet1!$H$2:$H$1079,[3]Sheet1!$B$2:$B$1079,"NA",0)</f>
        <v>NA</v>
      </c>
    </row>
    <row r="835" spans="1:31">
      <c r="A835" s="1" t="s">
        <v>2251</v>
      </c>
      <c r="B835" s="1" t="s">
        <v>388</v>
      </c>
      <c r="C835" s="1" t="s">
        <v>389</v>
      </c>
      <c r="D835" s="1">
        <v>100</v>
      </c>
      <c r="E835" s="1">
        <v>40000</v>
      </c>
      <c r="F835" s="1">
        <v>200</v>
      </c>
      <c r="G835" s="1" t="s">
        <v>135</v>
      </c>
      <c r="H835" s="1" t="s">
        <v>49</v>
      </c>
      <c r="I835" s="1" t="s">
        <v>50</v>
      </c>
      <c r="J835" s="1" t="s">
        <v>59</v>
      </c>
      <c r="K835" s="1" t="s">
        <v>60</v>
      </c>
      <c r="L835" s="1" t="s">
        <v>38</v>
      </c>
      <c r="M835" s="1" t="s">
        <v>53</v>
      </c>
      <c r="N835" s="1">
        <v>131</v>
      </c>
      <c r="O835" s="2">
        <v>13100</v>
      </c>
      <c r="P835" s="1">
        <v>11</v>
      </c>
      <c r="Q835" s="1">
        <v>20231005</v>
      </c>
      <c r="R835" s="1">
        <v>20231005</v>
      </c>
      <c r="S835" s="1">
        <v>20231005</v>
      </c>
      <c r="T835" s="1" t="s">
        <v>38</v>
      </c>
      <c r="U835" s="1" t="b">
        <v>0</v>
      </c>
      <c r="V835" s="1" t="b">
        <v>1</v>
      </c>
      <c r="W835" s="1" t="str" cm="1">
        <f t="array" ref="W835">_xlfn.XLOOKUP(MID(JuchuZan[[#This Row],[Item'#]],2,3),INDEX(_dtRg_Material,,1),INDEX(_dtRg_Material,,2),"-")</f>
        <v>-</v>
      </c>
      <c r="X835" s="1">
        <f>JuchuZan[[#This Row],[Total Length]]/JuchuZan[[#This Row],[OrderQty]]</f>
        <v>400</v>
      </c>
      <c r="Y835" s="87">
        <f>JuchuZan[[#This Row],[TotalPrice]]+Y834</f>
        <v>51947.040000000001</v>
      </c>
      <c r="Z8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5" s="1">
        <f>JuchuZan[[#This Row],[Total Length]]/JuchuZan[[#This Row],[Total Block]]</f>
        <v>200</v>
      </c>
      <c r="AB835" s="1">
        <f>JuchuZan[[#This Row],[TotalPrice]]/JuchuZan[[#This Row],[OrderQty]]</f>
        <v>131</v>
      </c>
      <c r="AC835" s="1" t="e">
        <f>_xlfn.XLOOKUP(JuchuZan[[#This Row],[H'#]],#REF!,#REF!,"NA",0)</f>
        <v>#REF!</v>
      </c>
      <c r="AD835" s="1" t="e">
        <f>_xlfn.XLOOKUP(JuchuZan[[#This Row],[H'#]],#REF!,#REF!,"NA",0)</f>
        <v>#REF!</v>
      </c>
      <c r="AE835" s="1" t="str">
        <f>_xlfn.XLOOKUP(JuchuZan[[#This Row],[H'#]],[3]Sheet1!$H$2:$H$1079,[3]Sheet1!$B$2:$B$1079,"NA",0)</f>
        <v>RAIL SURFACE/GROOVE GRINDING</v>
      </c>
    </row>
    <row r="836" spans="1:31">
      <c r="A836" s="1" t="s">
        <v>2252</v>
      </c>
      <c r="B836" s="1" t="s">
        <v>388</v>
      </c>
      <c r="C836" s="1" t="s">
        <v>389</v>
      </c>
      <c r="D836" s="1">
        <v>20</v>
      </c>
      <c r="E836" s="1">
        <v>8000</v>
      </c>
      <c r="F836" s="1">
        <v>40</v>
      </c>
      <c r="G836" s="1" t="s">
        <v>135</v>
      </c>
      <c r="H836" s="1" t="s">
        <v>49</v>
      </c>
      <c r="I836" s="1" t="s">
        <v>50</v>
      </c>
      <c r="J836" s="1" t="s">
        <v>59</v>
      </c>
      <c r="K836" s="1" t="s">
        <v>60</v>
      </c>
      <c r="L836" s="1" t="s">
        <v>38</v>
      </c>
      <c r="M836" s="1" t="s">
        <v>53</v>
      </c>
      <c r="N836" s="1">
        <v>131</v>
      </c>
      <c r="O836" s="2">
        <v>2620</v>
      </c>
      <c r="P836" s="1">
        <v>11</v>
      </c>
      <c r="Q836" s="1">
        <v>20231005</v>
      </c>
      <c r="R836" s="1">
        <v>20231005</v>
      </c>
      <c r="S836" s="1">
        <v>20231005</v>
      </c>
      <c r="T836" s="1" t="s">
        <v>38</v>
      </c>
      <c r="U836" s="1" t="b">
        <v>0</v>
      </c>
      <c r="V836" s="1" t="b">
        <v>1</v>
      </c>
      <c r="W836" s="1" t="str" cm="1">
        <f t="array" ref="W836">_xlfn.XLOOKUP(MID(JuchuZan[[#This Row],[Item'#]],2,3),INDEX(_dtRg_Material,,1),INDEX(_dtRg_Material,,2),"-")</f>
        <v>-</v>
      </c>
      <c r="X836" s="1">
        <f>JuchuZan[[#This Row],[Total Length]]/JuchuZan[[#This Row],[OrderQty]]</f>
        <v>400</v>
      </c>
      <c r="Y836" s="87">
        <f>JuchuZan[[#This Row],[TotalPrice]]+Y835</f>
        <v>54567.040000000001</v>
      </c>
      <c r="Z8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6" s="1">
        <f>JuchuZan[[#This Row],[Total Length]]/JuchuZan[[#This Row],[Total Block]]</f>
        <v>200</v>
      </c>
      <c r="AB836" s="1">
        <f>JuchuZan[[#This Row],[TotalPrice]]/JuchuZan[[#This Row],[OrderQty]]</f>
        <v>131</v>
      </c>
      <c r="AC836" s="1" t="e">
        <f>_xlfn.XLOOKUP(JuchuZan[[#This Row],[H'#]],#REF!,#REF!,"NA",0)</f>
        <v>#REF!</v>
      </c>
      <c r="AD836" s="1" t="e">
        <f>_xlfn.XLOOKUP(JuchuZan[[#This Row],[H'#]],#REF!,#REF!,"NA",0)</f>
        <v>#REF!</v>
      </c>
      <c r="AE836" s="1" t="str">
        <f>_xlfn.XLOOKUP(JuchuZan[[#This Row],[H'#]],[3]Sheet1!$H$2:$H$1079,[3]Sheet1!$B$2:$B$1079,"NA",0)</f>
        <v>NA</v>
      </c>
    </row>
    <row r="837" spans="1:31">
      <c r="A837" s="1" t="s">
        <v>2253</v>
      </c>
      <c r="B837" s="1" t="s">
        <v>1477</v>
      </c>
      <c r="C837" s="1" t="s">
        <v>1478</v>
      </c>
      <c r="D837" s="1">
        <v>65</v>
      </c>
      <c r="E837" s="1">
        <v>37700</v>
      </c>
      <c r="F837" s="1">
        <v>130</v>
      </c>
      <c r="G837" s="1" t="s">
        <v>135</v>
      </c>
      <c r="H837" s="1" t="s">
        <v>189</v>
      </c>
      <c r="I837" s="1" t="s">
        <v>190</v>
      </c>
      <c r="J837" s="1" t="s">
        <v>130</v>
      </c>
      <c r="K837" s="1" t="s">
        <v>192</v>
      </c>
      <c r="L837" s="1" t="s">
        <v>38</v>
      </c>
      <c r="M837" s="1" t="s">
        <v>53</v>
      </c>
      <c r="N837" s="1">
        <v>165.54</v>
      </c>
      <c r="O837" s="2">
        <v>10760.1</v>
      </c>
      <c r="P837" s="1">
        <v>11</v>
      </c>
      <c r="Q837" s="1">
        <v>20231005</v>
      </c>
      <c r="R837" s="1">
        <v>20231005</v>
      </c>
      <c r="S837" s="1">
        <v>20231005</v>
      </c>
      <c r="T837" s="1" t="s">
        <v>38</v>
      </c>
      <c r="U837" s="1" t="b">
        <v>0</v>
      </c>
      <c r="V837" s="1" t="b">
        <v>1</v>
      </c>
      <c r="W837" s="1" t="str" cm="1">
        <f t="array" ref="W837">_xlfn.XLOOKUP(MID(JuchuZan[[#This Row],[Item'#]],2,3),INDEX(_dtRg_Material,,1),INDEX(_dtRg_Material,,2),"-")</f>
        <v>-</v>
      </c>
      <c r="X837" s="1">
        <f>JuchuZan[[#This Row],[Total Length]]/JuchuZan[[#This Row],[OrderQty]]</f>
        <v>580</v>
      </c>
      <c r="Y837" s="87">
        <f>JuchuZan[[#This Row],[TotalPrice]]+Y836</f>
        <v>65327.14</v>
      </c>
      <c r="Z8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7" s="1">
        <f>JuchuZan[[#This Row],[Total Length]]/JuchuZan[[#This Row],[Total Block]]</f>
        <v>290</v>
      </c>
      <c r="AB837" s="1">
        <f>JuchuZan[[#This Row],[TotalPrice]]/JuchuZan[[#This Row],[OrderQty]]</f>
        <v>165.54</v>
      </c>
      <c r="AC837" s="1" t="e">
        <f>_xlfn.XLOOKUP(JuchuZan[[#This Row],[H'#]],#REF!,#REF!,"NA",0)</f>
        <v>#REF!</v>
      </c>
      <c r="AD837" s="1" t="e">
        <f>_xlfn.XLOOKUP(JuchuZan[[#This Row],[H'#]],#REF!,#REF!,"NA",0)</f>
        <v>#REF!</v>
      </c>
      <c r="AE837" s="1" t="str">
        <f>_xlfn.XLOOKUP(JuchuZan[[#This Row],[H'#]],[3]Sheet1!$H$2:$H$1079,[3]Sheet1!$B$2:$B$1079,"NA",0)</f>
        <v>NA</v>
      </c>
    </row>
    <row r="838" spans="1:31">
      <c r="A838" s="1" t="s">
        <v>2254</v>
      </c>
      <c r="B838" s="1" t="s">
        <v>1317</v>
      </c>
      <c r="C838" s="1" t="s">
        <v>1318</v>
      </c>
      <c r="D838" s="1">
        <v>12</v>
      </c>
      <c r="E838" s="1">
        <v>2940</v>
      </c>
      <c r="F838" s="1">
        <v>36</v>
      </c>
      <c r="G838" s="1" t="s">
        <v>269</v>
      </c>
      <c r="H838" s="1" t="s">
        <v>183</v>
      </c>
      <c r="I838" s="1" t="s">
        <v>184</v>
      </c>
      <c r="J838" s="1" t="s">
        <v>243</v>
      </c>
      <c r="K838" s="1" t="s">
        <v>38</v>
      </c>
      <c r="L838" s="1" t="s">
        <v>163</v>
      </c>
      <c r="M838" s="1" t="s">
        <v>38</v>
      </c>
      <c r="N838" s="1">
        <v>108.56</v>
      </c>
      <c r="O838" s="2">
        <v>1302.72</v>
      </c>
      <c r="P838" s="1">
        <v>11</v>
      </c>
      <c r="Q838" s="1">
        <v>20231005</v>
      </c>
      <c r="R838" s="1">
        <v>20231005</v>
      </c>
      <c r="S838" s="1">
        <v>20231005</v>
      </c>
      <c r="T838" s="1" t="s">
        <v>38</v>
      </c>
      <c r="U838" s="1" t="b">
        <v>0</v>
      </c>
      <c r="V838" s="1" t="b">
        <v>1</v>
      </c>
      <c r="W838" s="1" t="str" cm="1">
        <f t="array" ref="W838">_xlfn.XLOOKUP(MID(JuchuZan[[#This Row],[Item'#]],2,3),INDEX(_dtRg_Material,,1),INDEX(_dtRg_Material,,2),"-")</f>
        <v>M</v>
      </c>
      <c r="X838" s="1">
        <f>JuchuZan[[#This Row],[Total Length]]/JuchuZan[[#This Row],[OrderQty]]</f>
        <v>245</v>
      </c>
      <c r="Y838" s="87">
        <f>JuchuZan[[#This Row],[TotalPrice]]+Y837</f>
        <v>66629.86</v>
      </c>
      <c r="Z8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8" s="1">
        <f>JuchuZan[[#This Row],[Total Length]]/JuchuZan[[#This Row],[Total Block]]</f>
        <v>81.666666666666671</v>
      </c>
      <c r="AB838" s="1">
        <f>JuchuZan[[#This Row],[TotalPrice]]/JuchuZan[[#This Row],[OrderQty]]</f>
        <v>108.56</v>
      </c>
      <c r="AC838" s="1" t="e">
        <f>_xlfn.XLOOKUP(JuchuZan[[#This Row],[H'#]],#REF!,#REF!,"NA",0)</f>
        <v>#REF!</v>
      </c>
      <c r="AD838" s="1" t="e">
        <f>_xlfn.XLOOKUP(JuchuZan[[#This Row],[H'#]],#REF!,#REF!,"NA",0)</f>
        <v>#REF!</v>
      </c>
      <c r="AE838" s="1" t="str">
        <f>_xlfn.XLOOKUP(JuchuZan[[#This Row],[H'#]],[3]Sheet1!$H$2:$H$1079,[3]Sheet1!$B$2:$B$1079,"NA",0)</f>
        <v>NA</v>
      </c>
    </row>
    <row r="839" spans="1:31">
      <c r="A839" s="1" t="s">
        <v>2255</v>
      </c>
      <c r="B839" s="1" t="s">
        <v>2256</v>
      </c>
      <c r="C839" s="1" t="s">
        <v>2257</v>
      </c>
      <c r="D839" s="1">
        <v>8</v>
      </c>
      <c r="E839" s="1">
        <v>3680</v>
      </c>
      <c r="F839" s="1">
        <v>16</v>
      </c>
      <c r="G839" s="1" t="s">
        <v>2258</v>
      </c>
      <c r="H839" s="1" t="s">
        <v>49</v>
      </c>
      <c r="I839" s="1" t="s">
        <v>50</v>
      </c>
      <c r="J839" s="1" t="s">
        <v>114</v>
      </c>
      <c r="K839" s="1" t="s">
        <v>60</v>
      </c>
      <c r="L839" s="1" t="s">
        <v>96</v>
      </c>
      <c r="M839" s="1" t="s">
        <v>208</v>
      </c>
      <c r="N839" s="1">
        <v>186.83</v>
      </c>
      <c r="O839" s="2">
        <v>1494.64</v>
      </c>
      <c r="P839" s="1">
        <v>11</v>
      </c>
      <c r="Q839" s="1">
        <v>20231005</v>
      </c>
      <c r="R839" s="1">
        <v>20231005</v>
      </c>
      <c r="S839" s="1">
        <v>20231005</v>
      </c>
      <c r="T839" s="1" t="s">
        <v>38</v>
      </c>
      <c r="U839" s="1" t="b">
        <v>0</v>
      </c>
      <c r="V839" s="1" t="b">
        <v>1</v>
      </c>
      <c r="W839" s="1" t="str" cm="1">
        <f t="array" ref="W839">_xlfn.XLOOKUP(MID(JuchuZan[[#This Row],[Item'#]],2,3),INDEX(_dtRg_Material,,1),INDEX(_dtRg_Material,,2),"-")</f>
        <v>-</v>
      </c>
      <c r="X839" s="1">
        <f>JuchuZan[[#This Row],[Total Length]]/JuchuZan[[#This Row],[OrderQty]]</f>
        <v>460</v>
      </c>
      <c r="Y839" s="87">
        <f>JuchuZan[[#This Row],[TotalPrice]]+Y838</f>
        <v>68124.5</v>
      </c>
      <c r="Z8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39" s="1">
        <f>JuchuZan[[#This Row],[Total Length]]/JuchuZan[[#This Row],[Total Block]]</f>
        <v>230</v>
      </c>
      <c r="AB839" s="1">
        <f>JuchuZan[[#This Row],[TotalPrice]]/JuchuZan[[#This Row],[OrderQty]]</f>
        <v>186.83</v>
      </c>
      <c r="AC839" s="1" t="e">
        <f>_xlfn.XLOOKUP(JuchuZan[[#This Row],[H'#]],#REF!,#REF!,"NA",0)</f>
        <v>#REF!</v>
      </c>
      <c r="AD839" s="1" t="e">
        <f>_xlfn.XLOOKUP(JuchuZan[[#This Row],[H'#]],#REF!,#REF!,"NA",0)</f>
        <v>#REF!</v>
      </c>
      <c r="AE839" s="1" t="str">
        <f>_xlfn.XLOOKUP(JuchuZan[[#This Row],[H'#]],[3]Sheet1!$H$2:$H$1079,[3]Sheet1!$B$2:$B$1079,"NA",0)</f>
        <v>NA</v>
      </c>
    </row>
    <row r="840" spans="1:31">
      <c r="A840" s="1" t="s">
        <v>2259</v>
      </c>
      <c r="B840" s="1" t="s">
        <v>2260</v>
      </c>
      <c r="C840" s="1" t="s">
        <v>2261</v>
      </c>
      <c r="D840" s="1">
        <v>2</v>
      </c>
      <c r="E840" s="1">
        <v>0</v>
      </c>
      <c r="F840" s="1">
        <v>2</v>
      </c>
      <c r="G840" s="1" t="s">
        <v>123</v>
      </c>
      <c r="H840" s="1" t="s">
        <v>49</v>
      </c>
      <c r="I840" s="1" t="s">
        <v>50</v>
      </c>
      <c r="J840" s="1" t="s">
        <v>51</v>
      </c>
      <c r="K840" s="1" t="s">
        <v>115</v>
      </c>
      <c r="L840" s="1" t="s">
        <v>38</v>
      </c>
      <c r="M840" s="1" t="s">
        <v>38</v>
      </c>
      <c r="N840" s="1">
        <v>51</v>
      </c>
      <c r="O840" s="2">
        <v>102</v>
      </c>
      <c r="P840" s="1">
        <v>11</v>
      </c>
      <c r="Q840" s="1">
        <v>20231005</v>
      </c>
      <c r="R840" s="1">
        <v>20231005</v>
      </c>
      <c r="S840" s="1">
        <v>20231005</v>
      </c>
      <c r="T840" s="1" t="s">
        <v>38</v>
      </c>
      <c r="U840" s="1" t="b">
        <v>0</v>
      </c>
      <c r="V840" s="1" t="b">
        <v>1</v>
      </c>
      <c r="W840" s="1" t="str" cm="1">
        <f t="array" ref="W840">_xlfn.XLOOKUP(MID(JuchuZan[[#This Row],[Item'#]],2,3),INDEX(_dtRg_Material,,1),INDEX(_dtRg_Material,,2),"-")</f>
        <v>-</v>
      </c>
      <c r="X840" s="1">
        <f>JuchuZan[[#This Row],[Total Length]]/JuchuZan[[#This Row],[OrderQty]]</f>
        <v>0</v>
      </c>
      <c r="Y840" s="87">
        <f>JuchuZan[[#This Row],[TotalPrice]]+Y839</f>
        <v>68226.5</v>
      </c>
      <c r="Z8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0" s="1">
        <f>JuchuZan[[#This Row],[Total Length]]/JuchuZan[[#This Row],[Total Block]]</f>
        <v>0</v>
      </c>
      <c r="AB840" s="1">
        <f>JuchuZan[[#This Row],[TotalPrice]]/JuchuZan[[#This Row],[OrderQty]]</f>
        <v>51</v>
      </c>
      <c r="AC840" s="1" t="e">
        <f>_xlfn.XLOOKUP(JuchuZan[[#This Row],[H'#]],#REF!,#REF!,"NA",0)</f>
        <v>#REF!</v>
      </c>
      <c r="AD840" s="1" t="e">
        <f>_xlfn.XLOOKUP(JuchuZan[[#This Row],[H'#]],#REF!,#REF!,"NA",0)</f>
        <v>#REF!</v>
      </c>
      <c r="AE840" s="1" t="str">
        <f>_xlfn.XLOOKUP(JuchuZan[[#This Row],[H'#]],[3]Sheet1!$H$2:$H$1079,[3]Sheet1!$B$2:$B$1079,"NA",0)</f>
        <v>BLOCK ASSEMBLY (GK)</v>
      </c>
    </row>
    <row r="841" spans="1:31">
      <c r="A841" s="1" t="s">
        <v>2262</v>
      </c>
      <c r="B841" s="1" t="s">
        <v>2260</v>
      </c>
      <c r="C841" s="1" t="s">
        <v>2261</v>
      </c>
      <c r="D841" s="1">
        <v>82</v>
      </c>
      <c r="E841" s="1">
        <v>0</v>
      </c>
      <c r="F841" s="1">
        <v>82</v>
      </c>
      <c r="G841" s="1" t="s">
        <v>123</v>
      </c>
      <c r="H841" s="1" t="s">
        <v>49</v>
      </c>
      <c r="I841" s="1" t="s">
        <v>50</v>
      </c>
      <c r="J841" s="1" t="s">
        <v>51</v>
      </c>
      <c r="K841" s="1" t="s">
        <v>115</v>
      </c>
      <c r="L841" s="1" t="s">
        <v>38</v>
      </c>
      <c r="M841" s="1" t="s">
        <v>38</v>
      </c>
      <c r="N841" s="1">
        <v>51</v>
      </c>
      <c r="O841" s="2">
        <v>4182</v>
      </c>
      <c r="P841" s="1">
        <v>11</v>
      </c>
      <c r="Q841" s="1">
        <v>20231005</v>
      </c>
      <c r="R841" s="1">
        <v>20231005</v>
      </c>
      <c r="S841" s="1">
        <v>20231005</v>
      </c>
      <c r="T841" s="1" t="s">
        <v>38</v>
      </c>
      <c r="U841" s="1" t="b">
        <v>0</v>
      </c>
      <c r="V841" s="1" t="b">
        <v>1</v>
      </c>
      <c r="W841" s="1" t="str" cm="1">
        <f t="array" ref="W841">_xlfn.XLOOKUP(MID(JuchuZan[[#This Row],[Item'#]],2,3),INDEX(_dtRg_Material,,1),INDEX(_dtRg_Material,,2),"-")</f>
        <v>-</v>
      </c>
      <c r="X841" s="1">
        <f>JuchuZan[[#This Row],[Total Length]]/JuchuZan[[#This Row],[OrderQty]]</f>
        <v>0</v>
      </c>
      <c r="Y841" s="87">
        <f>JuchuZan[[#This Row],[TotalPrice]]+Y840</f>
        <v>72408.5</v>
      </c>
      <c r="Z8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1" s="1">
        <f>JuchuZan[[#This Row],[Total Length]]/JuchuZan[[#This Row],[Total Block]]</f>
        <v>0</v>
      </c>
      <c r="AB841" s="1">
        <f>JuchuZan[[#This Row],[TotalPrice]]/JuchuZan[[#This Row],[OrderQty]]</f>
        <v>51</v>
      </c>
      <c r="AC841" s="1" t="e">
        <f>_xlfn.XLOOKUP(JuchuZan[[#This Row],[H'#]],#REF!,#REF!,"NA",0)</f>
        <v>#REF!</v>
      </c>
      <c r="AD841" s="1" t="e">
        <f>_xlfn.XLOOKUP(JuchuZan[[#This Row],[H'#]],#REF!,#REF!,"NA",0)</f>
        <v>#REF!</v>
      </c>
      <c r="AE841" s="1" t="str">
        <f>_xlfn.XLOOKUP(JuchuZan[[#This Row],[H'#]],[3]Sheet1!$H$2:$H$1079,[3]Sheet1!$B$2:$B$1079,"NA",0)</f>
        <v>BLOCK ASSEMBLY (GK)</v>
      </c>
    </row>
    <row r="842" spans="1:31">
      <c r="A842" s="1" t="s">
        <v>2263</v>
      </c>
      <c r="B842" s="1" t="s">
        <v>897</v>
      </c>
      <c r="C842" s="1" t="s">
        <v>898</v>
      </c>
      <c r="D842" s="1">
        <v>10</v>
      </c>
      <c r="E842" s="1">
        <v>49180</v>
      </c>
      <c r="F842" s="1">
        <v>40</v>
      </c>
      <c r="G842" s="1" t="s">
        <v>559</v>
      </c>
      <c r="H842" s="1" t="s">
        <v>66</v>
      </c>
      <c r="I842" s="1" t="s">
        <v>67</v>
      </c>
      <c r="J842" s="1" t="s">
        <v>68</v>
      </c>
      <c r="K842" s="1" t="s">
        <v>60</v>
      </c>
      <c r="L842" s="1" t="s">
        <v>96</v>
      </c>
      <c r="M842" s="1" t="s">
        <v>208</v>
      </c>
      <c r="N842" s="1">
        <v>664</v>
      </c>
      <c r="O842" s="2">
        <v>6640</v>
      </c>
      <c r="P842" s="1">
        <v>11</v>
      </c>
      <c r="Q842" s="1">
        <v>20231005</v>
      </c>
      <c r="R842" s="1">
        <v>20231005</v>
      </c>
      <c r="S842" s="1">
        <v>20231005</v>
      </c>
      <c r="T842" s="1" t="s">
        <v>899</v>
      </c>
      <c r="U842" s="1" t="b">
        <v>0</v>
      </c>
      <c r="V842" s="1" t="b">
        <v>1</v>
      </c>
      <c r="W842" s="1" t="str" cm="1">
        <f t="array" ref="W842">_xlfn.XLOOKUP(MID(JuchuZan[[#This Row],[Item'#]],2,3),INDEX(_dtRg_Material,,1),INDEX(_dtRg_Material,,2),"-")</f>
        <v>-</v>
      </c>
      <c r="X842" s="1">
        <f>JuchuZan[[#This Row],[Total Length]]/JuchuZan[[#This Row],[OrderQty]]</f>
        <v>4918</v>
      </c>
      <c r="Y842" s="87">
        <f>JuchuZan[[#This Row],[TotalPrice]]+Y841</f>
        <v>79048.5</v>
      </c>
      <c r="Z8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842" s="1">
        <f>JuchuZan[[#This Row],[Total Length]]/JuchuZan[[#This Row],[Total Block]]</f>
        <v>1229.5</v>
      </c>
      <c r="AB842" s="1">
        <f>JuchuZan[[#This Row],[TotalPrice]]/JuchuZan[[#This Row],[OrderQty]]</f>
        <v>664</v>
      </c>
      <c r="AC842" s="1" t="e">
        <f>_xlfn.XLOOKUP(JuchuZan[[#This Row],[H'#]],#REF!,#REF!,"NA",0)</f>
        <v>#REF!</v>
      </c>
      <c r="AD842" s="1" t="e">
        <f>_xlfn.XLOOKUP(JuchuZan[[#This Row],[H'#]],#REF!,#REF!,"NA",0)</f>
        <v>#REF!</v>
      </c>
      <c r="AE842" s="1" t="str">
        <f>_xlfn.XLOOKUP(JuchuZan[[#This Row],[H'#]],[3]Sheet1!$H$2:$H$1079,[3]Sheet1!$B$2:$B$1079,"NA",0)</f>
        <v>NA</v>
      </c>
    </row>
    <row r="843" spans="1:31" hidden="1">
      <c r="A843" s="1" t="s">
        <v>2264</v>
      </c>
      <c r="B843" s="1" t="s">
        <v>510</v>
      </c>
      <c r="C843" s="1" t="s">
        <v>511</v>
      </c>
      <c r="D843" s="1">
        <v>4</v>
      </c>
      <c r="E843" s="1">
        <v>3360</v>
      </c>
      <c r="F843" s="1">
        <v>4</v>
      </c>
      <c r="G843" s="1" t="s">
        <v>38</v>
      </c>
      <c r="H843" s="1" t="s">
        <v>93</v>
      </c>
      <c r="I843" s="1" t="s">
        <v>43</v>
      </c>
      <c r="J843" s="1" t="s">
        <v>512</v>
      </c>
      <c r="K843" s="1" t="s">
        <v>95</v>
      </c>
      <c r="L843" s="1" t="s">
        <v>38</v>
      </c>
      <c r="M843" s="1" t="s">
        <v>289</v>
      </c>
      <c r="N843" s="1">
        <v>991.87</v>
      </c>
      <c r="O843" s="2">
        <v>3967.48</v>
      </c>
      <c r="P843" s="1">
        <v>21</v>
      </c>
      <c r="Q843" s="1">
        <v>20230829</v>
      </c>
      <c r="R843" s="1">
        <v>20231005</v>
      </c>
      <c r="S843" s="1">
        <v>20231005</v>
      </c>
      <c r="T843" s="1" t="s">
        <v>38</v>
      </c>
      <c r="U843" s="1" t="b">
        <v>0</v>
      </c>
      <c r="V843" s="1" t="b">
        <v>0</v>
      </c>
      <c r="W843" s="1" t="str" cm="1">
        <f t="array" ref="W843">_xlfn.XLOOKUP(MID(JuchuZan[[#This Row],[Item'#]],2,3),INDEX(_dtRg_Material,,1),INDEX(_dtRg_Material,,2),"-")</f>
        <v>-</v>
      </c>
      <c r="X843" s="1">
        <f>JuchuZan[[#This Row],[Total Length]]/JuchuZan[[#This Row],[OrderQty]]</f>
        <v>840</v>
      </c>
      <c r="Y843" s="87">
        <f>JuchuZan[[#This Row],[TotalPrice]]+Y842</f>
        <v>83015.98</v>
      </c>
      <c r="Z8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3" s="1">
        <f>JuchuZan[[#This Row],[Total Length]]/JuchuZan[[#This Row],[Total Block]]</f>
        <v>840</v>
      </c>
      <c r="AB843" s="1">
        <f>JuchuZan[[#This Row],[TotalPrice]]/JuchuZan[[#This Row],[OrderQty]]</f>
        <v>991.87</v>
      </c>
      <c r="AC843" s="1" t="e">
        <f>_xlfn.XLOOKUP(JuchuZan[[#This Row],[H'#]],#REF!,#REF!,"NA",0)</f>
        <v>#REF!</v>
      </c>
      <c r="AD843" s="1" t="e">
        <f>_xlfn.XLOOKUP(JuchuZan[[#This Row],[H'#]],#REF!,#REF!,"NA",0)</f>
        <v>#REF!</v>
      </c>
      <c r="AE843" s="1" t="str">
        <f>_xlfn.XLOOKUP(JuchuZan[[#This Row],[H'#]],[3]Sheet1!$H$2:$H$1079,[3]Sheet1!$B$2:$B$1079,"NA",0)</f>
        <v>NA</v>
      </c>
    </row>
    <row r="844" spans="1:31" hidden="1">
      <c r="A844" s="1" t="s">
        <v>2265</v>
      </c>
      <c r="B844" s="1" t="s">
        <v>2266</v>
      </c>
      <c r="C844" s="1" t="s">
        <v>2267</v>
      </c>
      <c r="D844" s="1">
        <v>1</v>
      </c>
      <c r="E844" s="1">
        <v>1600</v>
      </c>
      <c r="F844" s="1">
        <v>0</v>
      </c>
      <c r="G844" s="1" t="s">
        <v>156</v>
      </c>
      <c r="H844" s="1" t="s">
        <v>74</v>
      </c>
      <c r="I844" s="1" t="s">
        <v>36</v>
      </c>
      <c r="J844" s="1" t="s">
        <v>403</v>
      </c>
      <c r="K844" s="1" t="s">
        <v>568</v>
      </c>
      <c r="L844" s="1" t="s">
        <v>38</v>
      </c>
      <c r="M844" s="1" t="s">
        <v>38</v>
      </c>
      <c r="N844" s="1">
        <v>3468</v>
      </c>
      <c r="O844" s="2">
        <v>3468</v>
      </c>
      <c r="P844" s="1">
        <v>11</v>
      </c>
      <c r="Q844" s="1">
        <v>20231005</v>
      </c>
      <c r="R844" s="1">
        <v>20231005</v>
      </c>
      <c r="S844" s="1">
        <v>20231005</v>
      </c>
      <c r="T844" s="1" t="s">
        <v>38</v>
      </c>
      <c r="U844" s="1" t="b">
        <v>0</v>
      </c>
      <c r="V844" s="1" t="b">
        <v>0</v>
      </c>
      <c r="W844" s="1" t="str" cm="1">
        <f t="array" ref="W844">_xlfn.XLOOKUP(MID(JuchuZan[[#This Row],[Item'#]],2,3),INDEX(_dtRg_Material,,1),INDEX(_dtRg_Material,,2),"-")</f>
        <v>-</v>
      </c>
      <c r="X844" s="1">
        <f>JuchuZan[[#This Row],[Total Length]]/JuchuZan[[#This Row],[OrderQty]]</f>
        <v>1600</v>
      </c>
      <c r="Y844" s="87">
        <f>JuchuZan[[#This Row],[TotalPrice]]+Y843</f>
        <v>86483.98</v>
      </c>
      <c r="Z8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4" s="1" t="e">
        <f>JuchuZan[[#This Row],[Total Length]]/JuchuZan[[#This Row],[Total Block]]</f>
        <v>#DIV/0!</v>
      </c>
      <c r="AB844" s="1">
        <f>JuchuZan[[#This Row],[TotalPrice]]/JuchuZan[[#This Row],[OrderQty]]</f>
        <v>3468</v>
      </c>
      <c r="AC844" s="1" t="e">
        <f>_xlfn.XLOOKUP(JuchuZan[[#This Row],[H'#]],#REF!,#REF!,"NA",0)</f>
        <v>#REF!</v>
      </c>
      <c r="AD844" s="1" t="e">
        <f>_xlfn.XLOOKUP(JuchuZan[[#This Row],[H'#]],#REF!,#REF!,"NA",0)</f>
        <v>#REF!</v>
      </c>
      <c r="AE844" s="1" t="str">
        <f>_xlfn.XLOOKUP(JuchuZan[[#This Row],[H'#]],[3]Sheet1!$H$2:$H$1079,[3]Sheet1!$B$2:$B$1079,"NA",0)</f>
        <v>CUTTING (GL)</v>
      </c>
    </row>
    <row r="845" spans="1:31">
      <c r="A845" s="1" t="s">
        <v>2268</v>
      </c>
      <c r="B845" s="1" t="s">
        <v>2269</v>
      </c>
      <c r="C845" s="1" t="s">
        <v>2270</v>
      </c>
      <c r="D845" s="1">
        <v>6</v>
      </c>
      <c r="E845" s="1">
        <v>18000</v>
      </c>
      <c r="F845" s="1">
        <v>0</v>
      </c>
      <c r="G845" s="1" t="s">
        <v>38</v>
      </c>
      <c r="H845" s="1" t="s">
        <v>595</v>
      </c>
      <c r="I845" s="1" t="s">
        <v>67</v>
      </c>
      <c r="J845" s="1" t="s">
        <v>44</v>
      </c>
      <c r="K845" s="1" t="s">
        <v>38</v>
      </c>
      <c r="L845" s="1" t="s">
        <v>61</v>
      </c>
      <c r="M845" s="1" t="s">
        <v>38</v>
      </c>
      <c r="N845" s="1">
        <v>505.9</v>
      </c>
      <c r="O845" s="2">
        <v>3035.4</v>
      </c>
      <c r="P845" s="1">
        <v>21</v>
      </c>
      <c r="Q845" s="1">
        <v>20231005</v>
      </c>
      <c r="R845" s="1">
        <v>20231005</v>
      </c>
      <c r="S845" s="1">
        <v>20231005</v>
      </c>
      <c r="T845" s="1" t="s">
        <v>38</v>
      </c>
      <c r="U845" s="1" t="b">
        <v>0</v>
      </c>
      <c r="V845" s="1" t="b">
        <v>1</v>
      </c>
      <c r="W845" s="1" t="str" cm="1">
        <f t="array" ref="W845">_xlfn.XLOOKUP(MID(JuchuZan[[#This Row],[Item'#]],2,3),INDEX(_dtRg_Material,,1),INDEX(_dtRg_Material,,2),"-")</f>
        <v>-</v>
      </c>
      <c r="X845" s="1">
        <f>JuchuZan[[#This Row],[Total Length]]/JuchuZan[[#This Row],[OrderQty]]</f>
        <v>3000</v>
      </c>
      <c r="Y845" s="87">
        <f>JuchuZan[[#This Row],[TotalPrice]]+Y844</f>
        <v>89519.37999999999</v>
      </c>
      <c r="Z8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5" s="1" t="e">
        <f>JuchuZan[[#This Row],[Total Length]]/JuchuZan[[#This Row],[Total Block]]</f>
        <v>#DIV/0!</v>
      </c>
      <c r="AB845" s="1">
        <f>JuchuZan[[#This Row],[TotalPrice]]/JuchuZan[[#This Row],[OrderQty]]</f>
        <v>505.90000000000003</v>
      </c>
      <c r="AC845" s="1" t="e">
        <f>_xlfn.XLOOKUP(JuchuZan[[#This Row],[H'#]],#REF!,#REF!,"NA",0)</f>
        <v>#REF!</v>
      </c>
      <c r="AD845" s="1" t="e">
        <f>_xlfn.XLOOKUP(JuchuZan[[#This Row],[H'#]],#REF!,#REF!,"NA",0)</f>
        <v>#REF!</v>
      </c>
      <c r="AE845" s="1" t="str">
        <f>_xlfn.XLOOKUP(JuchuZan[[#This Row],[H'#]],[3]Sheet1!$H$2:$H$1079,[3]Sheet1!$B$2:$B$1079,"NA",0)</f>
        <v>NA</v>
      </c>
    </row>
    <row r="846" spans="1:31">
      <c r="A846" s="1" t="s">
        <v>2271</v>
      </c>
      <c r="B846" s="1" t="s">
        <v>2269</v>
      </c>
      <c r="C846" s="1" t="s">
        <v>2270</v>
      </c>
      <c r="D846" s="1">
        <v>4</v>
      </c>
      <c r="E846" s="1">
        <v>12000</v>
      </c>
      <c r="F846" s="1">
        <v>0</v>
      </c>
      <c r="G846" s="1" t="s">
        <v>38</v>
      </c>
      <c r="H846" s="1" t="s">
        <v>595</v>
      </c>
      <c r="I846" s="1" t="s">
        <v>67</v>
      </c>
      <c r="J846" s="1" t="s">
        <v>44</v>
      </c>
      <c r="K846" s="1" t="s">
        <v>38</v>
      </c>
      <c r="L846" s="1" t="s">
        <v>61</v>
      </c>
      <c r="M846" s="1" t="s">
        <v>38</v>
      </c>
      <c r="N846" s="1">
        <v>505.9</v>
      </c>
      <c r="O846" s="2">
        <v>2023.6</v>
      </c>
      <c r="P846" s="1">
        <v>21</v>
      </c>
      <c r="Q846" s="1">
        <v>20231005</v>
      </c>
      <c r="R846" s="1">
        <v>20231005</v>
      </c>
      <c r="S846" s="1">
        <v>20231005</v>
      </c>
      <c r="T846" s="1" t="s">
        <v>38</v>
      </c>
      <c r="U846" s="1" t="b">
        <v>0</v>
      </c>
      <c r="V846" s="1" t="b">
        <v>1</v>
      </c>
      <c r="W846" s="1" t="str" cm="1">
        <f t="array" ref="W846">_xlfn.XLOOKUP(MID(JuchuZan[[#This Row],[Item'#]],2,3),INDEX(_dtRg_Material,,1),INDEX(_dtRg_Material,,2),"-")</f>
        <v>-</v>
      </c>
      <c r="X846" s="1">
        <f>JuchuZan[[#This Row],[Total Length]]/JuchuZan[[#This Row],[OrderQty]]</f>
        <v>3000</v>
      </c>
      <c r="Y846" s="87">
        <f>JuchuZan[[#This Row],[TotalPrice]]+Y845</f>
        <v>91542.98</v>
      </c>
      <c r="Z8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6" s="1" t="e">
        <f>JuchuZan[[#This Row],[Total Length]]/JuchuZan[[#This Row],[Total Block]]</f>
        <v>#DIV/0!</v>
      </c>
      <c r="AB846" s="1">
        <f>JuchuZan[[#This Row],[TotalPrice]]/JuchuZan[[#This Row],[OrderQty]]</f>
        <v>505.9</v>
      </c>
      <c r="AC846" s="1" t="e">
        <f>_xlfn.XLOOKUP(JuchuZan[[#This Row],[H'#]],#REF!,#REF!,"NA",0)</f>
        <v>#REF!</v>
      </c>
      <c r="AD846" s="1" t="e">
        <f>_xlfn.XLOOKUP(JuchuZan[[#This Row],[H'#]],#REF!,#REF!,"NA",0)</f>
        <v>#REF!</v>
      </c>
      <c r="AE846" s="1" t="str">
        <f>_xlfn.XLOOKUP(JuchuZan[[#This Row],[H'#]],[3]Sheet1!$H$2:$H$1079,[3]Sheet1!$B$2:$B$1079,"NA",0)</f>
        <v>NA</v>
      </c>
    </row>
    <row r="847" spans="1:31">
      <c r="A847" s="1" t="s">
        <v>2272</v>
      </c>
      <c r="B847" s="1" t="s">
        <v>2273</v>
      </c>
      <c r="C847" s="1" t="s">
        <v>2274</v>
      </c>
      <c r="D847" s="1">
        <v>30</v>
      </c>
      <c r="E847" s="1">
        <v>0</v>
      </c>
      <c r="F847" s="1">
        <v>30</v>
      </c>
      <c r="G847" s="1" t="s">
        <v>38</v>
      </c>
      <c r="H847" s="1" t="s">
        <v>49</v>
      </c>
      <c r="I847" s="1" t="s">
        <v>50</v>
      </c>
      <c r="J847" s="1" t="s">
        <v>81</v>
      </c>
      <c r="K847" s="1" t="s">
        <v>60</v>
      </c>
      <c r="L847" s="1" t="s">
        <v>38</v>
      </c>
      <c r="M847" s="1" t="s">
        <v>38</v>
      </c>
      <c r="N847" s="1">
        <v>46.61</v>
      </c>
      <c r="O847" s="2">
        <v>1398.3</v>
      </c>
      <c r="P847" s="1">
        <v>21</v>
      </c>
      <c r="Q847" s="1">
        <v>20231005</v>
      </c>
      <c r="R847" s="1">
        <v>20231005</v>
      </c>
      <c r="S847" s="1">
        <v>20231005</v>
      </c>
      <c r="T847" s="1" t="s">
        <v>38</v>
      </c>
      <c r="U847" s="1" t="b">
        <v>0</v>
      </c>
      <c r="V847" s="1" t="b">
        <v>1</v>
      </c>
      <c r="W847" s="1" t="str" cm="1">
        <f t="array" ref="W847">_xlfn.XLOOKUP(MID(JuchuZan[[#This Row],[Item'#]],2,3),INDEX(_dtRg_Material,,1),INDEX(_dtRg_Material,,2),"-")</f>
        <v>-</v>
      </c>
      <c r="X847" s="1">
        <f>JuchuZan[[#This Row],[Total Length]]/JuchuZan[[#This Row],[OrderQty]]</f>
        <v>0</v>
      </c>
      <c r="Y847" s="87">
        <f>JuchuZan[[#This Row],[TotalPrice]]+Y846</f>
        <v>92941.28</v>
      </c>
      <c r="Z8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7" s="1">
        <f>JuchuZan[[#This Row],[Total Length]]/JuchuZan[[#This Row],[Total Block]]</f>
        <v>0</v>
      </c>
      <c r="AB847" s="1">
        <f>JuchuZan[[#This Row],[TotalPrice]]/JuchuZan[[#This Row],[OrderQty]]</f>
        <v>46.61</v>
      </c>
      <c r="AC847" s="1" t="e">
        <f>_xlfn.XLOOKUP(JuchuZan[[#This Row],[H'#]],#REF!,#REF!,"NA",0)</f>
        <v>#REF!</v>
      </c>
      <c r="AD847" s="1" t="e">
        <f>_xlfn.XLOOKUP(JuchuZan[[#This Row],[H'#]],#REF!,#REF!,"NA",0)</f>
        <v>#REF!</v>
      </c>
      <c r="AE847" s="1" t="str">
        <f>_xlfn.XLOOKUP(JuchuZan[[#This Row],[H'#]],[3]Sheet1!$H$2:$H$1079,[3]Sheet1!$B$2:$B$1079,"NA",0)</f>
        <v>NA</v>
      </c>
    </row>
    <row r="848" spans="1:31">
      <c r="A848" s="1" t="s">
        <v>2275</v>
      </c>
      <c r="B848" s="1" t="s">
        <v>2276</v>
      </c>
      <c r="C848" s="1" t="s">
        <v>2277</v>
      </c>
      <c r="D848" s="1">
        <v>12</v>
      </c>
      <c r="E848" s="1">
        <v>21600</v>
      </c>
      <c r="F848" s="1">
        <v>24</v>
      </c>
      <c r="G848" s="1" t="s">
        <v>466</v>
      </c>
      <c r="H848" s="1" t="s">
        <v>49</v>
      </c>
      <c r="I848" s="1" t="s">
        <v>50</v>
      </c>
      <c r="J848" s="1" t="s">
        <v>114</v>
      </c>
      <c r="K848" s="1" t="s">
        <v>167</v>
      </c>
      <c r="L848" s="1" t="s">
        <v>163</v>
      </c>
      <c r="M848" s="1" t="s">
        <v>38</v>
      </c>
      <c r="N848" s="1">
        <v>196</v>
      </c>
      <c r="O848" s="2">
        <v>2352</v>
      </c>
      <c r="P848" s="1">
        <v>11</v>
      </c>
      <c r="Q848" s="1">
        <v>20231005</v>
      </c>
      <c r="R848" s="1">
        <v>20231005</v>
      </c>
      <c r="S848" s="1">
        <v>20231005</v>
      </c>
      <c r="T848" s="1" t="s">
        <v>38</v>
      </c>
      <c r="U848" s="1" t="b">
        <v>0</v>
      </c>
      <c r="V848" s="1" t="b">
        <v>1</v>
      </c>
      <c r="W848" s="1" t="str" cm="1">
        <f t="array" ref="W848">_xlfn.XLOOKUP(MID(JuchuZan[[#This Row],[Item'#]],2,3),INDEX(_dtRg_Material,,1),INDEX(_dtRg_Material,,2),"-")</f>
        <v>-</v>
      </c>
      <c r="X848" s="1">
        <f>JuchuZan[[#This Row],[Total Length]]/JuchuZan[[#This Row],[OrderQty]]</f>
        <v>1800</v>
      </c>
      <c r="Y848" s="87">
        <f>JuchuZan[[#This Row],[TotalPrice]]+Y847</f>
        <v>95293.28</v>
      </c>
      <c r="Z8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8" s="1">
        <f>JuchuZan[[#This Row],[Total Length]]/JuchuZan[[#This Row],[Total Block]]</f>
        <v>900</v>
      </c>
      <c r="AB848" s="1">
        <f>JuchuZan[[#This Row],[TotalPrice]]/JuchuZan[[#This Row],[OrderQty]]</f>
        <v>196</v>
      </c>
      <c r="AC848" s="1" t="e">
        <f>_xlfn.XLOOKUP(JuchuZan[[#This Row],[H'#]],#REF!,#REF!,"NA",0)</f>
        <v>#REF!</v>
      </c>
      <c r="AD848" s="1" t="e">
        <f>_xlfn.XLOOKUP(JuchuZan[[#This Row],[H'#]],#REF!,#REF!,"NA",0)</f>
        <v>#REF!</v>
      </c>
      <c r="AE848" s="1" t="str">
        <f>_xlfn.XLOOKUP(JuchuZan[[#This Row],[H'#]],[3]Sheet1!$H$2:$H$1079,[3]Sheet1!$B$2:$B$1079,"NA",0)</f>
        <v>NA</v>
      </c>
    </row>
    <row r="849" spans="1:31">
      <c r="A849" s="1" t="s">
        <v>2278</v>
      </c>
      <c r="B849" s="1" t="s">
        <v>2279</v>
      </c>
      <c r="C849" s="1" t="s">
        <v>2280</v>
      </c>
      <c r="D849" s="1">
        <v>3</v>
      </c>
      <c r="E849" s="1">
        <v>801</v>
      </c>
      <c r="F849" s="1">
        <v>0</v>
      </c>
      <c r="G849" s="1" t="s">
        <v>2281</v>
      </c>
      <c r="H849" s="1" t="s">
        <v>232</v>
      </c>
      <c r="I849" s="1" t="s">
        <v>233</v>
      </c>
      <c r="J849" s="1" t="s">
        <v>59</v>
      </c>
      <c r="K849" s="1" t="s">
        <v>38</v>
      </c>
      <c r="L849" s="1" t="s">
        <v>61</v>
      </c>
      <c r="M849" s="1" t="s">
        <v>38</v>
      </c>
      <c r="N849" s="1">
        <v>18.36</v>
      </c>
      <c r="O849" s="2">
        <v>55.08</v>
      </c>
      <c r="P849" s="1">
        <v>11</v>
      </c>
      <c r="Q849" s="1">
        <v>20231005</v>
      </c>
      <c r="R849" s="1">
        <v>20231005</v>
      </c>
      <c r="S849" s="1">
        <v>20231005</v>
      </c>
      <c r="T849" s="1" t="s">
        <v>38</v>
      </c>
      <c r="U849" s="1" t="b">
        <v>0</v>
      </c>
      <c r="V849" s="1" t="b">
        <v>1</v>
      </c>
      <c r="W849" s="1" t="str" cm="1">
        <f t="array" ref="W849">_xlfn.XLOOKUP(MID(JuchuZan[[#This Row],[Item'#]],2,3),INDEX(_dtRg_Material,,1),INDEX(_dtRg_Material,,2),"-")</f>
        <v>-</v>
      </c>
      <c r="X849" s="1">
        <f>JuchuZan[[#This Row],[Total Length]]/JuchuZan[[#This Row],[OrderQty]]</f>
        <v>267</v>
      </c>
      <c r="Y849" s="87">
        <f>JuchuZan[[#This Row],[TotalPrice]]+Y848</f>
        <v>95348.36</v>
      </c>
      <c r="Z8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49" s="1" t="e">
        <f>JuchuZan[[#This Row],[Total Length]]/JuchuZan[[#This Row],[Total Block]]</f>
        <v>#DIV/0!</v>
      </c>
      <c r="AB849" s="1">
        <f>JuchuZan[[#This Row],[TotalPrice]]/JuchuZan[[#This Row],[OrderQty]]</f>
        <v>18.36</v>
      </c>
      <c r="AC849" s="1" t="e">
        <f>_xlfn.XLOOKUP(JuchuZan[[#This Row],[H'#]],#REF!,#REF!,"NA",0)</f>
        <v>#REF!</v>
      </c>
      <c r="AD849" s="1" t="e">
        <f>_xlfn.XLOOKUP(JuchuZan[[#This Row],[H'#]],#REF!,#REF!,"NA",0)</f>
        <v>#REF!</v>
      </c>
      <c r="AE849" s="1" t="str">
        <f>_xlfn.XLOOKUP(JuchuZan[[#This Row],[H'#]],[3]Sheet1!$H$2:$H$1079,[3]Sheet1!$B$2:$B$1079,"NA",0)</f>
        <v>NA</v>
      </c>
    </row>
    <row r="850" spans="1:31" hidden="1">
      <c r="A850" s="1" t="s">
        <v>2282</v>
      </c>
      <c r="B850" s="1" t="s">
        <v>621</v>
      </c>
      <c r="C850" s="1" t="s">
        <v>622</v>
      </c>
      <c r="D850" s="1">
        <v>7</v>
      </c>
      <c r="E850" s="1">
        <v>0</v>
      </c>
      <c r="F850" s="1">
        <v>0</v>
      </c>
      <c r="G850" s="1" t="s">
        <v>269</v>
      </c>
      <c r="H850" s="1" t="s">
        <v>270</v>
      </c>
      <c r="I850" s="1" t="s">
        <v>271</v>
      </c>
      <c r="J850" s="1" t="s">
        <v>38</v>
      </c>
      <c r="K850" s="1" t="s">
        <v>38</v>
      </c>
      <c r="L850" s="1" t="s">
        <v>38</v>
      </c>
      <c r="M850" s="1" t="s">
        <v>38</v>
      </c>
      <c r="N850" s="1">
        <v>5710</v>
      </c>
      <c r="O850" s="2">
        <v>39970</v>
      </c>
      <c r="P850" s="1">
        <v>11</v>
      </c>
      <c r="Q850" s="1">
        <v>20231006</v>
      </c>
      <c r="R850" s="1">
        <v>20231006</v>
      </c>
      <c r="S850" s="1">
        <v>20231006</v>
      </c>
      <c r="T850" s="1" t="s">
        <v>38</v>
      </c>
      <c r="U850" s="1" t="b">
        <v>0</v>
      </c>
      <c r="V850" s="1" t="b">
        <v>0</v>
      </c>
      <c r="W850" s="1" t="str" cm="1">
        <f t="array" ref="W850">_xlfn.XLOOKUP(MID(JuchuZan[[#This Row],[Item'#]],2,3),INDEX(_dtRg_Material,,1),INDEX(_dtRg_Material,,2),"-")</f>
        <v>-</v>
      </c>
      <c r="X850" s="1">
        <f>JuchuZan[[#This Row],[Total Length]]/JuchuZan[[#This Row],[OrderQty]]</f>
        <v>0</v>
      </c>
      <c r="Y850" s="87">
        <f>JuchuZan[[#This Row],[TotalPrice]]+Y849</f>
        <v>135318.35999999999</v>
      </c>
      <c r="Z8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0" s="1" t="e">
        <f>JuchuZan[[#This Row],[Total Length]]/JuchuZan[[#This Row],[Total Block]]</f>
        <v>#DIV/0!</v>
      </c>
      <c r="AB850" s="1">
        <f>JuchuZan[[#This Row],[TotalPrice]]/JuchuZan[[#This Row],[OrderQty]]</f>
        <v>5710</v>
      </c>
      <c r="AC850" s="1" t="e">
        <f>_xlfn.XLOOKUP(JuchuZan[[#This Row],[H'#]],#REF!,#REF!,"NA",0)</f>
        <v>#REF!</v>
      </c>
      <c r="AD850" s="1" t="e">
        <f>_xlfn.XLOOKUP(JuchuZan[[#This Row],[H'#]],#REF!,#REF!,"NA",0)</f>
        <v>#REF!</v>
      </c>
      <c r="AE850" s="1" t="str">
        <f>_xlfn.XLOOKUP(JuchuZan[[#This Row],[H'#]],[3]Sheet1!$H$2:$H$1079,[3]Sheet1!$B$2:$B$1079,"NA",0)</f>
        <v>NA</v>
      </c>
    </row>
    <row r="851" spans="1:31" hidden="1">
      <c r="A851" s="1" t="s">
        <v>2283</v>
      </c>
      <c r="B851" s="1" t="s">
        <v>624</v>
      </c>
      <c r="C851" s="1" t="s">
        <v>625</v>
      </c>
      <c r="D851" s="1">
        <v>7</v>
      </c>
      <c r="E851" s="1">
        <v>0</v>
      </c>
      <c r="F851" s="1">
        <v>0</v>
      </c>
      <c r="G851" s="1" t="s">
        <v>269</v>
      </c>
      <c r="H851" s="1" t="s">
        <v>270</v>
      </c>
      <c r="I851" s="1" t="s">
        <v>271</v>
      </c>
      <c r="J851" s="1" t="s">
        <v>38</v>
      </c>
      <c r="K851" s="1" t="s">
        <v>38</v>
      </c>
      <c r="L851" s="1" t="s">
        <v>38</v>
      </c>
      <c r="M851" s="1" t="s">
        <v>38</v>
      </c>
      <c r="N851" s="1">
        <v>8347</v>
      </c>
      <c r="O851" s="2">
        <v>58429</v>
      </c>
      <c r="P851" s="1">
        <v>11</v>
      </c>
      <c r="Q851" s="1">
        <v>20231006</v>
      </c>
      <c r="R851" s="1">
        <v>20231006</v>
      </c>
      <c r="S851" s="1">
        <v>20231006</v>
      </c>
      <c r="T851" s="1" t="s">
        <v>38</v>
      </c>
      <c r="U851" s="1" t="b">
        <v>0</v>
      </c>
      <c r="V851" s="1" t="b">
        <v>0</v>
      </c>
      <c r="W851" s="1" t="str" cm="1">
        <f t="array" ref="W851">_xlfn.XLOOKUP(MID(JuchuZan[[#This Row],[Item'#]],2,3),INDEX(_dtRg_Material,,1),INDEX(_dtRg_Material,,2),"-")</f>
        <v>-</v>
      </c>
      <c r="X851" s="1">
        <f>JuchuZan[[#This Row],[Total Length]]/JuchuZan[[#This Row],[OrderQty]]</f>
        <v>0</v>
      </c>
      <c r="Y851" s="87">
        <f>JuchuZan[[#This Row],[TotalPrice]]+Y850</f>
        <v>193747.36</v>
      </c>
      <c r="Z8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1" s="1" t="e">
        <f>JuchuZan[[#This Row],[Total Length]]/JuchuZan[[#This Row],[Total Block]]</f>
        <v>#DIV/0!</v>
      </c>
      <c r="AB851" s="1">
        <f>JuchuZan[[#This Row],[TotalPrice]]/JuchuZan[[#This Row],[OrderQty]]</f>
        <v>8347</v>
      </c>
      <c r="AC851" s="1" t="e">
        <f>_xlfn.XLOOKUP(JuchuZan[[#This Row],[H'#]],#REF!,#REF!,"NA",0)</f>
        <v>#REF!</v>
      </c>
      <c r="AD851" s="1" t="e">
        <f>_xlfn.XLOOKUP(JuchuZan[[#This Row],[H'#]],#REF!,#REF!,"NA",0)</f>
        <v>#REF!</v>
      </c>
      <c r="AE851" s="1" t="str">
        <f>_xlfn.XLOOKUP(JuchuZan[[#This Row],[H'#]],[3]Sheet1!$H$2:$H$1079,[3]Sheet1!$B$2:$B$1079,"NA",0)</f>
        <v>NA</v>
      </c>
    </row>
    <row r="852" spans="1:31" hidden="1">
      <c r="A852" s="1" t="s">
        <v>2284</v>
      </c>
      <c r="B852" s="1" t="s">
        <v>1558</v>
      </c>
      <c r="C852" s="1" t="s">
        <v>1559</v>
      </c>
      <c r="D852" s="1">
        <v>15</v>
      </c>
      <c r="E852" s="1">
        <v>0</v>
      </c>
      <c r="F852" s="1">
        <v>0</v>
      </c>
      <c r="G852" s="1" t="s">
        <v>2285</v>
      </c>
      <c r="H852" s="1" t="s">
        <v>200</v>
      </c>
      <c r="I852" s="1" t="s">
        <v>201</v>
      </c>
      <c r="J852" s="1" t="s">
        <v>1560</v>
      </c>
      <c r="K852" s="1" t="s">
        <v>38</v>
      </c>
      <c r="L852" s="1" t="s">
        <v>38</v>
      </c>
      <c r="M852" s="1" t="s">
        <v>38</v>
      </c>
      <c r="N852" s="1">
        <v>518.46</v>
      </c>
      <c r="O852" s="2">
        <v>7776.9</v>
      </c>
      <c r="P852" s="1">
        <v>11</v>
      </c>
      <c r="Q852" s="1">
        <v>20231006</v>
      </c>
      <c r="R852" s="1">
        <v>20231006</v>
      </c>
      <c r="S852" s="1">
        <v>20231006</v>
      </c>
      <c r="T852" s="1" t="s">
        <v>38</v>
      </c>
      <c r="U852" s="1" t="b">
        <v>0</v>
      </c>
      <c r="V852" s="1" t="b">
        <v>0</v>
      </c>
      <c r="W852" s="1" t="str" cm="1">
        <f t="array" ref="W852">_xlfn.XLOOKUP(MID(JuchuZan[[#This Row],[Item'#]],2,3),INDEX(_dtRg_Material,,1),INDEX(_dtRg_Material,,2),"-")</f>
        <v>-</v>
      </c>
      <c r="X852" s="1">
        <f>JuchuZan[[#This Row],[Total Length]]/JuchuZan[[#This Row],[OrderQty]]</f>
        <v>0</v>
      </c>
      <c r="Y852" s="87">
        <f>JuchuZan[[#This Row],[TotalPrice]]+Y851</f>
        <v>201524.25999999998</v>
      </c>
      <c r="Z8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2" s="1" t="e">
        <f>JuchuZan[[#This Row],[Total Length]]/JuchuZan[[#This Row],[Total Block]]</f>
        <v>#DIV/0!</v>
      </c>
      <c r="AB852" s="1">
        <f>JuchuZan[[#This Row],[TotalPrice]]/JuchuZan[[#This Row],[OrderQty]]</f>
        <v>518.45999999999992</v>
      </c>
      <c r="AC852" s="1" t="e">
        <f>_xlfn.XLOOKUP(JuchuZan[[#This Row],[H'#]],#REF!,#REF!,"NA",0)</f>
        <v>#REF!</v>
      </c>
      <c r="AD852" s="1" t="e">
        <f>_xlfn.XLOOKUP(JuchuZan[[#This Row],[H'#]],#REF!,#REF!,"NA",0)</f>
        <v>#REF!</v>
      </c>
      <c r="AE852" s="1" t="str">
        <f>_xlfn.XLOOKUP(JuchuZan[[#This Row],[H'#]],[3]Sheet1!$H$2:$H$1079,[3]Sheet1!$B$2:$B$1079,"NA",0)</f>
        <v>BURTON (BLACK ANODIZE) TYPE 2</v>
      </c>
    </row>
    <row r="853" spans="1:31">
      <c r="A853" s="1" t="s">
        <v>2286</v>
      </c>
      <c r="B853" s="1" t="s">
        <v>2287</v>
      </c>
      <c r="C853" s="1" t="s">
        <v>2288</v>
      </c>
      <c r="D853" s="1">
        <v>26</v>
      </c>
      <c r="E853" s="1">
        <v>7540</v>
      </c>
      <c r="F853" s="1">
        <v>52</v>
      </c>
      <c r="G853" s="1" t="s">
        <v>215</v>
      </c>
      <c r="H853" s="1" t="s">
        <v>172</v>
      </c>
      <c r="I853" s="1" t="s">
        <v>173</v>
      </c>
      <c r="J853" s="1" t="s">
        <v>243</v>
      </c>
      <c r="K853" s="1" t="s">
        <v>38</v>
      </c>
      <c r="L853" s="1" t="s">
        <v>38</v>
      </c>
      <c r="M853" s="1" t="s">
        <v>53</v>
      </c>
      <c r="N853" s="1">
        <v>45</v>
      </c>
      <c r="O853" s="2">
        <v>1170</v>
      </c>
      <c r="P853" s="1">
        <v>11</v>
      </c>
      <c r="Q853" s="1">
        <v>20231006</v>
      </c>
      <c r="R853" s="1">
        <v>20231006</v>
      </c>
      <c r="S853" s="1">
        <v>20231006</v>
      </c>
      <c r="T853" s="1" t="s">
        <v>38</v>
      </c>
      <c r="U853" s="1" t="b">
        <v>0</v>
      </c>
      <c r="V853" s="1" t="b">
        <v>1</v>
      </c>
      <c r="W853" s="1" t="str" cm="1">
        <f t="array" ref="W853">_xlfn.XLOOKUP(MID(JuchuZan[[#This Row],[Item'#]],2,3),INDEX(_dtRg_Material,,1),INDEX(_dtRg_Material,,2),"-")</f>
        <v>M</v>
      </c>
      <c r="X853" s="1">
        <f>JuchuZan[[#This Row],[Total Length]]/JuchuZan[[#This Row],[OrderQty]]</f>
        <v>290</v>
      </c>
      <c r="Y853" s="87">
        <f>JuchuZan[[#This Row],[TotalPrice]]+Y852</f>
        <v>202694.25999999998</v>
      </c>
      <c r="Z8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3" s="1">
        <f>JuchuZan[[#This Row],[Total Length]]/JuchuZan[[#This Row],[Total Block]]</f>
        <v>145</v>
      </c>
      <c r="AB853" s="1">
        <f>JuchuZan[[#This Row],[TotalPrice]]/JuchuZan[[#This Row],[OrderQty]]</f>
        <v>45</v>
      </c>
      <c r="AC853" s="1" t="e">
        <f>_xlfn.XLOOKUP(JuchuZan[[#This Row],[H'#]],#REF!,#REF!,"NA",0)</f>
        <v>#REF!</v>
      </c>
      <c r="AD853" s="1" t="e">
        <f>_xlfn.XLOOKUP(JuchuZan[[#This Row],[H'#]],#REF!,#REF!,"NA",0)</f>
        <v>#REF!</v>
      </c>
      <c r="AE853" s="1" t="str">
        <f>_xlfn.XLOOKUP(JuchuZan[[#This Row],[H'#]],[3]Sheet1!$H$2:$H$1079,[3]Sheet1!$B$2:$B$1079,"NA",0)</f>
        <v>WHEEL CUTTING HALF 4</v>
      </c>
    </row>
    <row r="854" spans="1:31">
      <c r="A854" s="1" t="s">
        <v>2289</v>
      </c>
      <c r="B854" s="1" t="s">
        <v>2290</v>
      </c>
      <c r="C854" s="1" t="s">
        <v>2291</v>
      </c>
      <c r="D854" s="1">
        <v>5</v>
      </c>
      <c r="E854" s="1">
        <v>7200</v>
      </c>
      <c r="F854" s="1">
        <v>0</v>
      </c>
      <c r="G854" s="1" t="s">
        <v>350</v>
      </c>
      <c r="H854" s="1" t="s">
        <v>595</v>
      </c>
      <c r="I854" s="1" t="s">
        <v>67</v>
      </c>
      <c r="J854" s="1" t="s">
        <v>44</v>
      </c>
      <c r="K854" s="1" t="s">
        <v>38</v>
      </c>
      <c r="L854" s="1" t="s">
        <v>61</v>
      </c>
      <c r="M854" s="1" t="s">
        <v>38</v>
      </c>
      <c r="N854" s="1">
        <v>215</v>
      </c>
      <c r="O854" s="2">
        <v>1075</v>
      </c>
      <c r="P854" s="1">
        <v>11</v>
      </c>
      <c r="Q854" s="1">
        <v>20231006</v>
      </c>
      <c r="R854" s="1">
        <v>20231006</v>
      </c>
      <c r="S854" s="1">
        <v>20231006</v>
      </c>
      <c r="T854" s="1" t="s">
        <v>38</v>
      </c>
      <c r="U854" s="1" t="b">
        <v>0</v>
      </c>
      <c r="V854" s="1" t="b">
        <v>1</v>
      </c>
      <c r="W854" s="1" t="str" cm="1">
        <f t="array" ref="W854">_xlfn.XLOOKUP(MID(JuchuZan[[#This Row],[Item'#]],2,3),INDEX(_dtRg_Material,,1),INDEX(_dtRg_Material,,2),"-")</f>
        <v>-</v>
      </c>
      <c r="X854" s="1">
        <f>JuchuZan[[#This Row],[Total Length]]/JuchuZan[[#This Row],[OrderQty]]</f>
        <v>1440</v>
      </c>
      <c r="Y854" s="87">
        <f>JuchuZan[[#This Row],[TotalPrice]]+Y853</f>
        <v>203769.25999999998</v>
      </c>
      <c r="Z8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4" s="1" t="e">
        <f>JuchuZan[[#This Row],[Total Length]]/JuchuZan[[#This Row],[Total Block]]</f>
        <v>#DIV/0!</v>
      </c>
      <c r="AB854" s="1">
        <f>JuchuZan[[#This Row],[TotalPrice]]/JuchuZan[[#This Row],[OrderQty]]</f>
        <v>215</v>
      </c>
      <c r="AC854" s="1" t="e">
        <f>_xlfn.XLOOKUP(JuchuZan[[#This Row],[H'#]],#REF!,#REF!,"NA",0)</f>
        <v>#REF!</v>
      </c>
      <c r="AD854" s="1" t="e">
        <f>_xlfn.XLOOKUP(JuchuZan[[#This Row],[H'#]],#REF!,#REF!,"NA",0)</f>
        <v>#REF!</v>
      </c>
      <c r="AE854" s="1" t="str">
        <f>_xlfn.XLOOKUP(JuchuZan[[#This Row],[H'#]],[3]Sheet1!$H$2:$H$1079,[3]Sheet1!$B$2:$B$1079,"NA",0)</f>
        <v>NA</v>
      </c>
    </row>
    <row r="855" spans="1:31">
      <c r="A855" s="1" t="s">
        <v>2292</v>
      </c>
      <c r="B855" s="1" t="s">
        <v>2293</v>
      </c>
      <c r="C855" s="1" t="s">
        <v>2294</v>
      </c>
      <c r="D855" s="1">
        <v>4</v>
      </c>
      <c r="E855" s="1">
        <v>960</v>
      </c>
      <c r="F855" s="1">
        <v>8</v>
      </c>
      <c r="G855" s="1" t="s">
        <v>215</v>
      </c>
      <c r="H855" s="1" t="s">
        <v>172</v>
      </c>
      <c r="I855" s="1" t="s">
        <v>173</v>
      </c>
      <c r="J855" s="1" t="s">
        <v>243</v>
      </c>
      <c r="K855" s="1" t="s">
        <v>38</v>
      </c>
      <c r="L855" s="1" t="s">
        <v>38</v>
      </c>
      <c r="M855" s="1" t="s">
        <v>53</v>
      </c>
      <c r="N855" s="1">
        <v>42</v>
      </c>
      <c r="O855" s="2">
        <v>168</v>
      </c>
      <c r="P855" s="1">
        <v>11</v>
      </c>
      <c r="Q855" s="1">
        <v>20231006</v>
      </c>
      <c r="R855" s="1">
        <v>20231006</v>
      </c>
      <c r="S855" s="1">
        <v>20231006</v>
      </c>
      <c r="T855" s="1" t="s">
        <v>38</v>
      </c>
      <c r="U855" s="1" t="b">
        <v>0</v>
      </c>
      <c r="V855" s="1" t="b">
        <v>1</v>
      </c>
      <c r="W855" s="1" t="str" cm="1">
        <f t="array" ref="W855">_xlfn.XLOOKUP(MID(JuchuZan[[#This Row],[Item'#]],2,3),INDEX(_dtRg_Material,,1),INDEX(_dtRg_Material,,2),"-")</f>
        <v>M</v>
      </c>
      <c r="X855" s="1">
        <f>JuchuZan[[#This Row],[Total Length]]/JuchuZan[[#This Row],[OrderQty]]</f>
        <v>240</v>
      </c>
      <c r="Y855" s="87">
        <f>JuchuZan[[#This Row],[TotalPrice]]+Y854</f>
        <v>203937.25999999998</v>
      </c>
      <c r="Z8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5" s="1">
        <f>JuchuZan[[#This Row],[Total Length]]/JuchuZan[[#This Row],[Total Block]]</f>
        <v>120</v>
      </c>
      <c r="AB855" s="1">
        <f>JuchuZan[[#This Row],[TotalPrice]]/JuchuZan[[#This Row],[OrderQty]]</f>
        <v>42</v>
      </c>
      <c r="AC855" s="1" t="e">
        <f>_xlfn.XLOOKUP(JuchuZan[[#This Row],[H'#]],#REF!,#REF!,"NA",0)</f>
        <v>#REF!</v>
      </c>
      <c r="AD855" s="1" t="e">
        <f>_xlfn.XLOOKUP(JuchuZan[[#This Row],[H'#]],#REF!,#REF!,"NA",0)</f>
        <v>#REF!</v>
      </c>
      <c r="AE855" s="1" t="str">
        <f>_xlfn.XLOOKUP(JuchuZan[[#This Row],[H'#]],[3]Sheet1!$H$2:$H$1079,[3]Sheet1!$B$2:$B$1079,"NA",0)</f>
        <v>NA</v>
      </c>
    </row>
    <row r="856" spans="1:31">
      <c r="A856" s="1" t="s">
        <v>2295</v>
      </c>
      <c r="B856" s="1" t="s">
        <v>2296</v>
      </c>
      <c r="C856" s="1" t="s">
        <v>2297</v>
      </c>
      <c r="D856" s="1">
        <v>100</v>
      </c>
      <c r="E856" s="1">
        <v>137800</v>
      </c>
      <c r="F856" s="1">
        <v>100</v>
      </c>
      <c r="G856" s="1" t="s">
        <v>2298</v>
      </c>
      <c r="H856" s="1" t="s">
        <v>49</v>
      </c>
      <c r="I856" s="1" t="s">
        <v>50</v>
      </c>
      <c r="J856" s="1" t="s">
        <v>59</v>
      </c>
      <c r="K856" s="1" t="s">
        <v>82</v>
      </c>
      <c r="L856" s="1" t="s">
        <v>38</v>
      </c>
      <c r="M856" s="1" t="s">
        <v>398</v>
      </c>
      <c r="N856" s="1">
        <v>131</v>
      </c>
      <c r="O856" s="2">
        <v>13100</v>
      </c>
      <c r="P856" s="1">
        <v>11</v>
      </c>
      <c r="Q856" s="1">
        <v>20231006</v>
      </c>
      <c r="R856" s="1">
        <v>20231006</v>
      </c>
      <c r="S856" s="1">
        <v>20231006</v>
      </c>
      <c r="T856" s="1" t="s">
        <v>38</v>
      </c>
      <c r="U856" s="1" t="b">
        <v>0</v>
      </c>
      <c r="V856" s="1" t="b">
        <v>1</v>
      </c>
      <c r="W856" s="1" t="str" cm="1">
        <f t="array" ref="W856">_xlfn.XLOOKUP(MID(JuchuZan[[#This Row],[Item'#]],2,3),INDEX(_dtRg_Material,,1),INDEX(_dtRg_Material,,2),"-")</f>
        <v>-</v>
      </c>
      <c r="X856" s="1">
        <f>JuchuZan[[#This Row],[Total Length]]/JuchuZan[[#This Row],[OrderQty]]</f>
        <v>1378</v>
      </c>
      <c r="Y856" s="87">
        <f>JuchuZan[[#This Row],[TotalPrice]]+Y855</f>
        <v>217037.25999999998</v>
      </c>
      <c r="Z8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6" s="1">
        <f>JuchuZan[[#This Row],[Total Length]]/JuchuZan[[#This Row],[Total Block]]</f>
        <v>1378</v>
      </c>
      <c r="AB856" s="1">
        <f>JuchuZan[[#This Row],[TotalPrice]]/JuchuZan[[#This Row],[OrderQty]]</f>
        <v>131</v>
      </c>
      <c r="AC856" s="1" t="e">
        <f>_xlfn.XLOOKUP(JuchuZan[[#This Row],[H'#]],#REF!,#REF!,"NA",0)</f>
        <v>#REF!</v>
      </c>
      <c r="AD856" s="1" t="e">
        <f>_xlfn.XLOOKUP(JuchuZan[[#This Row],[H'#]],#REF!,#REF!,"NA",0)</f>
        <v>#REF!</v>
      </c>
      <c r="AE856" s="1" t="str">
        <f>_xlfn.XLOOKUP(JuchuZan[[#This Row],[H'#]],[3]Sheet1!$H$2:$H$1079,[3]Sheet1!$B$2:$B$1079,"NA",0)</f>
        <v>NA</v>
      </c>
    </row>
    <row r="857" spans="1:31">
      <c r="A857" s="1" t="s">
        <v>2299</v>
      </c>
      <c r="B857" s="1" t="s">
        <v>2300</v>
      </c>
      <c r="C857" s="1" t="s">
        <v>2301</v>
      </c>
      <c r="D857" s="1">
        <v>224</v>
      </c>
      <c r="E857" s="1">
        <v>250880</v>
      </c>
      <c r="F857" s="1">
        <v>448</v>
      </c>
      <c r="G857" s="1" t="s">
        <v>139</v>
      </c>
      <c r="H857" s="1" t="s">
        <v>102</v>
      </c>
      <c r="I857" s="1" t="s">
        <v>103</v>
      </c>
      <c r="J857" s="1" t="s">
        <v>942</v>
      </c>
      <c r="K857" s="1" t="s">
        <v>105</v>
      </c>
      <c r="L857" s="1" t="s">
        <v>38</v>
      </c>
      <c r="M857" s="1" t="s">
        <v>38</v>
      </c>
      <c r="N857" s="1">
        <v>114</v>
      </c>
      <c r="O857" s="2">
        <v>25536</v>
      </c>
      <c r="P857" s="1">
        <v>11</v>
      </c>
      <c r="Q857" s="1">
        <v>20231006</v>
      </c>
      <c r="R857" s="1">
        <v>20231006</v>
      </c>
      <c r="S857" s="1">
        <v>20231006</v>
      </c>
      <c r="T857" s="1" t="s">
        <v>38</v>
      </c>
      <c r="U857" s="1" t="b">
        <v>0</v>
      </c>
      <c r="V857" s="1" t="b">
        <v>1</v>
      </c>
      <c r="W857" s="1" t="str" cm="1">
        <f t="array" ref="W857">_xlfn.XLOOKUP(MID(JuchuZan[[#This Row],[Item'#]],2,3),INDEX(_dtRg_Material,,1),INDEX(_dtRg_Material,,2),"-")</f>
        <v>-</v>
      </c>
      <c r="X857" s="1">
        <f>JuchuZan[[#This Row],[Total Length]]/JuchuZan[[#This Row],[OrderQty]]</f>
        <v>1120</v>
      </c>
      <c r="Y857" s="87">
        <f>JuchuZan[[#This Row],[TotalPrice]]+Y856</f>
        <v>242573.25999999998</v>
      </c>
      <c r="Z8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7" s="1">
        <f>JuchuZan[[#This Row],[Total Length]]/JuchuZan[[#This Row],[Total Block]]</f>
        <v>560</v>
      </c>
      <c r="AB857" s="1">
        <f>JuchuZan[[#This Row],[TotalPrice]]/JuchuZan[[#This Row],[OrderQty]]</f>
        <v>114</v>
      </c>
      <c r="AC857" s="1" t="e">
        <f>_xlfn.XLOOKUP(JuchuZan[[#This Row],[H'#]],#REF!,#REF!,"NA",0)</f>
        <v>#REF!</v>
      </c>
      <c r="AD857" s="1" t="e">
        <f>_xlfn.XLOOKUP(JuchuZan[[#This Row],[H'#]],#REF!,#REF!,"NA",0)</f>
        <v>#REF!</v>
      </c>
      <c r="AE857" s="1" t="str">
        <f>_xlfn.XLOOKUP(JuchuZan[[#This Row],[H'#]],[3]Sheet1!$H$2:$H$1079,[3]Sheet1!$B$2:$B$1079,"NA",0)</f>
        <v>ROTARY GRINDING</v>
      </c>
    </row>
    <row r="858" spans="1:31">
      <c r="A858" s="1" t="s">
        <v>2302</v>
      </c>
      <c r="B858" s="1" t="s">
        <v>2303</v>
      </c>
      <c r="C858" s="1" t="s">
        <v>2304</v>
      </c>
      <c r="D858" s="1">
        <v>1</v>
      </c>
      <c r="E858" s="1">
        <v>600</v>
      </c>
      <c r="F858" s="1">
        <v>2</v>
      </c>
      <c r="G858" s="1" t="s">
        <v>152</v>
      </c>
      <c r="H858" s="1" t="s">
        <v>49</v>
      </c>
      <c r="I858" s="1" t="s">
        <v>50</v>
      </c>
      <c r="J858" s="1" t="s">
        <v>397</v>
      </c>
      <c r="K858" s="1" t="s">
        <v>60</v>
      </c>
      <c r="L858" s="1" t="s">
        <v>38</v>
      </c>
      <c r="M858" s="1" t="s">
        <v>38</v>
      </c>
      <c r="N858" s="1">
        <v>197.77</v>
      </c>
      <c r="O858" s="2">
        <v>197.77</v>
      </c>
      <c r="P858" s="1">
        <v>11</v>
      </c>
      <c r="Q858" s="1">
        <v>20230921</v>
      </c>
      <c r="R858" s="1">
        <v>20231006</v>
      </c>
      <c r="S858" s="1">
        <v>20231006</v>
      </c>
      <c r="T858" s="1" t="s">
        <v>38</v>
      </c>
      <c r="U858" s="1" t="b">
        <v>0</v>
      </c>
      <c r="V858" s="1" t="b">
        <v>1</v>
      </c>
      <c r="W858" s="1" t="str" cm="1">
        <f t="array" ref="W858">_xlfn.XLOOKUP(MID(JuchuZan[[#This Row],[Item'#]],2,3),INDEX(_dtRg_Material,,1),INDEX(_dtRg_Material,,2),"-")</f>
        <v>-</v>
      </c>
      <c r="X858" s="1">
        <f>JuchuZan[[#This Row],[Total Length]]/JuchuZan[[#This Row],[OrderQty]]</f>
        <v>600</v>
      </c>
      <c r="Y858" s="87">
        <f>JuchuZan[[#This Row],[TotalPrice]]+Y857</f>
        <v>242771.02999999997</v>
      </c>
      <c r="Z8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8" s="1">
        <f>JuchuZan[[#This Row],[Total Length]]/JuchuZan[[#This Row],[Total Block]]</f>
        <v>300</v>
      </c>
      <c r="AB858" s="1">
        <f>JuchuZan[[#This Row],[TotalPrice]]/JuchuZan[[#This Row],[OrderQty]]</f>
        <v>197.77</v>
      </c>
      <c r="AC858" s="1" t="e">
        <f>_xlfn.XLOOKUP(JuchuZan[[#This Row],[H'#]],#REF!,#REF!,"NA",0)</f>
        <v>#REF!</v>
      </c>
      <c r="AD858" s="1" t="e">
        <f>_xlfn.XLOOKUP(JuchuZan[[#This Row],[H'#]],#REF!,#REF!,"NA",0)</f>
        <v>#REF!</v>
      </c>
      <c r="AE858" s="1" t="str">
        <f>_xlfn.XLOOKUP(JuchuZan[[#This Row],[H'#]],[3]Sheet1!$H$2:$H$1079,[3]Sheet1!$B$2:$B$1079,"NA",0)</f>
        <v>NA</v>
      </c>
    </row>
    <row r="859" spans="1:31">
      <c r="A859" s="1" t="s">
        <v>2305</v>
      </c>
      <c r="B859" s="1" t="s">
        <v>2306</v>
      </c>
      <c r="C859" s="1" t="s">
        <v>2307</v>
      </c>
      <c r="D859" s="1">
        <v>1</v>
      </c>
      <c r="E859" s="1">
        <v>600</v>
      </c>
      <c r="F859" s="1">
        <v>2</v>
      </c>
      <c r="G859" s="1" t="s">
        <v>123</v>
      </c>
      <c r="H859" s="1" t="s">
        <v>49</v>
      </c>
      <c r="I859" s="1" t="s">
        <v>50</v>
      </c>
      <c r="J859" s="1" t="s">
        <v>397</v>
      </c>
      <c r="K859" s="1" t="s">
        <v>60</v>
      </c>
      <c r="L859" s="1" t="s">
        <v>38</v>
      </c>
      <c r="M859" s="1" t="s">
        <v>53</v>
      </c>
      <c r="N859" s="1">
        <v>191.12</v>
      </c>
      <c r="O859" s="2">
        <v>191.12</v>
      </c>
      <c r="P859" s="1">
        <v>11</v>
      </c>
      <c r="Q859" s="1">
        <v>20230810</v>
      </c>
      <c r="R859" s="1">
        <v>20231006</v>
      </c>
      <c r="S859" s="1">
        <v>20231006</v>
      </c>
      <c r="T859" s="1" t="s">
        <v>38</v>
      </c>
      <c r="U859" s="1" t="b">
        <v>0</v>
      </c>
      <c r="V859" s="1" t="b">
        <v>1</v>
      </c>
      <c r="W859" s="1" t="str" cm="1">
        <f t="array" ref="W859">_xlfn.XLOOKUP(MID(JuchuZan[[#This Row],[Item'#]],2,3),INDEX(_dtRg_Material,,1),INDEX(_dtRg_Material,,2),"-")</f>
        <v>-</v>
      </c>
      <c r="X859" s="1">
        <f>JuchuZan[[#This Row],[Total Length]]/JuchuZan[[#This Row],[OrderQty]]</f>
        <v>600</v>
      </c>
      <c r="Y859" s="87">
        <f>JuchuZan[[#This Row],[TotalPrice]]+Y858</f>
        <v>242962.14999999997</v>
      </c>
      <c r="Z8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59" s="1">
        <f>JuchuZan[[#This Row],[Total Length]]/JuchuZan[[#This Row],[Total Block]]</f>
        <v>300</v>
      </c>
      <c r="AB859" s="1">
        <f>JuchuZan[[#This Row],[TotalPrice]]/JuchuZan[[#This Row],[OrderQty]]</f>
        <v>191.12</v>
      </c>
      <c r="AC859" s="1" t="e">
        <f>_xlfn.XLOOKUP(JuchuZan[[#This Row],[H'#]],#REF!,#REF!,"NA",0)</f>
        <v>#REF!</v>
      </c>
      <c r="AD859" s="1" t="e">
        <f>_xlfn.XLOOKUP(JuchuZan[[#This Row],[H'#]],#REF!,#REF!,"NA",0)</f>
        <v>#REF!</v>
      </c>
      <c r="AE859" s="1" t="str">
        <f>_xlfn.XLOOKUP(JuchuZan[[#This Row],[H'#]],[3]Sheet1!$H$2:$H$1079,[3]Sheet1!$B$2:$B$1079,"NA",0)</f>
        <v>NA</v>
      </c>
    </row>
    <row r="860" spans="1:31">
      <c r="A860" s="1" t="s">
        <v>2308</v>
      </c>
      <c r="B860" s="1" t="s">
        <v>2309</v>
      </c>
      <c r="C860" s="1" t="s">
        <v>2310</v>
      </c>
      <c r="D860" s="1">
        <v>1</v>
      </c>
      <c r="E860" s="1">
        <v>1000</v>
      </c>
      <c r="F860" s="1">
        <v>2</v>
      </c>
      <c r="G860" s="1" t="s">
        <v>152</v>
      </c>
      <c r="H860" s="1" t="s">
        <v>49</v>
      </c>
      <c r="I860" s="1" t="s">
        <v>50</v>
      </c>
      <c r="J860" s="1" t="s">
        <v>397</v>
      </c>
      <c r="K860" s="1" t="s">
        <v>82</v>
      </c>
      <c r="L860" s="1" t="s">
        <v>38</v>
      </c>
      <c r="M860" s="1" t="s">
        <v>38</v>
      </c>
      <c r="N860" s="1">
        <v>220.87</v>
      </c>
      <c r="O860" s="2">
        <v>220.87</v>
      </c>
      <c r="P860" s="1">
        <v>11</v>
      </c>
      <c r="Q860" s="1">
        <v>20230921</v>
      </c>
      <c r="R860" s="1">
        <v>20231006</v>
      </c>
      <c r="S860" s="1">
        <v>20231006</v>
      </c>
      <c r="T860" s="1" t="s">
        <v>38</v>
      </c>
      <c r="U860" s="1" t="b">
        <v>0</v>
      </c>
      <c r="V860" s="1" t="b">
        <v>1</v>
      </c>
      <c r="W860" s="1" t="str" cm="1">
        <f t="array" ref="W860">_xlfn.XLOOKUP(MID(JuchuZan[[#This Row],[Item'#]],2,3),INDEX(_dtRg_Material,,1),INDEX(_dtRg_Material,,2),"-")</f>
        <v>-</v>
      </c>
      <c r="X860" s="1">
        <f>JuchuZan[[#This Row],[Total Length]]/JuchuZan[[#This Row],[OrderQty]]</f>
        <v>1000</v>
      </c>
      <c r="Y860" s="87">
        <f>JuchuZan[[#This Row],[TotalPrice]]+Y859</f>
        <v>243183.01999999996</v>
      </c>
      <c r="Z8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0" s="1">
        <f>JuchuZan[[#This Row],[Total Length]]/JuchuZan[[#This Row],[Total Block]]</f>
        <v>500</v>
      </c>
      <c r="AB860" s="1">
        <f>JuchuZan[[#This Row],[TotalPrice]]/JuchuZan[[#This Row],[OrderQty]]</f>
        <v>220.87</v>
      </c>
      <c r="AC860" s="1" t="e">
        <f>_xlfn.XLOOKUP(JuchuZan[[#This Row],[H'#]],#REF!,#REF!,"NA",0)</f>
        <v>#REF!</v>
      </c>
      <c r="AD860" s="1" t="e">
        <f>_xlfn.XLOOKUP(JuchuZan[[#This Row],[H'#]],#REF!,#REF!,"NA",0)</f>
        <v>#REF!</v>
      </c>
      <c r="AE860" s="1" t="str">
        <f>_xlfn.XLOOKUP(JuchuZan[[#This Row],[H'#]],[3]Sheet1!$H$2:$H$1079,[3]Sheet1!$B$2:$B$1079,"NA",0)</f>
        <v>WASHING &amp; WIPING RAIL</v>
      </c>
    </row>
    <row r="861" spans="1:31">
      <c r="A861" s="1" t="s">
        <v>2311</v>
      </c>
      <c r="B861" s="1" t="s">
        <v>2312</v>
      </c>
      <c r="C861" s="1" t="s">
        <v>2313</v>
      </c>
      <c r="D861" s="1">
        <v>48</v>
      </c>
      <c r="E861" s="1">
        <v>0</v>
      </c>
      <c r="F861" s="1">
        <v>48</v>
      </c>
      <c r="G861" s="1" t="s">
        <v>2314</v>
      </c>
      <c r="H861" s="1" t="s">
        <v>49</v>
      </c>
      <c r="I861" s="1" t="s">
        <v>50</v>
      </c>
      <c r="J861" s="1" t="s">
        <v>114</v>
      </c>
      <c r="K861" s="1" t="s">
        <v>207</v>
      </c>
      <c r="L861" s="1" t="s">
        <v>38</v>
      </c>
      <c r="M861" s="1" t="s">
        <v>38</v>
      </c>
      <c r="N861" s="1">
        <v>74.14</v>
      </c>
      <c r="O861" s="2">
        <v>3558.72</v>
      </c>
      <c r="P861" s="1">
        <v>11</v>
      </c>
      <c r="Q861" s="1">
        <v>20231006</v>
      </c>
      <c r="R861" s="1">
        <v>20231006</v>
      </c>
      <c r="S861" s="1">
        <v>20231006</v>
      </c>
      <c r="T861" s="1" t="s">
        <v>38</v>
      </c>
      <c r="U861" s="1" t="b">
        <v>0</v>
      </c>
      <c r="V861" s="1" t="b">
        <v>1</v>
      </c>
      <c r="W861" s="1" t="str" cm="1">
        <f t="array" ref="W861">_xlfn.XLOOKUP(MID(JuchuZan[[#This Row],[Item'#]],2,3),INDEX(_dtRg_Material,,1),INDEX(_dtRg_Material,,2),"-")</f>
        <v>-</v>
      </c>
      <c r="X861" s="1">
        <f>JuchuZan[[#This Row],[Total Length]]/JuchuZan[[#This Row],[OrderQty]]</f>
        <v>0</v>
      </c>
      <c r="Y861" s="87">
        <f>JuchuZan[[#This Row],[TotalPrice]]+Y860</f>
        <v>246741.73999999996</v>
      </c>
      <c r="Z8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1" s="1">
        <f>JuchuZan[[#This Row],[Total Length]]/JuchuZan[[#This Row],[Total Block]]</f>
        <v>0</v>
      </c>
      <c r="AB861" s="1">
        <f>JuchuZan[[#This Row],[TotalPrice]]/JuchuZan[[#This Row],[OrderQty]]</f>
        <v>74.14</v>
      </c>
      <c r="AC861" s="1" t="e">
        <f>_xlfn.XLOOKUP(JuchuZan[[#This Row],[H'#]],#REF!,#REF!,"NA",0)</f>
        <v>#REF!</v>
      </c>
      <c r="AD861" s="1" t="e">
        <f>_xlfn.XLOOKUP(JuchuZan[[#This Row],[H'#]],#REF!,#REF!,"NA",0)</f>
        <v>#REF!</v>
      </c>
      <c r="AE861" s="1" t="str">
        <f>_xlfn.XLOOKUP(JuchuZan[[#This Row],[H'#]],[3]Sheet1!$H$2:$H$1079,[3]Sheet1!$B$2:$B$1079,"NA",0)</f>
        <v>NA</v>
      </c>
    </row>
    <row r="862" spans="1:31">
      <c r="A862" s="1" t="s">
        <v>2315</v>
      </c>
      <c r="B862" s="1" t="s">
        <v>962</v>
      </c>
      <c r="C862" s="1" t="s">
        <v>963</v>
      </c>
      <c r="D862" s="1">
        <v>20</v>
      </c>
      <c r="E862" s="1">
        <v>16400</v>
      </c>
      <c r="F862" s="1">
        <v>40</v>
      </c>
      <c r="G862" s="1" t="s">
        <v>38</v>
      </c>
      <c r="H862" s="1" t="s">
        <v>49</v>
      </c>
      <c r="I862" s="1" t="s">
        <v>50</v>
      </c>
      <c r="J862" s="1" t="s">
        <v>59</v>
      </c>
      <c r="K862" s="1" t="s">
        <v>167</v>
      </c>
      <c r="L862" s="1" t="s">
        <v>38</v>
      </c>
      <c r="M862" s="1" t="s">
        <v>38</v>
      </c>
      <c r="N862" s="1">
        <v>97</v>
      </c>
      <c r="O862" s="2">
        <v>1940</v>
      </c>
      <c r="P862" s="1">
        <v>21</v>
      </c>
      <c r="Q862" s="1">
        <v>20231006</v>
      </c>
      <c r="R862" s="1">
        <v>20231006</v>
      </c>
      <c r="S862" s="1">
        <v>20231006</v>
      </c>
      <c r="T862" s="1" t="s">
        <v>38</v>
      </c>
      <c r="U862" s="1" t="b">
        <v>0</v>
      </c>
      <c r="V862" s="1" t="b">
        <v>1</v>
      </c>
      <c r="W862" s="1" t="str" cm="1">
        <f t="array" ref="W862">_xlfn.XLOOKUP(MID(JuchuZan[[#This Row],[Item'#]],2,3),INDEX(_dtRg_Material,,1),INDEX(_dtRg_Material,,2),"-")</f>
        <v>-</v>
      </c>
      <c r="X862" s="1">
        <f>JuchuZan[[#This Row],[Total Length]]/JuchuZan[[#This Row],[OrderQty]]</f>
        <v>820</v>
      </c>
      <c r="Y862" s="87">
        <f>JuchuZan[[#This Row],[TotalPrice]]+Y861</f>
        <v>248681.73999999996</v>
      </c>
      <c r="Z8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2" s="1">
        <f>JuchuZan[[#This Row],[Total Length]]/JuchuZan[[#This Row],[Total Block]]</f>
        <v>410</v>
      </c>
      <c r="AB862" s="1">
        <f>JuchuZan[[#This Row],[TotalPrice]]/JuchuZan[[#This Row],[OrderQty]]</f>
        <v>97</v>
      </c>
      <c r="AC862" s="1" t="e">
        <f>_xlfn.XLOOKUP(JuchuZan[[#This Row],[H'#]],#REF!,#REF!,"NA",0)</f>
        <v>#REF!</v>
      </c>
      <c r="AD862" s="1" t="e">
        <f>_xlfn.XLOOKUP(JuchuZan[[#This Row],[H'#]],#REF!,#REF!,"NA",0)</f>
        <v>#REF!</v>
      </c>
      <c r="AE862" s="1" t="str">
        <f>_xlfn.XLOOKUP(JuchuZan[[#This Row],[H'#]],[3]Sheet1!$H$2:$H$1079,[3]Sheet1!$B$2:$B$1079,"NA",0)</f>
        <v>NA</v>
      </c>
    </row>
    <row r="863" spans="1:31">
      <c r="A863" s="1" t="s">
        <v>2316</v>
      </c>
      <c r="B863" s="1" t="s">
        <v>962</v>
      </c>
      <c r="C863" s="1" t="s">
        <v>963</v>
      </c>
      <c r="D863" s="1">
        <v>20</v>
      </c>
      <c r="E863" s="1">
        <v>16400</v>
      </c>
      <c r="F863" s="1">
        <v>40</v>
      </c>
      <c r="G863" s="1" t="s">
        <v>38</v>
      </c>
      <c r="H863" s="1" t="s">
        <v>49</v>
      </c>
      <c r="I863" s="1" t="s">
        <v>50</v>
      </c>
      <c r="J863" s="1" t="s">
        <v>59</v>
      </c>
      <c r="K863" s="1" t="s">
        <v>167</v>
      </c>
      <c r="L863" s="1" t="s">
        <v>38</v>
      </c>
      <c r="M863" s="1" t="s">
        <v>38</v>
      </c>
      <c r="N863" s="1">
        <v>97</v>
      </c>
      <c r="O863" s="2">
        <v>1940</v>
      </c>
      <c r="P863" s="1">
        <v>21</v>
      </c>
      <c r="Q863" s="1">
        <v>20231006</v>
      </c>
      <c r="R863" s="1">
        <v>20231006</v>
      </c>
      <c r="S863" s="1">
        <v>20231006</v>
      </c>
      <c r="T863" s="1" t="s">
        <v>38</v>
      </c>
      <c r="U863" s="1" t="b">
        <v>0</v>
      </c>
      <c r="V863" s="1" t="b">
        <v>1</v>
      </c>
      <c r="W863" s="1" t="str" cm="1">
        <f t="array" ref="W863">_xlfn.XLOOKUP(MID(JuchuZan[[#This Row],[Item'#]],2,3),INDEX(_dtRg_Material,,1),INDEX(_dtRg_Material,,2),"-")</f>
        <v>-</v>
      </c>
      <c r="X863" s="1">
        <f>JuchuZan[[#This Row],[Total Length]]/JuchuZan[[#This Row],[OrderQty]]</f>
        <v>820</v>
      </c>
      <c r="Y863" s="87">
        <f>JuchuZan[[#This Row],[TotalPrice]]+Y862</f>
        <v>250621.73999999996</v>
      </c>
      <c r="Z8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3" s="1">
        <f>JuchuZan[[#This Row],[Total Length]]/JuchuZan[[#This Row],[Total Block]]</f>
        <v>410</v>
      </c>
      <c r="AB863" s="1">
        <f>JuchuZan[[#This Row],[TotalPrice]]/JuchuZan[[#This Row],[OrderQty]]</f>
        <v>97</v>
      </c>
      <c r="AC863" s="1" t="e">
        <f>_xlfn.XLOOKUP(JuchuZan[[#This Row],[H'#]],#REF!,#REF!,"NA",0)</f>
        <v>#REF!</v>
      </c>
      <c r="AD863" s="1" t="e">
        <f>_xlfn.XLOOKUP(JuchuZan[[#This Row],[H'#]],#REF!,#REF!,"NA",0)</f>
        <v>#REF!</v>
      </c>
      <c r="AE863" s="1" t="str">
        <f>_xlfn.XLOOKUP(JuchuZan[[#This Row],[H'#]],[3]Sheet1!$H$2:$H$1079,[3]Sheet1!$B$2:$B$1079,"NA",0)</f>
        <v>NA</v>
      </c>
    </row>
    <row r="864" spans="1:31">
      <c r="A864" s="1" t="s">
        <v>2317</v>
      </c>
      <c r="B864" s="1" t="s">
        <v>2318</v>
      </c>
      <c r="C864" s="1" t="s">
        <v>2319</v>
      </c>
      <c r="D864" s="1">
        <v>30</v>
      </c>
      <c r="E864" s="1">
        <v>45000</v>
      </c>
      <c r="F864" s="1">
        <v>0</v>
      </c>
      <c r="G864" s="1" t="s">
        <v>350</v>
      </c>
      <c r="H864" s="1" t="s">
        <v>324</v>
      </c>
      <c r="I864" s="1" t="s">
        <v>50</v>
      </c>
      <c r="J864" s="1" t="s">
        <v>44</v>
      </c>
      <c r="K864" s="1" t="s">
        <v>38</v>
      </c>
      <c r="L864" s="1" t="s">
        <v>61</v>
      </c>
      <c r="M864" s="1" t="s">
        <v>38</v>
      </c>
      <c r="N864" s="1">
        <v>231</v>
      </c>
      <c r="O864" s="2">
        <v>6930</v>
      </c>
      <c r="P864" s="1">
        <v>11</v>
      </c>
      <c r="Q864" s="1">
        <v>20231006</v>
      </c>
      <c r="R864" s="1">
        <v>20231006</v>
      </c>
      <c r="S864" s="1">
        <v>20231006</v>
      </c>
      <c r="T864" s="1" t="s">
        <v>38</v>
      </c>
      <c r="U864" s="1" t="b">
        <v>0</v>
      </c>
      <c r="V864" s="1" t="b">
        <v>1</v>
      </c>
      <c r="W864" s="1" t="str" cm="1">
        <f t="array" ref="W864">_xlfn.XLOOKUP(MID(JuchuZan[[#This Row],[Item'#]],2,3),INDEX(_dtRg_Material,,1),INDEX(_dtRg_Material,,2),"-")</f>
        <v>-</v>
      </c>
      <c r="X864" s="1">
        <f>JuchuZan[[#This Row],[Total Length]]/JuchuZan[[#This Row],[OrderQty]]</f>
        <v>1500</v>
      </c>
      <c r="Y864" s="87">
        <f>JuchuZan[[#This Row],[TotalPrice]]+Y863</f>
        <v>257551.73999999996</v>
      </c>
      <c r="Z8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4" s="1" t="e">
        <f>JuchuZan[[#This Row],[Total Length]]/JuchuZan[[#This Row],[Total Block]]</f>
        <v>#DIV/0!</v>
      </c>
      <c r="AB864" s="1">
        <f>JuchuZan[[#This Row],[TotalPrice]]/JuchuZan[[#This Row],[OrderQty]]</f>
        <v>231</v>
      </c>
      <c r="AC864" s="1" t="e">
        <f>_xlfn.XLOOKUP(JuchuZan[[#This Row],[H'#]],#REF!,#REF!,"NA",0)</f>
        <v>#REF!</v>
      </c>
      <c r="AD864" s="1" t="e">
        <f>_xlfn.XLOOKUP(JuchuZan[[#This Row],[H'#]],#REF!,#REF!,"NA",0)</f>
        <v>#REF!</v>
      </c>
      <c r="AE864" s="1" t="str">
        <f>_xlfn.XLOOKUP(JuchuZan[[#This Row],[H'#]],[3]Sheet1!$H$2:$H$1079,[3]Sheet1!$B$2:$B$1079,"NA",0)</f>
        <v>INDUCTION HARDENING</v>
      </c>
    </row>
    <row r="865" spans="1:31">
      <c r="A865" s="1" t="s">
        <v>2320</v>
      </c>
      <c r="B865" s="1" t="s">
        <v>667</v>
      </c>
      <c r="C865" s="1" t="s">
        <v>668</v>
      </c>
      <c r="D865" s="1">
        <v>10</v>
      </c>
      <c r="E865" s="1">
        <v>0</v>
      </c>
      <c r="F865" s="1">
        <v>10</v>
      </c>
      <c r="G865" s="1" t="s">
        <v>38</v>
      </c>
      <c r="H865" s="1" t="s">
        <v>49</v>
      </c>
      <c r="I865" s="1" t="s">
        <v>50</v>
      </c>
      <c r="J865" s="1" t="s">
        <v>325</v>
      </c>
      <c r="K865" s="1" t="s">
        <v>207</v>
      </c>
      <c r="L865" s="1" t="s">
        <v>61</v>
      </c>
      <c r="M865" s="1" t="s">
        <v>38</v>
      </c>
      <c r="N865" s="1">
        <v>225.57</v>
      </c>
      <c r="O865" s="2">
        <v>2255.6999999999998</v>
      </c>
      <c r="P865" s="1">
        <v>21</v>
      </c>
      <c r="Q865" s="1">
        <v>20231012</v>
      </c>
      <c r="R865" s="1">
        <v>20231006</v>
      </c>
      <c r="S865" s="1">
        <v>20231006</v>
      </c>
      <c r="T865" s="1" t="s">
        <v>38</v>
      </c>
      <c r="U865" s="1" t="b">
        <v>0</v>
      </c>
      <c r="V865" s="1" t="b">
        <v>1</v>
      </c>
      <c r="W865" s="1" t="str" cm="1">
        <f t="array" ref="W865">_xlfn.XLOOKUP(MID(JuchuZan[[#This Row],[Item'#]],2,3),INDEX(_dtRg_Material,,1),INDEX(_dtRg_Material,,2),"-")</f>
        <v>-</v>
      </c>
      <c r="X865" s="1">
        <f>JuchuZan[[#This Row],[Total Length]]/JuchuZan[[#This Row],[OrderQty]]</f>
        <v>0</v>
      </c>
      <c r="Y865" s="87">
        <f>JuchuZan[[#This Row],[TotalPrice]]+Y864</f>
        <v>259807.43999999997</v>
      </c>
      <c r="Z8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5" s="1">
        <f>JuchuZan[[#This Row],[Total Length]]/JuchuZan[[#This Row],[Total Block]]</f>
        <v>0</v>
      </c>
      <c r="AB865" s="1">
        <f>JuchuZan[[#This Row],[TotalPrice]]/JuchuZan[[#This Row],[OrderQty]]</f>
        <v>225.57</v>
      </c>
      <c r="AC865" s="1" t="e">
        <f>_xlfn.XLOOKUP(JuchuZan[[#This Row],[H'#]],#REF!,#REF!,"NA",0)</f>
        <v>#REF!</v>
      </c>
      <c r="AD865" s="1" t="e">
        <f>_xlfn.XLOOKUP(JuchuZan[[#This Row],[H'#]],#REF!,#REF!,"NA",0)</f>
        <v>#REF!</v>
      </c>
      <c r="AE865" s="1" t="str">
        <f>_xlfn.XLOOKUP(JuchuZan[[#This Row],[H'#]],[3]Sheet1!$H$2:$H$1079,[3]Sheet1!$B$2:$B$1079,"NA",0)</f>
        <v>NA</v>
      </c>
    </row>
    <row r="866" spans="1:31">
      <c r="A866" s="1" t="s">
        <v>2321</v>
      </c>
      <c r="B866" s="1" t="s">
        <v>667</v>
      </c>
      <c r="C866" s="1" t="s">
        <v>668</v>
      </c>
      <c r="D866" s="1">
        <v>6</v>
      </c>
      <c r="E866" s="1">
        <v>0</v>
      </c>
      <c r="F866" s="1">
        <v>6</v>
      </c>
      <c r="G866" s="1" t="s">
        <v>38</v>
      </c>
      <c r="H866" s="1" t="s">
        <v>49</v>
      </c>
      <c r="I866" s="1" t="s">
        <v>50</v>
      </c>
      <c r="J866" s="1" t="s">
        <v>325</v>
      </c>
      <c r="K866" s="1" t="s">
        <v>207</v>
      </c>
      <c r="L866" s="1" t="s">
        <v>61</v>
      </c>
      <c r="M866" s="1" t="s">
        <v>38</v>
      </c>
      <c r="N866" s="1">
        <v>225.57</v>
      </c>
      <c r="O866" s="2">
        <v>1353.42</v>
      </c>
      <c r="P866" s="1">
        <v>21</v>
      </c>
      <c r="Q866" s="1">
        <v>20231012</v>
      </c>
      <c r="R866" s="1">
        <v>20231006</v>
      </c>
      <c r="S866" s="1">
        <v>20231006</v>
      </c>
      <c r="T866" s="1" t="s">
        <v>38</v>
      </c>
      <c r="U866" s="1" t="b">
        <v>0</v>
      </c>
      <c r="V866" s="1" t="b">
        <v>1</v>
      </c>
      <c r="W866" s="1" t="str" cm="1">
        <f t="array" ref="W866">_xlfn.XLOOKUP(MID(JuchuZan[[#This Row],[Item'#]],2,3),INDEX(_dtRg_Material,,1),INDEX(_dtRg_Material,,2),"-")</f>
        <v>-</v>
      </c>
      <c r="X866" s="1">
        <f>JuchuZan[[#This Row],[Total Length]]/JuchuZan[[#This Row],[OrderQty]]</f>
        <v>0</v>
      </c>
      <c r="Y866" s="87">
        <f>JuchuZan[[#This Row],[TotalPrice]]+Y865</f>
        <v>261160.86</v>
      </c>
      <c r="Z8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6" s="1">
        <f>JuchuZan[[#This Row],[Total Length]]/JuchuZan[[#This Row],[Total Block]]</f>
        <v>0</v>
      </c>
      <c r="AB866" s="1">
        <f>JuchuZan[[#This Row],[TotalPrice]]/JuchuZan[[#This Row],[OrderQty]]</f>
        <v>225.57000000000002</v>
      </c>
      <c r="AC866" s="1" t="e">
        <f>_xlfn.XLOOKUP(JuchuZan[[#This Row],[H'#]],#REF!,#REF!,"NA",0)</f>
        <v>#REF!</v>
      </c>
      <c r="AD866" s="1" t="e">
        <f>_xlfn.XLOOKUP(JuchuZan[[#This Row],[H'#]],#REF!,#REF!,"NA",0)</f>
        <v>#REF!</v>
      </c>
      <c r="AE866" s="1" t="str">
        <f>_xlfn.XLOOKUP(JuchuZan[[#This Row],[H'#]],[3]Sheet1!$H$2:$H$1079,[3]Sheet1!$B$2:$B$1079,"NA",0)</f>
        <v>NA</v>
      </c>
    </row>
    <row r="867" spans="1:31">
      <c r="A867" s="1" t="s">
        <v>2322</v>
      </c>
      <c r="B867" s="1" t="s">
        <v>2106</v>
      </c>
      <c r="C867" s="1" t="s">
        <v>2107</v>
      </c>
      <c r="D867" s="1">
        <v>40</v>
      </c>
      <c r="E867" s="1">
        <v>0</v>
      </c>
      <c r="F867" s="1">
        <v>40</v>
      </c>
      <c r="G867" s="1" t="s">
        <v>38</v>
      </c>
      <c r="H867" s="1" t="s">
        <v>58</v>
      </c>
      <c r="I867" s="1" t="s">
        <v>50</v>
      </c>
      <c r="J867" s="1" t="s">
        <v>397</v>
      </c>
      <c r="K867" s="1" t="s">
        <v>60</v>
      </c>
      <c r="L867" s="1" t="s">
        <v>61</v>
      </c>
      <c r="M867" s="1" t="s">
        <v>38</v>
      </c>
      <c r="N867" s="1">
        <v>38.619999999999997</v>
      </c>
      <c r="O867" s="2">
        <v>1544.8</v>
      </c>
      <c r="P867" s="1">
        <v>21</v>
      </c>
      <c r="Q867" s="1">
        <v>20231012</v>
      </c>
      <c r="R867" s="1">
        <v>20231006</v>
      </c>
      <c r="S867" s="1">
        <v>20231006</v>
      </c>
      <c r="T867" s="1" t="s">
        <v>38</v>
      </c>
      <c r="U867" s="1" t="b">
        <v>0</v>
      </c>
      <c r="V867" s="1" t="b">
        <v>1</v>
      </c>
      <c r="W867" s="1" t="str" cm="1">
        <f t="array" ref="W867">_xlfn.XLOOKUP(MID(JuchuZan[[#This Row],[Item'#]],2,3),INDEX(_dtRg_Material,,1),INDEX(_dtRg_Material,,2),"-")</f>
        <v>-</v>
      </c>
      <c r="X867" s="1">
        <f>JuchuZan[[#This Row],[Total Length]]/JuchuZan[[#This Row],[OrderQty]]</f>
        <v>0</v>
      </c>
      <c r="Y867" s="87">
        <f>JuchuZan[[#This Row],[TotalPrice]]+Y866</f>
        <v>262705.65999999997</v>
      </c>
      <c r="Z8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7" s="1">
        <f>JuchuZan[[#This Row],[Total Length]]/JuchuZan[[#This Row],[Total Block]]</f>
        <v>0</v>
      </c>
      <c r="AB867" s="1">
        <f>JuchuZan[[#This Row],[TotalPrice]]/JuchuZan[[#This Row],[OrderQty]]</f>
        <v>38.619999999999997</v>
      </c>
      <c r="AC867" s="1" t="e">
        <f>_xlfn.XLOOKUP(JuchuZan[[#This Row],[H'#]],#REF!,#REF!,"NA",0)</f>
        <v>#REF!</v>
      </c>
      <c r="AD867" s="1" t="e">
        <f>_xlfn.XLOOKUP(JuchuZan[[#This Row],[H'#]],#REF!,#REF!,"NA",0)</f>
        <v>#REF!</v>
      </c>
      <c r="AE867" s="1" t="str">
        <f>_xlfn.XLOOKUP(JuchuZan[[#This Row],[H'#]],[3]Sheet1!$H$2:$H$1079,[3]Sheet1!$B$2:$B$1079,"NA",0)</f>
        <v>NA</v>
      </c>
    </row>
    <row r="868" spans="1:31">
      <c r="A868" s="1" t="s">
        <v>2323</v>
      </c>
      <c r="B868" s="1" t="s">
        <v>2324</v>
      </c>
      <c r="C868" s="1" t="s">
        <v>2325</v>
      </c>
      <c r="D868" s="1">
        <v>2</v>
      </c>
      <c r="E868" s="1">
        <v>340</v>
      </c>
      <c r="F868" s="1">
        <v>2</v>
      </c>
      <c r="G868" s="1" t="s">
        <v>1519</v>
      </c>
      <c r="H868" s="1" t="s">
        <v>1171</v>
      </c>
      <c r="I868" s="1" t="s">
        <v>233</v>
      </c>
      <c r="J868" s="1" t="s">
        <v>59</v>
      </c>
      <c r="K868" s="1" t="s">
        <v>105</v>
      </c>
      <c r="L868" s="1" t="s">
        <v>38</v>
      </c>
      <c r="M868" s="1" t="s">
        <v>38</v>
      </c>
      <c r="N868" s="1">
        <v>47.21</v>
      </c>
      <c r="O868" s="2">
        <v>94.42</v>
      </c>
      <c r="P868" s="1">
        <v>11</v>
      </c>
      <c r="Q868" s="1">
        <v>20231006</v>
      </c>
      <c r="R868" s="1">
        <v>20231006</v>
      </c>
      <c r="S868" s="1">
        <v>20231006</v>
      </c>
      <c r="T868" s="1" t="s">
        <v>38</v>
      </c>
      <c r="U868" s="1" t="b">
        <v>0</v>
      </c>
      <c r="V868" s="1" t="b">
        <v>1</v>
      </c>
      <c r="W868" s="1" t="str" cm="1">
        <f t="array" ref="W868">_xlfn.XLOOKUP(MID(JuchuZan[[#This Row],[Item'#]],2,3),INDEX(_dtRg_Material,,1),INDEX(_dtRg_Material,,2),"-")</f>
        <v>-</v>
      </c>
      <c r="X868" s="1">
        <f>JuchuZan[[#This Row],[Total Length]]/JuchuZan[[#This Row],[OrderQty]]</f>
        <v>170</v>
      </c>
      <c r="Y868" s="87">
        <f>JuchuZan[[#This Row],[TotalPrice]]+Y867</f>
        <v>262800.07999999996</v>
      </c>
      <c r="Z8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8" s="1">
        <f>JuchuZan[[#This Row],[Total Length]]/JuchuZan[[#This Row],[Total Block]]</f>
        <v>170</v>
      </c>
      <c r="AB868" s="1">
        <f>JuchuZan[[#This Row],[TotalPrice]]/JuchuZan[[#This Row],[OrderQty]]</f>
        <v>47.21</v>
      </c>
      <c r="AC868" s="1" t="e">
        <f>_xlfn.XLOOKUP(JuchuZan[[#This Row],[H'#]],#REF!,#REF!,"NA",0)</f>
        <v>#REF!</v>
      </c>
      <c r="AD868" s="1" t="e">
        <f>_xlfn.XLOOKUP(JuchuZan[[#This Row],[H'#]],#REF!,#REF!,"NA",0)</f>
        <v>#REF!</v>
      </c>
      <c r="AE868" s="1" t="str">
        <f>_xlfn.XLOOKUP(JuchuZan[[#This Row],[H'#]],[3]Sheet1!$H$2:$H$1079,[3]Sheet1!$B$2:$B$1079,"NA",0)</f>
        <v>NA</v>
      </c>
    </row>
    <row r="869" spans="1:31">
      <c r="A869" s="1" t="s">
        <v>2326</v>
      </c>
      <c r="B869" s="1" t="s">
        <v>2327</v>
      </c>
      <c r="C869" s="1" t="s">
        <v>2328</v>
      </c>
      <c r="D869" s="1">
        <v>2</v>
      </c>
      <c r="E869" s="1">
        <v>440</v>
      </c>
      <c r="F869" s="1">
        <v>4</v>
      </c>
      <c r="G869" s="1" t="s">
        <v>2329</v>
      </c>
      <c r="H869" s="1" t="s">
        <v>1171</v>
      </c>
      <c r="I869" s="1" t="s">
        <v>233</v>
      </c>
      <c r="J869" s="1" t="s">
        <v>59</v>
      </c>
      <c r="K869" s="1" t="s">
        <v>1340</v>
      </c>
      <c r="L869" s="1" t="s">
        <v>38</v>
      </c>
      <c r="M869" s="1" t="s">
        <v>53</v>
      </c>
      <c r="N869" s="1">
        <v>93.81</v>
      </c>
      <c r="O869" s="2">
        <v>187.62</v>
      </c>
      <c r="P869" s="1">
        <v>11</v>
      </c>
      <c r="Q869" s="1">
        <v>20231006</v>
      </c>
      <c r="R869" s="1">
        <v>20231006</v>
      </c>
      <c r="S869" s="1">
        <v>20231006</v>
      </c>
      <c r="T869" s="1" t="s">
        <v>38</v>
      </c>
      <c r="U869" s="1" t="b">
        <v>0</v>
      </c>
      <c r="V869" s="1" t="b">
        <v>1</v>
      </c>
      <c r="W869" s="1" t="str" cm="1">
        <f t="array" ref="W869">_xlfn.XLOOKUP(MID(JuchuZan[[#This Row],[Item'#]],2,3),INDEX(_dtRg_Material,,1),INDEX(_dtRg_Material,,2),"-")</f>
        <v>-</v>
      </c>
      <c r="X869" s="1">
        <f>JuchuZan[[#This Row],[Total Length]]/JuchuZan[[#This Row],[OrderQty]]</f>
        <v>220</v>
      </c>
      <c r="Y869" s="87">
        <f>JuchuZan[[#This Row],[TotalPrice]]+Y868</f>
        <v>262987.69999999995</v>
      </c>
      <c r="Z8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69" s="1">
        <f>JuchuZan[[#This Row],[Total Length]]/JuchuZan[[#This Row],[Total Block]]</f>
        <v>110</v>
      </c>
      <c r="AB869" s="1">
        <f>JuchuZan[[#This Row],[TotalPrice]]/JuchuZan[[#This Row],[OrderQty]]</f>
        <v>93.81</v>
      </c>
      <c r="AC869" s="1" t="e">
        <f>_xlfn.XLOOKUP(JuchuZan[[#This Row],[H'#]],#REF!,#REF!,"NA",0)</f>
        <v>#REF!</v>
      </c>
      <c r="AD869" s="1" t="e">
        <f>_xlfn.XLOOKUP(JuchuZan[[#This Row],[H'#]],#REF!,#REF!,"NA",0)</f>
        <v>#REF!</v>
      </c>
      <c r="AE869" s="1" t="str">
        <f>_xlfn.XLOOKUP(JuchuZan[[#This Row],[H'#]],[3]Sheet1!$H$2:$H$1079,[3]Sheet1!$B$2:$B$1079,"NA",0)</f>
        <v>NA</v>
      </c>
    </row>
    <row r="870" spans="1:31">
      <c r="A870" s="1" t="s">
        <v>2330</v>
      </c>
      <c r="B870" s="1" t="s">
        <v>2331</v>
      </c>
      <c r="C870" s="1" t="s">
        <v>2332</v>
      </c>
      <c r="D870" s="1">
        <v>3</v>
      </c>
      <c r="E870" s="1">
        <v>5175</v>
      </c>
      <c r="F870" s="1">
        <v>6</v>
      </c>
      <c r="G870" s="1" t="s">
        <v>135</v>
      </c>
      <c r="H870" s="1" t="s">
        <v>49</v>
      </c>
      <c r="I870" s="1" t="s">
        <v>50</v>
      </c>
      <c r="J870" s="1" t="s">
        <v>51</v>
      </c>
      <c r="K870" s="1" t="s">
        <v>60</v>
      </c>
      <c r="L870" s="1" t="s">
        <v>38</v>
      </c>
      <c r="M870" s="1" t="s">
        <v>38</v>
      </c>
      <c r="N870" s="1">
        <v>589.16</v>
      </c>
      <c r="O870" s="2">
        <v>1767.48</v>
      </c>
      <c r="P870" s="1">
        <v>11</v>
      </c>
      <c r="Q870" s="1">
        <v>20230921</v>
      </c>
      <c r="R870" s="1">
        <v>20231006</v>
      </c>
      <c r="S870" s="1">
        <v>20231006</v>
      </c>
      <c r="T870" s="1" t="s">
        <v>38</v>
      </c>
      <c r="U870" s="1" t="b">
        <v>0</v>
      </c>
      <c r="V870" s="1" t="b">
        <v>1</v>
      </c>
      <c r="W870" s="1" t="str" cm="1">
        <f t="array" ref="W870">_xlfn.XLOOKUP(MID(JuchuZan[[#This Row],[Item'#]],2,3),INDEX(_dtRg_Material,,1),INDEX(_dtRg_Material,,2),"-")</f>
        <v>-</v>
      </c>
      <c r="X870" s="1">
        <f>JuchuZan[[#This Row],[Total Length]]/JuchuZan[[#This Row],[OrderQty]]</f>
        <v>1725</v>
      </c>
      <c r="Y870" s="87">
        <f>JuchuZan[[#This Row],[TotalPrice]]+Y869</f>
        <v>264755.17999999993</v>
      </c>
      <c r="Z8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0" s="1">
        <f>JuchuZan[[#This Row],[Total Length]]/JuchuZan[[#This Row],[Total Block]]</f>
        <v>862.5</v>
      </c>
      <c r="AB870" s="1">
        <f>JuchuZan[[#This Row],[TotalPrice]]/JuchuZan[[#This Row],[OrderQty]]</f>
        <v>589.16</v>
      </c>
      <c r="AC870" s="1" t="e">
        <f>_xlfn.XLOOKUP(JuchuZan[[#This Row],[H'#]],#REF!,#REF!,"NA",0)</f>
        <v>#REF!</v>
      </c>
      <c r="AD870" s="1" t="e">
        <f>_xlfn.XLOOKUP(JuchuZan[[#This Row],[H'#]],#REF!,#REF!,"NA",0)</f>
        <v>#REF!</v>
      </c>
      <c r="AE870" s="1" t="str">
        <f>_xlfn.XLOOKUP(JuchuZan[[#This Row],[H'#]],[3]Sheet1!$H$2:$H$1079,[3]Sheet1!$B$2:$B$1079,"NA",0)</f>
        <v>ARMOLOY (CHROME)IL</v>
      </c>
    </row>
    <row r="871" spans="1:31">
      <c r="A871" s="1" t="s">
        <v>2333</v>
      </c>
      <c r="B871" s="1" t="s">
        <v>327</v>
      </c>
      <c r="C871" s="1" t="s">
        <v>328</v>
      </c>
      <c r="D871" s="1">
        <v>60</v>
      </c>
      <c r="E871" s="1">
        <v>0</v>
      </c>
      <c r="F871" s="1">
        <v>60</v>
      </c>
      <c r="G871" s="1" t="s">
        <v>1149</v>
      </c>
      <c r="H871" s="1" t="s">
        <v>49</v>
      </c>
      <c r="I871" s="1" t="s">
        <v>50</v>
      </c>
      <c r="J871" s="1" t="s">
        <v>114</v>
      </c>
      <c r="K871" s="1" t="s">
        <v>60</v>
      </c>
      <c r="L871" s="1" t="s">
        <v>61</v>
      </c>
      <c r="M871" s="1" t="s">
        <v>38</v>
      </c>
      <c r="N871" s="1">
        <v>47.51</v>
      </c>
      <c r="O871" s="2">
        <v>2850.6</v>
      </c>
      <c r="P871" s="1">
        <v>11</v>
      </c>
      <c r="Q871" s="1">
        <v>20230919</v>
      </c>
      <c r="R871" s="1">
        <v>20231006</v>
      </c>
      <c r="S871" s="1">
        <v>20231006</v>
      </c>
      <c r="T871" s="1" t="s">
        <v>38</v>
      </c>
      <c r="U871" s="1" t="b">
        <v>0</v>
      </c>
      <c r="V871" s="1" t="b">
        <v>1</v>
      </c>
      <c r="W871" s="1" t="str" cm="1">
        <f t="array" ref="W871">_xlfn.XLOOKUP(MID(JuchuZan[[#This Row],[Item'#]],2,3),INDEX(_dtRg_Material,,1),INDEX(_dtRg_Material,,2),"-")</f>
        <v>-</v>
      </c>
      <c r="X871" s="1">
        <f>JuchuZan[[#This Row],[Total Length]]/JuchuZan[[#This Row],[OrderQty]]</f>
        <v>0</v>
      </c>
      <c r="Y871" s="87">
        <f>JuchuZan[[#This Row],[TotalPrice]]+Y870</f>
        <v>267605.77999999991</v>
      </c>
      <c r="Z8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1" s="1">
        <f>JuchuZan[[#This Row],[Total Length]]/JuchuZan[[#This Row],[Total Block]]</f>
        <v>0</v>
      </c>
      <c r="AB871" s="1">
        <f>JuchuZan[[#This Row],[TotalPrice]]/JuchuZan[[#This Row],[OrderQty]]</f>
        <v>47.51</v>
      </c>
      <c r="AC871" s="1" t="e">
        <f>_xlfn.XLOOKUP(JuchuZan[[#This Row],[H'#]],#REF!,#REF!,"NA",0)</f>
        <v>#REF!</v>
      </c>
      <c r="AD871" s="1" t="e">
        <f>_xlfn.XLOOKUP(JuchuZan[[#This Row],[H'#]],#REF!,#REF!,"NA",0)</f>
        <v>#REF!</v>
      </c>
      <c r="AE871" s="1" t="str">
        <f>_xlfn.XLOOKUP(JuchuZan[[#This Row],[H'#]],[3]Sheet1!$H$2:$H$1079,[3]Sheet1!$B$2:$B$1079,"NA",0)</f>
        <v>NA</v>
      </c>
    </row>
    <row r="872" spans="1:31">
      <c r="A872" s="1" t="s">
        <v>2334</v>
      </c>
      <c r="B872" s="1" t="s">
        <v>504</v>
      </c>
      <c r="C872" s="1" t="s">
        <v>336</v>
      </c>
      <c r="D872" s="1">
        <v>20</v>
      </c>
      <c r="E872" s="1">
        <v>0</v>
      </c>
      <c r="F872" s="1">
        <v>20</v>
      </c>
      <c r="G872" s="1" t="s">
        <v>505</v>
      </c>
      <c r="H872" s="1" t="s">
        <v>49</v>
      </c>
      <c r="I872" s="1" t="s">
        <v>50</v>
      </c>
      <c r="J872" s="1" t="s">
        <v>114</v>
      </c>
      <c r="K872" s="1" t="s">
        <v>60</v>
      </c>
      <c r="L872" s="1" t="s">
        <v>61</v>
      </c>
      <c r="M872" s="1" t="s">
        <v>53</v>
      </c>
      <c r="N872" s="1">
        <v>32</v>
      </c>
      <c r="O872" s="2">
        <v>640</v>
      </c>
      <c r="P872" s="1">
        <v>11</v>
      </c>
      <c r="Q872" s="1">
        <v>20231006</v>
      </c>
      <c r="R872" s="1">
        <v>20231006</v>
      </c>
      <c r="S872" s="1">
        <v>20231006</v>
      </c>
      <c r="T872" s="1" t="s">
        <v>38</v>
      </c>
      <c r="U872" s="1" t="b">
        <v>0</v>
      </c>
      <c r="V872" s="1" t="b">
        <v>1</v>
      </c>
      <c r="W872" s="1" t="str" cm="1">
        <f t="array" ref="W872">_xlfn.XLOOKUP(MID(JuchuZan[[#This Row],[Item'#]],2,3),INDEX(_dtRg_Material,,1),INDEX(_dtRg_Material,,2),"-")</f>
        <v>-</v>
      </c>
      <c r="X872" s="1">
        <f>JuchuZan[[#This Row],[Total Length]]/JuchuZan[[#This Row],[OrderQty]]</f>
        <v>0</v>
      </c>
      <c r="Y872" s="87">
        <f>JuchuZan[[#This Row],[TotalPrice]]+Y871</f>
        <v>268245.77999999991</v>
      </c>
      <c r="Z8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2" s="1">
        <f>JuchuZan[[#This Row],[Total Length]]/JuchuZan[[#This Row],[Total Block]]</f>
        <v>0</v>
      </c>
      <c r="AB872" s="1">
        <f>JuchuZan[[#This Row],[TotalPrice]]/JuchuZan[[#This Row],[OrderQty]]</f>
        <v>32</v>
      </c>
      <c r="AC872" s="1" t="e">
        <f>_xlfn.XLOOKUP(JuchuZan[[#This Row],[H'#]],#REF!,#REF!,"NA",0)</f>
        <v>#REF!</v>
      </c>
      <c r="AD872" s="1" t="e">
        <f>_xlfn.XLOOKUP(JuchuZan[[#This Row],[H'#]],#REF!,#REF!,"NA",0)</f>
        <v>#REF!</v>
      </c>
      <c r="AE872" s="1" t="str">
        <f>_xlfn.XLOOKUP(JuchuZan[[#This Row],[H'#]],[3]Sheet1!$H$2:$H$1079,[3]Sheet1!$B$2:$B$1079,"NA",0)</f>
        <v>NA</v>
      </c>
    </row>
    <row r="873" spans="1:31">
      <c r="A873" s="1" t="s">
        <v>2335</v>
      </c>
      <c r="B873" s="1" t="s">
        <v>327</v>
      </c>
      <c r="C873" s="1" t="s">
        <v>328</v>
      </c>
      <c r="D873" s="1">
        <v>40</v>
      </c>
      <c r="E873" s="1">
        <v>0</v>
      </c>
      <c r="F873" s="1">
        <v>40</v>
      </c>
      <c r="G873" s="1" t="s">
        <v>38</v>
      </c>
      <c r="H873" s="1" t="s">
        <v>49</v>
      </c>
      <c r="I873" s="1" t="s">
        <v>50</v>
      </c>
      <c r="J873" s="1" t="s">
        <v>114</v>
      </c>
      <c r="K873" s="1" t="s">
        <v>60</v>
      </c>
      <c r="L873" s="1" t="s">
        <v>61</v>
      </c>
      <c r="M873" s="1" t="s">
        <v>38</v>
      </c>
      <c r="N873" s="1">
        <v>46.94</v>
      </c>
      <c r="O873" s="2">
        <v>1877.6</v>
      </c>
      <c r="P873" s="1">
        <v>21</v>
      </c>
      <c r="Q873" s="1">
        <v>20230926</v>
      </c>
      <c r="R873" s="1">
        <v>20231006</v>
      </c>
      <c r="S873" s="1">
        <v>20231006</v>
      </c>
      <c r="T873" s="1" t="s">
        <v>38</v>
      </c>
      <c r="U873" s="1" t="b">
        <v>0</v>
      </c>
      <c r="V873" s="1" t="b">
        <v>1</v>
      </c>
      <c r="W873" s="1" t="str" cm="1">
        <f t="array" ref="W873">_xlfn.XLOOKUP(MID(JuchuZan[[#This Row],[Item'#]],2,3),INDEX(_dtRg_Material,,1),INDEX(_dtRg_Material,,2),"-")</f>
        <v>-</v>
      </c>
      <c r="X873" s="1">
        <f>JuchuZan[[#This Row],[Total Length]]/JuchuZan[[#This Row],[OrderQty]]</f>
        <v>0</v>
      </c>
      <c r="Y873" s="87">
        <f>JuchuZan[[#This Row],[TotalPrice]]+Y872</f>
        <v>270123.37999999989</v>
      </c>
      <c r="Z8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3" s="1">
        <f>JuchuZan[[#This Row],[Total Length]]/JuchuZan[[#This Row],[Total Block]]</f>
        <v>0</v>
      </c>
      <c r="AB873" s="1">
        <f>JuchuZan[[#This Row],[TotalPrice]]/JuchuZan[[#This Row],[OrderQty]]</f>
        <v>46.94</v>
      </c>
      <c r="AC873" s="1" t="e">
        <f>_xlfn.XLOOKUP(JuchuZan[[#This Row],[H'#]],#REF!,#REF!,"NA",0)</f>
        <v>#REF!</v>
      </c>
      <c r="AD873" s="1" t="e">
        <f>_xlfn.XLOOKUP(JuchuZan[[#This Row],[H'#]],#REF!,#REF!,"NA",0)</f>
        <v>#REF!</v>
      </c>
      <c r="AE873" s="1" t="str">
        <f>_xlfn.XLOOKUP(JuchuZan[[#This Row],[H'#]],[3]Sheet1!$H$2:$H$1079,[3]Sheet1!$B$2:$B$1079,"NA",0)</f>
        <v>NA</v>
      </c>
    </row>
    <row r="874" spans="1:31">
      <c r="A874" s="1" t="s">
        <v>2336</v>
      </c>
      <c r="B874" s="1" t="s">
        <v>2337</v>
      </c>
      <c r="C874" s="1" t="s">
        <v>2338</v>
      </c>
      <c r="D874" s="1">
        <v>4</v>
      </c>
      <c r="E874" s="1">
        <v>1840</v>
      </c>
      <c r="F874" s="1">
        <v>8</v>
      </c>
      <c r="G874" s="1" t="s">
        <v>1214</v>
      </c>
      <c r="H874" s="1" t="s">
        <v>49</v>
      </c>
      <c r="I874" s="1" t="s">
        <v>50</v>
      </c>
      <c r="J874" s="1" t="s">
        <v>114</v>
      </c>
      <c r="K874" s="1" t="s">
        <v>60</v>
      </c>
      <c r="L874" s="1" t="s">
        <v>38</v>
      </c>
      <c r="M874" s="1" t="s">
        <v>38</v>
      </c>
      <c r="N874" s="1">
        <v>142.15</v>
      </c>
      <c r="O874" s="2">
        <v>568.6</v>
      </c>
      <c r="P874" s="1">
        <v>11</v>
      </c>
      <c r="Q874" s="1">
        <v>20230914</v>
      </c>
      <c r="R874" s="1">
        <v>20231006</v>
      </c>
      <c r="S874" s="1">
        <v>20231006</v>
      </c>
      <c r="T874" s="1" t="s">
        <v>38</v>
      </c>
      <c r="U874" s="1" t="b">
        <v>0</v>
      </c>
      <c r="V874" s="1" t="b">
        <v>1</v>
      </c>
      <c r="W874" s="1" t="str" cm="1">
        <f t="array" ref="W874">_xlfn.XLOOKUP(MID(JuchuZan[[#This Row],[Item'#]],2,3),INDEX(_dtRg_Material,,1),INDEX(_dtRg_Material,,2),"-")</f>
        <v>-</v>
      </c>
      <c r="X874" s="1">
        <f>JuchuZan[[#This Row],[Total Length]]/JuchuZan[[#This Row],[OrderQty]]</f>
        <v>460</v>
      </c>
      <c r="Y874" s="87">
        <f>JuchuZan[[#This Row],[TotalPrice]]+Y873</f>
        <v>270691.97999999986</v>
      </c>
      <c r="Z8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4" s="1">
        <f>JuchuZan[[#This Row],[Total Length]]/JuchuZan[[#This Row],[Total Block]]</f>
        <v>230</v>
      </c>
      <c r="AB874" s="1">
        <f>JuchuZan[[#This Row],[TotalPrice]]/JuchuZan[[#This Row],[OrderQty]]</f>
        <v>142.15</v>
      </c>
      <c r="AC874" s="1" t="e">
        <f>_xlfn.XLOOKUP(JuchuZan[[#This Row],[H'#]],#REF!,#REF!,"NA",0)</f>
        <v>#REF!</v>
      </c>
      <c r="AD874" s="1" t="e">
        <f>_xlfn.XLOOKUP(JuchuZan[[#This Row],[H'#]],#REF!,#REF!,"NA",0)</f>
        <v>#REF!</v>
      </c>
      <c r="AE874" s="1" t="str">
        <f>_xlfn.XLOOKUP(JuchuZan[[#This Row],[H'#]],[3]Sheet1!$H$2:$H$1079,[3]Sheet1!$B$2:$B$1079,"NA",0)</f>
        <v>NA</v>
      </c>
    </row>
    <row r="875" spans="1:31">
      <c r="A875" s="1" t="s">
        <v>2339</v>
      </c>
      <c r="B875" s="1" t="s">
        <v>2340</v>
      </c>
      <c r="C875" s="1" t="s">
        <v>2341</v>
      </c>
      <c r="D875" s="1">
        <v>2</v>
      </c>
      <c r="E875" s="1">
        <v>9710</v>
      </c>
      <c r="F875" s="1">
        <v>0</v>
      </c>
      <c r="G875" s="1" t="s">
        <v>80</v>
      </c>
      <c r="H875" s="1" t="s">
        <v>324</v>
      </c>
      <c r="I875" s="1" t="s">
        <v>50</v>
      </c>
      <c r="J875" s="1" t="s">
        <v>68</v>
      </c>
      <c r="K875" s="1" t="s">
        <v>38</v>
      </c>
      <c r="L875" s="1" t="s">
        <v>61</v>
      </c>
      <c r="M875" s="1" t="s">
        <v>38</v>
      </c>
      <c r="N875" s="1">
        <v>686.37</v>
      </c>
      <c r="O875" s="2">
        <v>1372.74</v>
      </c>
      <c r="P875" s="1">
        <v>11</v>
      </c>
      <c r="Q875" s="1">
        <v>20231006</v>
      </c>
      <c r="R875" s="1">
        <v>20231006</v>
      </c>
      <c r="S875" s="1">
        <v>20231006</v>
      </c>
      <c r="T875" s="1" t="s">
        <v>2342</v>
      </c>
      <c r="U875" s="1" t="b">
        <v>0</v>
      </c>
      <c r="V875" s="1" t="b">
        <v>1</v>
      </c>
      <c r="W875" s="1" t="str" cm="1">
        <f t="array" ref="W875">_xlfn.XLOOKUP(MID(JuchuZan[[#This Row],[Item'#]],2,3),INDEX(_dtRg_Material,,1),INDEX(_dtRg_Material,,2),"-")</f>
        <v>-</v>
      </c>
      <c r="X875" s="1">
        <f>JuchuZan[[#This Row],[Total Length]]/JuchuZan[[#This Row],[OrderQty]]</f>
        <v>4855</v>
      </c>
      <c r="Y875" s="87">
        <f>JuchuZan[[#This Row],[TotalPrice]]+Y874</f>
        <v>272064.71999999986</v>
      </c>
      <c r="Z8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5" s="1" t="e">
        <f>JuchuZan[[#This Row],[Total Length]]/JuchuZan[[#This Row],[Total Block]]</f>
        <v>#DIV/0!</v>
      </c>
      <c r="AB875" s="1">
        <f>JuchuZan[[#This Row],[TotalPrice]]/JuchuZan[[#This Row],[OrderQty]]</f>
        <v>686.37</v>
      </c>
      <c r="AC875" s="1" t="e">
        <f>_xlfn.XLOOKUP(JuchuZan[[#This Row],[H'#]],#REF!,#REF!,"NA",0)</f>
        <v>#REF!</v>
      </c>
      <c r="AD875" s="1" t="e">
        <f>_xlfn.XLOOKUP(JuchuZan[[#This Row],[H'#]],#REF!,#REF!,"NA",0)</f>
        <v>#REF!</v>
      </c>
      <c r="AE875" s="1" t="str">
        <f>_xlfn.XLOOKUP(JuchuZan[[#This Row],[H'#]],[3]Sheet1!$H$2:$H$1079,[3]Sheet1!$B$2:$B$1079,"NA",0)</f>
        <v>NA</v>
      </c>
    </row>
    <row r="876" spans="1:31">
      <c r="A876" s="1" t="s">
        <v>2343</v>
      </c>
      <c r="B876" s="1" t="s">
        <v>2344</v>
      </c>
      <c r="C876" s="1" t="s">
        <v>2345</v>
      </c>
      <c r="D876" s="1">
        <v>1</v>
      </c>
      <c r="E876" s="1">
        <v>1020</v>
      </c>
      <c r="F876" s="1">
        <v>1</v>
      </c>
      <c r="G876" s="1" t="s">
        <v>42</v>
      </c>
      <c r="H876" s="1" t="s">
        <v>49</v>
      </c>
      <c r="I876" s="1" t="s">
        <v>50</v>
      </c>
      <c r="J876" s="1" t="s">
        <v>114</v>
      </c>
      <c r="K876" s="1" t="s">
        <v>60</v>
      </c>
      <c r="L876" s="1" t="s">
        <v>38</v>
      </c>
      <c r="M876" s="1" t="s">
        <v>38</v>
      </c>
      <c r="N876" s="1">
        <v>138.94</v>
      </c>
      <c r="O876" s="2">
        <v>138.94</v>
      </c>
      <c r="P876" s="1">
        <v>11</v>
      </c>
      <c r="Q876" s="1">
        <v>20230808</v>
      </c>
      <c r="R876" s="1">
        <v>20231006</v>
      </c>
      <c r="S876" s="1">
        <v>20231006</v>
      </c>
      <c r="T876" s="1" t="s">
        <v>38</v>
      </c>
      <c r="U876" s="1" t="b">
        <v>0</v>
      </c>
      <c r="V876" s="1" t="b">
        <v>1</v>
      </c>
      <c r="W876" s="1" t="str" cm="1">
        <f t="array" ref="W876">_xlfn.XLOOKUP(MID(JuchuZan[[#This Row],[Item'#]],2,3),INDEX(_dtRg_Material,,1),INDEX(_dtRg_Material,,2),"-")</f>
        <v>-</v>
      </c>
      <c r="X876" s="1">
        <f>JuchuZan[[#This Row],[Total Length]]/JuchuZan[[#This Row],[OrderQty]]</f>
        <v>1020</v>
      </c>
      <c r="Y876" s="87">
        <f>JuchuZan[[#This Row],[TotalPrice]]+Y875</f>
        <v>272203.65999999986</v>
      </c>
      <c r="Z8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6" s="1">
        <f>JuchuZan[[#This Row],[Total Length]]/JuchuZan[[#This Row],[Total Block]]</f>
        <v>1020</v>
      </c>
      <c r="AB876" s="1">
        <f>JuchuZan[[#This Row],[TotalPrice]]/JuchuZan[[#This Row],[OrderQty]]</f>
        <v>138.94</v>
      </c>
      <c r="AC876" s="1" t="e">
        <f>_xlfn.XLOOKUP(JuchuZan[[#This Row],[H'#]],#REF!,#REF!,"NA",0)</f>
        <v>#REF!</v>
      </c>
      <c r="AD876" s="1" t="e">
        <f>_xlfn.XLOOKUP(JuchuZan[[#This Row],[H'#]],#REF!,#REF!,"NA",0)</f>
        <v>#REF!</v>
      </c>
      <c r="AE876" s="1" t="str">
        <f>_xlfn.XLOOKUP(JuchuZan[[#This Row],[H'#]],[3]Sheet1!$H$2:$H$1079,[3]Sheet1!$B$2:$B$1079,"NA",0)</f>
        <v>NA</v>
      </c>
    </row>
    <row r="877" spans="1:31">
      <c r="A877" s="1" t="s">
        <v>2346</v>
      </c>
      <c r="B877" s="1" t="s">
        <v>1895</v>
      </c>
      <c r="C877" s="1" t="s">
        <v>1896</v>
      </c>
      <c r="D877" s="1">
        <v>40</v>
      </c>
      <c r="E877" s="1">
        <v>64000</v>
      </c>
      <c r="F877" s="1">
        <v>0</v>
      </c>
      <c r="G877" s="1" t="s">
        <v>38</v>
      </c>
      <c r="H877" s="1" t="s">
        <v>324</v>
      </c>
      <c r="I877" s="1" t="s">
        <v>50</v>
      </c>
      <c r="J877" s="1" t="s">
        <v>59</v>
      </c>
      <c r="K877" s="1" t="s">
        <v>38</v>
      </c>
      <c r="L877" s="1" t="s">
        <v>61</v>
      </c>
      <c r="M877" s="1" t="s">
        <v>38</v>
      </c>
      <c r="N877" s="1">
        <v>151.41</v>
      </c>
      <c r="O877" s="2">
        <v>6056.4</v>
      </c>
      <c r="P877" s="1">
        <v>21</v>
      </c>
      <c r="Q877" s="1">
        <v>20231006</v>
      </c>
      <c r="R877" s="1">
        <v>20231006</v>
      </c>
      <c r="S877" s="1">
        <v>20231006</v>
      </c>
      <c r="T877" s="1" t="s">
        <v>38</v>
      </c>
      <c r="U877" s="1" t="b">
        <v>0</v>
      </c>
      <c r="V877" s="1" t="b">
        <v>1</v>
      </c>
      <c r="W877" s="1" t="str" cm="1">
        <f t="array" ref="W877">_xlfn.XLOOKUP(MID(JuchuZan[[#This Row],[Item'#]],2,3),INDEX(_dtRg_Material,,1),INDEX(_dtRg_Material,,2),"-")</f>
        <v>-</v>
      </c>
      <c r="X877" s="1">
        <f>JuchuZan[[#This Row],[Total Length]]/JuchuZan[[#This Row],[OrderQty]]</f>
        <v>1600</v>
      </c>
      <c r="Y877" s="87">
        <f>JuchuZan[[#This Row],[TotalPrice]]+Y876</f>
        <v>278260.05999999988</v>
      </c>
      <c r="Z8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7" s="1" t="e">
        <f>JuchuZan[[#This Row],[Total Length]]/JuchuZan[[#This Row],[Total Block]]</f>
        <v>#DIV/0!</v>
      </c>
      <c r="AB877" s="1">
        <f>JuchuZan[[#This Row],[TotalPrice]]/JuchuZan[[#This Row],[OrderQty]]</f>
        <v>151.41</v>
      </c>
      <c r="AC877" s="1" t="e">
        <f>_xlfn.XLOOKUP(JuchuZan[[#This Row],[H'#]],#REF!,#REF!,"NA",0)</f>
        <v>#REF!</v>
      </c>
      <c r="AD877" s="1" t="e">
        <f>_xlfn.XLOOKUP(JuchuZan[[#This Row],[H'#]],#REF!,#REF!,"NA",0)</f>
        <v>#REF!</v>
      </c>
      <c r="AE877" s="1" t="str">
        <f>_xlfn.XLOOKUP(JuchuZan[[#This Row],[H'#]],[3]Sheet1!$H$2:$H$1079,[3]Sheet1!$B$2:$B$1079,"NA",0)</f>
        <v>NA</v>
      </c>
    </row>
    <row r="878" spans="1:31">
      <c r="A878" s="1" t="s">
        <v>2347</v>
      </c>
      <c r="B878" s="1" t="s">
        <v>2131</v>
      </c>
      <c r="C878" s="1" t="s">
        <v>2132</v>
      </c>
      <c r="D878" s="1">
        <v>22</v>
      </c>
      <c r="E878" s="1">
        <v>16280</v>
      </c>
      <c r="F878" s="1">
        <v>44</v>
      </c>
      <c r="G878" s="1" t="s">
        <v>101</v>
      </c>
      <c r="H878" s="1" t="s">
        <v>629</v>
      </c>
      <c r="I878" s="1" t="s">
        <v>103</v>
      </c>
      <c r="J878" s="1" t="s">
        <v>104</v>
      </c>
      <c r="K878" s="1" t="s">
        <v>105</v>
      </c>
      <c r="L878" s="1" t="s">
        <v>106</v>
      </c>
      <c r="M878" s="1" t="s">
        <v>53</v>
      </c>
      <c r="N878" s="1">
        <v>274.43</v>
      </c>
      <c r="O878" s="2">
        <v>6037.46</v>
      </c>
      <c r="P878" s="1">
        <v>11</v>
      </c>
      <c r="Q878" s="1">
        <v>20231006</v>
      </c>
      <c r="R878" s="1">
        <v>20231006</v>
      </c>
      <c r="S878" s="1">
        <v>20231006</v>
      </c>
      <c r="T878" s="1" t="s">
        <v>38</v>
      </c>
      <c r="U878" s="1" t="b">
        <v>0</v>
      </c>
      <c r="V878" s="1" t="b">
        <v>1</v>
      </c>
      <c r="W878" s="1" t="str" cm="1">
        <f t="array" ref="W878">_xlfn.XLOOKUP(MID(JuchuZan[[#This Row],[Item'#]],2,3),INDEX(_dtRg_Material,,1),INDEX(_dtRg_Material,,2),"-")</f>
        <v>M</v>
      </c>
      <c r="X878" s="1">
        <f>JuchuZan[[#This Row],[Total Length]]/JuchuZan[[#This Row],[OrderQty]]</f>
        <v>740</v>
      </c>
      <c r="Y878" s="87">
        <f>JuchuZan[[#This Row],[TotalPrice]]+Y877</f>
        <v>284297.5199999999</v>
      </c>
      <c r="Z8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8" s="1">
        <f>JuchuZan[[#This Row],[Total Length]]/JuchuZan[[#This Row],[Total Block]]</f>
        <v>370</v>
      </c>
      <c r="AB878" s="1">
        <f>JuchuZan[[#This Row],[TotalPrice]]/JuchuZan[[#This Row],[OrderQty]]</f>
        <v>274.43</v>
      </c>
      <c r="AC878" s="1" t="e">
        <f>_xlfn.XLOOKUP(JuchuZan[[#This Row],[H'#]],#REF!,#REF!,"NA",0)</f>
        <v>#REF!</v>
      </c>
      <c r="AD878" s="1" t="e">
        <f>_xlfn.XLOOKUP(JuchuZan[[#This Row],[H'#]],#REF!,#REF!,"NA",0)</f>
        <v>#REF!</v>
      </c>
      <c r="AE878" s="1" t="str">
        <f>_xlfn.XLOOKUP(JuchuZan[[#This Row],[H'#]],[3]Sheet1!$H$2:$H$1079,[3]Sheet1!$B$2:$B$1079,"NA",0)</f>
        <v>RAIL SURFACE GRINDING</v>
      </c>
    </row>
    <row r="879" spans="1:31">
      <c r="A879" s="1" t="s">
        <v>2348</v>
      </c>
      <c r="B879" s="1" t="s">
        <v>2349</v>
      </c>
      <c r="C879" s="1" t="s">
        <v>2350</v>
      </c>
      <c r="D879" s="1">
        <v>2</v>
      </c>
      <c r="E879" s="1">
        <v>320</v>
      </c>
      <c r="F879" s="1">
        <v>2</v>
      </c>
      <c r="G879" s="1" t="s">
        <v>439</v>
      </c>
      <c r="H879" s="1" t="s">
        <v>49</v>
      </c>
      <c r="I879" s="1" t="s">
        <v>50</v>
      </c>
      <c r="J879" s="1" t="s">
        <v>114</v>
      </c>
      <c r="K879" s="1" t="s">
        <v>82</v>
      </c>
      <c r="L879" s="1" t="s">
        <v>38</v>
      </c>
      <c r="M879" s="1" t="s">
        <v>38</v>
      </c>
      <c r="N879" s="1">
        <v>91.11</v>
      </c>
      <c r="O879" s="2">
        <v>182.22</v>
      </c>
      <c r="P879" s="1">
        <v>11</v>
      </c>
      <c r="Q879" s="1">
        <v>20230927</v>
      </c>
      <c r="R879" s="1">
        <v>20231006</v>
      </c>
      <c r="S879" s="1">
        <v>20231006</v>
      </c>
      <c r="T879" s="1" t="s">
        <v>38</v>
      </c>
      <c r="U879" s="1" t="b">
        <v>0</v>
      </c>
      <c r="V879" s="1" t="b">
        <v>1</v>
      </c>
      <c r="W879" s="1" t="str" cm="1">
        <f t="array" ref="W879">_xlfn.XLOOKUP(MID(JuchuZan[[#This Row],[Item'#]],2,3),INDEX(_dtRg_Material,,1),INDEX(_dtRg_Material,,2),"-")</f>
        <v>-</v>
      </c>
      <c r="X879" s="1">
        <f>JuchuZan[[#This Row],[Total Length]]/JuchuZan[[#This Row],[OrderQty]]</f>
        <v>160</v>
      </c>
      <c r="Y879" s="87">
        <f>JuchuZan[[#This Row],[TotalPrice]]+Y878</f>
        <v>284479.73999999987</v>
      </c>
      <c r="Z8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79" s="1">
        <f>JuchuZan[[#This Row],[Total Length]]/JuchuZan[[#This Row],[Total Block]]</f>
        <v>160</v>
      </c>
      <c r="AB879" s="1">
        <f>JuchuZan[[#This Row],[TotalPrice]]/JuchuZan[[#This Row],[OrderQty]]</f>
        <v>91.11</v>
      </c>
      <c r="AC879" s="1" t="e">
        <f>_xlfn.XLOOKUP(JuchuZan[[#This Row],[H'#]],#REF!,#REF!,"NA",0)</f>
        <v>#REF!</v>
      </c>
      <c r="AD879" s="1" t="e">
        <f>_xlfn.XLOOKUP(JuchuZan[[#This Row],[H'#]],#REF!,#REF!,"NA",0)</f>
        <v>#REF!</v>
      </c>
      <c r="AE879" s="1" t="str">
        <f>_xlfn.XLOOKUP(JuchuZan[[#This Row],[H'#]],[3]Sheet1!$H$2:$H$1079,[3]Sheet1!$B$2:$B$1079,"NA",0)</f>
        <v>WHEEL CUTTING HALF 4</v>
      </c>
    </row>
    <row r="880" spans="1:31">
      <c r="A880" s="1" t="s">
        <v>2351</v>
      </c>
      <c r="B880" s="1" t="s">
        <v>2352</v>
      </c>
      <c r="C880" s="1" t="s">
        <v>2353</v>
      </c>
      <c r="D880" s="1">
        <v>1</v>
      </c>
      <c r="E880" s="1">
        <v>160</v>
      </c>
      <c r="F880" s="1">
        <v>1</v>
      </c>
      <c r="G880" s="1" t="s">
        <v>439</v>
      </c>
      <c r="H880" s="1" t="s">
        <v>49</v>
      </c>
      <c r="I880" s="1" t="s">
        <v>50</v>
      </c>
      <c r="J880" s="1" t="s">
        <v>114</v>
      </c>
      <c r="K880" s="1" t="s">
        <v>82</v>
      </c>
      <c r="L880" s="1" t="s">
        <v>38</v>
      </c>
      <c r="M880" s="1" t="s">
        <v>38</v>
      </c>
      <c r="N880" s="1">
        <v>91.11</v>
      </c>
      <c r="O880" s="2">
        <v>91.11</v>
      </c>
      <c r="P880" s="1">
        <v>11</v>
      </c>
      <c r="Q880" s="1">
        <v>20230927</v>
      </c>
      <c r="R880" s="1">
        <v>20231006</v>
      </c>
      <c r="S880" s="1">
        <v>20231006</v>
      </c>
      <c r="T880" s="1" t="s">
        <v>38</v>
      </c>
      <c r="U880" s="1" t="b">
        <v>0</v>
      </c>
      <c r="V880" s="1" t="b">
        <v>1</v>
      </c>
      <c r="W880" s="1" t="str" cm="1">
        <f t="array" ref="W880">_xlfn.XLOOKUP(MID(JuchuZan[[#This Row],[Item'#]],2,3),INDEX(_dtRg_Material,,1),INDEX(_dtRg_Material,,2),"-")</f>
        <v>-</v>
      </c>
      <c r="X880" s="1">
        <f>JuchuZan[[#This Row],[Total Length]]/JuchuZan[[#This Row],[OrderQty]]</f>
        <v>160</v>
      </c>
      <c r="Y880" s="87">
        <f>JuchuZan[[#This Row],[TotalPrice]]+Y879</f>
        <v>284570.84999999986</v>
      </c>
      <c r="Z8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0" s="1">
        <f>JuchuZan[[#This Row],[Total Length]]/JuchuZan[[#This Row],[Total Block]]</f>
        <v>160</v>
      </c>
      <c r="AB880" s="1">
        <f>JuchuZan[[#This Row],[TotalPrice]]/JuchuZan[[#This Row],[OrderQty]]</f>
        <v>91.11</v>
      </c>
      <c r="AC880" s="1" t="e">
        <f>_xlfn.XLOOKUP(JuchuZan[[#This Row],[H'#]],#REF!,#REF!,"NA",0)</f>
        <v>#REF!</v>
      </c>
      <c r="AD880" s="1" t="e">
        <f>_xlfn.XLOOKUP(JuchuZan[[#This Row],[H'#]],#REF!,#REF!,"NA",0)</f>
        <v>#REF!</v>
      </c>
      <c r="AE880" s="1" t="str">
        <f>_xlfn.XLOOKUP(JuchuZan[[#This Row],[H'#]],[3]Sheet1!$H$2:$H$1079,[3]Sheet1!$B$2:$B$1079,"NA",0)</f>
        <v>WHEEL CUTTING HALF 4</v>
      </c>
    </row>
    <row r="881" spans="1:31" hidden="1">
      <c r="A881" s="1" t="s">
        <v>2354</v>
      </c>
      <c r="B881" s="1" t="s">
        <v>2355</v>
      </c>
      <c r="C881" s="1" t="s">
        <v>2356</v>
      </c>
      <c r="D881" s="1">
        <v>1</v>
      </c>
      <c r="E881" s="1">
        <v>820</v>
      </c>
      <c r="F881" s="1">
        <v>4</v>
      </c>
      <c r="G881" s="1" t="s">
        <v>156</v>
      </c>
      <c r="H881" s="1" t="s">
        <v>74</v>
      </c>
      <c r="I881" s="1" t="s">
        <v>36</v>
      </c>
      <c r="J881" s="1" t="s">
        <v>403</v>
      </c>
      <c r="K881" s="1" t="s">
        <v>568</v>
      </c>
      <c r="L881" s="1" t="s">
        <v>38</v>
      </c>
      <c r="M881" s="1" t="s">
        <v>38</v>
      </c>
      <c r="N881" s="1">
        <v>1388</v>
      </c>
      <c r="O881" s="2">
        <v>1388</v>
      </c>
      <c r="P881" s="1">
        <v>11</v>
      </c>
      <c r="Q881" s="1">
        <v>20231006</v>
      </c>
      <c r="R881" s="1">
        <v>20231006</v>
      </c>
      <c r="S881" s="1">
        <v>20231006</v>
      </c>
      <c r="T881" s="1" t="s">
        <v>38</v>
      </c>
      <c r="U881" s="1" t="b">
        <v>0</v>
      </c>
      <c r="V881" s="1" t="b">
        <v>0</v>
      </c>
      <c r="W881" s="1" t="str" cm="1">
        <f t="array" ref="W881">_xlfn.XLOOKUP(MID(JuchuZan[[#This Row],[Item'#]],2,3),INDEX(_dtRg_Material,,1),INDEX(_dtRg_Material,,2),"-")</f>
        <v>-</v>
      </c>
      <c r="X881" s="1">
        <f>JuchuZan[[#This Row],[Total Length]]/JuchuZan[[#This Row],[OrderQty]]</f>
        <v>820</v>
      </c>
      <c r="Y881" s="87">
        <f>JuchuZan[[#This Row],[TotalPrice]]+Y880</f>
        <v>285958.84999999986</v>
      </c>
      <c r="Z8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1" s="1">
        <f>JuchuZan[[#This Row],[Total Length]]/JuchuZan[[#This Row],[Total Block]]</f>
        <v>205</v>
      </c>
      <c r="AB881" s="1">
        <f>JuchuZan[[#This Row],[TotalPrice]]/JuchuZan[[#This Row],[OrderQty]]</f>
        <v>1388</v>
      </c>
      <c r="AC881" s="1" t="e">
        <f>_xlfn.XLOOKUP(JuchuZan[[#This Row],[H'#]],#REF!,#REF!,"NA",0)</f>
        <v>#REF!</v>
      </c>
      <c r="AD881" s="1" t="e">
        <f>_xlfn.XLOOKUP(JuchuZan[[#This Row],[H'#]],#REF!,#REF!,"NA",0)</f>
        <v>#REF!</v>
      </c>
      <c r="AE881" s="1" t="str">
        <f>_xlfn.XLOOKUP(JuchuZan[[#This Row],[H'#]],[3]Sheet1!$H$2:$H$1079,[3]Sheet1!$B$2:$B$1079,"NA",0)</f>
        <v>CUTTING &amp; HOLE MACHINING (GL)</v>
      </c>
    </row>
    <row r="882" spans="1:31">
      <c r="A882" s="1" t="s">
        <v>2357</v>
      </c>
      <c r="B882" s="1" t="s">
        <v>2358</v>
      </c>
      <c r="C882" s="1" t="s">
        <v>2359</v>
      </c>
      <c r="D882" s="1">
        <v>1</v>
      </c>
      <c r="E882" s="1">
        <v>280</v>
      </c>
      <c r="F882" s="1">
        <v>1</v>
      </c>
      <c r="G882" s="1" t="s">
        <v>123</v>
      </c>
      <c r="H882" s="1" t="s">
        <v>102</v>
      </c>
      <c r="I882" s="1" t="s">
        <v>103</v>
      </c>
      <c r="J882" s="1" t="s">
        <v>942</v>
      </c>
      <c r="K882" s="1" t="s">
        <v>105</v>
      </c>
      <c r="L882" s="1" t="s">
        <v>38</v>
      </c>
      <c r="M882" s="1" t="s">
        <v>38</v>
      </c>
      <c r="N882" s="1">
        <v>65.760000000000005</v>
      </c>
      <c r="O882" s="2">
        <v>65.760000000000005</v>
      </c>
      <c r="P882" s="1">
        <v>11</v>
      </c>
      <c r="Q882" s="1">
        <v>20231006</v>
      </c>
      <c r="R882" s="1">
        <v>20231006</v>
      </c>
      <c r="S882" s="1">
        <v>20231006</v>
      </c>
      <c r="T882" s="1" t="s">
        <v>38</v>
      </c>
      <c r="U882" s="1" t="b">
        <v>0</v>
      </c>
      <c r="V882" s="1" t="b">
        <v>1</v>
      </c>
      <c r="W882" s="1" t="str" cm="1">
        <f t="array" ref="W882">_xlfn.XLOOKUP(MID(JuchuZan[[#This Row],[Item'#]],2,3),INDEX(_dtRg_Material,,1),INDEX(_dtRg_Material,,2),"-")</f>
        <v>-</v>
      </c>
      <c r="X882" s="1">
        <f>JuchuZan[[#This Row],[Total Length]]/JuchuZan[[#This Row],[OrderQty]]</f>
        <v>280</v>
      </c>
      <c r="Y882" s="87">
        <f>JuchuZan[[#This Row],[TotalPrice]]+Y881</f>
        <v>286024.60999999987</v>
      </c>
      <c r="Z8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2" s="1">
        <f>JuchuZan[[#This Row],[Total Length]]/JuchuZan[[#This Row],[Total Block]]</f>
        <v>280</v>
      </c>
      <c r="AB882" s="1">
        <f>JuchuZan[[#This Row],[TotalPrice]]/JuchuZan[[#This Row],[OrderQty]]</f>
        <v>65.760000000000005</v>
      </c>
      <c r="AC882" s="1" t="e">
        <f>_xlfn.XLOOKUP(JuchuZan[[#This Row],[H'#]],#REF!,#REF!,"NA",0)</f>
        <v>#REF!</v>
      </c>
      <c r="AD882" s="1" t="e">
        <f>_xlfn.XLOOKUP(JuchuZan[[#This Row],[H'#]],#REF!,#REF!,"NA",0)</f>
        <v>#REF!</v>
      </c>
      <c r="AE882" s="1" t="str">
        <f>_xlfn.XLOOKUP(JuchuZan[[#This Row],[H'#]],[3]Sheet1!$H$2:$H$1079,[3]Sheet1!$B$2:$B$1079,"NA",0)</f>
        <v>NA</v>
      </c>
    </row>
    <row r="883" spans="1:31">
      <c r="A883" s="1" t="s">
        <v>2360</v>
      </c>
      <c r="B883" s="1" t="s">
        <v>2361</v>
      </c>
      <c r="C883" s="1" t="s">
        <v>2362</v>
      </c>
      <c r="D883" s="1">
        <v>4</v>
      </c>
      <c r="E883" s="1">
        <v>760</v>
      </c>
      <c r="F883" s="1">
        <v>4</v>
      </c>
      <c r="G883" s="1" t="s">
        <v>309</v>
      </c>
      <c r="H883" s="1" t="s">
        <v>1171</v>
      </c>
      <c r="I883" s="1" t="s">
        <v>233</v>
      </c>
      <c r="J883" s="1" t="s">
        <v>114</v>
      </c>
      <c r="K883" s="1" t="s">
        <v>105</v>
      </c>
      <c r="L883" s="1" t="s">
        <v>38</v>
      </c>
      <c r="M883" s="1" t="s">
        <v>38</v>
      </c>
      <c r="N883" s="1">
        <v>49</v>
      </c>
      <c r="O883" s="2">
        <v>196</v>
      </c>
      <c r="P883" s="1">
        <v>11</v>
      </c>
      <c r="Q883" s="1">
        <v>20230926</v>
      </c>
      <c r="R883" s="1">
        <v>20231006</v>
      </c>
      <c r="S883" s="1">
        <v>20231006</v>
      </c>
      <c r="T883" s="1" t="s">
        <v>38</v>
      </c>
      <c r="U883" s="1" t="b">
        <v>0</v>
      </c>
      <c r="V883" s="1" t="b">
        <v>1</v>
      </c>
      <c r="W883" s="1" t="str" cm="1">
        <f t="array" ref="W883">_xlfn.XLOOKUP(MID(JuchuZan[[#This Row],[Item'#]],2,3),INDEX(_dtRg_Material,,1),INDEX(_dtRg_Material,,2),"-")</f>
        <v>-</v>
      </c>
      <c r="X883" s="1">
        <f>JuchuZan[[#This Row],[Total Length]]/JuchuZan[[#This Row],[OrderQty]]</f>
        <v>190</v>
      </c>
      <c r="Y883" s="87">
        <f>JuchuZan[[#This Row],[TotalPrice]]+Y882</f>
        <v>286220.60999999987</v>
      </c>
      <c r="Z8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3" s="1">
        <f>JuchuZan[[#This Row],[Total Length]]/JuchuZan[[#This Row],[Total Block]]</f>
        <v>190</v>
      </c>
      <c r="AB883" s="1">
        <f>JuchuZan[[#This Row],[TotalPrice]]/JuchuZan[[#This Row],[OrderQty]]</f>
        <v>49</v>
      </c>
      <c r="AC883" s="1" t="e">
        <f>_xlfn.XLOOKUP(JuchuZan[[#This Row],[H'#]],#REF!,#REF!,"NA",0)</f>
        <v>#REF!</v>
      </c>
      <c r="AD883" s="1" t="e">
        <f>_xlfn.XLOOKUP(JuchuZan[[#This Row],[H'#]],#REF!,#REF!,"NA",0)</f>
        <v>#REF!</v>
      </c>
      <c r="AE883" s="1" t="str">
        <f>_xlfn.XLOOKUP(JuchuZan[[#This Row],[H'#]],[3]Sheet1!$H$2:$H$1079,[3]Sheet1!$B$2:$B$1079,"NA",0)</f>
        <v>NA</v>
      </c>
    </row>
    <row r="884" spans="1:31">
      <c r="A884" s="1" t="s">
        <v>2363</v>
      </c>
      <c r="B884" s="1" t="s">
        <v>1059</v>
      </c>
      <c r="C884" s="1" t="s">
        <v>1060</v>
      </c>
      <c r="D884" s="1">
        <v>20</v>
      </c>
      <c r="E884" s="1">
        <v>0</v>
      </c>
      <c r="F884" s="1">
        <v>20</v>
      </c>
      <c r="G884" s="1" t="s">
        <v>38</v>
      </c>
      <c r="H884" s="1" t="s">
        <v>58</v>
      </c>
      <c r="I884" s="1" t="s">
        <v>50</v>
      </c>
      <c r="J884" s="1" t="s">
        <v>68</v>
      </c>
      <c r="K884" s="1" t="s">
        <v>82</v>
      </c>
      <c r="L884" s="1" t="s">
        <v>61</v>
      </c>
      <c r="M884" s="1" t="s">
        <v>38</v>
      </c>
      <c r="N884" s="1">
        <v>54.99</v>
      </c>
      <c r="O884" s="2">
        <v>1099.8</v>
      </c>
      <c r="P884" s="1">
        <v>21</v>
      </c>
      <c r="Q884" s="1">
        <v>20231006</v>
      </c>
      <c r="R884" s="1">
        <v>20231006</v>
      </c>
      <c r="S884" s="1">
        <v>20231006</v>
      </c>
      <c r="T884" s="1" t="s">
        <v>38</v>
      </c>
      <c r="U884" s="1" t="b">
        <v>0</v>
      </c>
      <c r="V884" s="1" t="b">
        <v>1</v>
      </c>
      <c r="W884" s="1" t="str" cm="1">
        <f t="array" ref="W884">_xlfn.XLOOKUP(MID(JuchuZan[[#This Row],[Item'#]],2,3),INDEX(_dtRg_Material,,1),INDEX(_dtRg_Material,,2),"-")</f>
        <v>-</v>
      </c>
      <c r="X884" s="1">
        <f>JuchuZan[[#This Row],[Total Length]]/JuchuZan[[#This Row],[OrderQty]]</f>
        <v>0</v>
      </c>
      <c r="Y884" s="87">
        <f>JuchuZan[[#This Row],[TotalPrice]]+Y883</f>
        <v>287320.40999999986</v>
      </c>
      <c r="Z8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4" s="1">
        <f>JuchuZan[[#This Row],[Total Length]]/JuchuZan[[#This Row],[Total Block]]</f>
        <v>0</v>
      </c>
      <c r="AB884" s="1">
        <f>JuchuZan[[#This Row],[TotalPrice]]/JuchuZan[[#This Row],[OrderQty]]</f>
        <v>54.989999999999995</v>
      </c>
      <c r="AC884" s="1" t="e">
        <f>_xlfn.XLOOKUP(JuchuZan[[#This Row],[H'#]],#REF!,#REF!,"NA",0)</f>
        <v>#REF!</v>
      </c>
      <c r="AD884" s="1" t="e">
        <f>_xlfn.XLOOKUP(JuchuZan[[#This Row],[H'#]],#REF!,#REF!,"NA",0)</f>
        <v>#REF!</v>
      </c>
      <c r="AE884" s="1" t="str">
        <f>_xlfn.XLOOKUP(JuchuZan[[#This Row],[H'#]],[3]Sheet1!$H$2:$H$1079,[3]Sheet1!$B$2:$B$1079,"NA",0)</f>
        <v>NA</v>
      </c>
    </row>
    <row r="885" spans="1:31">
      <c r="A885" s="1" t="s">
        <v>2364</v>
      </c>
      <c r="B885" s="1" t="s">
        <v>2365</v>
      </c>
      <c r="C885" s="1" t="s">
        <v>2366</v>
      </c>
      <c r="D885" s="1">
        <v>8</v>
      </c>
      <c r="E885" s="1">
        <v>7360</v>
      </c>
      <c r="F885" s="1">
        <v>0</v>
      </c>
      <c r="G885" s="1" t="s">
        <v>215</v>
      </c>
      <c r="H885" s="1" t="s">
        <v>595</v>
      </c>
      <c r="I885" s="1" t="s">
        <v>67</v>
      </c>
      <c r="J885" s="1" t="s">
        <v>44</v>
      </c>
      <c r="K885" s="1" t="s">
        <v>38</v>
      </c>
      <c r="L885" s="1" t="s">
        <v>61</v>
      </c>
      <c r="M885" s="1" t="s">
        <v>38</v>
      </c>
      <c r="N885" s="1">
        <v>161.61000000000001</v>
      </c>
      <c r="O885" s="2">
        <v>1292.8800000000001</v>
      </c>
      <c r="P885" s="1">
        <v>11</v>
      </c>
      <c r="Q885" s="1">
        <v>20231006</v>
      </c>
      <c r="R885" s="1">
        <v>20231006</v>
      </c>
      <c r="S885" s="1">
        <v>20231006</v>
      </c>
      <c r="T885" s="1" t="s">
        <v>38</v>
      </c>
      <c r="U885" s="1" t="b">
        <v>0</v>
      </c>
      <c r="V885" s="1" t="b">
        <v>1</v>
      </c>
      <c r="W885" s="1" t="str" cm="1">
        <f t="array" ref="W885">_xlfn.XLOOKUP(MID(JuchuZan[[#This Row],[Item'#]],2,3),INDEX(_dtRg_Material,,1),INDEX(_dtRg_Material,,2),"-")</f>
        <v>-</v>
      </c>
      <c r="X885" s="1">
        <f>JuchuZan[[#This Row],[Total Length]]/JuchuZan[[#This Row],[OrderQty]]</f>
        <v>920</v>
      </c>
      <c r="Y885" s="87">
        <f>JuchuZan[[#This Row],[TotalPrice]]+Y884</f>
        <v>288613.28999999986</v>
      </c>
      <c r="Z8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5" s="1" t="e">
        <f>JuchuZan[[#This Row],[Total Length]]/JuchuZan[[#This Row],[Total Block]]</f>
        <v>#DIV/0!</v>
      </c>
      <c r="AB885" s="1">
        <f>JuchuZan[[#This Row],[TotalPrice]]/JuchuZan[[#This Row],[OrderQty]]</f>
        <v>161.61000000000001</v>
      </c>
      <c r="AC885" s="1" t="e">
        <f>_xlfn.XLOOKUP(JuchuZan[[#This Row],[H'#]],#REF!,#REF!,"NA",0)</f>
        <v>#REF!</v>
      </c>
      <c r="AD885" s="1" t="e">
        <f>_xlfn.XLOOKUP(JuchuZan[[#This Row],[H'#]],#REF!,#REF!,"NA",0)</f>
        <v>#REF!</v>
      </c>
      <c r="AE885" s="1" t="str">
        <f>_xlfn.XLOOKUP(JuchuZan[[#This Row],[H'#]],[3]Sheet1!$H$2:$H$1079,[3]Sheet1!$B$2:$B$1079,"NA",0)</f>
        <v>NA</v>
      </c>
    </row>
    <row r="886" spans="1:31">
      <c r="A886" s="1" t="s">
        <v>2367</v>
      </c>
      <c r="B886" s="1" t="s">
        <v>1705</v>
      </c>
      <c r="C886" s="1" t="s">
        <v>1706</v>
      </c>
      <c r="D886" s="1">
        <v>8</v>
      </c>
      <c r="E886" s="1">
        <v>1960</v>
      </c>
      <c r="F886" s="1">
        <v>16</v>
      </c>
      <c r="G886" s="1" t="s">
        <v>171</v>
      </c>
      <c r="H886" s="1" t="s">
        <v>172</v>
      </c>
      <c r="I886" s="1" t="s">
        <v>173</v>
      </c>
      <c r="J886" s="1" t="s">
        <v>243</v>
      </c>
      <c r="K886" s="1" t="s">
        <v>38</v>
      </c>
      <c r="L886" s="1" t="s">
        <v>38</v>
      </c>
      <c r="M886" s="1" t="s">
        <v>38</v>
      </c>
      <c r="N886" s="1">
        <v>53.05</v>
      </c>
      <c r="O886" s="2">
        <v>424.4</v>
      </c>
      <c r="P886" s="1">
        <v>11</v>
      </c>
      <c r="Q886" s="1">
        <v>20231006</v>
      </c>
      <c r="R886" s="1">
        <v>20231006</v>
      </c>
      <c r="S886" s="1">
        <v>20231006</v>
      </c>
      <c r="T886" s="1" t="s">
        <v>38</v>
      </c>
      <c r="U886" s="1" t="b">
        <v>0</v>
      </c>
      <c r="V886" s="1" t="b">
        <v>1</v>
      </c>
      <c r="W886" s="1" t="str" cm="1">
        <f t="array" ref="W886">_xlfn.XLOOKUP(MID(JuchuZan[[#This Row],[Item'#]],2,3),INDEX(_dtRg_Material,,1),INDEX(_dtRg_Material,,2),"-")</f>
        <v>M</v>
      </c>
      <c r="X886" s="1">
        <f>JuchuZan[[#This Row],[Total Length]]/JuchuZan[[#This Row],[OrderQty]]</f>
        <v>245</v>
      </c>
      <c r="Y886" s="87">
        <f>JuchuZan[[#This Row],[TotalPrice]]+Y885</f>
        <v>289037.68999999989</v>
      </c>
      <c r="Z8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6" s="1">
        <f>JuchuZan[[#This Row],[Total Length]]/JuchuZan[[#This Row],[Total Block]]</f>
        <v>122.5</v>
      </c>
      <c r="AB886" s="1">
        <f>JuchuZan[[#This Row],[TotalPrice]]/JuchuZan[[#This Row],[OrderQty]]</f>
        <v>53.05</v>
      </c>
      <c r="AC886" s="1" t="e">
        <f>_xlfn.XLOOKUP(JuchuZan[[#This Row],[H'#]],#REF!,#REF!,"NA",0)</f>
        <v>#REF!</v>
      </c>
      <c r="AD886" s="1" t="e">
        <f>_xlfn.XLOOKUP(JuchuZan[[#This Row],[H'#]],#REF!,#REF!,"NA",0)</f>
        <v>#REF!</v>
      </c>
      <c r="AE886" s="1" t="str">
        <f>_xlfn.XLOOKUP(JuchuZan[[#This Row],[H'#]],[3]Sheet1!$H$2:$H$1079,[3]Sheet1!$B$2:$B$1079,"NA",0)</f>
        <v>NA</v>
      </c>
    </row>
    <row r="887" spans="1:31">
      <c r="A887" s="1" t="s">
        <v>2368</v>
      </c>
      <c r="B887" s="1" t="s">
        <v>2369</v>
      </c>
      <c r="C887" s="1" t="s">
        <v>2370</v>
      </c>
      <c r="D887" s="1">
        <v>4</v>
      </c>
      <c r="E887" s="1">
        <v>880</v>
      </c>
      <c r="F887" s="1">
        <v>8</v>
      </c>
      <c r="G887" s="1" t="s">
        <v>42</v>
      </c>
      <c r="H887" s="1" t="s">
        <v>102</v>
      </c>
      <c r="I887" s="1" t="s">
        <v>103</v>
      </c>
      <c r="J887" s="1" t="s">
        <v>942</v>
      </c>
      <c r="K887" s="1" t="s">
        <v>82</v>
      </c>
      <c r="L887" s="1" t="s">
        <v>38</v>
      </c>
      <c r="M887" s="1" t="s">
        <v>38</v>
      </c>
      <c r="N887" s="1">
        <v>89.74</v>
      </c>
      <c r="O887" s="2">
        <v>358.96</v>
      </c>
      <c r="P887" s="1">
        <v>11</v>
      </c>
      <c r="Q887" s="1">
        <v>20230830</v>
      </c>
      <c r="R887" s="1">
        <v>20231006</v>
      </c>
      <c r="S887" s="1">
        <v>20231006</v>
      </c>
      <c r="T887" s="1" t="s">
        <v>38</v>
      </c>
      <c r="U887" s="1" t="b">
        <v>0</v>
      </c>
      <c r="V887" s="1" t="b">
        <v>1</v>
      </c>
      <c r="W887" s="1" t="str" cm="1">
        <f t="array" ref="W887">_xlfn.XLOOKUP(MID(JuchuZan[[#This Row],[Item'#]],2,3),INDEX(_dtRg_Material,,1),INDEX(_dtRg_Material,,2),"-")</f>
        <v>-</v>
      </c>
      <c r="X887" s="1">
        <f>JuchuZan[[#This Row],[Total Length]]/JuchuZan[[#This Row],[OrderQty]]</f>
        <v>220</v>
      </c>
      <c r="Y887" s="87">
        <f>JuchuZan[[#This Row],[TotalPrice]]+Y886</f>
        <v>289396.64999999991</v>
      </c>
      <c r="Z8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7" s="1">
        <f>JuchuZan[[#This Row],[Total Length]]/JuchuZan[[#This Row],[Total Block]]</f>
        <v>110</v>
      </c>
      <c r="AB887" s="1">
        <f>JuchuZan[[#This Row],[TotalPrice]]/JuchuZan[[#This Row],[OrderQty]]</f>
        <v>89.74</v>
      </c>
      <c r="AC887" s="1" t="e">
        <f>_xlfn.XLOOKUP(JuchuZan[[#This Row],[H'#]],#REF!,#REF!,"NA",0)</f>
        <v>#REF!</v>
      </c>
      <c r="AD887" s="1" t="e">
        <f>_xlfn.XLOOKUP(JuchuZan[[#This Row],[H'#]],#REF!,#REF!,"NA",0)</f>
        <v>#REF!</v>
      </c>
      <c r="AE887" s="1" t="str">
        <f>_xlfn.XLOOKUP(JuchuZan[[#This Row],[H'#]],[3]Sheet1!$H$2:$H$1079,[3]Sheet1!$B$2:$B$1079,"NA",0)</f>
        <v>NA</v>
      </c>
    </row>
    <row r="888" spans="1:31">
      <c r="A888" s="1" t="s">
        <v>2371</v>
      </c>
      <c r="B888" s="1" t="s">
        <v>2372</v>
      </c>
      <c r="C888" s="1" t="s">
        <v>2373</v>
      </c>
      <c r="D888" s="1">
        <v>1</v>
      </c>
      <c r="E888" s="1">
        <v>147</v>
      </c>
      <c r="F888" s="1">
        <v>2</v>
      </c>
      <c r="G888" s="1" t="s">
        <v>139</v>
      </c>
      <c r="H888" s="1" t="s">
        <v>629</v>
      </c>
      <c r="I888" s="1" t="s">
        <v>103</v>
      </c>
      <c r="J888" s="1" t="s">
        <v>355</v>
      </c>
      <c r="K888" s="1" t="s">
        <v>82</v>
      </c>
      <c r="L888" s="1" t="s">
        <v>38</v>
      </c>
      <c r="M888" s="1" t="s">
        <v>38</v>
      </c>
      <c r="N888" s="1">
        <v>92.56</v>
      </c>
      <c r="O888" s="2">
        <v>92.56</v>
      </c>
      <c r="P888" s="1">
        <v>11</v>
      </c>
      <c r="Q888" s="1">
        <v>20230831</v>
      </c>
      <c r="R888" s="1">
        <v>20231006</v>
      </c>
      <c r="S888" s="1">
        <v>20231006</v>
      </c>
      <c r="T888" s="1" t="s">
        <v>38</v>
      </c>
      <c r="U888" s="1" t="b">
        <v>0</v>
      </c>
      <c r="V888" s="1" t="b">
        <v>1</v>
      </c>
      <c r="W888" s="1" t="str" cm="1">
        <f t="array" ref="W888">_xlfn.XLOOKUP(MID(JuchuZan[[#This Row],[Item'#]],2,3),INDEX(_dtRg_Material,,1),INDEX(_dtRg_Material,,2),"-")</f>
        <v>M</v>
      </c>
      <c r="X888" s="1">
        <f>JuchuZan[[#This Row],[Total Length]]/JuchuZan[[#This Row],[OrderQty]]</f>
        <v>147</v>
      </c>
      <c r="Y888" s="87">
        <f>JuchuZan[[#This Row],[TotalPrice]]+Y887</f>
        <v>289489.2099999999</v>
      </c>
      <c r="Z8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8" s="1">
        <f>JuchuZan[[#This Row],[Total Length]]/JuchuZan[[#This Row],[Total Block]]</f>
        <v>73.5</v>
      </c>
      <c r="AB888" s="1">
        <f>JuchuZan[[#This Row],[TotalPrice]]/JuchuZan[[#This Row],[OrderQty]]</f>
        <v>92.56</v>
      </c>
      <c r="AC888" s="1" t="e">
        <f>_xlfn.XLOOKUP(JuchuZan[[#This Row],[H'#]],#REF!,#REF!,"NA",0)</f>
        <v>#REF!</v>
      </c>
      <c r="AD888" s="1" t="e">
        <f>_xlfn.XLOOKUP(JuchuZan[[#This Row],[H'#]],#REF!,#REF!,"NA",0)</f>
        <v>#REF!</v>
      </c>
      <c r="AE888" s="1" t="str">
        <f>_xlfn.XLOOKUP(JuchuZan[[#This Row],[H'#]],[3]Sheet1!$H$2:$H$1079,[3]Sheet1!$B$2:$B$1079,"NA",0)</f>
        <v>NA</v>
      </c>
    </row>
    <row r="889" spans="1:31">
      <c r="A889" s="1" t="s">
        <v>2374</v>
      </c>
      <c r="B889" s="1" t="s">
        <v>1708</v>
      </c>
      <c r="C889" s="1" t="s">
        <v>1709</v>
      </c>
      <c r="D889" s="1">
        <v>16</v>
      </c>
      <c r="E889" s="1">
        <v>3520</v>
      </c>
      <c r="F889" s="1">
        <v>32</v>
      </c>
      <c r="G889" s="1" t="s">
        <v>171</v>
      </c>
      <c r="H889" s="1" t="s">
        <v>172</v>
      </c>
      <c r="I889" s="1" t="s">
        <v>173</v>
      </c>
      <c r="J889" s="1" t="s">
        <v>243</v>
      </c>
      <c r="K889" s="1" t="s">
        <v>38</v>
      </c>
      <c r="L889" s="1" t="s">
        <v>38</v>
      </c>
      <c r="M889" s="1" t="s">
        <v>38</v>
      </c>
      <c r="N889" s="1">
        <v>51.24</v>
      </c>
      <c r="O889" s="2">
        <v>819.84</v>
      </c>
      <c r="P889" s="1">
        <v>11</v>
      </c>
      <c r="Q889" s="1">
        <v>20231006</v>
      </c>
      <c r="R889" s="1">
        <v>20231006</v>
      </c>
      <c r="S889" s="1">
        <v>20231006</v>
      </c>
      <c r="T889" s="1" t="s">
        <v>38</v>
      </c>
      <c r="U889" s="1" t="b">
        <v>0</v>
      </c>
      <c r="V889" s="1" t="b">
        <v>1</v>
      </c>
      <c r="W889" s="1" t="str" cm="1">
        <f t="array" ref="W889">_xlfn.XLOOKUP(MID(JuchuZan[[#This Row],[Item'#]],2,3),INDEX(_dtRg_Material,,1),INDEX(_dtRg_Material,,2),"-")</f>
        <v>M</v>
      </c>
      <c r="X889" s="1">
        <f>JuchuZan[[#This Row],[Total Length]]/JuchuZan[[#This Row],[OrderQty]]</f>
        <v>220</v>
      </c>
      <c r="Y889" s="87">
        <f>JuchuZan[[#This Row],[TotalPrice]]+Y888</f>
        <v>290309.04999999993</v>
      </c>
      <c r="Z8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89" s="1">
        <f>JuchuZan[[#This Row],[Total Length]]/JuchuZan[[#This Row],[Total Block]]</f>
        <v>110</v>
      </c>
      <c r="AB889" s="1">
        <f>JuchuZan[[#This Row],[TotalPrice]]/JuchuZan[[#This Row],[OrderQty]]</f>
        <v>51.24</v>
      </c>
      <c r="AC889" s="1" t="e">
        <f>_xlfn.XLOOKUP(JuchuZan[[#This Row],[H'#]],#REF!,#REF!,"NA",0)</f>
        <v>#REF!</v>
      </c>
      <c r="AD889" s="1" t="e">
        <f>_xlfn.XLOOKUP(JuchuZan[[#This Row],[H'#]],#REF!,#REF!,"NA",0)</f>
        <v>#REF!</v>
      </c>
      <c r="AE889" s="1" t="str">
        <f>_xlfn.XLOOKUP(JuchuZan[[#This Row],[H'#]],[3]Sheet1!$H$2:$H$1079,[3]Sheet1!$B$2:$B$1079,"NA",0)</f>
        <v>NA</v>
      </c>
    </row>
    <row r="890" spans="1:31">
      <c r="A890" s="1" t="s">
        <v>2375</v>
      </c>
      <c r="B890" s="1" t="s">
        <v>1452</v>
      </c>
      <c r="C890" s="1" t="s">
        <v>1453</v>
      </c>
      <c r="D890" s="1">
        <v>16</v>
      </c>
      <c r="E890" s="1">
        <v>7520</v>
      </c>
      <c r="F890" s="1">
        <v>32</v>
      </c>
      <c r="G890" s="1" t="s">
        <v>171</v>
      </c>
      <c r="H890" s="1" t="s">
        <v>172</v>
      </c>
      <c r="I890" s="1" t="s">
        <v>173</v>
      </c>
      <c r="J890" s="1" t="s">
        <v>243</v>
      </c>
      <c r="K890" s="1" t="s">
        <v>38</v>
      </c>
      <c r="L890" s="1" t="s">
        <v>38</v>
      </c>
      <c r="M890" s="1" t="s">
        <v>38</v>
      </c>
      <c r="N890" s="1">
        <v>69.400000000000006</v>
      </c>
      <c r="O890" s="2">
        <v>1110.4000000000001</v>
      </c>
      <c r="P890" s="1">
        <v>11</v>
      </c>
      <c r="Q890" s="1">
        <v>20231006</v>
      </c>
      <c r="R890" s="1">
        <v>20231006</v>
      </c>
      <c r="S890" s="1">
        <v>20231006</v>
      </c>
      <c r="T890" s="1" t="s">
        <v>38</v>
      </c>
      <c r="U890" s="1" t="b">
        <v>0</v>
      </c>
      <c r="V890" s="1" t="b">
        <v>1</v>
      </c>
      <c r="W890" s="1" t="str" cm="1">
        <f t="array" ref="W890">_xlfn.XLOOKUP(MID(JuchuZan[[#This Row],[Item'#]],2,3),INDEX(_dtRg_Material,,1),INDEX(_dtRg_Material,,2),"-")</f>
        <v>M</v>
      </c>
      <c r="X890" s="1">
        <f>JuchuZan[[#This Row],[Total Length]]/JuchuZan[[#This Row],[OrderQty]]</f>
        <v>470</v>
      </c>
      <c r="Y890" s="87">
        <f>JuchuZan[[#This Row],[TotalPrice]]+Y889</f>
        <v>291419.44999999995</v>
      </c>
      <c r="Z8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0" s="1">
        <f>JuchuZan[[#This Row],[Total Length]]/JuchuZan[[#This Row],[Total Block]]</f>
        <v>235</v>
      </c>
      <c r="AB890" s="1">
        <f>JuchuZan[[#This Row],[TotalPrice]]/JuchuZan[[#This Row],[OrderQty]]</f>
        <v>69.400000000000006</v>
      </c>
      <c r="AC890" s="1" t="e">
        <f>_xlfn.XLOOKUP(JuchuZan[[#This Row],[H'#]],#REF!,#REF!,"NA",0)</f>
        <v>#REF!</v>
      </c>
      <c r="AD890" s="1" t="e">
        <f>_xlfn.XLOOKUP(JuchuZan[[#This Row],[H'#]],#REF!,#REF!,"NA",0)</f>
        <v>#REF!</v>
      </c>
      <c r="AE890" s="1" t="str">
        <f>_xlfn.XLOOKUP(JuchuZan[[#This Row],[H'#]],[3]Sheet1!$H$2:$H$1079,[3]Sheet1!$B$2:$B$1079,"NA",0)</f>
        <v>NA</v>
      </c>
    </row>
    <row r="891" spans="1:31">
      <c r="A891" s="1" t="s">
        <v>2376</v>
      </c>
      <c r="B891" s="1" t="s">
        <v>99</v>
      </c>
      <c r="C891" s="1" t="s">
        <v>100</v>
      </c>
      <c r="D891" s="1">
        <v>15</v>
      </c>
      <c r="E891" s="1">
        <v>11400</v>
      </c>
      <c r="F891" s="1">
        <v>30</v>
      </c>
      <c r="G891" s="1" t="s">
        <v>101</v>
      </c>
      <c r="H891" s="1" t="s">
        <v>102</v>
      </c>
      <c r="I891" s="1" t="s">
        <v>103</v>
      </c>
      <c r="J891" s="1" t="s">
        <v>104</v>
      </c>
      <c r="K891" s="1" t="s">
        <v>105</v>
      </c>
      <c r="L891" s="1" t="s">
        <v>106</v>
      </c>
      <c r="M891" s="1" t="s">
        <v>53</v>
      </c>
      <c r="N891" s="1">
        <v>217.78</v>
      </c>
      <c r="O891" s="2">
        <v>3266.7</v>
      </c>
      <c r="P891" s="1">
        <v>11</v>
      </c>
      <c r="Q891" s="1">
        <v>20231009</v>
      </c>
      <c r="R891" s="1">
        <v>20231009</v>
      </c>
      <c r="S891" s="1">
        <v>20231009</v>
      </c>
      <c r="T891" s="1" t="s">
        <v>38</v>
      </c>
      <c r="U891" s="1" t="b">
        <v>0</v>
      </c>
      <c r="V891" s="1" t="b">
        <v>1</v>
      </c>
      <c r="W891" s="1" t="str" cm="1">
        <f t="array" ref="W891">_xlfn.XLOOKUP(MID(JuchuZan[[#This Row],[Item'#]],2,3),INDEX(_dtRg_Material,,1),INDEX(_dtRg_Material,,2),"-")</f>
        <v>-</v>
      </c>
      <c r="X891" s="1">
        <f>JuchuZan[[#This Row],[Total Length]]/JuchuZan[[#This Row],[OrderQty]]</f>
        <v>760</v>
      </c>
      <c r="Y891" s="87">
        <f>JuchuZan[[#This Row],[TotalPrice]]+Y890</f>
        <v>294686.14999999997</v>
      </c>
      <c r="Z8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1" s="1">
        <f>JuchuZan[[#This Row],[Total Length]]/JuchuZan[[#This Row],[Total Block]]</f>
        <v>380</v>
      </c>
      <c r="AB891" s="1">
        <f>JuchuZan[[#This Row],[TotalPrice]]/JuchuZan[[#This Row],[OrderQty]]</f>
        <v>217.78</v>
      </c>
      <c r="AC891" s="1" t="e">
        <f>_xlfn.XLOOKUP(JuchuZan[[#This Row],[H'#]],#REF!,#REF!,"NA",0)</f>
        <v>#REF!</v>
      </c>
      <c r="AD891" s="1" t="e">
        <f>_xlfn.XLOOKUP(JuchuZan[[#This Row],[H'#]],#REF!,#REF!,"NA",0)</f>
        <v>#REF!</v>
      </c>
      <c r="AE891" s="1" t="str">
        <f>_xlfn.XLOOKUP(JuchuZan[[#This Row],[H'#]],[3]Sheet1!$H$2:$H$1079,[3]Sheet1!$B$2:$B$1079,"NA",0)</f>
        <v>BC GRINDING</v>
      </c>
    </row>
    <row r="892" spans="1:31">
      <c r="A892" s="1" t="s">
        <v>2377</v>
      </c>
      <c r="B892" s="1" t="s">
        <v>2378</v>
      </c>
      <c r="C892" s="1" t="s">
        <v>2379</v>
      </c>
      <c r="D892" s="1">
        <v>1</v>
      </c>
      <c r="E892" s="1">
        <v>1200</v>
      </c>
      <c r="F892" s="1">
        <v>2</v>
      </c>
      <c r="G892" s="1" t="s">
        <v>2380</v>
      </c>
      <c r="H892" s="1" t="s">
        <v>49</v>
      </c>
      <c r="I892" s="1" t="s">
        <v>50</v>
      </c>
      <c r="J892" s="1" t="s">
        <v>68</v>
      </c>
      <c r="K892" s="1" t="s">
        <v>60</v>
      </c>
      <c r="L892" s="1" t="s">
        <v>38</v>
      </c>
      <c r="M892" s="1" t="s">
        <v>53</v>
      </c>
      <c r="N892" s="1">
        <v>624</v>
      </c>
      <c r="O892" s="2">
        <v>624</v>
      </c>
      <c r="P892" s="1">
        <v>11</v>
      </c>
      <c r="Q892" s="1">
        <v>20231009</v>
      </c>
      <c r="R892" s="1">
        <v>20231009</v>
      </c>
      <c r="S892" s="1">
        <v>20231009</v>
      </c>
      <c r="T892" s="1" t="s">
        <v>38</v>
      </c>
      <c r="U892" s="1" t="b">
        <v>0</v>
      </c>
      <c r="V892" s="1" t="b">
        <v>1</v>
      </c>
      <c r="W892" s="1" t="str" cm="1">
        <f t="array" ref="W892">_xlfn.XLOOKUP(MID(JuchuZan[[#This Row],[Item'#]],2,3),INDEX(_dtRg_Material,,1),INDEX(_dtRg_Material,,2),"-")</f>
        <v>-</v>
      </c>
      <c r="X892" s="1">
        <f>JuchuZan[[#This Row],[Total Length]]/JuchuZan[[#This Row],[OrderQty]]</f>
        <v>1200</v>
      </c>
      <c r="Y892" s="87">
        <f>JuchuZan[[#This Row],[TotalPrice]]+Y891</f>
        <v>295310.14999999997</v>
      </c>
      <c r="Z8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2" s="1">
        <f>JuchuZan[[#This Row],[Total Length]]/JuchuZan[[#This Row],[Total Block]]</f>
        <v>600</v>
      </c>
      <c r="AB892" s="1">
        <f>JuchuZan[[#This Row],[TotalPrice]]/JuchuZan[[#This Row],[OrderQty]]</f>
        <v>624</v>
      </c>
      <c r="AC892" s="1" t="e">
        <f>_xlfn.XLOOKUP(JuchuZan[[#This Row],[H'#]],#REF!,#REF!,"NA",0)</f>
        <v>#REF!</v>
      </c>
      <c r="AD892" s="1" t="e">
        <f>_xlfn.XLOOKUP(JuchuZan[[#This Row],[H'#]],#REF!,#REF!,"NA",0)</f>
        <v>#REF!</v>
      </c>
      <c r="AE892" s="1" t="str">
        <f>_xlfn.XLOOKUP(JuchuZan[[#This Row],[H'#]],[3]Sheet1!$H$2:$H$1079,[3]Sheet1!$B$2:$B$1079,"NA",0)</f>
        <v>ARMOLOY (CHROME)IL</v>
      </c>
    </row>
    <row r="893" spans="1:31">
      <c r="A893" s="1" t="s">
        <v>2381</v>
      </c>
      <c r="B893" s="1" t="s">
        <v>2382</v>
      </c>
      <c r="C893" s="1" t="s">
        <v>2383</v>
      </c>
      <c r="D893" s="1">
        <v>2</v>
      </c>
      <c r="E893" s="1">
        <v>508</v>
      </c>
      <c r="F893" s="1">
        <v>4</v>
      </c>
      <c r="G893" s="1" t="s">
        <v>156</v>
      </c>
      <c r="H893" s="1" t="s">
        <v>49</v>
      </c>
      <c r="I893" s="1" t="s">
        <v>50</v>
      </c>
      <c r="J893" s="1" t="s">
        <v>81</v>
      </c>
      <c r="K893" s="1" t="s">
        <v>60</v>
      </c>
      <c r="L893" s="1" t="s">
        <v>38</v>
      </c>
      <c r="M893" s="1" t="s">
        <v>38</v>
      </c>
      <c r="N893" s="1">
        <v>133.68</v>
      </c>
      <c r="O893" s="2">
        <v>267.36</v>
      </c>
      <c r="P893" s="1">
        <v>11</v>
      </c>
      <c r="Q893" s="1">
        <v>20231009</v>
      </c>
      <c r="R893" s="1">
        <v>20231009</v>
      </c>
      <c r="S893" s="1">
        <v>20231009</v>
      </c>
      <c r="T893" s="1" t="s">
        <v>38</v>
      </c>
      <c r="U893" s="1" t="b">
        <v>0</v>
      </c>
      <c r="V893" s="1" t="b">
        <v>1</v>
      </c>
      <c r="W893" s="1" t="str" cm="1">
        <f t="array" ref="W893">_xlfn.XLOOKUP(MID(JuchuZan[[#This Row],[Item'#]],2,3),INDEX(_dtRg_Material,,1),INDEX(_dtRg_Material,,2),"-")</f>
        <v>-</v>
      </c>
      <c r="X893" s="1">
        <f>JuchuZan[[#This Row],[Total Length]]/JuchuZan[[#This Row],[OrderQty]]</f>
        <v>254</v>
      </c>
      <c r="Y893" s="87">
        <f>JuchuZan[[#This Row],[TotalPrice]]+Y892</f>
        <v>295577.50999999995</v>
      </c>
      <c r="Z8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3" s="1">
        <f>JuchuZan[[#This Row],[Total Length]]/JuchuZan[[#This Row],[Total Block]]</f>
        <v>127</v>
      </c>
      <c r="AB893" s="1">
        <f>JuchuZan[[#This Row],[TotalPrice]]/JuchuZan[[#This Row],[OrderQty]]</f>
        <v>133.68</v>
      </c>
      <c r="AC893" s="1" t="e">
        <f>_xlfn.XLOOKUP(JuchuZan[[#This Row],[H'#]],#REF!,#REF!,"NA",0)</f>
        <v>#REF!</v>
      </c>
      <c r="AD893" s="1" t="e">
        <f>_xlfn.XLOOKUP(JuchuZan[[#This Row],[H'#]],#REF!,#REF!,"NA",0)</f>
        <v>#REF!</v>
      </c>
      <c r="AE893" s="1" t="str">
        <f>_xlfn.XLOOKUP(JuchuZan[[#This Row],[H'#]],[3]Sheet1!$H$2:$H$1079,[3]Sheet1!$B$2:$B$1079,"NA",0)</f>
        <v>WHEEL CUTTING HALF 4</v>
      </c>
    </row>
    <row r="894" spans="1:31">
      <c r="A894" s="1" t="s">
        <v>2384</v>
      </c>
      <c r="B894" s="1" t="s">
        <v>897</v>
      </c>
      <c r="C894" s="1" t="s">
        <v>898</v>
      </c>
      <c r="D894" s="1">
        <v>10</v>
      </c>
      <c r="E894" s="1">
        <v>49180</v>
      </c>
      <c r="F894" s="1">
        <v>40</v>
      </c>
      <c r="G894" s="1" t="s">
        <v>559</v>
      </c>
      <c r="H894" s="1" t="s">
        <v>66</v>
      </c>
      <c r="I894" s="1" t="s">
        <v>67</v>
      </c>
      <c r="J894" s="1" t="s">
        <v>68</v>
      </c>
      <c r="K894" s="1" t="s">
        <v>60</v>
      </c>
      <c r="L894" s="1" t="s">
        <v>96</v>
      </c>
      <c r="M894" s="1" t="s">
        <v>208</v>
      </c>
      <c r="N894" s="1">
        <v>664</v>
      </c>
      <c r="O894" s="2">
        <v>6640</v>
      </c>
      <c r="P894" s="1">
        <v>11</v>
      </c>
      <c r="Q894" s="1">
        <v>20231009</v>
      </c>
      <c r="R894" s="1">
        <v>20231009</v>
      </c>
      <c r="S894" s="1">
        <v>20231009</v>
      </c>
      <c r="T894" s="1" t="s">
        <v>899</v>
      </c>
      <c r="U894" s="1" t="b">
        <v>0</v>
      </c>
      <c r="V894" s="1" t="b">
        <v>1</v>
      </c>
      <c r="W894" s="1" t="str" cm="1">
        <f t="array" ref="W894">_xlfn.XLOOKUP(MID(JuchuZan[[#This Row],[Item'#]],2,3),INDEX(_dtRg_Material,,1),INDEX(_dtRg_Material,,2),"-")</f>
        <v>-</v>
      </c>
      <c r="X894" s="1">
        <f>JuchuZan[[#This Row],[Total Length]]/JuchuZan[[#This Row],[OrderQty]]</f>
        <v>4918</v>
      </c>
      <c r="Y894" s="87">
        <f>JuchuZan[[#This Row],[TotalPrice]]+Y893</f>
        <v>302217.50999999995</v>
      </c>
      <c r="Z8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894" s="1">
        <f>JuchuZan[[#This Row],[Total Length]]/JuchuZan[[#This Row],[Total Block]]</f>
        <v>1229.5</v>
      </c>
      <c r="AB894" s="1">
        <f>JuchuZan[[#This Row],[TotalPrice]]/JuchuZan[[#This Row],[OrderQty]]</f>
        <v>664</v>
      </c>
      <c r="AC894" s="1" t="e">
        <f>_xlfn.XLOOKUP(JuchuZan[[#This Row],[H'#]],#REF!,#REF!,"NA",0)</f>
        <v>#REF!</v>
      </c>
      <c r="AD894" s="1" t="e">
        <f>_xlfn.XLOOKUP(JuchuZan[[#This Row],[H'#]],#REF!,#REF!,"NA",0)</f>
        <v>#REF!</v>
      </c>
      <c r="AE894" s="1" t="str">
        <f>_xlfn.XLOOKUP(JuchuZan[[#This Row],[H'#]],[3]Sheet1!$H$2:$H$1079,[3]Sheet1!$B$2:$B$1079,"NA",0)</f>
        <v>NA</v>
      </c>
    </row>
    <row r="895" spans="1:31">
      <c r="A895" s="1" t="s">
        <v>2385</v>
      </c>
      <c r="B895" s="1" t="s">
        <v>2386</v>
      </c>
      <c r="C895" s="1" t="s">
        <v>2387</v>
      </c>
      <c r="D895" s="1">
        <v>20</v>
      </c>
      <c r="E895" s="1">
        <v>51200</v>
      </c>
      <c r="F895" s="1">
        <v>0</v>
      </c>
      <c r="G895" s="1" t="s">
        <v>2388</v>
      </c>
      <c r="H895" s="1" t="s">
        <v>324</v>
      </c>
      <c r="I895" s="1" t="s">
        <v>50</v>
      </c>
      <c r="J895" s="1" t="s">
        <v>114</v>
      </c>
      <c r="K895" s="1" t="s">
        <v>38</v>
      </c>
      <c r="L895" s="1" t="s">
        <v>61</v>
      </c>
      <c r="M895" s="1" t="s">
        <v>38</v>
      </c>
      <c r="N895" s="1">
        <v>200</v>
      </c>
      <c r="O895" s="2">
        <v>4000</v>
      </c>
      <c r="P895" s="1">
        <v>11</v>
      </c>
      <c r="Q895" s="1">
        <v>20231009</v>
      </c>
      <c r="R895" s="1">
        <v>20231009</v>
      </c>
      <c r="S895" s="1">
        <v>20231009</v>
      </c>
      <c r="T895" s="1" t="s">
        <v>38</v>
      </c>
      <c r="U895" s="1" t="b">
        <v>0</v>
      </c>
      <c r="V895" s="1" t="b">
        <v>1</v>
      </c>
      <c r="W895" s="1" t="str" cm="1">
        <f t="array" ref="W895">_xlfn.XLOOKUP(MID(JuchuZan[[#This Row],[Item'#]],2,3),INDEX(_dtRg_Material,,1),INDEX(_dtRg_Material,,2),"-")</f>
        <v>-</v>
      </c>
      <c r="X895" s="1">
        <f>JuchuZan[[#This Row],[Total Length]]/JuchuZan[[#This Row],[OrderQty]]</f>
        <v>2560</v>
      </c>
      <c r="Y895" s="87">
        <f>JuchuZan[[#This Row],[TotalPrice]]+Y894</f>
        <v>306217.50999999995</v>
      </c>
      <c r="Z8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5" s="1" t="e">
        <f>JuchuZan[[#This Row],[Total Length]]/JuchuZan[[#This Row],[Total Block]]</f>
        <v>#DIV/0!</v>
      </c>
      <c r="AB895" s="1">
        <f>JuchuZan[[#This Row],[TotalPrice]]/JuchuZan[[#This Row],[OrderQty]]</f>
        <v>200</v>
      </c>
      <c r="AC895" s="1" t="e">
        <f>_xlfn.XLOOKUP(JuchuZan[[#This Row],[H'#]],#REF!,#REF!,"NA",0)</f>
        <v>#REF!</v>
      </c>
      <c r="AD895" s="1" t="e">
        <f>_xlfn.XLOOKUP(JuchuZan[[#This Row],[H'#]],#REF!,#REF!,"NA",0)</f>
        <v>#REF!</v>
      </c>
      <c r="AE895" s="1" t="str">
        <f>_xlfn.XLOOKUP(JuchuZan[[#This Row],[H'#]],[3]Sheet1!$H$2:$H$1079,[3]Sheet1!$B$2:$B$1079,"NA",0)</f>
        <v>RAIL SURFACE/GROOVE GRINDING</v>
      </c>
    </row>
    <row r="896" spans="1:31">
      <c r="A896" s="1" t="s">
        <v>2389</v>
      </c>
      <c r="B896" s="1" t="s">
        <v>2390</v>
      </c>
      <c r="C896" s="1" t="s">
        <v>2391</v>
      </c>
      <c r="D896" s="1">
        <v>30</v>
      </c>
      <c r="E896" s="1">
        <v>75600</v>
      </c>
      <c r="F896" s="1">
        <v>0</v>
      </c>
      <c r="G896" s="1" t="s">
        <v>2388</v>
      </c>
      <c r="H896" s="1" t="s">
        <v>324</v>
      </c>
      <c r="I896" s="1" t="s">
        <v>50</v>
      </c>
      <c r="J896" s="1" t="s">
        <v>51</v>
      </c>
      <c r="K896" s="1" t="s">
        <v>38</v>
      </c>
      <c r="L896" s="1" t="s">
        <v>61</v>
      </c>
      <c r="M896" s="1" t="s">
        <v>38</v>
      </c>
      <c r="N896" s="1">
        <v>220</v>
      </c>
      <c r="O896" s="2">
        <v>6600</v>
      </c>
      <c r="P896" s="1">
        <v>11</v>
      </c>
      <c r="Q896" s="1">
        <v>20231009</v>
      </c>
      <c r="R896" s="1">
        <v>20231009</v>
      </c>
      <c r="S896" s="1">
        <v>20231009</v>
      </c>
      <c r="T896" s="1" t="s">
        <v>38</v>
      </c>
      <c r="U896" s="1" t="b">
        <v>0</v>
      </c>
      <c r="V896" s="1" t="b">
        <v>1</v>
      </c>
      <c r="W896" s="1" t="str" cm="1">
        <f t="array" ref="W896">_xlfn.XLOOKUP(MID(JuchuZan[[#This Row],[Item'#]],2,3),INDEX(_dtRg_Material,,1),INDEX(_dtRg_Material,,2),"-")</f>
        <v>-</v>
      </c>
      <c r="X896" s="1">
        <f>JuchuZan[[#This Row],[Total Length]]/JuchuZan[[#This Row],[OrderQty]]</f>
        <v>2520</v>
      </c>
      <c r="Y896" s="87">
        <f>JuchuZan[[#This Row],[TotalPrice]]+Y895</f>
        <v>312817.50999999995</v>
      </c>
      <c r="Z8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6" s="1" t="e">
        <f>JuchuZan[[#This Row],[Total Length]]/JuchuZan[[#This Row],[Total Block]]</f>
        <v>#DIV/0!</v>
      </c>
      <c r="AB896" s="1">
        <f>JuchuZan[[#This Row],[TotalPrice]]/JuchuZan[[#This Row],[OrderQty]]</f>
        <v>220</v>
      </c>
      <c r="AC896" s="1" t="e">
        <f>_xlfn.XLOOKUP(JuchuZan[[#This Row],[H'#]],#REF!,#REF!,"NA",0)</f>
        <v>#REF!</v>
      </c>
      <c r="AD896" s="1" t="e">
        <f>_xlfn.XLOOKUP(JuchuZan[[#This Row],[H'#]],#REF!,#REF!,"NA",0)</f>
        <v>#REF!</v>
      </c>
      <c r="AE896" s="1" t="str">
        <f>_xlfn.XLOOKUP(JuchuZan[[#This Row],[H'#]],[3]Sheet1!$H$2:$H$1079,[3]Sheet1!$B$2:$B$1079,"NA",0)</f>
        <v>NA</v>
      </c>
    </row>
    <row r="897" spans="1:31" hidden="1">
      <c r="A897" s="1" t="s">
        <v>2392</v>
      </c>
      <c r="B897" s="1" t="s">
        <v>2393</v>
      </c>
      <c r="C897" s="1" t="s">
        <v>2394</v>
      </c>
      <c r="D897" s="1">
        <v>1</v>
      </c>
      <c r="E897" s="1">
        <v>0</v>
      </c>
      <c r="F897" s="1">
        <v>0</v>
      </c>
      <c r="G897" s="1" t="s">
        <v>812</v>
      </c>
      <c r="H897" s="1" t="s">
        <v>270</v>
      </c>
      <c r="I897" s="1" t="s">
        <v>2395</v>
      </c>
      <c r="J897" s="1" t="s">
        <v>2396</v>
      </c>
      <c r="K897" s="1" t="s">
        <v>38</v>
      </c>
      <c r="L897" s="1" t="s">
        <v>38</v>
      </c>
      <c r="M897" s="1" t="s">
        <v>38</v>
      </c>
      <c r="N897" s="1">
        <v>54</v>
      </c>
      <c r="O897" s="2">
        <v>54</v>
      </c>
      <c r="P897" s="1">
        <v>11</v>
      </c>
      <c r="Q897" s="1">
        <v>20230824</v>
      </c>
      <c r="R897" s="1">
        <v>20231009</v>
      </c>
      <c r="S897" s="1">
        <v>20231009</v>
      </c>
      <c r="T897" s="1" t="s">
        <v>38</v>
      </c>
      <c r="U897" s="1" t="b">
        <v>0</v>
      </c>
      <c r="V897" s="1" t="b">
        <v>0</v>
      </c>
      <c r="W897" s="1" t="str" cm="1">
        <f t="array" ref="W897">_xlfn.XLOOKUP(MID(JuchuZan[[#This Row],[Item'#]],2,3),INDEX(_dtRg_Material,,1),INDEX(_dtRg_Material,,2),"-")</f>
        <v>-</v>
      </c>
      <c r="X897" s="1">
        <f>JuchuZan[[#This Row],[Total Length]]/JuchuZan[[#This Row],[OrderQty]]</f>
        <v>0</v>
      </c>
      <c r="Y897" s="87">
        <f>JuchuZan[[#This Row],[TotalPrice]]+Y896</f>
        <v>312871.50999999995</v>
      </c>
      <c r="Z8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7" s="1" t="e">
        <f>JuchuZan[[#This Row],[Total Length]]/JuchuZan[[#This Row],[Total Block]]</f>
        <v>#DIV/0!</v>
      </c>
      <c r="AB897" s="1">
        <f>JuchuZan[[#This Row],[TotalPrice]]/JuchuZan[[#This Row],[OrderQty]]</f>
        <v>54</v>
      </c>
      <c r="AC897" s="1" t="e">
        <f>_xlfn.XLOOKUP(JuchuZan[[#This Row],[H'#]],#REF!,#REF!,"NA",0)</f>
        <v>#REF!</v>
      </c>
      <c r="AD897" s="1" t="e">
        <f>_xlfn.XLOOKUP(JuchuZan[[#This Row],[H'#]],#REF!,#REF!,"NA",0)</f>
        <v>#REF!</v>
      </c>
      <c r="AE897" s="1" t="str">
        <f>_xlfn.XLOOKUP(JuchuZan[[#This Row],[H'#]],[3]Sheet1!$H$2:$H$1079,[3]Sheet1!$B$2:$B$1079,"NA",0)</f>
        <v>NA</v>
      </c>
    </row>
    <row r="898" spans="1:31">
      <c r="A898" s="1" t="s">
        <v>2397</v>
      </c>
      <c r="B898" s="1" t="s">
        <v>613</v>
      </c>
      <c r="C898" s="1" t="s">
        <v>614</v>
      </c>
      <c r="D898" s="1">
        <v>10</v>
      </c>
      <c r="E898" s="1">
        <v>50000</v>
      </c>
      <c r="F898" s="1">
        <v>20</v>
      </c>
      <c r="G898" s="1" t="s">
        <v>48</v>
      </c>
      <c r="H898" s="1" t="s">
        <v>49</v>
      </c>
      <c r="I898" s="1" t="s">
        <v>50</v>
      </c>
      <c r="J898" s="1" t="s">
        <v>51</v>
      </c>
      <c r="K898" s="1" t="s">
        <v>52</v>
      </c>
      <c r="L898" s="1" t="s">
        <v>38</v>
      </c>
      <c r="M898" s="1" t="s">
        <v>53</v>
      </c>
      <c r="N898" s="1">
        <v>712.76</v>
      </c>
      <c r="O898" s="2">
        <v>7127.6</v>
      </c>
      <c r="P898" s="1">
        <v>11</v>
      </c>
      <c r="Q898" s="1">
        <v>20231010</v>
      </c>
      <c r="R898" s="1">
        <v>20231010</v>
      </c>
      <c r="S898" s="1">
        <v>20231010</v>
      </c>
      <c r="T898" s="1" t="s">
        <v>615</v>
      </c>
      <c r="U898" s="1" t="b">
        <v>0</v>
      </c>
      <c r="V898" s="1" t="b">
        <v>1</v>
      </c>
      <c r="W898" s="1" t="str" cm="1">
        <f t="array" ref="W898">_xlfn.XLOOKUP(MID(JuchuZan[[#This Row],[Item'#]],2,3),INDEX(_dtRg_Material,,1),INDEX(_dtRg_Material,,2),"-")</f>
        <v>-</v>
      </c>
      <c r="X898" s="1">
        <f>JuchuZan[[#This Row],[Total Length]]/JuchuZan[[#This Row],[OrderQty]]</f>
        <v>5000</v>
      </c>
      <c r="Y898" s="87">
        <f>JuchuZan[[#This Row],[TotalPrice]]+Y897</f>
        <v>319999.10999999993</v>
      </c>
      <c r="Z8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8" s="1">
        <f>JuchuZan[[#This Row],[Total Length]]/JuchuZan[[#This Row],[Total Block]]</f>
        <v>2500</v>
      </c>
      <c r="AB898" s="1">
        <f>JuchuZan[[#This Row],[TotalPrice]]/JuchuZan[[#This Row],[OrderQty]]</f>
        <v>712.76</v>
      </c>
      <c r="AC898" s="1" t="e">
        <f>_xlfn.XLOOKUP(JuchuZan[[#This Row],[H'#]],#REF!,#REF!,"NA",0)</f>
        <v>#REF!</v>
      </c>
      <c r="AD898" s="1" t="e">
        <f>_xlfn.XLOOKUP(JuchuZan[[#This Row],[H'#]],#REF!,#REF!,"NA",0)</f>
        <v>#REF!</v>
      </c>
      <c r="AE898" s="1" t="str">
        <f>_xlfn.XLOOKUP(JuchuZan[[#This Row],[H'#]],[3]Sheet1!$H$2:$H$1079,[3]Sheet1!$B$2:$B$1079,"NA",0)</f>
        <v>NA</v>
      </c>
    </row>
    <row r="899" spans="1:31">
      <c r="A899" s="1" t="s">
        <v>2398</v>
      </c>
      <c r="B899" s="1" t="s">
        <v>2399</v>
      </c>
      <c r="C899" s="1" t="s">
        <v>2400</v>
      </c>
      <c r="D899" s="1">
        <v>8</v>
      </c>
      <c r="E899" s="1">
        <v>29920</v>
      </c>
      <c r="F899" s="1">
        <v>16</v>
      </c>
      <c r="G899" s="1" t="s">
        <v>402</v>
      </c>
      <c r="H899" s="1" t="s">
        <v>49</v>
      </c>
      <c r="I899" s="1" t="s">
        <v>50</v>
      </c>
      <c r="J899" s="1" t="s">
        <v>114</v>
      </c>
      <c r="K899" s="1" t="s">
        <v>82</v>
      </c>
      <c r="L899" s="1" t="s">
        <v>38</v>
      </c>
      <c r="M899" s="1" t="s">
        <v>38</v>
      </c>
      <c r="N899" s="1">
        <v>397.78</v>
      </c>
      <c r="O899" s="2">
        <v>3182.24</v>
      </c>
      <c r="P899" s="1">
        <v>11</v>
      </c>
      <c r="Q899" s="1">
        <v>20231010</v>
      </c>
      <c r="R899" s="1">
        <v>20231010</v>
      </c>
      <c r="S899" s="1">
        <v>20231010</v>
      </c>
      <c r="T899" s="1" t="s">
        <v>38</v>
      </c>
      <c r="U899" s="1" t="b">
        <v>0</v>
      </c>
      <c r="V899" s="1" t="b">
        <v>1</v>
      </c>
      <c r="W899" s="1" t="str" cm="1">
        <f t="array" ref="W899">_xlfn.XLOOKUP(MID(JuchuZan[[#This Row],[Item'#]],2,3),INDEX(_dtRg_Material,,1),INDEX(_dtRg_Material,,2),"-")</f>
        <v>-</v>
      </c>
      <c r="X899" s="1">
        <f>JuchuZan[[#This Row],[Total Length]]/JuchuZan[[#This Row],[OrderQty]]</f>
        <v>3740</v>
      </c>
      <c r="Y899" s="87">
        <f>JuchuZan[[#This Row],[TotalPrice]]+Y898</f>
        <v>323181.34999999992</v>
      </c>
      <c r="Z8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899" s="1">
        <f>JuchuZan[[#This Row],[Total Length]]/JuchuZan[[#This Row],[Total Block]]</f>
        <v>1870</v>
      </c>
      <c r="AB899" s="1">
        <f>JuchuZan[[#This Row],[TotalPrice]]/JuchuZan[[#This Row],[OrderQty]]</f>
        <v>397.78</v>
      </c>
      <c r="AC899" s="1" t="e">
        <f>_xlfn.XLOOKUP(JuchuZan[[#This Row],[H'#]],#REF!,#REF!,"NA",0)</f>
        <v>#REF!</v>
      </c>
      <c r="AD899" s="1" t="e">
        <f>_xlfn.XLOOKUP(JuchuZan[[#This Row],[H'#]],#REF!,#REF!,"NA",0)</f>
        <v>#REF!</v>
      </c>
      <c r="AE899" s="1" t="str">
        <f>_xlfn.XLOOKUP(JuchuZan[[#This Row],[H'#]],[3]Sheet1!$H$2:$H$1079,[3]Sheet1!$B$2:$B$1079,"NA",0)</f>
        <v>NA</v>
      </c>
    </row>
    <row r="900" spans="1:31">
      <c r="A900" s="1" t="s">
        <v>2401</v>
      </c>
      <c r="B900" s="1" t="s">
        <v>2402</v>
      </c>
      <c r="C900" s="1" t="s">
        <v>2403</v>
      </c>
      <c r="D900" s="1">
        <v>1</v>
      </c>
      <c r="E900" s="1">
        <v>380</v>
      </c>
      <c r="F900" s="1">
        <v>2</v>
      </c>
      <c r="G900" s="1" t="s">
        <v>156</v>
      </c>
      <c r="H900" s="1" t="s">
        <v>49</v>
      </c>
      <c r="I900" s="1" t="s">
        <v>50</v>
      </c>
      <c r="J900" s="1" t="s">
        <v>397</v>
      </c>
      <c r="K900" s="1" t="s">
        <v>60</v>
      </c>
      <c r="L900" s="1" t="s">
        <v>38</v>
      </c>
      <c r="M900" s="1" t="s">
        <v>53</v>
      </c>
      <c r="N900" s="1">
        <v>210</v>
      </c>
      <c r="O900" s="2">
        <v>210</v>
      </c>
      <c r="P900" s="1">
        <v>11</v>
      </c>
      <c r="Q900" s="1">
        <v>20230727</v>
      </c>
      <c r="R900" s="1">
        <v>20231010</v>
      </c>
      <c r="S900" s="1">
        <v>20231010</v>
      </c>
      <c r="T900" s="1" t="s">
        <v>38</v>
      </c>
      <c r="U900" s="1" t="b">
        <v>0</v>
      </c>
      <c r="V900" s="1" t="b">
        <v>1</v>
      </c>
      <c r="W900" s="1" t="str" cm="1">
        <f t="array" ref="W900">_xlfn.XLOOKUP(MID(JuchuZan[[#This Row],[Item'#]],2,3),INDEX(_dtRg_Material,,1),INDEX(_dtRg_Material,,2),"-")</f>
        <v>-</v>
      </c>
      <c r="X900" s="1">
        <f>JuchuZan[[#This Row],[Total Length]]/JuchuZan[[#This Row],[OrderQty]]</f>
        <v>380</v>
      </c>
      <c r="Y900" s="87">
        <f>JuchuZan[[#This Row],[TotalPrice]]+Y899</f>
        <v>323391.34999999992</v>
      </c>
      <c r="Z9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0" s="1">
        <f>JuchuZan[[#This Row],[Total Length]]/JuchuZan[[#This Row],[Total Block]]</f>
        <v>190</v>
      </c>
      <c r="AB900" s="1">
        <f>JuchuZan[[#This Row],[TotalPrice]]/JuchuZan[[#This Row],[OrderQty]]</f>
        <v>210</v>
      </c>
      <c r="AC900" s="1" t="e">
        <f>_xlfn.XLOOKUP(JuchuZan[[#This Row],[H'#]],#REF!,#REF!,"NA",0)</f>
        <v>#REF!</v>
      </c>
      <c r="AD900" s="1" t="e">
        <f>_xlfn.XLOOKUP(JuchuZan[[#This Row],[H'#]],#REF!,#REF!,"NA",0)</f>
        <v>#REF!</v>
      </c>
      <c r="AE900" s="1" t="str">
        <f>_xlfn.XLOOKUP(JuchuZan[[#This Row],[H'#]],[3]Sheet1!$H$2:$H$1079,[3]Sheet1!$B$2:$B$1079,"NA",0)</f>
        <v>NA</v>
      </c>
    </row>
    <row r="901" spans="1:31">
      <c r="A901" s="1" t="s">
        <v>2404</v>
      </c>
      <c r="B901" s="1" t="s">
        <v>2405</v>
      </c>
      <c r="C901" s="1" t="s">
        <v>2406</v>
      </c>
      <c r="D901" s="1">
        <v>3</v>
      </c>
      <c r="E901" s="1">
        <v>24300</v>
      </c>
      <c r="F901" s="1">
        <v>6</v>
      </c>
      <c r="G901" s="1" t="s">
        <v>1597</v>
      </c>
      <c r="H901" s="1" t="s">
        <v>49</v>
      </c>
      <c r="I901" s="1" t="s">
        <v>50</v>
      </c>
      <c r="J901" s="1" t="s">
        <v>114</v>
      </c>
      <c r="K901" s="1" t="s">
        <v>60</v>
      </c>
      <c r="L901" s="1" t="s">
        <v>38</v>
      </c>
      <c r="M901" s="1" t="s">
        <v>38</v>
      </c>
      <c r="N901" s="1">
        <v>994.98</v>
      </c>
      <c r="O901" s="2">
        <v>2984.94</v>
      </c>
      <c r="P901" s="1">
        <v>11</v>
      </c>
      <c r="Q901" s="1">
        <v>20231010</v>
      </c>
      <c r="R901" s="1">
        <v>20231010</v>
      </c>
      <c r="S901" s="1">
        <v>20231010</v>
      </c>
      <c r="T901" s="1" t="s">
        <v>2407</v>
      </c>
      <c r="U901" s="1" t="b">
        <v>0</v>
      </c>
      <c r="V901" s="1" t="b">
        <v>1</v>
      </c>
      <c r="W901" s="1" t="str" cm="1">
        <f t="array" ref="W901">_xlfn.XLOOKUP(MID(JuchuZan[[#This Row],[Item'#]],2,3),INDEX(_dtRg_Material,,1),INDEX(_dtRg_Material,,2),"-")</f>
        <v>-</v>
      </c>
      <c r="X901" s="1">
        <f>JuchuZan[[#This Row],[Total Length]]/JuchuZan[[#This Row],[OrderQty]]</f>
        <v>8100</v>
      </c>
      <c r="Y901" s="87">
        <f>JuchuZan[[#This Row],[TotalPrice]]+Y900</f>
        <v>326376.28999999992</v>
      </c>
      <c r="Z9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1" s="1">
        <f>JuchuZan[[#This Row],[Total Length]]/JuchuZan[[#This Row],[Total Block]]</f>
        <v>4050</v>
      </c>
      <c r="AB901" s="1">
        <f>JuchuZan[[#This Row],[TotalPrice]]/JuchuZan[[#This Row],[OrderQty]]</f>
        <v>994.98</v>
      </c>
      <c r="AC901" s="1" t="e">
        <f>_xlfn.XLOOKUP(JuchuZan[[#This Row],[H'#]],#REF!,#REF!,"NA",0)</f>
        <v>#REF!</v>
      </c>
      <c r="AD901" s="1" t="e">
        <f>_xlfn.XLOOKUP(JuchuZan[[#This Row],[H'#]],#REF!,#REF!,"NA",0)</f>
        <v>#REF!</v>
      </c>
      <c r="AE901" s="1" t="str">
        <f>_xlfn.XLOOKUP(JuchuZan[[#This Row],[H'#]],[3]Sheet1!$H$2:$H$1079,[3]Sheet1!$B$2:$B$1079,"NA",0)</f>
        <v>NA</v>
      </c>
    </row>
    <row r="902" spans="1:31">
      <c r="A902" s="1" t="s">
        <v>2408</v>
      </c>
      <c r="B902" s="1" t="s">
        <v>2207</v>
      </c>
      <c r="C902" s="1" t="s">
        <v>2208</v>
      </c>
      <c r="D902" s="1">
        <v>12</v>
      </c>
      <c r="E902" s="1">
        <v>0</v>
      </c>
      <c r="F902" s="1">
        <v>12</v>
      </c>
      <c r="G902" s="1" t="s">
        <v>38</v>
      </c>
      <c r="H902" s="1" t="s">
        <v>49</v>
      </c>
      <c r="I902" s="1" t="s">
        <v>50</v>
      </c>
      <c r="J902" s="1" t="s">
        <v>325</v>
      </c>
      <c r="K902" s="1" t="s">
        <v>82</v>
      </c>
      <c r="L902" s="1" t="s">
        <v>61</v>
      </c>
      <c r="M902" s="1" t="s">
        <v>38</v>
      </c>
      <c r="N902" s="1">
        <v>177.16</v>
      </c>
      <c r="O902" s="2">
        <v>2125.92</v>
      </c>
      <c r="P902" s="1">
        <v>21</v>
      </c>
      <c r="Q902" s="1">
        <v>20231012</v>
      </c>
      <c r="R902" s="1">
        <v>20231010</v>
      </c>
      <c r="S902" s="1">
        <v>20231010</v>
      </c>
      <c r="T902" s="1" t="s">
        <v>38</v>
      </c>
      <c r="U902" s="1" t="b">
        <v>0</v>
      </c>
      <c r="V902" s="1" t="b">
        <v>1</v>
      </c>
      <c r="W902" s="1" t="str" cm="1">
        <f t="array" ref="W902">_xlfn.XLOOKUP(MID(JuchuZan[[#This Row],[Item'#]],2,3),INDEX(_dtRg_Material,,1),INDEX(_dtRg_Material,,2),"-")</f>
        <v>-</v>
      </c>
      <c r="X902" s="1">
        <f>JuchuZan[[#This Row],[Total Length]]/JuchuZan[[#This Row],[OrderQty]]</f>
        <v>0</v>
      </c>
      <c r="Y902" s="87">
        <f>JuchuZan[[#This Row],[TotalPrice]]+Y901</f>
        <v>328502.2099999999</v>
      </c>
      <c r="Z9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2" s="1">
        <f>JuchuZan[[#This Row],[Total Length]]/JuchuZan[[#This Row],[Total Block]]</f>
        <v>0</v>
      </c>
      <c r="AB902" s="1">
        <f>JuchuZan[[#This Row],[TotalPrice]]/JuchuZan[[#This Row],[OrderQty]]</f>
        <v>177.16</v>
      </c>
      <c r="AC902" s="1" t="e">
        <f>_xlfn.XLOOKUP(JuchuZan[[#This Row],[H'#]],#REF!,#REF!,"NA",0)</f>
        <v>#REF!</v>
      </c>
      <c r="AD902" s="1" t="e">
        <f>_xlfn.XLOOKUP(JuchuZan[[#This Row],[H'#]],#REF!,#REF!,"NA",0)</f>
        <v>#REF!</v>
      </c>
      <c r="AE902" s="1" t="str">
        <f>_xlfn.XLOOKUP(JuchuZan[[#This Row],[H'#]],[3]Sheet1!$H$2:$H$1079,[3]Sheet1!$B$2:$B$1079,"NA",0)</f>
        <v>NA</v>
      </c>
    </row>
    <row r="903" spans="1:31">
      <c r="A903" s="1" t="s">
        <v>2409</v>
      </c>
      <c r="B903" s="1" t="s">
        <v>2207</v>
      </c>
      <c r="C903" s="1" t="s">
        <v>2208</v>
      </c>
      <c r="D903" s="1">
        <v>12</v>
      </c>
      <c r="E903" s="1">
        <v>0</v>
      </c>
      <c r="F903" s="1">
        <v>12</v>
      </c>
      <c r="G903" s="1" t="s">
        <v>38</v>
      </c>
      <c r="H903" s="1" t="s">
        <v>49</v>
      </c>
      <c r="I903" s="1" t="s">
        <v>50</v>
      </c>
      <c r="J903" s="1" t="s">
        <v>325</v>
      </c>
      <c r="K903" s="1" t="s">
        <v>82</v>
      </c>
      <c r="L903" s="1" t="s">
        <v>61</v>
      </c>
      <c r="M903" s="1" t="s">
        <v>38</v>
      </c>
      <c r="N903" s="1">
        <v>177.16</v>
      </c>
      <c r="O903" s="2">
        <v>2125.92</v>
      </c>
      <c r="P903" s="1">
        <v>21</v>
      </c>
      <c r="Q903" s="1">
        <v>20231012</v>
      </c>
      <c r="R903" s="1">
        <v>20231010</v>
      </c>
      <c r="S903" s="1">
        <v>20231010</v>
      </c>
      <c r="T903" s="1" t="s">
        <v>38</v>
      </c>
      <c r="U903" s="1" t="b">
        <v>0</v>
      </c>
      <c r="V903" s="1" t="b">
        <v>1</v>
      </c>
      <c r="W903" s="1" t="str" cm="1">
        <f t="array" ref="W903">_xlfn.XLOOKUP(MID(JuchuZan[[#This Row],[Item'#]],2,3),INDEX(_dtRg_Material,,1),INDEX(_dtRg_Material,,2),"-")</f>
        <v>-</v>
      </c>
      <c r="X903" s="1">
        <f>JuchuZan[[#This Row],[Total Length]]/JuchuZan[[#This Row],[OrderQty]]</f>
        <v>0</v>
      </c>
      <c r="Y903" s="87">
        <f>JuchuZan[[#This Row],[TotalPrice]]+Y902</f>
        <v>330628.12999999989</v>
      </c>
      <c r="Z9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3" s="1">
        <f>JuchuZan[[#This Row],[Total Length]]/JuchuZan[[#This Row],[Total Block]]</f>
        <v>0</v>
      </c>
      <c r="AB903" s="1">
        <f>JuchuZan[[#This Row],[TotalPrice]]/JuchuZan[[#This Row],[OrderQty]]</f>
        <v>177.16</v>
      </c>
      <c r="AC903" s="1" t="e">
        <f>_xlfn.XLOOKUP(JuchuZan[[#This Row],[H'#]],#REF!,#REF!,"NA",0)</f>
        <v>#REF!</v>
      </c>
      <c r="AD903" s="1" t="e">
        <f>_xlfn.XLOOKUP(JuchuZan[[#This Row],[H'#]],#REF!,#REF!,"NA",0)</f>
        <v>#REF!</v>
      </c>
      <c r="AE903" s="1" t="str">
        <f>_xlfn.XLOOKUP(JuchuZan[[#This Row],[H'#]],[3]Sheet1!$H$2:$H$1079,[3]Sheet1!$B$2:$B$1079,"NA",0)</f>
        <v>NA</v>
      </c>
    </row>
    <row r="904" spans="1:31">
      <c r="A904" s="1" t="s">
        <v>2410</v>
      </c>
      <c r="B904" s="1" t="s">
        <v>2207</v>
      </c>
      <c r="C904" s="1" t="s">
        <v>2208</v>
      </c>
      <c r="D904" s="1">
        <v>12</v>
      </c>
      <c r="E904" s="1">
        <v>0</v>
      </c>
      <c r="F904" s="1">
        <v>12</v>
      </c>
      <c r="G904" s="1" t="s">
        <v>38</v>
      </c>
      <c r="H904" s="1" t="s">
        <v>49</v>
      </c>
      <c r="I904" s="1" t="s">
        <v>50</v>
      </c>
      <c r="J904" s="1" t="s">
        <v>325</v>
      </c>
      <c r="K904" s="1" t="s">
        <v>82</v>
      </c>
      <c r="L904" s="1" t="s">
        <v>61</v>
      </c>
      <c r="M904" s="1" t="s">
        <v>38</v>
      </c>
      <c r="N904" s="1">
        <v>177.16</v>
      </c>
      <c r="O904" s="2">
        <v>2125.92</v>
      </c>
      <c r="P904" s="1">
        <v>21</v>
      </c>
      <c r="Q904" s="1">
        <v>20231012</v>
      </c>
      <c r="R904" s="1">
        <v>20231010</v>
      </c>
      <c r="S904" s="1">
        <v>20231010</v>
      </c>
      <c r="T904" s="1" t="s">
        <v>38</v>
      </c>
      <c r="U904" s="1" t="b">
        <v>0</v>
      </c>
      <c r="V904" s="1" t="b">
        <v>1</v>
      </c>
      <c r="W904" s="1" t="str" cm="1">
        <f t="array" ref="W904">_xlfn.XLOOKUP(MID(JuchuZan[[#This Row],[Item'#]],2,3),INDEX(_dtRg_Material,,1),INDEX(_dtRg_Material,,2),"-")</f>
        <v>-</v>
      </c>
      <c r="X904" s="1">
        <f>JuchuZan[[#This Row],[Total Length]]/JuchuZan[[#This Row],[OrderQty]]</f>
        <v>0</v>
      </c>
      <c r="Y904" s="87">
        <f>JuchuZan[[#This Row],[TotalPrice]]+Y903</f>
        <v>332754.04999999987</v>
      </c>
      <c r="Z9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4" s="1">
        <f>JuchuZan[[#This Row],[Total Length]]/JuchuZan[[#This Row],[Total Block]]</f>
        <v>0</v>
      </c>
      <c r="AB904" s="1">
        <f>JuchuZan[[#This Row],[TotalPrice]]/JuchuZan[[#This Row],[OrderQty]]</f>
        <v>177.16</v>
      </c>
      <c r="AC904" s="1" t="e">
        <f>_xlfn.XLOOKUP(JuchuZan[[#This Row],[H'#]],#REF!,#REF!,"NA",0)</f>
        <v>#REF!</v>
      </c>
      <c r="AD904" s="1" t="e">
        <f>_xlfn.XLOOKUP(JuchuZan[[#This Row],[H'#]],#REF!,#REF!,"NA",0)</f>
        <v>#REF!</v>
      </c>
      <c r="AE904" s="1" t="str">
        <f>_xlfn.XLOOKUP(JuchuZan[[#This Row],[H'#]],[3]Sheet1!$H$2:$H$1079,[3]Sheet1!$B$2:$B$1079,"NA",0)</f>
        <v>NA</v>
      </c>
    </row>
    <row r="905" spans="1:31">
      <c r="A905" s="1" t="s">
        <v>2411</v>
      </c>
      <c r="B905" s="1" t="s">
        <v>2106</v>
      </c>
      <c r="C905" s="1" t="s">
        <v>2107</v>
      </c>
      <c r="D905" s="1">
        <v>50</v>
      </c>
      <c r="E905" s="1">
        <v>0</v>
      </c>
      <c r="F905" s="1">
        <v>50</v>
      </c>
      <c r="G905" s="1" t="s">
        <v>38</v>
      </c>
      <c r="H905" s="1" t="s">
        <v>58</v>
      </c>
      <c r="I905" s="1" t="s">
        <v>50</v>
      </c>
      <c r="J905" s="1" t="s">
        <v>397</v>
      </c>
      <c r="K905" s="1" t="s">
        <v>60</v>
      </c>
      <c r="L905" s="1" t="s">
        <v>61</v>
      </c>
      <c r="M905" s="1" t="s">
        <v>38</v>
      </c>
      <c r="N905" s="1">
        <v>38.619999999999997</v>
      </c>
      <c r="O905" s="2">
        <v>1931</v>
      </c>
      <c r="P905" s="1">
        <v>21</v>
      </c>
      <c r="Q905" s="1">
        <v>20231012</v>
      </c>
      <c r="R905" s="1">
        <v>20231010</v>
      </c>
      <c r="S905" s="1">
        <v>20231010</v>
      </c>
      <c r="T905" s="1" t="s">
        <v>38</v>
      </c>
      <c r="U905" s="1" t="b">
        <v>0</v>
      </c>
      <c r="V905" s="1" t="b">
        <v>1</v>
      </c>
      <c r="W905" s="1" t="str" cm="1">
        <f t="array" ref="W905">_xlfn.XLOOKUP(MID(JuchuZan[[#This Row],[Item'#]],2,3),INDEX(_dtRg_Material,,1),INDEX(_dtRg_Material,,2),"-")</f>
        <v>-</v>
      </c>
      <c r="X905" s="1">
        <f>JuchuZan[[#This Row],[Total Length]]/JuchuZan[[#This Row],[OrderQty]]</f>
        <v>0</v>
      </c>
      <c r="Y905" s="87">
        <f>JuchuZan[[#This Row],[TotalPrice]]+Y904</f>
        <v>334685.04999999987</v>
      </c>
      <c r="Z9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5" s="1">
        <f>JuchuZan[[#This Row],[Total Length]]/JuchuZan[[#This Row],[Total Block]]</f>
        <v>0</v>
      </c>
      <c r="AB905" s="1">
        <f>JuchuZan[[#This Row],[TotalPrice]]/JuchuZan[[#This Row],[OrderQty]]</f>
        <v>38.619999999999997</v>
      </c>
      <c r="AC905" s="1" t="e">
        <f>_xlfn.XLOOKUP(JuchuZan[[#This Row],[H'#]],#REF!,#REF!,"NA",0)</f>
        <v>#REF!</v>
      </c>
      <c r="AD905" s="1" t="e">
        <f>_xlfn.XLOOKUP(JuchuZan[[#This Row],[H'#]],#REF!,#REF!,"NA",0)</f>
        <v>#REF!</v>
      </c>
      <c r="AE905" s="1" t="str">
        <f>_xlfn.XLOOKUP(JuchuZan[[#This Row],[H'#]],[3]Sheet1!$H$2:$H$1079,[3]Sheet1!$B$2:$B$1079,"NA",0)</f>
        <v>NA</v>
      </c>
    </row>
    <row r="906" spans="1:31">
      <c r="A906" s="1" t="s">
        <v>2412</v>
      </c>
      <c r="B906" s="1" t="s">
        <v>2413</v>
      </c>
      <c r="C906" s="1" t="s">
        <v>2414</v>
      </c>
      <c r="D906" s="1">
        <v>10</v>
      </c>
      <c r="E906" s="1">
        <v>25200</v>
      </c>
      <c r="F906" s="1">
        <v>0</v>
      </c>
      <c r="G906" s="1" t="s">
        <v>38</v>
      </c>
      <c r="H906" s="1" t="s">
        <v>919</v>
      </c>
      <c r="I906" s="1" t="s">
        <v>67</v>
      </c>
      <c r="J906" s="1" t="s">
        <v>397</v>
      </c>
      <c r="K906" s="1" t="s">
        <v>38</v>
      </c>
      <c r="L906" s="1" t="s">
        <v>61</v>
      </c>
      <c r="M906" s="1" t="s">
        <v>38</v>
      </c>
      <c r="N906" s="1">
        <v>382.13</v>
      </c>
      <c r="O906" s="2">
        <v>3821.3</v>
      </c>
      <c r="P906" s="1">
        <v>21</v>
      </c>
      <c r="Q906" s="1">
        <v>20231010</v>
      </c>
      <c r="R906" s="1">
        <v>20231010</v>
      </c>
      <c r="S906" s="1">
        <v>20231010</v>
      </c>
      <c r="T906" s="1" t="s">
        <v>38</v>
      </c>
      <c r="U906" s="1" t="b">
        <v>0</v>
      </c>
      <c r="V906" s="1" t="b">
        <v>1</v>
      </c>
      <c r="W906" s="1" t="str" cm="1">
        <f t="array" ref="W906">_xlfn.XLOOKUP(MID(JuchuZan[[#This Row],[Item'#]],2,3),INDEX(_dtRg_Material,,1),INDEX(_dtRg_Material,,2),"-")</f>
        <v>M</v>
      </c>
      <c r="X906" s="1">
        <f>JuchuZan[[#This Row],[Total Length]]/JuchuZan[[#This Row],[OrderQty]]</f>
        <v>2520</v>
      </c>
      <c r="Y906" s="87">
        <f>JuchuZan[[#This Row],[TotalPrice]]+Y905</f>
        <v>338506.34999999986</v>
      </c>
      <c r="Z9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6" s="1" t="e">
        <f>JuchuZan[[#This Row],[Total Length]]/JuchuZan[[#This Row],[Total Block]]</f>
        <v>#DIV/0!</v>
      </c>
      <c r="AB906" s="1">
        <f>JuchuZan[[#This Row],[TotalPrice]]/JuchuZan[[#This Row],[OrderQty]]</f>
        <v>382.13</v>
      </c>
      <c r="AC906" s="1" t="e">
        <f>_xlfn.XLOOKUP(JuchuZan[[#This Row],[H'#]],#REF!,#REF!,"NA",0)</f>
        <v>#REF!</v>
      </c>
      <c r="AD906" s="1" t="e">
        <f>_xlfn.XLOOKUP(JuchuZan[[#This Row],[H'#]],#REF!,#REF!,"NA",0)</f>
        <v>#REF!</v>
      </c>
      <c r="AE906" s="1" t="str">
        <f>_xlfn.XLOOKUP(JuchuZan[[#This Row],[H'#]],[3]Sheet1!$H$2:$H$1079,[3]Sheet1!$B$2:$B$1079,"NA",0)</f>
        <v>NA</v>
      </c>
    </row>
    <row r="907" spans="1:31">
      <c r="A907" s="1" t="s">
        <v>2415</v>
      </c>
      <c r="B907" s="1" t="s">
        <v>2416</v>
      </c>
      <c r="C907" s="1" t="s">
        <v>2417</v>
      </c>
      <c r="D907" s="1">
        <v>10</v>
      </c>
      <c r="E907" s="1">
        <v>25200</v>
      </c>
      <c r="F907" s="1">
        <v>0</v>
      </c>
      <c r="G907" s="1" t="s">
        <v>38</v>
      </c>
      <c r="H907" s="1" t="s">
        <v>919</v>
      </c>
      <c r="I907" s="1" t="s">
        <v>67</v>
      </c>
      <c r="J907" s="1" t="s">
        <v>51</v>
      </c>
      <c r="K907" s="1" t="s">
        <v>38</v>
      </c>
      <c r="L907" s="1" t="s">
        <v>61</v>
      </c>
      <c r="M907" s="1" t="s">
        <v>38</v>
      </c>
      <c r="N907" s="1">
        <v>451.14</v>
      </c>
      <c r="O907" s="2">
        <v>4511.3999999999996</v>
      </c>
      <c r="P907" s="1">
        <v>21</v>
      </c>
      <c r="Q907" s="1">
        <v>20231010</v>
      </c>
      <c r="R907" s="1">
        <v>20231010</v>
      </c>
      <c r="S907" s="1">
        <v>20231010</v>
      </c>
      <c r="T907" s="1" t="s">
        <v>38</v>
      </c>
      <c r="U907" s="1" t="b">
        <v>0</v>
      </c>
      <c r="V907" s="1" t="b">
        <v>1</v>
      </c>
      <c r="W907" s="1" t="str" cm="1">
        <f t="array" ref="W907">_xlfn.XLOOKUP(MID(JuchuZan[[#This Row],[Item'#]],2,3),INDEX(_dtRg_Material,,1),INDEX(_dtRg_Material,,2),"-")</f>
        <v>M</v>
      </c>
      <c r="X907" s="1">
        <f>JuchuZan[[#This Row],[Total Length]]/JuchuZan[[#This Row],[OrderQty]]</f>
        <v>2520</v>
      </c>
      <c r="Y907" s="87">
        <f>JuchuZan[[#This Row],[TotalPrice]]+Y906</f>
        <v>343017.74999999988</v>
      </c>
      <c r="Z9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7" s="1" t="e">
        <f>JuchuZan[[#This Row],[Total Length]]/JuchuZan[[#This Row],[Total Block]]</f>
        <v>#DIV/0!</v>
      </c>
      <c r="AB907" s="1">
        <f>JuchuZan[[#This Row],[TotalPrice]]/JuchuZan[[#This Row],[OrderQty]]</f>
        <v>451.14</v>
      </c>
      <c r="AC907" s="1" t="e">
        <f>_xlfn.XLOOKUP(JuchuZan[[#This Row],[H'#]],#REF!,#REF!,"NA",0)</f>
        <v>#REF!</v>
      </c>
      <c r="AD907" s="1" t="e">
        <f>_xlfn.XLOOKUP(JuchuZan[[#This Row],[H'#]],#REF!,#REF!,"NA",0)</f>
        <v>#REF!</v>
      </c>
      <c r="AE907" s="1" t="str">
        <f>_xlfn.XLOOKUP(JuchuZan[[#This Row],[H'#]],[3]Sheet1!$H$2:$H$1079,[3]Sheet1!$B$2:$B$1079,"NA",0)</f>
        <v>NA</v>
      </c>
    </row>
    <row r="908" spans="1:31">
      <c r="A908" s="1" t="s">
        <v>2418</v>
      </c>
      <c r="B908" s="1" t="s">
        <v>504</v>
      </c>
      <c r="C908" s="1" t="s">
        <v>336</v>
      </c>
      <c r="D908" s="1">
        <v>100</v>
      </c>
      <c r="E908" s="1">
        <v>0</v>
      </c>
      <c r="F908" s="1">
        <v>100</v>
      </c>
      <c r="G908" s="1" t="s">
        <v>505</v>
      </c>
      <c r="H908" s="1" t="s">
        <v>49</v>
      </c>
      <c r="I908" s="1" t="s">
        <v>50</v>
      </c>
      <c r="J908" s="1" t="s">
        <v>114</v>
      </c>
      <c r="K908" s="1" t="s">
        <v>60</v>
      </c>
      <c r="L908" s="1" t="s">
        <v>61</v>
      </c>
      <c r="M908" s="1" t="s">
        <v>53</v>
      </c>
      <c r="N908" s="1">
        <v>32</v>
      </c>
      <c r="O908" s="2">
        <v>3200</v>
      </c>
      <c r="P908" s="1">
        <v>11</v>
      </c>
      <c r="Q908" s="1">
        <v>20230828</v>
      </c>
      <c r="R908" s="1">
        <v>20231010</v>
      </c>
      <c r="S908" s="1">
        <v>20231010</v>
      </c>
      <c r="T908" s="1" t="s">
        <v>38</v>
      </c>
      <c r="U908" s="1" t="b">
        <v>0</v>
      </c>
      <c r="V908" s="1" t="b">
        <v>1</v>
      </c>
      <c r="W908" s="1" t="str" cm="1">
        <f t="array" ref="W908">_xlfn.XLOOKUP(MID(JuchuZan[[#This Row],[Item'#]],2,3),INDEX(_dtRg_Material,,1),INDEX(_dtRg_Material,,2),"-")</f>
        <v>-</v>
      </c>
      <c r="X908" s="1">
        <f>JuchuZan[[#This Row],[Total Length]]/JuchuZan[[#This Row],[OrderQty]]</f>
        <v>0</v>
      </c>
      <c r="Y908" s="87">
        <f>JuchuZan[[#This Row],[TotalPrice]]+Y907</f>
        <v>346217.74999999988</v>
      </c>
      <c r="Z9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8" s="1">
        <f>JuchuZan[[#This Row],[Total Length]]/JuchuZan[[#This Row],[Total Block]]</f>
        <v>0</v>
      </c>
      <c r="AB908" s="1">
        <f>JuchuZan[[#This Row],[TotalPrice]]/JuchuZan[[#This Row],[OrderQty]]</f>
        <v>32</v>
      </c>
      <c r="AC908" s="1" t="e">
        <f>_xlfn.XLOOKUP(JuchuZan[[#This Row],[H'#]],#REF!,#REF!,"NA",0)</f>
        <v>#REF!</v>
      </c>
      <c r="AD908" s="1" t="e">
        <f>_xlfn.XLOOKUP(JuchuZan[[#This Row],[H'#]],#REF!,#REF!,"NA",0)</f>
        <v>#REF!</v>
      </c>
      <c r="AE908" s="1" t="str">
        <f>_xlfn.XLOOKUP(JuchuZan[[#This Row],[H'#]],[3]Sheet1!$H$2:$H$1079,[3]Sheet1!$B$2:$B$1079,"NA",0)</f>
        <v>NA</v>
      </c>
    </row>
    <row r="909" spans="1:31">
      <c r="A909" s="1" t="s">
        <v>2419</v>
      </c>
      <c r="B909" s="1" t="s">
        <v>2420</v>
      </c>
      <c r="C909" s="1" t="s">
        <v>2421</v>
      </c>
      <c r="D909" s="1">
        <v>4</v>
      </c>
      <c r="E909" s="1">
        <v>27760</v>
      </c>
      <c r="F909" s="1">
        <v>24</v>
      </c>
      <c r="G909" s="1" t="s">
        <v>1541</v>
      </c>
      <c r="H909" s="1" t="s">
        <v>49</v>
      </c>
      <c r="I909" s="1" t="s">
        <v>50</v>
      </c>
      <c r="J909" s="1" t="s">
        <v>114</v>
      </c>
      <c r="K909" s="1" t="s">
        <v>115</v>
      </c>
      <c r="L909" s="1" t="s">
        <v>38</v>
      </c>
      <c r="M909" s="1" t="s">
        <v>38</v>
      </c>
      <c r="N909" s="1">
        <v>1023.63</v>
      </c>
      <c r="O909" s="2">
        <v>4094.52</v>
      </c>
      <c r="P909" s="1">
        <v>11</v>
      </c>
      <c r="Q909" s="1">
        <v>20231010</v>
      </c>
      <c r="R909" s="1">
        <v>20231010</v>
      </c>
      <c r="S909" s="1">
        <v>20231010</v>
      </c>
      <c r="T909" s="1" t="s">
        <v>2422</v>
      </c>
      <c r="U909" s="1" t="b">
        <v>0</v>
      </c>
      <c r="V909" s="1" t="b">
        <v>1</v>
      </c>
      <c r="W909" s="1" t="str" cm="1">
        <f t="array" ref="W909">_xlfn.XLOOKUP(MID(JuchuZan[[#This Row],[Item'#]],2,3),INDEX(_dtRg_Material,,1),INDEX(_dtRg_Material,,2),"-")</f>
        <v>-</v>
      </c>
      <c r="X909" s="1">
        <f>JuchuZan[[#This Row],[Total Length]]/JuchuZan[[#This Row],[OrderQty]]</f>
        <v>6940</v>
      </c>
      <c r="Y909" s="87">
        <f>JuchuZan[[#This Row],[TotalPrice]]+Y908</f>
        <v>350312.2699999999</v>
      </c>
      <c r="Z9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09" s="1">
        <f>JuchuZan[[#This Row],[Total Length]]/JuchuZan[[#This Row],[Total Block]]</f>
        <v>1156.6666666666667</v>
      </c>
      <c r="AB909" s="1">
        <f>JuchuZan[[#This Row],[TotalPrice]]/JuchuZan[[#This Row],[OrderQty]]</f>
        <v>1023.63</v>
      </c>
      <c r="AC909" s="1" t="e">
        <f>_xlfn.XLOOKUP(JuchuZan[[#This Row],[H'#]],#REF!,#REF!,"NA",0)</f>
        <v>#REF!</v>
      </c>
      <c r="AD909" s="1" t="e">
        <f>_xlfn.XLOOKUP(JuchuZan[[#This Row],[H'#]],#REF!,#REF!,"NA",0)</f>
        <v>#REF!</v>
      </c>
      <c r="AE909" s="1" t="str">
        <f>_xlfn.XLOOKUP(JuchuZan[[#This Row],[H'#]],[3]Sheet1!$H$2:$H$1079,[3]Sheet1!$B$2:$B$1079,"NA",0)</f>
        <v>WASHING &amp; WIPING RAIL</v>
      </c>
    </row>
    <row r="910" spans="1:31">
      <c r="A910" s="1" t="s">
        <v>2423</v>
      </c>
      <c r="B910" s="1" t="s">
        <v>327</v>
      </c>
      <c r="C910" s="1" t="s">
        <v>328</v>
      </c>
      <c r="D910" s="1">
        <v>40</v>
      </c>
      <c r="E910" s="1">
        <v>0</v>
      </c>
      <c r="F910" s="1">
        <v>40</v>
      </c>
      <c r="G910" s="1" t="s">
        <v>38</v>
      </c>
      <c r="H910" s="1" t="s">
        <v>49</v>
      </c>
      <c r="I910" s="1" t="s">
        <v>50</v>
      </c>
      <c r="J910" s="1" t="s">
        <v>114</v>
      </c>
      <c r="K910" s="1" t="s">
        <v>60</v>
      </c>
      <c r="L910" s="1" t="s">
        <v>61</v>
      </c>
      <c r="M910" s="1" t="s">
        <v>38</v>
      </c>
      <c r="N910" s="1">
        <v>46.94</v>
      </c>
      <c r="O910" s="2">
        <v>1877.6</v>
      </c>
      <c r="P910" s="1">
        <v>21</v>
      </c>
      <c r="Q910" s="1">
        <v>20230926</v>
      </c>
      <c r="R910" s="1">
        <v>20231010</v>
      </c>
      <c r="S910" s="1">
        <v>20231010</v>
      </c>
      <c r="T910" s="1" t="s">
        <v>38</v>
      </c>
      <c r="U910" s="1" t="b">
        <v>0</v>
      </c>
      <c r="V910" s="1" t="b">
        <v>1</v>
      </c>
      <c r="W910" s="1" t="str" cm="1">
        <f t="array" ref="W910">_xlfn.XLOOKUP(MID(JuchuZan[[#This Row],[Item'#]],2,3),INDEX(_dtRg_Material,,1),INDEX(_dtRg_Material,,2),"-")</f>
        <v>-</v>
      </c>
      <c r="X910" s="1">
        <f>JuchuZan[[#This Row],[Total Length]]/JuchuZan[[#This Row],[OrderQty]]</f>
        <v>0</v>
      </c>
      <c r="Y910" s="87">
        <f>JuchuZan[[#This Row],[TotalPrice]]+Y909</f>
        <v>352189.86999999988</v>
      </c>
      <c r="Z9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0" s="1">
        <f>JuchuZan[[#This Row],[Total Length]]/JuchuZan[[#This Row],[Total Block]]</f>
        <v>0</v>
      </c>
      <c r="AB910" s="1">
        <f>JuchuZan[[#This Row],[TotalPrice]]/JuchuZan[[#This Row],[OrderQty]]</f>
        <v>46.94</v>
      </c>
      <c r="AC910" s="1" t="e">
        <f>_xlfn.XLOOKUP(JuchuZan[[#This Row],[H'#]],#REF!,#REF!,"NA",0)</f>
        <v>#REF!</v>
      </c>
      <c r="AD910" s="1" t="e">
        <f>_xlfn.XLOOKUP(JuchuZan[[#This Row],[H'#]],#REF!,#REF!,"NA",0)</f>
        <v>#REF!</v>
      </c>
      <c r="AE910" s="1" t="str">
        <f>_xlfn.XLOOKUP(JuchuZan[[#This Row],[H'#]],[3]Sheet1!$H$2:$H$1079,[3]Sheet1!$B$2:$B$1079,"NA",0)</f>
        <v>NA</v>
      </c>
    </row>
    <row r="911" spans="1:31">
      <c r="A911" s="1" t="s">
        <v>2424</v>
      </c>
      <c r="B911" s="1" t="s">
        <v>2273</v>
      </c>
      <c r="C911" s="1" t="s">
        <v>2274</v>
      </c>
      <c r="D911" s="1">
        <v>90</v>
      </c>
      <c r="E911" s="1">
        <v>0</v>
      </c>
      <c r="F911" s="1">
        <v>90</v>
      </c>
      <c r="G911" s="1" t="s">
        <v>123</v>
      </c>
      <c r="H911" s="1" t="s">
        <v>49</v>
      </c>
      <c r="I911" s="1" t="s">
        <v>50</v>
      </c>
      <c r="J911" s="1" t="s">
        <v>81</v>
      </c>
      <c r="K911" s="1" t="s">
        <v>60</v>
      </c>
      <c r="L911" s="1" t="s">
        <v>38</v>
      </c>
      <c r="M911" s="1" t="s">
        <v>38</v>
      </c>
      <c r="N911" s="1">
        <v>46.61</v>
      </c>
      <c r="O911" s="2">
        <v>4194.8999999999996</v>
      </c>
      <c r="P911" s="1">
        <v>11</v>
      </c>
      <c r="Q911" s="1">
        <v>20230929</v>
      </c>
      <c r="R911" s="1">
        <v>20231010</v>
      </c>
      <c r="S911" s="1">
        <v>20231010</v>
      </c>
      <c r="T911" s="1" t="s">
        <v>38</v>
      </c>
      <c r="U911" s="1" t="b">
        <v>0</v>
      </c>
      <c r="V911" s="1" t="b">
        <v>1</v>
      </c>
      <c r="W911" s="1" t="str" cm="1">
        <f t="array" ref="W911">_xlfn.XLOOKUP(MID(JuchuZan[[#This Row],[Item'#]],2,3),INDEX(_dtRg_Material,,1),INDEX(_dtRg_Material,,2),"-")</f>
        <v>-</v>
      </c>
      <c r="X911" s="1">
        <f>JuchuZan[[#This Row],[Total Length]]/JuchuZan[[#This Row],[OrderQty]]</f>
        <v>0</v>
      </c>
      <c r="Y911" s="87">
        <f>JuchuZan[[#This Row],[TotalPrice]]+Y910</f>
        <v>356384.7699999999</v>
      </c>
      <c r="Z9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1" s="1">
        <f>JuchuZan[[#This Row],[Total Length]]/JuchuZan[[#This Row],[Total Block]]</f>
        <v>0</v>
      </c>
      <c r="AB911" s="1">
        <f>JuchuZan[[#This Row],[TotalPrice]]/JuchuZan[[#This Row],[OrderQty]]</f>
        <v>46.61</v>
      </c>
      <c r="AC911" s="1" t="e">
        <f>_xlfn.XLOOKUP(JuchuZan[[#This Row],[H'#]],#REF!,#REF!,"NA",0)</f>
        <v>#REF!</v>
      </c>
      <c r="AD911" s="1" t="e">
        <f>_xlfn.XLOOKUP(JuchuZan[[#This Row],[H'#]],#REF!,#REF!,"NA",0)</f>
        <v>#REF!</v>
      </c>
      <c r="AE911" s="1" t="str">
        <f>_xlfn.XLOOKUP(JuchuZan[[#This Row],[H'#]],[3]Sheet1!$H$2:$H$1079,[3]Sheet1!$B$2:$B$1079,"NA",0)</f>
        <v>NA</v>
      </c>
    </row>
    <row r="912" spans="1:31" hidden="1">
      <c r="A912" s="1" t="s">
        <v>2425</v>
      </c>
      <c r="B912" s="1" t="s">
        <v>2426</v>
      </c>
      <c r="C912" s="1" t="s">
        <v>2427</v>
      </c>
      <c r="D912" s="1">
        <v>20</v>
      </c>
      <c r="E912" s="1">
        <v>0</v>
      </c>
      <c r="F912" s="1">
        <v>0</v>
      </c>
      <c r="G912" s="1" t="s">
        <v>38</v>
      </c>
      <c r="H912" s="1" t="s">
        <v>35</v>
      </c>
      <c r="I912" s="1" t="s">
        <v>38</v>
      </c>
      <c r="J912" s="1" t="s">
        <v>38</v>
      </c>
      <c r="K912" s="1" t="s">
        <v>38</v>
      </c>
      <c r="L912" s="1" t="s">
        <v>38</v>
      </c>
      <c r="M912" s="1" t="s">
        <v>38</v>
      </c>
      <c r="N912" s="1">
        <v>36</v>
      </c>
      <c r="O912" s="2">
        <v>720</v>
      </c>
      <c r="P912" s="1">
        <v>21</v>
      </c>
      <c r="Q912" s="1">
        <v>20230911</v>
      </c>
      <c r="R912" s="1">
        <v>20231010</v>
      </c>
      <c r="S912" s="1">
        <v>20231010</v>
      </c>
      <c r="T912" s="1" t="s">
        <v>38</v>
      </c>
      <c r="U912" s="1" t="b">
        <v>0</v>
      </c>
      <c r="V912" s="1" t="b">
        <v>0</v>
      </c>
      <c r="W912" s="1" t="str" cm="1">
        <f t="array" ref="W912">_xlfn.XLOOKUP(MID(JuchuZan[[#This Row],[Item'#]],2,3),INDEX(_dtRg_Material,,1),INDEX(_dtRg_Material,,2),"-")</f>
        <v>-</v>
      </c>
      <c r="X912" s="1">
        <f>JuchuZan[[#This Row],[Total Length]]/JuchuZan[[#This Row],[OrderQty]]</f>
        <v>0</v>
      </c>
      <c r="Y912" s="87">
        <f>JuchuZan[[#This Row],[TotalPrice]]+Y911</f>
        <v>357104.7699999999</v>
      </c>
      <c r="Z9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2" s="1" t="e">
        <f>JuchuZan[[#This Row],[Total Length]]/JuchuZan[[#This Row],[Total Block]]</f>
        <v>#DIV/0!</v>
      </c>
      <c r="AB912" s="1">
        <f>JuchuZan[[#This Row],[TotalPrice]]/JuchuZan[[#This Row],[OrderQty]]</f>
        <v>36</v>
      </c>
      <c r="AC912" s="1" t="e">
        <f>_xlfn.XLOOKUP(JuchuZan[[#This Row],[H'#]],#REF!,#REF!,"NA",0)</f>
        <v>#REF!</v>
      </c>
      <c r="AD912" s="1" t="e">
        <f>_xlfn.XLOOKUP(JuchuZan[[#This Row],[H'#]],#REF!,#REF!,"NA",0)</f>
        <v>#REF!</v>
      </c>
      <c r="AE912" s="1" t="str">
        <f>_xlfn.XLOOKUP(JuchuZan[[#This Row],[H'#]],[3]Sheet1!$H$2:$H$1079,[3]Sheet1!$B$2:$B$1079,"NA",0)</f>
        <v>NA</v>
      </c>
    </row>
    <row r="913" spans="1:31">
      <c r="A913" s="1" t="s">
        <v>2428</v>
      </c>
      <c r="B913" s="1" t="s">
        <v>2429</v>
      </c>
      <c r="C913" s="1" t="s">
        <v>2430</v>
      </c>
      <c r="D913" s="1">
        <v>10</v>
      </c>
      <c r="E913" s="1">
        <v>3800</v>
      </c>
      <c r="F913" s="1">
        <v>10</v>
      </c>
      <c r="G913" s="1" t="s">
        <v>2431</v>
      </c>
      <c r="H913" s="1" t="s">
        <v>1171</v>
      </c>
      <c r="I913" s="1" t="s">
        <v>233</v>
      </c>
      <c r="J913" s="1" t="s">
        <v>114</v>
      </c>
      <c r="K913" s="1" t="s">
        <v>105</v>
      </c>
      <c r="L913" s="1" t="s">
        <v>38</v>
      </c>
      <c r="M913" s="1" t="s">
        <v>38</v>
      </c>
      <c r="N913" s="1">
        <v>69.599999999999994</v>
      </c>
      <c r="O913" s="2">
        <v>696</v>
      </c>
      <c r="P913" s="1">
        <v>11</v>
      </c>
      <c r="Q913" s="1">
        <v>20230825</v>
      </c>
      <c r="R913" s="1">
        <v>20231010</v>
      </c>
      <c r="S913" s="1">
        <v>20231010</v>
      </c>
      <c r="T913" s="1" t="s">
        <v>38</v>
      </c>
      <c r="U913" s="1" t="b">
        <v>0</v>
      </c>
      <c r="V913" s="1" t="b">
        <v>1</v>
      </c>
      <c r="W913" s="1" t="str" cm="1">
        <f t="array" ref="W913">_xlfn.XLOOKUP(MID(JuchuZan[[#This Row],[Item'#]],2,3),INDEX(_dtRg_Material,,1),INDEX(_dtRg_Material,,2),"-")</f>
        <v>-</v>
      </c>
      <c r="X913" s="1">
        <f>JuchuZan[[#This Row],[Total Length]]/JuchuZan[[#This Row],[OrderQty]]</f>
        <v>380</v>
      </c>
      <c r="Y913" s="87">
        <f>JuchuZan[[#This Row],[TotalPrice]]+Y912</f>
        <v>357800.7699999999</v>
      </c>
      <c r="Z9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3" s="1">
        <f>JuchuZan[[#This Row],[Total Length]]/JuchuZan[[#This Row],[Total Block]]</f>
        <v>380</v>
      </c>
      <c r="AB913" s="1">
        <f>JuchuZan[[#This Row],[TotalPrice]]/JuchuZan[[#This Row],[OrderQty]]</f>
        <v>69.599999999999994</v>
      </c>
      <c r="AC913" s="1" t="e">
        <f>_xlfn.XLOOKUP(JuchuZan[[#This Row],[H'#]],#REF!,#REF!,"NA",0)</f>
        <v>#REF!</v>
      </c>
      <c r="AD913" s="1" t="e">
        <f>_xlfn.XLOOKUP(JuchuZan[[#This Row],[H'#]],#REF!,#REF!,"NA",0)</f>
        <v>#REF!</v>
      </c>
      <c r="AE913" s="1" t="str">
        <f>_xlfn.XLOOKUP(JuchuZan[[#This Row],[H'#]],[3]Sheet1!$H$2:$H$1079,[3]Sheet1!$B$2:$B$1079,"NA",0)</f>
        <v>ROTARY GRINDING</v>
      </c>
    </row>
    <row r="914" spans="1:31">
      <c r="A914" s="1" t="s">
        <v>2432</v>
      </c>
      <c r="B914" s="1" t="s">
        <v>1705</v>
      </c>
      <c r="C914" s="1" t="s">
        <v>1706</v>
      </c>
      <c r="D914" s="1">
        <v>8</v>
      </c>
      <c r="E914" s="1">
        <v>1960</v>
      </c>
      <c r="F914" s="1">
        <v>16</v>
      </c>
      <c r="G914" s="1" t="s">
        <v>171</v>
      </c>
      <c r="H914" s="1" t="s">
        <v>172</v>
      </c>
      <c r="I914" s="1" t="s">
        <v>173</v>
      </c>
      <c r="J914" s="1" t="s">
        <v>243</v>
      </c>
      <c r="K914" s="1" t="s">
        <v>38</v>
      </c>
      <c r="L914" s="1" t="s">
        <v>38</v>
      </c>
      <c r="M914" s="1" t="s">
        <v>38</v>
      </c>
      <c r="N914" s="1">
        <v>53.05</v>
      </c>
      <c r="O914" s="2">
        <v>424.4</v>
      </c>
      <c r="P914" s="1">
        <v>11</v>
      </c>
      <c r="Q914" s="1">
        <v>20231010</v>
      </c>
      <c r="R914" s="1">
        <v>20231010</v>
      </c>
      <c r="S914" s="1">
        <v>20231010</v>
      </c>
      <c r="T914" s="1" t="s">
        <v>38</v>
      </c>
      <c r="U914" s="1" t="b">
        <v>0</v>
      </c>
      <c r="V914" s="1" t="b">
        <v>1</v>
      </c>
      <c r="W914" s="1" t="str" cm="1">
        <f t="array" ref="W914">_xlfn.XLOOKUP(MID(JuchuZan[[#This Row],[Item'#]],2,3),INDEX(_dtRg_Material,,1),INDEX(_dtRg_Material,,2),"-")</f>
        <v>M</v>
      </c>
      <c r="X914" s="1">
        <f>JuchuZan[[#This Row],[Total Length]]/JuchuZan[[#This Row],[OrderQty]]</f>
        <v>245</v>
      </c>
      <c r="Y914" s="87">
        <f>JuchuZan[[#This Row],[TotalPrice]]+Y913</f>
        <v>358225.16999999993</v>
      </c>
      <c r="Z9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4" s="1">
        <f>JuchuZan[[#This Row],[Total Length]]/JuchuZan[[#This Row],[Total Block]]</f>
        <v>122.5</v>
      </c>
      <c r="AB914" s="1">
        <f>JuchuZan[[#This Row],[TotalPrice]]/JuchuZan[[#This Row],[OrderQty]]</f>
        <v>53.05</v>
      </c>
      <c r="AC914" s="1" t="e">
        <f>_xlfn.XLOOKUP(JuchuZan[[#This Row],[H'#]],#REF!,#REF!,"NA",0)</f>
        <v>#REF!</v>
      </c>
      <c r="AD914" s="1" t="e">
        <f>_xlfn.XLOOKUP(JuchuZan[[#This Row],[H'#]],#REF!,#REF!,"NA",0)</f>
        <v>#REF!</v>
      </c>
      <c r="AE914" s="1" t="str">
        <f>_xlfn.XLOOKUP(JuchuZan[[#This Row],[H'#]],[3]Sheet1!$H$2:$H$1079,[3]Sheet1!$B$2:$B$1079,"NA",0)</f>
        <v>NA</v>
      </c>
    </row>
    <row r="915" spans="1:31">
      <c r="A915" s="1" t="s">
        <v>2433</v>
      </c>
      <c r="B915" s="1" t="s">
        <v>1708</v>
      </c>
      <c r="C915" s="1" t="s">
        <v>1709</v>
      </c>
      <c r="D915" s="1">
        <v>16</v>
      </c>
      <c r="E915" s="1">
        <v>3520</v>
      </c>
      <c r="F915" s="1">
        <v>32</v>
      </c>
      <c r="G915" s="1" t="s">
        <v>171</v>
      </c>
      <c r="H915" s="1" t="s">
        <v>172</v>
      </c>
      <c r="I915" s="1" t="s">
        <v>173</v>
      </c>
      <c r="J915" s="1" t="s">
        <v>243</v>
      </c>
      <c r="K915" s="1" t="s">
        <v>38</v>
      </c>
      <c r="L915" s="1" t="s">
        <v>38</v>
      </c>
      <c r="M915" s="1" t="s">
        <v>38</v>
      </c>
      <c r="N915" s="1">
        <v>51.24</v>
      </c>
      <c r="O915" s="2">
        <v>819.84</v>
      </c>
      <c r="P915" s="1">
        <v>11</v>
      </c>
      <c r="Q915" s="1">
        <v>20231010</v>
      </c>
      <c r="R915" s="1">
        <v>20231010</v>
      </c>
      <c r="S915" s="1">
        <v>20231010</v>
      </c>
      <c r="T915" s="1" t="s">
        <v>38</v>
      </c>
      <c r="U915" s="1" t="b">
        <v>0</v>
      </c>
      <c r="V915" s="1" t="b">
        <v>1</v>
      </c>
      <c r="W915" s="1" t="str" cm="1">
        <f t="array" ref="W915">_xlfn.XLOOKUP(MID(JuchuZan[[#This Row],[Item'#]],2,3),INDEX(_dtRg_Material,,1),INDEX(_dtRg_Material,,2),"-")</f>
        <v>M</v>
      </c>
      <c r="X915" s="1">
        <f>JuchuZan[[#This Row],[Total Length]]/JuchuZan[[#This Row],[OrderQty]]</f>
        <v>220</v>
      </c>
      <c r="Y915" s="87">
        <f>JuchuZan[[#This Row],[TotalPrice]]+Y914</f>
        <v>359045.00999999995</v>
      </c>
      <c r="Z9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5" s="1">
        <f>JuchuZan[[#This Row],[Total Length]]/JuchuZan[[#This Row],[Total Block]]</f>
        <v>110</v>
      </c>
      <c r="AB915" s="1">
        <f>JuchuZan[[#This Row],[TotalPrice]]/JuchuZan[[#This Row],[OrderQty]]</f>
        <v>51.24</v>
      </c>
      <c r="AC915" s="1" t="e">
        <f>_xlfn.XLOOKUP(JuchuZan[[#This Row],[H'#]],#REF!,#REF!,"NA",0)</f>
        <v>#REF!</v>
      </c>
      <c r="AD915" s="1" t="e">
        <f>_xlfn.XLOOKUP(JuchuZan[[#This Row],[H'#]],#REF!,#REF!,"NA",0)</f>
        <v>#REF!</v>
      </c>
      <c r="AE915" s="1" t="str">
        <f>_xlfn.XLOOKUP(JuchuZan[[#This Row],[H'#]],[3]Sheet1!$H$2:$H$1079,[3]Sheet1!$B$2:$B$1079,"NA",0)</f>
        <v>NA</v>
      </c>
    </row>
    <row r="916" spans="1:31">
      <c r="A916" s="1" t="s">
        <v>2434</v>
      </c>
      <c r="B916" s="1" t="s">
        <v>1452</v>
      </c>
      <c r="C916" s="1" t="s">
        <v>1453</v>
      </c>
      <c r="D916" s="1">
        <v>16</v>
      </c>
      <c r="E916" s="1">
        <v>7520</v>
      </c>
      <c r="F916" s="1">
        <v>32</v>
      </c>
      <c r="G916" s="1" t="s">
        <v>171</v>
      </c>
      <c r="H916" s="1" t="s">
        <v>172</v>
      </c>
      <c r="I916" s="1" t="s">
        <v>173</v>
      </c>
      <c r="J916" s="1" t="s">
        <v>243</v>
      </c>
      <c r="K916" s="1" t="s">
        <v>38</v>
      </c>
      <c r="L916" s="1" t="s">
        <v>38</v>
      </c>
      <c r="M916" s="1" t="s">
        <v>38</v>
      </c>
      <c r="N916" s="1">
        <v>69.400000000000006</v>
      </c>
      <c r="O916" s="2">
        <v>1110.4000000000001</v>
      </c>
      <c r="P916" s="1">
        <v>11</v>
      </c>
      <c r="Q916" s="1">
        <v>20231010</v>
      </c>
      <c r="R916" s="1">
        <v>20231010</v>
      </c>
      <c r="S916" s="1">
        <v>20231010</v>
      </c>
      <c r="T916" s="1" t="s">
        <v>38</v>
      </c>
      <c r="U916" s="1" t="b">
        <v>0</v>
      </c>
      <c r="V916" s="1" t="b">
        <v>1</v>
      </c>
      <c r="W916" s="1" t="str" cm="1">
        <f t="array" ref="W916">_xlfn.XLOOKUP(MID(JuchuZan[[#This Row],[Item'#]],2,3),INDEX(_dtRg_Material,,1),INDEX(_dtRg_Material,,2),"-")</f>
        <v>M</v>
      </c>
      <c r="X916" s="1">
        <f>JuchuZan[[#This Row],[Total Length]]/JuchuZan[[#This Row],[OrderQty]]</f>
        <v>470</v>
      </c>
      <c r="Y916" s="87">
        <f>JuchuZan[[#This Row],[TotalPrice]]+Y915</f>
        <v>360155.41</v>
      </c>
      <c r="Z9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6" s="1">
        <f>JuchuZan[[#This Row],[Total Length]]/JuchuZan[[#This Row],[Total Block]]</f>
        <v>235</v>
      </c>
      <c r="AB916" s="1">
        <f>JuchuZan[[#This Row],[TotalPrice]]/JuchuZan[[#This Row],[OrderQty]]</f>
        <v>69.400000000000006</v>
      </c>
      <c r="AC916" s="1" t="e">
        <f>_xlfn.XLOOKUP(JuchuZan[[#This Row],[H'#]],#REF!,#REF!,"NA",0)</f>
        <v>#REF!</v>
      </c>
      <c r="AD916" s="1" t="e">
        <f>_xlfn.XLOOKUP(JuchuZan[[#This Row],[H'#]],#REF!,#REF!,"NA",0)</f>
        <v>#REF!</v>
      </c>
      <c r="AE916" s="1" t="str">
        <f>_xlfn.XLOOKUP(JuchuZan[[#This Row],[H'#]],[3]Sheet1!$H$2:$H$1079,[3]Sheet1!$B$2:$B$1079,"NA",0)</f>
        <v>NA</v>
      </c>
    </row>
    <row r="917" spans="1:31">
      <c r="A917" s="1" t="s">
        <v>2435</v>
      </c>
      <c r="B917" s="1" t="s">
        <v>2436</v>
      </c>
      <c r="C917" s="1" t="s">
        <v>2437</v>
      </c>
      <c r="D917" s="1">
        <v>6</v>
      </c>
      <c r="E917" s="1">
        <v>870</v>
      </c>
      <c r="F917" s="1">
        <v>6</v>
      </c>
      <c r="G917" s="1" t="s">
        <v>402</v>
      </c>
      <c r="H917" s="1" t="s">
        <v>172</v>
      </c>
      <c r="I917" s="1" t="s">
        <v>173</v>
      </c>
      <c r="J917" s="1" t="s">
        <v>243</v>
      </c>
      <c r="K917" s="1" t="s">
        <v>38</v>
      </c>
      <c r="L917" s="1" t="s">
        <v>38</v>
      </c>
      <c r="M917" s="1" t="s">
        <v>38</v>
      </c>
      <c r="N917" s="1">
        <v>34.22</v>
      </c>
      <c r="O917" s="2">
        <v>205.32</v>
      </c>
      <c r="P917" s="1">
        <v>11</v>
      </c>
      <c r="Q917" s="1">
        <v>20231109</v>
      </c>
      <c r="R917" s="1">
        <v>20231010</v>
      </c>
      <c r="S917" s="1">
        <v>20231109</v>
      </c>
      <c r="T917" s="1" t="s">
        <v>38</v>
      </c>
      <c r="U917" s="1" t="b">
        <v>0</v>
      </c>
      <c r="V917" s="1" t="b">
        <v>1</v>
      </c>
      <c r="W917" s="1" t="str" cm="1">
        <f t="array" ref="W917">_xlfn.XLOOKUP(MID(JuchuZan[[#This Row],[Item'#]],2,3),INDEX(_dtRg_Material,,1),INDEX(_dtRg_Material,,2),"-")</f>
        <v>M</v>
      </c>
      <c r="X917" s="1">
        <f>JuchuZan[[#This Row],[Total Length]]/JuchuZan[[#This Row],[OrderQty]]</f>
        <v>145</v>
      </c>
      <c r="Y917" s="87">
        <f>JuchuZan[[#This Row],[TotalPrice]]+Y916</f>
        <v>360360.73</v>
      </c>
      <c r="Z9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7" s="1">
        <f>JuchuZan[[#This Row],[Total Length]]/JuchuZan[[#This Row],[Total Block]]</f>
        <v>145</v>
      </c>
      <c r="AB917" s="1">
        <f>JuchuZan[[#This Row],[TotalPrice]]/JuchuZan[[#This Row],[OrderQty]]</f>
        <v>34.22</v>
      </c>
      <c r="AC917" s="1" t="e">
        <f>_xlfn.XLOOKUP(JuchuZan[[#This Row],[H'#]],#REF!,#REF!,"NA",0)</f>
        <v>#REF!</v>
      </c>
      <c r="AD917" s="1" t="e">
        <f>_xlfn.XLOOKUP(JuchuZan[[#This Row],[H'#]],#REF!,#REF!,"NA",0)</f>
        <v>#REF!</v>
      </c>
      <c r="AE917" s="1" t="str">
        <f>_xlfn.XLOOKUP(JuchuZan[[#This Row],[H'#]],[3]Sheet1!$H$2:$H$1079,[3]Sheet1!$B$2:$B$1079,"NA",0)</f>
        <v>WHEEL CUTTING HALF 4</v>
      </c>
    </row>
    <row r="918" spans="1:31">
      <c r="A918" s="1" t="s">
        <v>2438</v>
      </c>
      <c r="B918" s="1" t="s">
        <v>142</v>
      </c>
      <c r="C918" s="1" t="s">
        <v>143</v>
      </c>
      <c r="D918" s="1">
        <v>100</v>
      </c>
      <c r="E918" s="1">
        <v>0</v>
      </c>
      <c r="F918" s="1">
        <v>100</v>
      </c>
      <c r="G918" s="1" t="s">
        <v>144</v>
      </c>
      <c r="H918" s="1" t="s">
        <v>49</v>
      </c>
      <c r="I918" s="1" t="s">
        <v>50</v>
      </c>
      <c r="J918" s="1" t="s">
        <v>59</v>
      </c>
      <c r="K918" s="1" t="s">
        <v>82</v>
      </c>
      <c r="L918" s="1" t="s">
        <v>61</v>
      </c>
      <c r="M918" s="1" t="s">
        <v>38</v>
      </c>
      <c r="N918" s="1">
        <v>27.77</v>
      </c>
      <c r="O918" s="2">
        <v>2777</v>
      </c>
      <c r="P918" s="1">
        <v>11</v>
      </c>
      <c r="Q918" s="1">
        <v>20231221</v>
      </c>
      <c r="R918" s="1">
        <v>20231010</v>
      </c>
      <c r="S918" s="1">
        <v>20231218</v>
      </c>
      <c r="T918" s="1" t="s">
        <v>38</v>
      </c>
      <c r="U918" s="1" t="b">
        <v>0</v>
      </c>
      <c r="V918" s="1" t="b">
        <v>1</v>
      </c>
      <c r="W918" s="1" t="str" cm="1">
        <f t="array" ref="W918">_xlfn.XLOOKUP(MID(JuchuZan[[#This Row],[Item'#]],2,3),INDEX(_dtRg_Material,,1),INDEX(_dtRg_Material,,2),"-")</f>
        <v>-</v>
      </c>
      <c r="X918" s="1">
        <f>JuchuZan[[#This Row],[Total Length]]/JuchuZan[[#This Row],[OrderQty]]</f>
        <v>0</v>
      </c>
      <c r="Y918" s="87">
        <f>JuchuZan[[#This Row],[TotalPrice]]+Y917</f>
        <v>363137.73</v>
      </c>
      <c r="Z9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8" s="1">
        <f>JuchuZan[[#This Row],[Total Length]]/JuchuZan[[#This Row],[Total Block]]</f>
        <v>0</v>
      </c>
      <c r="AB918" s="1">
        <f>JuchuZan[[#This Row],[TotalPrice]]/JuchuZan[[#This Row],[OrderQty]]</f>
        <v>27.77</v>
      </c>
      <c r="AC918" s="1" t="e">
        <f>_xlfn.XLOOKUP(JuchuZan[[#This Row],[H'#]],#REF!,#REF!,"NA",0)</f>
        <v>#REF!</v>
      </c>
      <c r="AD918" s="1" t="e">
        <f>_xlfn.XLOOKUP(JuchuZan[[#This Row],[H'#]],#REF!,#REF!,"NA",0)</f>
        <v>#REF!</v>
      </c>
      <c r="AE918" s="1" t="str">
        <f>_xlfn.XLOOKUP(JuchuZan[[#This Row],[H'#]],[3]Sheet1!$H$2:$H$1079,[3]Sheet1!$B$2:$B$1079,"NA",0)</f>
        <v>NA</v>
      </c>
    </row>
    <row r="919" spans="1:31">
      <c r="A919" s="1" t="s">
        <v>2439</v>
      </c>
      <c r="B919" s="1" t="s">
        <v>2440</v>
      </c>
      <c r="C919" s="1" t="s">
        <v>838</v>
      </c>
      <c r="D919" s="1">
        <v>17</v>
      </c>
      <c r="E919" s="1">
        <v>34000</v>
      </c>
      <c r="F919" s="1">
        <v>0</v>
      </c>
      <c r="G919" s="1" t="s">
        <v>350</v>
      </c>
      <c r="H919" s="1" t="s">
        <v>324</v>
      </c>
      <c r="I919" s="1" t="s">
        <v>50</v>
      </c>
      <c r="J919" s="1" t="s">
        <v>325</v>
      </c>
      <c r="K919" s="1" t="s">
        <v>38</v>
      </c>
      <c r="L919" s="1" t="s">
        <v>61</v>
      </c>
      <c r="M919" s="1" t="s">
        <v>38</v>
      </c>
      <c r="N919" s="1">
        <v>383</v>
      </c>
      <c r="O919" s="2">
        <v>6511</v>
      </c>
      <c r="P919" s="1">
        <v>11</v>
      </c>
      <c r="Q919" s="1">
        <v>20230515</v>
      </c>
      <c r="R919" s="1">
        <v>20231011</v>
      </c>
      <c r="S919" s="1">
        <v>20230822</v>
      </c>
      <c r="T919" s="1" t="s">
        <v>38</v>
      </c>
      <c r="U919" s="1" t="b">
        <v>0</v>
      </c>
      <c r="V919" s="1" t="b">
        <v>1</v>
      </c>
      <c r="W919" s="1" t="str" cm="1">
        <f t="array" ref="W919">_xlfn.XLOOKUP(MID(JuchuZan[[#This Row],[Item'#]],2,3),INDEX(_dtRg_Material,,1),INDEX(_dtRg_Material,,2),"-")</f>
        <v>-</v>
      </c>
      <c r="X919" s="1">
        <f>JuchuZan[[#This Row],[Total Length]]/JuchuZan[[#This Row],[OrderQty]]</f>
        <v>2000</v>
      </c>
      <c r="Y919" s="87">
        <f>JuchuZan[[#This Row],[TotalPrice]]+Y918</f>
        <v>369648.73</v>
      </c>
      <c r="Z9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19" s="1" t="e">
        <f>JuchuZan[[#This Row],[Total Length]]/JuchuZan[[#This Row],[Total Block]]</f>
        <v>#DIV/0!</v>
      </c>
      <c r="AB919" s="1">
        <f>JuchuZan[[#This Row],[TotalPrice]]/JuchuZan[[#This Row],[OrderQty]]</f>
        <v>383</v>
      </c>
      <c r="AC919" s="1" t="e">
        <f>_xlfn.XLOOKUP(JuchuZan[[#This Row],[H'#]],#REF!,#REF!,"NA",0)</f>
        <v>#REF!</v>
      </c>
      <c r="AD919" s="1" t="e">
        <f>_xlfn.XLOOKUP(JuchuZan[[#This Row],[H'#]],#REF!,#REF!,"NA",0)</f>
        <v>#REF!</v>
      </c>
      <c r="AE919" s="1" t="str">
        <f>_xlfn.XLOOKUP(JuchuZan[[#This Row],[H'#]],[3]Sheet1!$H$2:$H$1079,[3]Sheet1!$B$2:$B$1079,"NA",0)</f>
        <v>NA</v>
      </c>
    </row>
    <row r="920" spans="1:31" hidden="1">
      <c r="A920" s="1" t="s">
        <v>2441</v>
      </c>
      <c r="B920" s="1" t="s">
        <v>846</v>
      </c>
      <c r="C920" s="1" t="s">
        <v>847</v>
      </c>
      <c r="D920" s="1">
        <v>1</v>
      </c>
      <c r="E920" s="1">
        <v>0</v>
      </c>
      <c r="F920" s="1">
        <v>0</v>
      </c>
      <c r="G920" s="1" t="s">
        <v>848</v>
      </c>
      <c r="H920" s="1" t="s">
        <v>270</v>
      </c>
      <c r="I920" s="1" t="s">
        <v>271</v>
      </c>
      <c r="J920" s="1" t="s">
        <v>38</v>
      </c>
      <c r="K920" s="1" t="s">
        <v>38</v>
      </c>
      <c r="L920" s="1" t="s">
        <v>38</v>
      </c>
      <c r="M920" s="1" t="s">
        <v>38</v>
      </c>
      <c r="N920" s="1">
        <v>3805</v>
      </c>
      <c r="O920" s="2">
        <v>3805</v>
      </c>
      <c r="P920" s="1">
        <v>11</v>
      </c>
      <c r="Q920" s="1">
        <v>20231011</v>
      </c>
      <c r="R920" s="1">
        <v>20231011</v>
      </c>
      <c r="S920" s="1">
        <v>20231011</v>
      </c>
      <c r="T920" s="1" t="s">
        <v>38</v>
      </c>
      <c r="U920" s="1" t="b">
        <v>0</v>
      </c>
      <c r="V920" s="1" t="b">
        <v>0</v>
      </c>
      <c r="W920" s="1" t="str" cm="1">
        <f t="array" ref="W920">_xlfn.XLOOKUP(MID(JuchuZan[[#This Row],[Item'#]],2,3),INDEX(_dtRg_Material,,1),INDEX(_dtRg_Material,,2),"-")</f>
        <v>-</v>
      </c>
      <c r="X920" s="1">
        <f>JuchuZan[[#This Row],[Total Length]]/JuchuZan[[#This Row],[OrderQty]]</f>
        <v>0</v>
      </c>
      <c r="Y920" s="87">
        <f>JuchuZan[[#This Row],[TotalPrice]]+Y919</f>
        <v>373453.73</v>
      </c>
      <c r="Z9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0" s="1" t="e">
        <f>JuchuZan[[#This Row],[Total Length]]/JuchuZan[[#This Row],[Total Block]]</f>
        <v>#DIV/0!</v>
      </c>
      <c r="AB920" s="1">
        <f>JuchuZan[[#This Row],[TotalPrice]]/JuchuZan[[#This Row],[OrderQty]]</f>
        <v>3805</v>
      </c>
      <c r="AC920" s="1" t="e">
        <f>_xlfn.XLOOKUP(JuchuZan[[#This Row],[H'#]],#REF!,#REF!,"NA",0)</f>
        <v>#REF!</v>
      </c>
      <c r="AD920" s="1" t="e">
        <f>_xlfn.XLOOKUP(JuchuZan[[#This Row],[H'#]],#REF!,#REF!,"NA",0)</f>
        <v>#REF!</v>
      </c>
      <c r="AE920" s="1" t="str">
        <f>_xlfn.XLOOKUP(JuchuZan[[#This Row],[H'#]],[3]Sheet1!$H$2:$H$1079,[3]Sheet1!$B$2:$B$1079,"NA",0)</f>
        <v>NA</v>
      </c>
    </row>
    <row r="921" spans="1:31">
      <c r="A921" s="1" t="s">
        <v>2442</v>
      </c>
      <c r="B921" s="1" t="s">
        <v>2443</v>
      </c>
      <c r="C921" s="1" t="s">
        <v>2444</v>
      </c>
      <c r="D921" s="1">
        <v>1</v>
      </c>
      <c r="E921" s="1">
        <v>280</v>
      </c>
      <c r="F921" s="1">
        <v>1</v>
      </c>
      <c r="G921" s="1" t="s">
        <v>1519</v>
      </c>
      <c r="H921" s="1" t="s">
        <v>49</v>
      </c>
      <c r="I921" s="1" t="s">
        <v>50</v>
      </c>
      <c r="J921" s="1" t="s">
        <v>397</v>
      </c>
      <c r="K921" s="1" t="s">
        <v>60</v>
      </c>
      <c r="L921" s="1" t="s">
        <v>38</v>
      </c>
      <c r="M921" s="1" t="s">
        <v>38</v>
      </c>
      <c r="N921" s="1">
        <v>86.22</v>
      </c>
      <c r="O921" s="2">
        <v>86.22</v>
      </c>
      <c r="P921" s="1">
        <v>11</v>
      </c>
      <c r="Q921" s="1">
        <v>20231011</v>
      </c>
      <c r="R921" s="1">
        <v>20231011</v>
      </c>
      <c r="S921" s="1">
        <v>20231011</v>
      </c>
      <c r="T921" s="1" t="s">
        <v>38</v>
      </c>
      <c r="U921" s="1" t="b">
        <v>0</v>
      </c>
      <c r="V921" s="1" t="b">
        <v>1</v>
      </c>
      <c r="W921" s="1" t="str" cm="1">
        <f t="array" ref="W921">_xlfn.XLOOKUP(MID(JuchuZan[[#This Row],[Item'#]],2,3),INDEX(_dtRg_Material,,1),INDEX(_dtRg_Material,,2),"-")</f>
        <v>-</v>
      </c>
      <c r="X921" s="1">
        <f>JuchuZan[[#This Row],[Total Length]]/JuchuZan[[#This Row],[OrderQty]]</f>
        <v>280</v>
      </c>
      <c r="Y921" s="87">
        <f>JuchuZan[[#This Row],[TotalPrice]]+Y920</f>
        <v>373539.94999999995</v>
      </c>
      <c r="Z9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1" s="1">
        <f>JuchuZan[[#This Row],[Total Length]]/JuchuZan[[#This Row],[Total Block]]</f>
        <v>280</v>
      </c>
      <c r="AB921" s="1">
        <f>JuchuZan[[#This Row],[TotalPrice]]/JuchuZan[[#This Row],[OrderQty]]</f>
        <v>86.22</v>
      </c>
      <c r="AC921" s="1" t="e">
        <f>_xlfn.XLOOKUP(JuchuZan[[#This Row],[H'#]],#REF!,#REF!,"NA",0)</f>
        <v>#REF!</v>
      </c>
      <c r="AD921" s="1" t="e">
        <f>_xlfn.XLOOKUP(JuchuZan[[#This Row],[H'#]],#REF!,#REF!,"NA",0)</f>
        <v>#REF!</v>
      </c>
      <c r="AE921" s="1" t="str">
        <f>_xlfn.XLOOKUP(JuchuZan[[#This Row],[H'#]],[3]Sheet1!$H$2:$H$1079,[3]Sheet1!$B$2:$B$1079,"NA",0)</f>
        <v>NA</v>
      </c>
    </row>
    <row r="922" spans="1:31">
      <c r="A922" s="1" t="s">
        <v>2445</v>
      </c>
      <c r="B922" s="1" t="s">
        <v>2446</v>
      </c>
      <c r="C922" s="1" t="s">
        <v>2447</v>
      </c>
      <c r="D922" s="1">
        <v>2</v>
      </c>
      <c r="E922" s="1">
        <v>1040</v>
      </c>
      <c r="F922" s="1">
        <v>4</v>
      </c>
      <c r="G922" s="1" t="s">
        <v>1519</v>
      </c>
      <c r="H922" s="1" t="s">
        <v>49</v>
      </c>
      <c r="I922" s="1" t="s">
        <v>50</v>
      </c>
      <c r="J922" s="1" t="s">
        <v>397</v>
      </c>
      <c r="K922" s="1" t="s">
        <v>82</v>
      </c>
      <c r="L922" s="1" t="s">
        <v>38</v>
      </c>
      <c r="M922" s="1" t="s">
        <v>38</v>
      </c>
      <c r="N922" s="1">
        <v>160.58000000000001</v>
      </c>
      <c r="O922" s="2">
        <v>321.16000000000003</v>
      </c>
      <c r="P922" s="1">
        <v>11</v>
      </c>
      <c r="Q922" s="1">
        <v>20231011</v>
      </c>
      <c r="R922" s="1">
        <v>20231011</v>
      </c>
      <c r="S922" s="1">
        <v>20231011</v>
      </c>
      <c r="T922" s="1" t="s">
        <v>38</v>
      </c>
      <c r="U922" s="1" t="b">
        <v>0</v>
      </c>
      <c r="V922" s="1" t="b">
        <v>1</v>
      </c>
      <c r="W922" s="1" t="str" cm="1">
        <f t="array" ref="W922">_xlfn.XLOOKUP(MID(JuchuZan[[#This Row],[Item'#]],2,3),INDEX(_dtRg_Material,,1),INDEX(_dtRg_Material,,2),"-")</f>
        <v>-</v>
      </c>
      <c r="X922" s="1">
        <f>JuchuZan[[#This Row],[Total Length]]/JuchuZan[[#This Row],[OrderQty]]</f>
        <v>520</v>
      </c>
      <c r="Y922" s="87">
        <f>JuchuZan[[#This Row],[TotalPrice]]+Y921</f>
        <v>373861.10999999993</v>
      </c>
      <c r="Z9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2" s="1">
        <f>JuchuZan[[#This Row],[Total Length]]/JuchuZan[[#This Row],[Total Block]]</f>
        <v>260</v>
      </c>
      <c r="AB922" s="1">
        <f>JuchuZan[[#This Row],[TotalPrice]]/JuchuZan[[#This Row],[OrderQty]]</f>
        <v>160.58000000000001</v>
      </c>
      <c r="AC922" s="1" t="e">
        <f>_xlfn.XLOOKUP(JuchuZan[[#This Row],[H'#]],#REF!,#REF!,"NA",0)</f>
        <v>#REF!</v>
      </c>
      <c r="AD922" s="1" t="e">
        <f>_xlfn.XLOOKUP(JuchuZan[[#This Row],[H'#]],#REF!,#REF!,"NA",0)</f>
        <v>#REF!</v>
      </c>
      <c r="AE922" s="1" t="str">
        <f>_xlfn.XLOOKUP(JuchuZan[[#This Row],[H'#]],[3]Sheet1!$H$2:$H$1079,[3]Sheet1!$B$2:$B$1079,"NA",0)</f>
        <v>RAIL SURFACE/GROOVE GRINDING</v>
      </c>
    </row>
    <row r="923" spans="1:31">
      <c r="A923" s="1" t="s">
        <v>2448</v>
      </c>
      <c r="B923" s="1" t="s">
        <v>2449</v>
      </c>
      <c r="C923" s="1" t="s">
        <v>2450</v>
      </c>
      <c r="D923" s="1">
        <v>3</v>
      </c>
      <c r="E923" s="1">
        <v>1080</v>
      </c>
      <c r="F923" s="1">
        <v>3</v>
      </c>
      <c r="G923" s="1" t="s">
        <v>1519</v>
      </c>
      <c r="H923" s="1" t="s">
        <v>49</v>
      </c>
      <c r="I923" s="1" t="s">
        <v>50</v>
      </c>
      <c r="J923" s="1" t="s">
        <v>397</v>
      </c>
      <c r="K923" s="1" t="s">
        <v>60</v>
      </c>
      <c r="L923" s="1" t="s">
        <v>96</v>
      </c>
      <c r="M923" s="1" t="s">
        <v>208</v>
      </c>
      <c r="N923" s="1">
        <v>140.19</v>
      </c>
      <c r="O923" s="2">
        <v>420.57</v>
      </c>
      <c r="P923" s="1">
        <v>11</v>
      </c>
      <c r="Q923" s="1">
        <v>20231011</v>
      </c>
      <c r="R923" s="1">
        <v>20231011</v>
      </c>
      <c r="S923" s="1">
        <v>20231011</v>
      </c>
      <c r="T923" s="1" t="s">
        <v>38</v>
      </c>
      <c r="U923" s="1" t="b">
        <v>0</v>
      </c>
      <c r="V923" s="1" t="b">
        <v>1</v>
      </c>
      <c r="W923" s="1" t="str" cm="1">
        <f t="array" ref="W923">_xlfn.XLOOKUP(MID(JuchuZan[[#This Row],[Item'#]],2,3),INDEX(_dtRg_Material,,1),INDEX(_dtRg_Material,,2),"-")</f>
        <v>-</v>
      </c>
      <c r="X923" s="1">
        <f>JuchuZan[[#This Row],[Total Length]]/JuchuZan[[#This Row],[OrderQty]]</f>
        <v>360</v>
      </c>
      <c r="Y923" s="87">
        <f>JuchuZan[[#This Row],[TotalPrice]]+Y922</f>
        <v>374281.67999999993</v>
      </c>
      <c r="Z9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3" s="1">
        <f>JuchuZan[[#This Row],[Total Length]]/JuchuZan[[#This Row],[Total Block]]</f>
        <v>360</v>
      </c>
      <c r="AB923" s="1">
        <f>JuchuZan[[#This Row],[TotalPrice]]/JuchuZan[[#This Row],[OrderQty]]</f>
        <v>140.19</v>
      </c>
      <c r="AC923" s="1" t="e">
        <f>_xlfn.XLOOKUP(JuchuZan[[#This Row],[H'#]],#REF!,#REF!,"NA",0)</f>
        <v>#REF!</v>
      </c>
      <c r="AD923" s="1" t="e">
        <f>_xlfn.XLOOKUP(JuchuZan[[#This Row],[H'#]],#REF!,#REF!,"NA",0)</f>
        <v>#REF!</v>
      </c>
      <c r="AE923" s="1" t="str">
        <f>_xlfn.XLOOKUP(JuchuZan[[#This Row],[H'#]],[3]Sheet1!$H$2:$H$1079,[3]Sheet1!$B$2:$B$1079,"NA",0)</f>
        <v>NA</v>
      </c>
    </row>
    <row r="924" spans="1:31">
      <c r="A924" s="1" t="s">
        <v>2451</v>
      </c>
      <c r="B924" s="1" t="s">
        <v>2452</v>
      </c>
      <c r="C924" s="1" t="s">
        <v>2453</v>
      </c>
      <c r="D924" s="1">
        <v>2</v>
      </c>
      <c r="E924" s="1">
        <v>620</v>
      </c>
      <c r="F924" s="1">
        <v>2</v>
      </c>
      <c r="G924" s="1" t="s">
        <v>564</v>
      </c>
      <c r="H924" s="1" t="s">
        <v>49</v>
      </c>
      <c r="I924" s="1" t="s">
        <v>50</v>
      </c>
      <c r="J924" s="1" t="s">
        <v>397</v>
      </c>
      <c r="K924" s="1" t="s">
        <v>167</v>
      </c>
      <c r="L924" s="1" t="s">
        <v>38</v>
      </c>
      <c r="M924" s="1" t="s">
        <v>38</v>
      </c>
      <c r="N924" s="1">
        <v>102.96</v>
      </c>
      <c r="O924" s="2">
        <v>205.92</v>
      </c>
      <c r="P924" s="1">
        <v>11</v>
      </c>
      <c r="Q924" s="1">
        <v>20230720</v>
      </c>
      <c r="R924" s="1">
        <v>20231011</v>
      </c>
      <c r="S924" s="1">
        <v>20231011</v>
      </c>
      <c r="T924" s="1" t="s">
        <v>38</v>
      </c>
      <c r="U924" s="1" t="b">
        <v>0</v>
      </c>
      <c r="V924" s="1" t="b">
        <v>1</v>
      </c>
      <c r="W924" s="1" t="str" cm="1">
        <f t="array" ref="W924">_xlfn.XLOOKUP(MID(JuchuZan[[#This Row],[Item'#]],2,3),INDEX(_dtRg_Material,,1),INDEX(_dtRg_Material,,2),"-")</f>
        <v>-</v>
      </c>
      <c r="X924" s="1">
        <f>JuchuZan[[#This Row],[Total Length]]/JuchuZan[[#This Row],[OrderQty]]</f>
        <v>310</v>
      </c>
      <c r="Y924" s="87">
        <f>JuchuZan[[#This Row],[TotalPrice]]+Y923</f>
        <v>374487.59999999992</v>
      </c>
      <c r="Z9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4" s="1">
        <f>JuchuZan[[#This Row],[Total Length]]/JuchuZan[[#This Row],[Total Block]]</f>
        <v>310</v>
      </c>
      <c r="AB924" s="1">
        <f>JuchuZan[[#This Row],[TotalPrice]]/JuchuZan[[#This Row],[OrderQty]]</f>
        <v>102.96</v>
      </c>
      <c r="AC924" s="1" t="e">
        <f>_xlfn.XLOOKUP(JuchuZan[[#This Row],[H'#]],#REF!,#REF!,"NA",0)</f>
        <v>#REF!</v>
      </c>
      <c r="AD924" s="1" t="e">
        <f>_xlfn.XLOOKUP(JuchuZan[[#This Row],[H'#]],#REF!,#REF!,"NA",0)</f>
        <v>#REF!</v>
      </c>
      <c r="AE924" s="1" t="str">
        <f>_xlfn.XLOOKUP(JuchuZan[[#This Row],[H'#]],[3]Sheet1!$H$2:$H$1079,[3]Sheet1!$B$2:$B$1079,"NA",0)</f>
        <v>NA</v>
      </c>
    </row>
    <row r="925" spans="1:31">
      <c r="A925" s="1" t="s">
        <v>2454</v>
      </c>
      <c r="B925" s="1" t="s">
        <v>2455</v>
      </c>
      <c r="C925" s="1" t="s">
        <v>2456</v>
      </c>
      <c r="D925" s="1">
        <v>2</v>
      </c>
      <c r="E925" s="1">
        <v>4680</v>
      </c>
      <c r="F925" s="1">
        <v>4</v>
      </c>
      <c r="G925" s="1" t="s">
        <v>123</v>
      </c>
      <c r="H925" s="1" t="s">
        <v>49</v>
      </c>
      <c r="I925" s="1" t="s">
        <v>50</v>
      </c>
      <c r="J925" s="1" t="s">
        <v>44</v>
      </c>
      <c r="K925" s="1" t="s">
        <v>207</v>
      </c>
      <c r="L925" s="1" t="s">
        <v>38</v>
      </c>
      <c r="M925" s="1" t="s">
        <v>38</v>
      </c>
      <c r="N925" s="1">
        <v>1586.2</v>
      </c>
      <c r="O925" s="2">
        <v>3172.4</v>
      </c>
      <c r="P925" s="1">
        <v>11</v>
      </c>
      <c r="Q925" s="1">
        <v>20230728</v>
      </c>
      <c r="R925" s="1">
        <v>20231011</v>
      </c>
      <c r="S925" s="1">
        <v>20231011</v>
      </c>
      <c r="T925" s="1" t="s">
        <v>38</v>
      </c>
      <c r="U925" s="1" t="b">
        <v>0</v>
      </c>
      <c r="V925" s="1" t="b">
        <v>1</v>
      </c>
      <c r="W925" s="1" t="str" cm="1">
        <f t="array" ref="W925">_xlfn.XLOOKUP(MID(JuchuZan[[#This Row],[Item'#]],2,3),INDEX(_dtRg_Material,,1),INDEX(_dtRg_Material,,2),"-")</f>
        <v>-</v>
      </c>
      <c r="X925" s="1">
        <f>JuchuZan[[#This Row],[Total Length]]/JuchuZan[[#This Row],[OrderQty]]</f>
        <v>2340</v>
      </c>
      <c r="Y925" s="87">
        <f>JuchuZan[[#This Row],[TotalPrice]]+Y924</f>
        <v>377659.99999999994</v>
      </c>
      <c r="Z9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5" s="1">
        <f>JuchuZan[[#This Row],[Total Length]]/JuchuZan[[#This Row],[Total Block]]</f>
        <v>1170</v>
      </c>
      <c r="AB925" s="1">
        <f>JuchuZan[[#This Row],[TotalPrice]]/JuchuZan[[#This Row],[OrderQty]]</f>
        <v>1586.2</v>
      </c>
      <c r="AC925" s="1" t="e">
        <f>_xlfn.XLOOKUP(JuchuZan[[#This Row],[H'#]],#REF!,#REF!,"NA",0)</f>
        <v>#REF!</v>
      </c>
      <c r="AD925" s="1" t="e">
        <f>_xlfn.XLOOKUP(JuchuZan[[#This Row],[H'#]],#REF!,#REF!,"NA",0)</f>
        <v>#REF!</v>
      </c>
      <c r="AE925" s="1" t="str">
        <f>_xlfn.XLOOKUP(JuchuZan[[#This Row],[H'#]],[3]Sheet1!$H$2:$H$1079,[3]Sheet1!$B$2:$B$1079,"NA",0)</f>
        <v>ARMOLOY (CHROME)IL</v>
      </c>
    </row>
    <row r="926" spans="1:31">
      <c r="A926" s="88" t="s">
        <v>2457</v>
      </c>
      <c r="B926" s="1" t="s">
        <v>1461</v>
      </c>
      <c r="C926" s="1" t="s">
        <v>1462</v>
      </c>
      <c r="D926" s="1">
        <v>2</v>
      </c>
      <c r="E926" s="1">
        <v>2240</v>
      </c>
      <c r="F926" s="1">
        <v>4</v>
      </c>
      <c r="G926" s="1" t="s">
        <v>135</v>
      </c>
      <c r="H926" s="1" t="s">
        <v>49</v>
      </c>
      <c r="I926" s="1" t="s">
        <v>50</v>
      </c>
      <c r="J926" s="1" t="s">
        <v>397</v>
      </c>
      <c r="K926" s="1" t="s">
        <v>115</v>
      </c>
      <c r="L926" s="1" t="s">
        <v>38</v>
      </c>
      <c r="M926" s="1" t="s">
        <v>208</v>
      </c>
      <c r="N926" s="1">
        <v>172</v>
      </c>
      <c r="O926" s="2">
        <v>344</v>
      </c>
      <c r="P926" s="1">
        <v>11</v>
      </c>
      <c r="Q926" s="1">
        <v>20230720</v>
      </c>
      <c r="R926" s="1">
        <v>20231011</v>
      </c>
      <c r="S926" s="1">
        <v>20231011</v>
      </c>
      <c r="T926" s="1" t="s">
        <v>38</v>
      </c>
      <c r="U926" s="1" t="b">
        <v>0</v>
      </c>
      <c r="V926" s="1" t="b">
        <v>1</v>
      </c>
      <c r="W926" s="1" t="str" cm="1">
        <f t="array" ref="W926">_xlfn.XLOOKUP(MID(JuchuZan[[#This Row],[Item'#]],2,3),INDEX(_dtRg_Material,,1),INDEX(_dtRg_Material,,2),"-")</f>
        <v>-</v>
      </c>
      <c r="X926" s="1">
        <f>JuchuZan[[#This Row],[Total Length]]/JuchuZan[[#This Row],[OrderQty]]</f>
        <v>1120</v>
      </c>
      <c r="Y926" s="87">
        <f>JuchuZan[[#This Row],[TotalPrice]]+Y925</f>
        <v>378003.99999999994</v>
      </c>
      <c r="Z9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6" s="1">
        <f>JuchuZan[[#This Row],[Total Length]]/JuchuZan[[#This Row],[Total Block]]</f>
        <v>560</v>
      </c>
      <c r="AB926" s="1">
        <f>JuchuZan[[#This Row],[TotalPrice]]/JuchuZan[[#This Row],[OrderQty]]</f>
        <v>172</v>
      </c>
      <c r="AC926" s="1" t="e">
        <f>_xlfn.XLOOKUP(JuchuZan[[#This Row],[H'#]],#REF!,#REF!,"NA",0)</f>
        <v>#REF!</v>
      </c>
      <c r="AD926" s="1" t="e">
        <f>_xlfn.XLOOKUP(JuchuZan[[#This Row],[H'#]],#REF!,#REF!,"NA",0)</f>
        <v>#REF!</v>
      </c>
      <c r="AE926" s="1" t="str">
        <f>_xlfn.XLOOKUP(JuchuZan[[#This Row],[H'#]],[3]Sheet1!$H$2:$H$1079,[3]Sheet1!$B$2:$B$1079,"NA",0)</f>
        <v>NA</v>
      </c>
    </row>
    <row r="927" spans="1:31">
      <c r="A927" s="1" t="s">
        <v>2458</v>
      </c>
      <c r="B927" s="1" t="s">
        <v>2459</v>
      </c>
      <c r="C927" s="1" t="s">
        <v>2460</v>
      </c>
      <c r="D927" s="1">
        <v>8</v>
      </c>
      <c r="E927" s="1">
        <v>0</v>
      </c>
      <c r="F927" s="1">
        <v>8</v>
      </c>
      <c r="G927" s="1" t="s">
        <v>215</v>
      </c>
      <c r="H927" s="1" t="s">
        <v>49</v>
      </c>
      <c r="I927" s="1" t="s">
        <v>50</v>
      </c>
      <c r="J927" s="1" t="s">
        <v>397</v>
      </c>
      <c r="K927" s="1" t="s">
        <v>60</v>
      </c>
      <c r="L927" s="1" t="s">
        <v>61</v>
      </c>
      <c r="M927" s="1" t="s">
        <v>53</v>
      </c>
      <c r="N927" s="1">
        <v>65.91</v>
      </c>
      <c r="O927" s="2">
        <v>527.28</v>
      </c>
      <c r="P927" s="1">
        <v>11</v>
      </c>
      <c r="Q927" s="1">
        <v>20230816</v>
      </c>
      <c r="R927" s="1">
        <v>20231011</v>
      </c>
      <c r="S927" s="1">
        <v>20231011</v>
      </c>
      <c r="T927" s="1" t="s">
        <v>38</v>
      </c>
      <c r="U927" s="1" t="b">
        <v>0</v>
      </c>
      <c r="V927" s="1" t="b">
        <v>1</v>
      </c>
      <c r="W927" s="1" t="str" cm="1">
        <f t="array" ref="W927">_xlfn.XLOOKUP(MID(JuchuZan[[#This Row],[Item'#]],2,3),INDEX(_dtRg_Material,,1),INDEX(_dtRg_Material,,2),"-")</f>
        <v>-</v>
      </c>
      <c r="X927" s="1">
        <f>JuchuZan[[#This Row],[Total Length]]/JuchuZan[[#This Row],[OrderQty]]</f>
        <v>0</v>
      </c>
      <c r="Y927" s="87">
        <f>JuchuZan[[#This Row],[TotalPrice]]+Y926</f>
        <v>378531.27999999997</v>
      </c>
      <c r="Z9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7" s="1">
        <f>JuchuZan[[#This Row],[Total Length]]/JuchuZan[[#This Row],[Total Block]]</f>
        <v>0</v>
      </c>
      <c r="AB927" s="1">
        <f>JuchuZan[[#This Row],[TotalPrice]]/JuchuZan[[#This Row],[OrderQty]]</f>
        <v>65.91</v>
      </c>
      <c r="AC927" s="1" t="e">
        <f>_xlfn.XLOOKUP(JuchuZan[[#This Row],[H'#]],#REF!,#REF!,"NA",0)</f>
        <v>#REF!</v>
      </c>
      <c r="AD927" s="1" t="e">
        <f>_xlfn.XLOOKUP(JuchuZan[[#This Row],[H'#]],#REF!,#REF!,"NA",0)</f>
        <v>#REF!</v>
      </c>
      <c r="AE927" s="1" t="str">
        <f>_xlfn.XLOOKUP(JuchuZan[[#This Row],[H'#]],[3]Sheet1!$H$2:$H$1079,[3]Sheet1!$B$2:$B$1079,"NA",0)</f>
        <v>NA</v>
      </c>
    </row>
    <row r="928" spans="1:31" hidden="1">
      <c r="A928" s="1" t="s">
        <v>2461</v>
      </c>
      <c r="B928" s="1" t="s">
        <v>2462</v>
      </c>
      <c r="C928" s="1" t="s">
        <v>2463</v>
      </c>
      <c r="D928" s="1">
        <v>20</v>
      </c>
      <c r="E928" s="1">
        <v>0</v>
      </c>
      <c r="F928" s="1">
        <v>20</v>
      </c>
      <c r="G928" s="1" t="s">
        <v>38</v>
      </c>
      <c r="H928" s="1" t="s">
        <v>35</v>
      </c>
      <c r="I928" s="1" t="s">
        <v>43</v>
      </c>
      <c r="J928" s="1" t="s">
        <v>2464</v>
      </c>
      <c r="K928" s="1" t="s">
        <v>38</v>
      </c>
      <c r="L928" s="1" t="s">
        <v>38</v>
      </c>
      <c r="M928" s="1" t="s">
        <v>38</v>
      </c>
      <c r="N928" s="1">
        <v>42.5</v>
      </c>
      <c r="O928" s="2">
        <v>850</v>
      </c>
      <c r="P928" s="1">
        <v>21</v>
      </c>
      <c r="Q928" s="1">
        <v>20230906</v>
      </c>
      <c r="R928" s="1">
        <v>20231011</v>
      </c>
      <c r="S928" s="1">
        <v>20231011</v>
      </c>
      <c r="T928" s="1" t="s">
        <v>38</v>
      </c>
      <c r="U928" s="1" t="b">
        <v>0</v>
      </c>
      <c r="V928" s="1" t="b">
        <v>0</v>
      </c>
      <c r="W928" s="1" t="str" cm="1">
        <f t="array" ref="W928">_xlfn.XLOOKUP(MID(JuchuZan[[#This Row],[Item'#]],2,3),INDEX(_dtRg_Material,,1),INDEX(_dtRg_Material,,2),"-")</f>
        <v>-</v>
      </c>
      <c r="X928" s="1">
        <f>JuchuZan[[#This Row],[Total Length]]/JuchuZan[[#This Row],[OrderQty]]</f>
        <v>0</v>
      </c>
      <c r="Y928" s="87">
        <f>JuchuZan[[#This Row],[TotalPrice]]+Y927</f>
        <v>379381.27999999997</v>
      </c>
      <c r="Z9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8" s="1">
        <f>JuchuZan[[#This Row],[Total Length]]/JuchuZan[[#This Row],[Total Block]]</f>
        <v>0</v>
      </c>
      <c r="AB928" s="1">
        <f>JuchuZan[[#This Row],[TotalPrice]]/JuchuZan[[#This Row],[OrderQty]]</f>
        <v>42.5</v>
      </c>
      <c r="AC928" s="1" t="e">
        <f>_xlfn.XLOOKUP(JuchuZan[[#This Row],[H'#]],#REF!,#REF!,"NA",0)</f>
        <v>#REF!</v>
      </c>
      <c r="AD928" s="1" t="e">
        <f>_xlfn.XLOOKUP(JuchuZan[[#This Row],[H'#]],#REF!,#REF!,"NA",0)</f>
        <v>#REF!</v>
      </c>
      <c r="AE928" s="1" t="str">
        <f>_xlfn.XLOOKUP(JuchuZan[[#This Row],[H'#]],[3]Sheet1!$H$2:$H$1079,[3]Sheet1!$B$2:$B$1079,"NA",0)</f>
        <v>NA</v>
      </c>
    </row>
    <row r="929" spans="1:31">
      <c r="A929" s="1" t="s">
        <v>2465</v>
      </c>
      <c r="B929" s="1" t="s">
        <v>887</v>
      </c>
      <c r="C929" s="1" t="s">
        <v>888</v>
      </c>
      <c r="D929" s="1">
        <v>3</v>
      </c>
      <c r="E929" s="1">
        <v>660</v>
      </c>
      <c r="F929" s="1">
        <v>3</v>
      </c>
      <c r="G929" s="1" t="s">
        <v>34</v>
      </c>
      <c r="H929" s="1" t="s">
        <v>66</v>
      </c>
      <c r="I929" s="1" t="s">
        <v>67</v>
      </c>
      <c r="J929" s="1" t="s">
        <v>397</v>
      </c>
      <c r="K929" s="1" t="s">
        <v>60</v>
      </c>
      <c r="L929" s="1" t="s">
        <v>38</v>
      </c>
      <c r="M929" s="1" t="s">
        <v>38</v>
      </c>
      <c r="N929" s="1">
        <v>150.38</v>
      </c>
      <c r="O929" s="2">
        <v>451.14</v>
      </c>
      <c r="P929" s="1">
        <v>11</v>
      </c>
      <c r="Q929" s="1">
        <v>20230928</v>
      </c>
      <c r="R929" s="1">
        <v>20231011</v>
      </c>
      <c r="S929" s="1">
        <v>20231011</v>
      </c>
      <c r="T929" s="1" t="s">
        <v>38</v>
      </c>
      <c r="U929" s="1" t="b">
        <v>0</v>
      </c>
      <c r="V929" s="1" t="b">
        <v>1</v>
      </c>
      <c r="W929" s="1" t="str" cm="1">
        <f t="array" ref="W929">_xlfn.XLOOKUP(MID(JuchuZan[[#This Row],[Item'#]],2,3),INDEX(_dtRg_Material,,1),INDEX(_dtRg_Material,,2),"-")</f>
        <v>-</v>
      </c>
      <c r="X929" s="1">
        <f>JuchuZan[[#This Row],[Total Length]]/JuchuZan[[#This Row],[OrderQty]]</f>
        <v>220</v>
      </c>
      <c r="Y929" s="87">
        <f>JuchuZan[[#This Row],[TotalPrice]]+Y928</f>
        <v>379832.42</v>
      </c>
      <c r="Z9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29" s="1">
        <f>JuchuZan[[#This Row],[Total Length]]/JuchuZan[[#This Row],[Total Block]]</f>
        <v>220</v>
      </c>
      <c r="AB929" s="1">
        <f>JuchuZan[[#This Row],[TotalPrice]]/JuchuZan[[#This Row],[OrderQty]]</f>
        <v>150.38</v>
      </c>
      <c r="AC929" s="1" t="e">
        <f>_xlfn.XLOOKUP(JuchuZan[[#This Row],[H'#]],#REF!,#REF!,"NA",0)</f>
        <v>#REF!</v>
      </c>
      <c r="AD929" s="1" t="e">
        <f>_xlfn.XLOOKUP(JuchuZan[[#This Row],[H'#]],#REF!,#REF!,"NA",0)</f>
        <v>#REF!</v>
      </c>
      <c r="AE929" s="1" t="str">
        <f>_xlfn.XLOOKUP(JuchuZan[[#This Row],[H'#]],[3]Sheet1!$H$2:$H$1079,[3]Sheet1!$B$2:$B$1079,"NA",0)</f>
        <v>WHEEL CUTTING HALF 4</v>
      </c>
    </row>
    <row r="930" spans="1:31">
      <c r="A930" s="1" t="s">
        <v>2466</v>
      </c>
      <c r="B930" s="1" t="s">
        <v>2467</v>
      </c>
      <c r="C930" s="1" t="s">
        <v>2468</v>
      </c>
      <c r="D930" s="1">
        <v>6</v>
      </c>
      <c r="E930" s="1">
        <v>0</v>
      </c>
      <c r="F930" s="1">
        <v>6</v>
      </c>
      <c r="G930" s="1" t="s">
        <v>156</v>
      </c>
      <c r="H930" s="1" t="s">
        <v>49</v>
      </c>
      <c r="I930" s="1" t="s">
        <v>50</v>
      </c>
      <c r="J930" s="1" t="s">
        <v>59</v>
      </c>
      <c r="K930" s="1" t="s">
        <v>60</v>
      </c>
      <c r="L930" s="1" t="s">
        <v>38</v>
      </c>
      <c r="M930" s="1" t="s">
        <v>38</v>
      </c>
      <c r="N930" s="1">
        <v>71.069999999999993</v>
      </c>
      <c r="O930" s="2">
        <v>426.42</v>
      </c>
      <c r="P930" s="1">
        <v>11</v>
      </c>
      <c r="Q930" s="1">
        <v>20230907</v>
      </c>
      <c r="R930" s="1">
        <v>20231011</v>
      </c>
      <c r="S930" s="1">
        <v>20231011</v>
      </c>
      <c r="T930" s="1" t="s">
        <v>38</v>
      </c>
      <c r="U930" s="1" t="b">
        <v>0</v>
      </c>
      <c r="V930" s="1" t="b">
        <v>1</v>
      </c>
      <c r="W930" s="1" t="str" cm="1">
        <f t="array" ref="W930">_xlfn.XLOOKUP(MID(JuchuZan[[#This Row],[Item'#]],2,3),INDEX(_dtRg_Material,,1),INDEX(_dtRg_Material,,2),"-")</f>
        <v>-</v>
      </c>
      <c r="X930" s="1">
        <f>JuchuZan[[#This Row],[Total Length]]/JuchuZan[[#This Row],[OrderQty]]</f>
        <v>0</v>
      </c>
      <c r="Y930" s="87">
        <f>JuchuZan[[#This Row],[TotalPrice]]+Y929</f>
        <v>380258.83999999997</v>
      </c>
      <c r="Z9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0" s="1">
        <f>JuchuZan[[#This Row],[Total Length]]/JuchuZan[[#This Row],[Total Block]]</f>
        <v>0</v>
      </c>
      <c r="AB930" s="1">
        <f>JuchuZan[[#This Row],[TotalPrice]]/JuchuZan[[#This Row],[OrderQty]]</f>
        <v>71.070000000000007</v>
      </c>
      <c r="AC930" s="1" t="e">
        <f>_xlfn.XLOOKUP(JuchuZan[[#This Row],[H'#]],#REF!,#REF!,"NA",0)</f>
        <v>#REF!</v>
      </c>
      <c r="AD930" s="1" t="e">
        <f>_xlfn.XLOOKUP(JuchuZan[[#This Row],[H'#]],#REF!,#REF!,"NA",0)</f>
        <v>#REF!</v>
      </c>
      <c r="AE930" s="1" t="str">
        <f>_xlfn.XLOOKUP(JuchuZan[[#This Row],[H'#]],[3]Sheet1!$H$2:$H$1079,[3]Sheet1!$B$2:$B$1079,"NA",0)</f>
        <v>NA</v>
      </c>
    </row>
    <row r="931" spans="1:31">
      <c r="A931" s="1" t="s">
        <v>2469</v>
      </c>
      <c r="B931" s="1" t="s">
        <v>2470</v>
      </c>
      <c r="C931" s="1" t="s">
        <v>2471</v>
      </c>
      <c r="D931" s="1">
        <v>2</v>
      </c>
      <c r="E931" s="1">
        <v>1640</v>
      </c>
      <c r="F931" s="1">
        <v>4</v>
      </c>
      <c r="G931" s="1" t="s">
        <v>139</v>
      </c>
      <c r="H931" s="1" t="s">
        <v>49</v>
      </c>
      <c r="I931" s="1" t="s">
        <v>50</v>
      </c>
      <c r="J931" s="1" t="s">
        <v>325</v>
      </c>
      <c r="K931" s="1" t="s">
        <v>207</v>
      </c>
      <c r="L931" s="1" t="s">
        <v>38</v>
      </c>
      <c r="M931" s="1" t="s">
        <v>208</v>
      </c>
      <c r="N931" s="1">
        <v>724.58</v>
      </c>
      <c r="O931" s="2">
        <v>1449.16</v>
      </c>
      <c r="P931" s="1">
        <v>11</v>
      </c>
      <c r="Q931" s="1">
        <v>20230116</v>
      </c>
      <c r="R931" s="1">
        <v>20231012</v>
      </c>
      <c r="S931" s="1">
        <v>20231012</v>
      </c>
      <c r="T931" s="1" t="s">
        <v>38</v>
      </c>
      <c r="U931" s="1" t="b">
        <v>0</v>
      </c>
      <c r="V931" s="1" t="b">
        <v>1</v>
      </c>
      <c r="W931" s="1" t="str" cm="1">
        <f t="array" ref="W931">_xlfn.XLOOKUP(MID(JuchuZan[[#This Row],[Item'#]],2,3),INDEX(_dtRg_Material,,1),INDEX(_dtRg_Material,,2),"-")</f>
        <v>-</v>
      </c>
      <c r="X931" s="1">
        <f>JuchuZan[[#This Row],[Total Length]]/JuchuZan[[#This Row],[OrderQty]]</f>
        <v>820</v>
      </c>
      <c r="Y931" s="87">
        <f>JuchuZan[[#This Row],[TotalPrice]]+Y930</f>
        <v>381707.99999999994</v>
      </c>
      <c r="Z9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1" s="1">
        <f>JuchuZan[[#This Row],[Total Length]]/JuchuZan[[#This Row],[Total Block]]</f>
        <v>410</v>
      </c>
      <c r="AB931" s="1">
        <f>JuchuZan[[#This Row],[TotalPrice]]/JuchuZan[[#This Row],[OrderQty]]</f>
        <v>724.58</v>
      </c>
      <c r="AC931" s="1" t="e">
        <f>_xlfn.XLOOKUP(JuchuZan[[#This Row],[H'#]],#REF!,#REF!,"NA",0)</f>
        <v>#REF!</v>
      </c>
      <c r="AD931" s="1" t="e">
        <f>_xlfn.XLOOKUP(JuchuZan[[#This Row],[H'#]],#REF!,#REF!,"NA",0)</f>
        <v>#REF!</v>
      </c>
      <c r="AE931" s="1" t="str">
        <f>_xlfn.XLOOKUP(JuchuZan[[#This Row],[H'#]],[3]Sheet1!$H$2:$H$1079,[3]Sheet1!$B$2:$B$1079,"NA",0)</f>
        <v>NA</v>
      </c>
    </row>
    <row r="932" spans="1:31" hidden="1">
      <c r="A932" s="1" t="s">
        <v>2472</v>
      </c>
      <c r="B932" s="1" t="s">
        <v>2473</v>
      </c>
      <c r="C932" s="1" t="s">
        <v>2474</v>
      </c>
      <c r="D932" s="1">
        <v>10</v>
      </c>
      <c r="E932" s="1">
        <v>0</v>
      </c>
      <c r="F932" s="1">
        <v>0</v>
      </c>
      <c r="G932" s="1" t="s">
        <v>269</v>
      </c>
      <c r="H932" s="1" t="s">
        <v>270</v>
      </c>
      <c r="I932" s="1" t="s">
        <v>271</v>
      </c>
      <c r="J932" s="1" t="s">
        <v>38</v>
      </c>
      <c r="K932" s="1" t="s">
        <v>38</v>
      </c>
      <c r="L932" s="1" t="s">
        <v>38</v>
      </c>
      <c r="M932" s="1" t="s">
        <v>38</v>
      </c>
      <c r="N932" s="1">
        <v>2681</v>
      </c>
      <c r="O932" s="2">
        <v>26810</v>
      </c>
      <c r="P932" s="1">
        <v>11</v>
      </c>
      <c r="Q932" s="1">
        <v>20231012</v>
      </c>
      <c r="R932" s="1">
        <v>20231012</v>
      </c>
      <c r="S932" s="1">
        <v>20231012</v>
      </c>
      <c r="T932" s="1" t="s">
        <v>38</v>
      </c>
      <c r="U932" s="1" t="b">
        <v>0</v>
      </c>
      <c r="V932" s="1" t="b">
        <v>0</v>
      </c>
      <c r="W932" s="1" t="str" cm="1">
        <f t="array" ref="W932">_xlfn.XLOOKUP(MID(JuchuZan[[#This Row],[Item'#]],2,3),INDEX(_dtRg_Material,,1),INDEX(_dtRg_Material,,2),"-")</f>
        <v>-</v>
      </c>
      <c r="X932" s="1">
        <f>JuchuZan[[#This Row],[Total Length]]/JuchuZan[[#This Row],[OrderQty]]</f>
        <v>0</v>
      </c>
      <c r="Y932" s="87">
        <f>JuchuZan[[#This Row],[TotalPrice]]+Y931</f>
        <v>408517.99999999994</v>
      </c>
      <c r="Z9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2" s="1" t="e">
        <f>JuchuZan[[#This Row],[Total Length]]/JuchuZan[[#This Row],[Total Block]]</f>
        <v>#DIV/0!</v>
      </c>
      <c r="AB932" s="1">
        <f>JuchuZan[[#This Row],[TotalPrice]]/JuchuZan[[#This Row],[OrderQty]]</f>
        <v>2681</v>
      </c>
      <c r="AC932" s="1" t="e">
        <f>_xlfn.XLOOKUP(JuchuZan[[#This Row],[H'#]],#REF!,#REF!,"NA",0)</f>
        <v>#REF!</v>
      </c>
      <c r="AD932" s="1" t="e">
        <f>_xlfn.XLOOKUP(JuchuZan[[#This Row],[H'#]],#REF!,#REF!,"NA",0)</f>
        <v>#REF!</v>
      </c>
      <c r="AE932" s="1" t="str">
        <f>_xlfn.XLOOKUP(JuchuZan[[#This Row],[H'#]],[3]Sheet1!$H$2:$H$1079,[3]Sheet1!$B$2:$B$1079,"NA",0)</f>
        <v>NA</v>
      </c>
    </row>
    <row r="933" spans="1:31" hidden="1">
      <c r="A933" s="1" t="s">
        <v>2475</v>
      </c>
      <c r="B933" s="1" t="s">
        <v>947</v>
      </c>
      <c r="C933" s="1" t="s">
        <v>948</v>
      </c>
      <c r="D933" s="1">
        <v>50</v>
      </c>
      <c r="E933" s="1">
        <v>11500</v>
      </c>
      <c r="F933" s="1">
        <v>100</v>
      </c>
      <c r="G933" s="1" t="s">
        <v>553</v>
      </c>
      <c r="H933" s="1" t="s">
        <v>183</v>
      </c>
      <c r="I933" s="1" t="s">
        <v>184</v>
      </c>
      <c r="J933" s="1" t="s">
        <v>243</v>
      </c>
      <c r="K933" s="1" t="s">
        <v>38</v>
      </c>
      <c r="L933" s="1" t="s">
        <v>38</v>
      </c>
      <c r="M933" s="1" t="s">
        <v>38</v>
      </c>
      <c r="N933" s="1">
        <v>95</v>
      </c>
      <c r="O933" s="2">
        <v>4750</v>
      </c>
      <c r="P933" s="1">
        <v>11</v>
      </c>
      <c r="Q933" s="1">
        <v>20231012</v>
      </c>
      <c r="R933" s="1">
        <v>20231012</v>
      </c>
      <c r="S933" s="1">
        <v>20231012</v>
      </c>
      <c r="T933" s="1" t="s">
        <v>38</v>
      </c>
      <c r="U933" s="1" t="b">
        <v>0</v>
      </c>
      <c r="V933" s="1" t="b">
        <v>0</v>
      </c>
      <c r="W933" s="1" t="str" cm="1">
        <f t="array" ref="W933">_xlfn.XLOOKUP(MID(JuchuZan[[#This Row],[Item'#]],2,3),INDEX(_dtRg_Material,,1),INDEX(_dtRg_Material,,2),"-")</f>
        <v>M</v>
      </c>
      <c r="X933" s="1">
        <f>JuchuZan[[#This Row],[Total Length]]/JuchuZan[[#This Row],[OrderQty]]</f>
        <v>230</v>
      </c>
      <c r="Y933" s="87">
        <f>JuchuZan[[#This Row],[TotalPrice]]+Y932</f>
        <v>413267.99999999994</v>
      </c>
      <c r="Z9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3" s="1">
        <f>JuchuZan[[#This Row],[Total Length]]/JuchuZan[[#This Row],[Total Block]]</f>
        <v>115</v>
      </c>
      <c r="AB933" s="1">
        <f>JuchuZan[[#This Row],[TotalPrice]]/JuchuZan[[#This Row],[OrderQty]]</f>
        <v>95</v>
      </c>
      <c r="AC933" s="1" t="e">
        <f>_xlfn.XLOOKUP(JuchuZan[[#This Row],[H'#]],#REF!,#REF!,"NA",0)</f>
        <v>#REF!</v>
      </c>
      <c r="AD933" s="1" t="e">
        <f>_xlfn.XLOOKUP(JuchuZan[[#This Row],[H'#]],#REF!,#REF!,"NA",0)</f>
        <v>#REF!</v>
      </c>
      <c r="AE933" s="1" t="str">
        <f>_xlfn.XLOOKUP(JuchuZan[[#This Row],[H'#]],[3]Sheet1!$H$2:$H$1079,[3]Sheet1!$B$2:$B$1079,"NA",0)</f>
        <v>NA</v>
      </c>
    </row>
    <row r="934" spans="1:31">
      <c r="A934" s="1" t="s">
        <v>2476</v>
      </c>
      <c r="B934" s="1" t="s">
        <v>2477</v>
      </c>
      <c r="C934" s="1" t="s">
        <v>2478</v>
      </c>
      <c r="D934" s="1">
        <v>230</v>
      </c>
      <c r="E934" s="1">
        <v>217350</v>
      </c>
      <c r="F934" s="1">
        <v>230</v>
      </c>
      <c r="G934" s="1" t="s">
        <v>2479</v>
      </c>
      <c r="H934" s="1" t="s">
        <v>183</v>
      </c>
      <c r="I934" s="1" t="s">
        <v>184</v>
      </c>
      <c r="J934" s="1" t="s">
        <v>59</v>
      </c>
      <c r="K934" s="1" t="s">
        <v>38</v>
      </c>
      <c r="L934" s="1" t="s">
        <v>38</v>
      </c>
      <c r="M934" s="1" t="s">
        <v>38</v>
      </c>
      <c r="N934" s="1">
        <v>167</v>
      </c>
      <c r="O934" s="2">
        <v>38410</v>
      </c>
      <c r="P934" s="1">
        <v>11</v>
      </c>
      <c r="Q934" s="1">
        <v>20231012</v>
      </c>
      <c r="R934" s="1">
        <v>20231012</v>
      </c>
      <c r="S934" s="1">
        <v>20231012</v>
      </c>
      <c r="T934" s="1" t="s">
        <v>38</v>
      </c>
      <c r="U934" s="1" t="b">
        <v>0</v>
      </c>
      <c r="V934" s="1" t="b">
        <v>1</v>
      </c>
      <c r="W934" s="1" t="str" cm="1">
        <f t="array" ref="W934">_xlfn.XLOOKUP(MID(JuchuZan[[#This Row],[Item'#]],2,3),INDEX(_dtRg_Material,,1),INDEX(_dtRg_Material,,2),"-")</f>
        <v>M</v>
      </c>
      <c r="X934" s="1">
        <f>JuchuZan[[#This Row],[Total Length]]/JuchuZan[[#This Row],[OrderQty]]</f>
        <v>945</v>
      </c>
      <c r="Y934" s="87">
        <f>JuchuZan[[#This Row],[TotalPrice]]+Y933</f>
        <v>451677.99999999994</v>
      </c>
      <c r="Z9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4" s="1">
        <f>JuchuZan[[#This Row],[Total Length]]/JuchuZan[[#This Row],[Total Block]]</f>
        <v>945</v>
      </c>
      <c r="AB934" s="1">
        <f>JuchuZan[[#This Row],[TotalPrice]]/JuchuZan[[#This Row],[OrderQty]]</f>
        <v>167</v>
      </c>
      <c r="AC934" s="1" t="e">
        <f>_xlfn.XLOOKUP(JuchuZan[[#This Row],[H'#]],#REF!,#REF!,"NA",0)</f>
        <v>#REF!</v>
      </c>
      <c r="AD934" s="1" t="e">
        <f>_xlfn.XLOOKUP(JuchuZan[[#This Row],[H'#]],#REF!,#REF!,"NA",0)</f>
        <v>#REF!</v>
      </c>
      <c r="AE934" s="1" t="str">
        <f>_xlfn.XLOOKUP(JuchuZan[[#This Row],[H'#]],[3]Sheet1!$H$2:$H$1079,[3]Sheet1!$B$2:$B$1079,"NA",0)</f>
        <v>WHEEL CUTTING HALF 4</v>
      </c>
    </row>
    <row r="935" spans="1:31">
      <c r="A935" s="1" t="s">
        <v>2480</v>
      </c>
      <c r="B935" s="1" t="s">
        <v>2481</v>
      </c>
      <c r="C935" s="1" t="s">
        <v>2482</v>
      </c>
      <c r="D935" s="1">
        <v>54</v>
      </c>
      <c r="E935" s="1">
        <v>132786</v>
      </c>
      <c r="F935" s="1">
        <v>108</v>
      </c>
      <c r="G935" s="1" t="s">
        <v>559</v>
      </c>
      <c r="H935" s="1" t="s">
        <v>66</v>
      </c>
      <c r="I935" s="1" t="s">
        <v>67</v>
      </c>
      <c r="J935" s="1" t="s">
        <v>68</v>
      </c>
      <c r="K935" s="1" t="s">
        <v>60</v>
      </c>
      <c r="L935" s="1" t="s">
        <v>96</v>
      </c>
      <c r="M935" s="1" t="s">
        <v>208</v>
      </c>
      <c r="N935" s="1">
        <v>236</v>
      </c>
      <c r="O935" s="2">
        <v>12744</v>
      </c>
      <c r="P935" s="1">
        <v>11</v>
      </c>
      <c r="Q935" s="1">
        <v>20231012</v>
      </c>
      <c r="R935" s="1">
        <v>20231012</v>
      </c>
      <c r="S935" s="1">
        <v>20231012</v>
      </c>
      <c r="T935" s="1" t="s">
        <v>38</v>
      </c>
      <c r="U935" s="1" t="b">
        <v>0</v>
      </c>
      <c r="V935" s="1" t="b">
        <v>1</v>
      </c>
      <c r="W935" s="1" t="str" cm="1">
        <f t="array" ref="W935">_xlfn.XLOOKUP(MID(JuchuZan[[#This Row],[Item'#]],2,3),INDEX(_dtRg_Material,,1),INDEX(_dtRg_Material,,2),"-")</f>
        <v>-</v>
      </c>
      <c r="X935" s="1">
        <f>JuchuZan[[#This Row],[Total Length]]/JuchuZan[[#This Row],[OrderQty]]</f>
        <v>2459</v>
      </c>
      <c r="Y935" s="87">
        <f>JuchuZan[[#This Row],[TotalPrice]]+Y934</f>
        <v>464421.99999999994</v>
      </c>
      <c r="Z9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935" s="1">
        <f>JuchuZan[[#This Row],[Total Length]]/JuchuZan[[#This Row],[Total Block]]</f>
        <v>1229.5</v>
      </c>
      <c r="AB935" s="1">
        <f>JuchuZan[[#This Row],[TotalPrice]]/JuchuZan[[#This Row],[OrderQty]]</f>
        <v>236</v>
      </c>
      <c r="AC935" s="1" t="e">
        <f>_xlfn.XLOOKUP(JuchuZan[[#This Row],[H'#]],#REF!,#REF!,"NA",0)</f>
        <v>#REF!</v>
      </c>
      <c r="AD935" s="1" t="e">
        <f>_xlfn.XLOOKUP(JuchuZan[[#This Row],[H'#]],#REF!,#REF!,"NA",0)</f>
        <v>#REF!</v>
      </c>
      <c r="AE935" s="1" t="str">
        <f>_xlfn.XLOOKUP(JuchuZan[[#This Row],[H'#]],[3]Sheet1!$H$2:$H$1079,[3]Sheet1!$B$2:$B$1079,"NA",0)</f>
        <v>NA</v>
      </c>
    </row>
    <row r="936" spans="1:31">
      <c r="A936" s="1" t="s">
        <v>2483</v>
      </c>
      <c r="B936" s="1" t="s">
        <v>388</v>
      </c>
      <c r="C936" s="1" t="s">
        <v>389</v>
      </c>
      <c r="D936" s="1">
        <v>100</v>
      </c>
      <c r="E936" s="1">
        <v>40000</v>
      </c>
      <c r="F936" s="1">
        <v>200</v>
      </c>
      <c r="G936" s="1" t="s">
        <v>135</v>
      </c>
      <c r="H936" s="1" t="s">
        <v>49</v>
      </c>
      <c r="I936" s="1" t="s">
        <v>50</v>
      </c>
      <c r="J936" s="1" t="s">
        <v>59</v>
      </c>
      <c r="K936" s="1" t="s">
        <v>60</v>
      </c>
      <c r="L936" s="1" t="s">
        <v>38</v>
      </c>
      <c r="M936" s="1" t="s">
        <v>53</v>
      </c>
      <c r="N936" s="1">
        <v>131</v>
      </c>
      <c r="O936" s="2">
        <v>13100</v>
      </c>
      <c r="P936" s="1">
        <v>11</v>
      </c>
      <c r="Q936" s="1">
        <v>20231012</v>
      </c>
      <c r="R936" s="1">
        <v>20231012</v>
      </c>
      <c r="S936" s="1">
        <v>20231012</v>
      </c>
      <c r="T936" s="1" t="s">
        <v>38</v>
      </c>
      <c r="U936" s="1" t="b">
        <v>0</v>
      </c>
      <c r="V936" s="1" t="b">
        <v>1</v>
      </c>
      <c r="W936" s="1" t="str" cm="1">
        <f t="array" ref="W936">_xlfn.XLOOKUP(MID(JuchuZan[[#This Row],[Item'#]],2,3),INDEX(_dtRg_Material,,1),INDEX(_dtRg_Material,,2),"-")</f>
        <v>-</v>
      </c>
      <c r="X936" s="1">
        <f>JuchuZan[[#This Row],[Total Length]]/JuchuZan[[#This Row],[OrderQty]]</f>
        <v>400</v>
      </c>
      <c r="Y936" s="87">
        <f>JuchuZan[[#This Row],[TotalPrice]]+Y935</f>
        <v>477521.99999999994</v>
      </c>
      <c r="Z9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6" s="1">
        <f>JuchuZan[[#This Row],[Total Length]]/JuchuZan[[#This Row],[Total Block]]</f>
        <v>200</v>
      </c>
      <c r="AB936" s="1">
        <f>JuchuZan[[#This Row],[TotalPrice]]/JuchuZan[[#This Row],[OrderQty]]</f>
        <v>131</v>
      </c>
      <c r="AC936" s="1" t="e">
        <f>_xlfn.XLOOKUP(JuchuZan[[#This Row],[H'#]],#REF!,#REF!,"NA",0)</f>
        <v>#REF!</v>
      </c>
      <c r="AD936" s="1" t="e">
        <f>_xlfn.XLOOKUP(JuchuZan[[#This Row],[H'#]],#REF!,#REF!,"NA",0)</f>
        <v>#REF!</v>
      </c>
      <c r="AE936" s="1" t="str">
        <f>_xlfn.XLOOKUP(JuchuZan[[#This Row],[H'#]],[3]Sheet1!$H$2:$H$1079,[3]Sheet1!$B$2:$B$1079,"NA",0)</f>
        <v>NA</v>
      </c>
    </row>
    <row r="937" spans="1:31">
      <c r="A937" s="1" t="s">
        <v>2484</v>
      </c>
      <c r="B937" s="1" t="s">
        <v>388</v>
      </c>
      <c r="C937" s="1" t="s">
        <v>389</v>
      </c>
      <c r="D937" s="1">
        <v>20</v>
      </c>
      <c r="E937" s="1">
        <v>8000</v>
      </c>
      <c r="F937" s="1">
        <v>40</v>
      </c>
      <c r="G937" s="1" t="s">
        <v>135</v>
      </c>
      <c r="H937" s="1" t="s">
        <v>49</v>
      </c>
      <c r="I937" s="1" t="s">
        <v>50</v>
      </c>
      <c r="J937" s="1" t="s">
        <v>59</v>
      </c>
      <c r="K937" s="1" t="s">
        <v>60</v>
      </c>
      <c r="L937" s="1" t="s">
        <v>38</v>
      </c>
      <c r="M937" s="1" t="s">
        <v>53</v>
      </c>
      <c r="N937" s="1">
        <v>131</v>
      </c>
      <c r="O937" s="2">
        <v>2620</v>
      </c>
      <c r="P937" s="1">
        <v>11</v>
      </c>
      <c r="Q937" s="1">
        <v>20231012</v>
      </c>
      <c r="R937" s="1">
        <v>20231012</v>
      </c>
      <c r="S937" s="1">
        <v>20231012</v>
      </c>
      <c r="T937" s="1" t="s">
        <v>38</v>
      </c>
      <c r="U937" s="1" t="b">
        <v>0</v>
      </c>
      <c r="V937" s="1" t="b">
        <v>1</v>
      </c>
      <c r="W937" s="1" t="str" cm="1">
        <f t="array" ref="W937">_xlfn.XLOOKUP(MID(JuchuZan[[#This Row],[Item'#]],2,3),INDEX(_dtRg_Material,,1),INDEX(_dtRg_Material,,2),"-")</f>
        <v>-</v>
      </c>
      <c r="X937" s="1">
        <f>JuchuZan[[#This Row],[Total Length]]/JuchuZan[[#This Row],[OrderQty]]</f>
        <v>400</v>
      </c>
      <c r="Y937" s="87">
        <f>JuchuZan[[#This Row],[TotalPrice]]+Y936</f>
        <v>480141.99999999994</v>
      </c>
      <c r="Z9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7" s="1">
        <f>JuchuZan[[#This Row],[Total Length]]/JuchuZan[[#This Row],[Total Block]]</f>
        <v>200</v>
      </c>
      <c r="AB937" s="1">
        <f>JuchuZan[[#This Row],[TotalPrice]]/JuchuZan[[#This Row],[OrderQty]]</f>
        <v>131</v>
      </c>
      <c r="AC937" s="1" t="e">
        <f>_xlfn.XLOOKUP(JuchuZan[[#This Row],[H'#]],#REF!,#REF!,"NA",0)</f>
        <v>#REF!</v>
      </c>
      <c r="AD937" s="1" t="e">
        <f>_xlfn.XLOOKUP(JuchuZan[[#This Row],[H'#]],#REF!,#REF!,"NA",0)</f>
        <v>#REF!</v>
      </c>
      <c r="AE937" s="1" t="str">
        <f>_xlfn.XLOOKUP(JuchuZan[[#This Row],[H'#]],[3]Sheet1!$H$2:$H$1079,[3]Sheet1!$B$2:$B$1079,"NA",0)</f>
        <v>NA</v>
      </c>
    </row>
    <row r="938" spans="1:31">
      <c r="A938" s="1" t="s">
        <v>2485</v>
      </c>
      <c r="B938" s="1" t="s">
        <v>1249</v>
      </c>
      <c r="C938" s="1" t="s">
        <v>1250</v>
      </c>
      <c r="D938" s="1">
        <v>11</v>
      </c>
      <c r="E938" s="1">
        <v>27280</v>
      </c>
      <c r="F938" s="1">
        <v>22</v>
      </c>
      <c r="G938" s="1" t="s">
        <v>619</v>
      </c>
      <c r="H938" s="1" t="s">
        <v>49</v>
      </c>
      <c r="I938" s="1" t="s">
        <v>50</v>
      </c>
      <c r="J938" s="1" t="s">
        <v>44</v>
      </c>
      <c r="K938" s="1" t="s">
        <v>115</v>
      </c>
      <c r="L938" s="1" t="s">
        <v>38</v>
      </c>
      <c r="M938" s="1" t="s">
        <v>398</v>
      </c>
      <c r="N938" s="1">
        <v>1207</v>
      </c>
      <c r="O938" s="2">
        <v>13277</v>
      </c>
      <c r="P938" s="1">
        <v>11</v>
      </c>
      <c r="Q938" s="1">
        <v>20231012</v>
      </c>
      <c r="R938" s="1">
        <v>20231012</v>
      </c>
      <c r="S938" s="1">
        <v>20231012</v>
      </c>
      <c r="T938" s="1" t="s">
        <v>38</v>
      </c>
      <c r="U938" s="1" t="b">
        <v>0</v>
      </c>
      <c r="V938" s="1" t="b">
        <v>1</v>
      </c>
      <c r="W938" s="1" t="str" cm="1">
        <f t="array" ref="W938">_xlfn.XLOOKUP(MID(JuchuZan[[#This Row],[Item'#]],2,3),INDEX(_dtRg_Material,,1),INDEX(_dtRg_Material,,2),"-")</f>
        <v>-</v>
      </c>
      <c r="X938" s="1">
        <f>JuchuZan[[#This Row],[Total Length]]/JuchuZan[[#This Row],[OrderQty]]</f>
        <v>2480</v>
      </c>
      <c r="Y938" s="87">
        <f>JuchuZan[[#This Row],[TotalPrice]]+Y937</f>
        <v>493418.99999999994</v>
      </c>
      <c r="Z9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8" s="1">
        <f>JuchuZan[[#This Row],[Total Length]]/JuchuZan[[#This Row],[Total Block]]</f>
        <v>1240</v>
      </c>
      <c r="AB938" s="1">
        <f>JuchuZan[[#This Row],[TotalPrice]]/JuchuZan[[#This Row],[OrderQty]]</f>
        <v>1207</v>
      </c>
      <c r="AC938" s="1" t="e">
        <f>_xlfn.XLOOKUP(JuchuZan[[#This Row],[H'#]],#REF!,#REF!,"NA",0)</f>
        <v>#REF!</v>
      </c>
      <c r="AD938" s="1" t="e">
        <f>_xlfn.XLOOKUP(JuchuZan[[#This Row],[H'#]],#REF!,#REF!,"NA",0)</f>
        <v>#REF!</v>
      </c>
      <c r="AE938" s="1" t="str">
        <f>_xlfn.XLOOKUP(JuchuZan[[#This Row],[H'#]],[3]Sheet1!$H$2:$H$1079,[3]Sheet1!$B$2:$B$1079,"NA",0)</f>
        <v>INDUCTION HARDENING</v>
      </c>
    </row>
    <row r="939" spans="1:31">
      <c r="A939" s="1" t="s">
        <v>2486</v>
      </c>
      <c r="B939" s="1" t="s">
        <v>2260</v>
      </c>
      <c r="C939" s="1" t="s">
        <v>2261</v>
      </c>
      <c r="D939" s="1">
        <v>8</v>
      </c>
      <c r="E939" s="1">
        <v>0</v>
      </c>
      <c r="F939" s="1">
        <v>8</v>
      </c>
      <c r="G939" s="1" t="s">
        <v>123</v>
      </c>
      <c r="H939" s="1" t="s">
        <v>49</v>
      </c>
      <c r="I939" s="1" t="s">
        <v>50</v>
      </c>
      <c r="J939" s="1" t="s">
        <v>51</v>
      </c>
      <c r="K939" s="1" t="s">
        <v>115</v>
      </c>
      <c r="L939" s="1" t="s">
        <v>38</v>
      </c>
      <c r="M939" s="1" t="s">
        <v>38</v>
      </c>
      <c r="N939" s="1">
        <v>51</v>
      </c>
      <c r="O939" s="2">
        <v>408</v>
      </c>
      <c r="P939" s="1">
        <v>11</v>
      </c>
      <c r="Q939" s="1">
        <v>20231024</v>
      </c>
      <c r="R939" s="1">
        <v>20231012</v>
      </c>
      <c r="S939" s="1">
        <v>20231012</v>
      </c>
      <c r="T939" s="1" t="s">
        <v>38</v>
      </c>
      <c r="U939" s="1" t="b">
        <v>0</v>
      </c>
      <c r="V939" s="1" t="b">
        <v>1</v>
      </c>
      <c r="W939" s="1" t="str" cm="1">
        <f t="array" ref="W939">_xlfn.XLOOKUP(MID(JuchuZan[[#This Row],[Item'#]],2,3),INDEX(_dtRg_Material,,1),INDEX(_dtRg_Material,,2),"-")</f>
        <v>-</v>
      </c>
      <c r="X939" s="1">
        <f>JuchuZan[[#This Row],[Total Length]]/JuchuZan[[#This Row],[OrderQty]]</f>
        <v>0</v>
      </c>
      <c r="Y939" s="87">
        <f>JuchuZan[[#This Row],[TotalPrice]]+Y938</f>
        <v>493826.99999999994</v>
      </c>
      <c r="Z9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39" s="1">
        <f>JuchuZan[[#This Row],[Total Length]]/JuchuZan[[#This Row],[Total Block]]</f>
        <v>0</v>
      </c>
      <c r="AB939" s="1">
        <f>JuchuZan[[#This Row],[TotalPrice]]/JuchuZan[[#This Row],[OrderQty]]</f>
        <v>51</v>
      </c>
      <c r="AC939" s="1" t="e">
        <f>_xlfn.XLOOKUP(JuchuZan[[#This Row],[H'#]],#REF!,#REF!,"NA",0)</f>
        <v>#REF!</v>
      </c>
      <c r="AD939" s="1" t="e">
        <f>_xlfn.XLOOKUP(JuchuZan[[#This Row],[H'#]],#REF!,#REF!,"NA",0)</f>
        <v>#REF!</v>
      </c>
      <c r="AE939" s="1" t="str">
        <f>_xlfn.XLOOKUP(JuchuZan[[#This Row],[H'#]],[3]Sheet1!$H$2:$H$1079,[3]Sheet1!$B$2:$B$1079,"NA",0)</f>
        <v>NA</v>
      </c>
    </row>
    <row r="940" spans="1:31">
      <c r="A940" s="1" t="s">
        <v>2487</v>
      </c>
      <c r="B940" s="1" t="s">
        <v>2488</v>
      </c>
      <c r="C940" s="1" t="s">
        <v>2489</v>
      </c>
      <c r="D940" s="1">
        <v>2</v>
      </c>
      <c r="E940" s="1">
        <v>4040</v>
      </c>
      <c r="F940" s="1">
        <v>0</v>
      </c>
      <c r="G940" s="1" t="s">
        <v>38</v>
      </c>
      <c r="H940" s="1" t="s">
        <v>595</v>
      </c>
      <c r="I940" s="1" t="s">
        <v>67</v>
      </c>
      <c r="J940" s="1" t="s">
        <v>325</v>
      </c>
      <c r="K940" s="1" t="s">
        <v>38</v>
      </c>
      <c r="L940" s="1" t="s">
        <v>61</v>
      </c>
      <c r="M940" s="1" t="s">
        <v>38</v>
      </c>
      <c r="N940" s="1">
        <v>404.46</v>
      </c>
      <c r="O940" s="2">
        <v>808.92</v>
      </c>
      <c r="P940" s="1">
        <v>21</v>
      </c>
      <c r="Q940" s="1">
        <v>20231012</v>
      </c>
      <c r="R940" s="1">
        <v>20231012</v>
      </c>
      <c r="S940" s="1">
        <v>20231012</v>
      </c>
      <c r="T940" s="1" t="s">
        <v>38</v>
      </c>
      <c r="U940" s="1" t="b">
        <v>0</v>
      </c>
      <c r="V940" s="1" t="b">
        <v>1</v>
      </c>
      <c r="W940" s="1" t="str" cm="1">
        <f t="array" ref="W940">_xlfn.XLOOKUP(MID(JuchuZan[[#This Row],[Item'#]],2,3),INDEX(_dtRg_Material,,1),INDEX(_dtRg_Material,,2),"-")</f>
        <v>-</v>
      </c>
      <c r="X940" s="1">
        <f>JuchuZan[[#This Row],[Total Length]]/JuchuZan[[#This Row],[OrderQty]]</f>
        <v>2020</v>
      </c>
      <c r="Y940" s="87">
        <f>JuchuZan[[#This Row],[TotalPrice]]+Y939</f>
        <v>494635.91999999993</v>
      </c>
      <c r="Z9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0" s="1" t="e">
        <f>JuchuZan[[#This Row],[Total Length]]/JuchuZan[[#This Row],[Total Block]]</f>
        <v>#DIV/0!</v>
      </c>
      <c r="AB940" s="1">
        <f>JuchuZan[[#This Row],[TotalPrice]]/JuchuZan[[#This Row],[OrderQty]]</f>
        <v>404.46</v>
      </c>
      <c r="AC940" s="1" t="e">
        <f>_xlfn.XLOOKUP(JuchuZan[[#This Row],[H'#]],#REF!,#REF!,"NA",0)</f>
        <v>#REF!</v>
      </c>
      <c r="AD940" s="1" t="e">
        <f>_xlfn.XLOOKUP(JuchuZan[[#This Row],[H'#]],#REF!,#REF!,"NA",0)</f>
        <v>#REF!</v>
      </c>
      <c r="AE940" s="1" t="str">
        <f>_xlfn.XLOOKUP(JuchuZan[[#This Row],[H'#]],[3]Sheet1!$H$2:$H$1079,[3]Sheet1!$B$2:$B$1079,"NA",0)</f>
        <v>NA</v>
      </c>
    </row>
    <row r="941" spans="1:31">
      <c r="A941" s="1" t="s">
        <v>2490</v>
      </c>
      <c r="B941" s="1" t="s">
        <v>2491</v>
      </c>
      <c r="C941" s="1" t="s">
        <v>2492</v>
      </c>
      <c r="D941" s="1">
        <v>2</v>
      </c>
      <c r="E941" s="1">
        <v>5240</v>
      </c>
      <c r="F941" s="1">
        <v>0</v>
      </c>
      <c r="G941" s="1" t="s">
        <v>38</v>
      </c>
      <c r="H941" s="1" t="s">
        <v>595</v>
      </c>
      <c r="I941" s="1" t="s">
        <v>67</v>
      </c>
      <c r="J941" s="1" t="s">
        <v>325</v>
      </c>
      <c r="K941" s="1" t="s">
        <v>38</v>
      </c>
      <c r="L941" s="1" t="s">
        <v>61</v>
      </c>
      <c r="M941" s="1" t="s">
        <v>38</v>
      </c>
      <c r="N941" s="1">
        <v>524.6</v>
      </c>
      <c r="O941" s="2">
        <v>1049.2</v>
      </c>
      <c r="P941" s="1">
        <v>21</v>
      </c>
      <c r="Q941" s="1">
        <v>20231012</v>
      </c>
      <c r="R941" s="1">
        <v>20231012</v>
      </c>
      <c r="S941" s="1">
        <v>20231012</v>
      </c>
      <c r="T941" s="1" t="s">
        <v>38</v>
      </c>
      <c r="U941" s="1" t="b">
        <v>0</v>
      </c>
      <c r="V941" s="1" t="b">
        <v>1</v>
      </c>
      <c r="W941" s="1" t="str" cm="1">
        <f t="array" ref="W941">_xlfn.XLOOKUP(MID(JuchuZan[[#This Row],[Item'#]],2,3),INDEX(_dtRg_Material,,1),INDEX(_dtRg_Material,,2),"-")</f>
        <v>-</v>
      </c>
      <c r="X941" s="1">
        <f>JuchuZan[[#This Row],[Total Length]]/JuchuZan[[#This Row],[OrderQty]]</f>
        <v>2620</v>
      </c>
      <c r="Y941" s="87">
        <f>JuchuZan[[#This Row],[TotalPrice]]+Y940</f>
        <v>495685.11999999994</v>
      </c>
      <c r="Z9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1" s="1" t="e">
        <f>JuchuZan[[#This Row],[Total Length]]/JuchuZan[[#This Row],[Total Block]]</f>
        <v>#DIV/0!</v>
      </c>
      <c r="AB941" s="1">
        <f>JuchuZan[[#This Row],[TotalPrice]]/JuchuZan[[#This Row],[OrderQty]]</f>
        <v>524.6</v>
      </c>
      <c r="AC941" s="1" t="e">
        <f>_xlfn.XLOOKUP(JuchuZan[[#This Row],[H'#]],#REF!,#REF!,"NA",0)</f>
        <v>#REF!</v>
      </c>
      <c r="AD941" s="1" t="e">
        <f>_xlfn.XLOOKUP(JuchuZan[[#This Row],[H'#]],#REF!,#REF!,"NA",0)</f>
        <v>#REF!</v>
      </c>
      <c r="AE941" s="1" t="str">
        <f>_xlfn.XLOOKUP(JuchuZan[[#This Row],[H'#]],[3]Sheet1!$H$2:$H$1079,[3]Sheet1!$B$2:$B$1079,"NA",0)</f>
        <v>NA</v>
      </c>
    </row>
    <row r="942" spans="1:31">
      <c r="A942" s="1" t="s">
        <v>2493</v>
      </c>
      <c r="B942" s="1" t="s">
        <v>2494</v>
      </c>
      <c r="C942" s="1" t="s">
        <v>2495</v>
      </c>
      <c r="D942" s="1">
        <v>2</v>
      </c>
      <c r="E942" s="1">
        <v>0</v>
      </c>
      <c r="F942" s="1">
        <v>2</v>
      </c>
      <c r="G942" s="1" t="s">
        <v>38</v>
      </c>
      <c r="H942" s="1" t="s">
        <v>66</v>
      </c>
      <c r="I942" s="1" t="s">
        <v>67</v>
      </c>
      <c r="J942" s="1" t="s">
        <v>325</v>
      </c>
      <c r="K942" s="1" t="s">
        <v>2496</v>
      </c>
      <c r="L942" s="1" t="s">
        <v>61</v>
      </c>
      <c r="M942" s="1" t="s">
        <v>38</v>
      </c>
      <c r="N942" s="1">
        <v>158.07</v>
      </c>
      <c r="O942" s="2">
        <v>316.14</v>
      </c>
      <c r="P942" s="1">
        <v>21</v>
      </c>
      <c r="Q942" s="1">
        <v>20231012</v>
      </c>
      <c r="R942" s="1">
        <v>20231012</v>
      </c>
      <c r="S942" s="1">
        <v>20231012</v>
      </c>
      <c r="T942" s="1" t="s">
        <v>38</v>
      </c>
      <c r="U942" s="1" t="b">
        <v>0</v>
      </c>
      <c r="V942" s="1" t="b">
        <v>1</v>
      </c>
      <c r="W942" s="1" t="str" cm="1">
        <f t="array" ref="W942">_xlfn.XLOOKUP(MID(JuchuZan[[#This Row],[Item'#]],2,3),INDEX(_dtRg_Material,,1),INDEX(_dtRg_Material,,2),"-")</f>
        <v>-</v>
      </c>
      <c r="X942" s="1">
        <f>JuchuZan[[#This Row],[Total Length]]/JuchuZan[[#This Row],[OrderQty]]</f>
        <v>0</v>
      </c>
      <c r="Y942" s="87">
        <f>JuchuZan[[#This Row],[TotalPrice]]+Y941</f>
        <v>496001.25999999995</v>
      </c>
      <c r="Z9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2" s="1">
        <f>JuchuZan[[#This Row],[Total Length]]/JuchuZan[[#This Row],[Total Block]]</f>
        <v>0</v>
      </c>
      <c r="AB942" s="1">
        <f>JuchuZan[[#This Row],[TotalPrice]]/JuchuZan[[#This Row],[OrderQty]]</f>
        <v>158.07</v>
      </c>
      <c r="AC942" s="1" t="e">
        <f>_xlfn.XLOOKUP(JuchuZan[[#This Row],[H'#]],#REF!,#REF!,"NA",0)</f>
        <v>#REF!</v>
      </c>
      <c r="AD942" s="1" t="e">
        <f>_xlfn.XLOOKUP(JuchuZan[[#This Row],[H'#]],#REF!,#REF!,"NA",0)</f>
        <v>#REF!</v>
      </c>
      <c r="AE942" s="1" t="str">
        <f>_xlfn.XLOOKUP(JuchuZan[[#This Row],[H'#]],[3]Sheet1!$H$2:$H$1079,[3]Sheet1!$B$2:$B$1079,"NA",0)</f>
        <v>NA</v>
      </c>
    </row>
    <row r="943" spans="1:31">
      <c r="A943" s="1" t="s">
        <v>2497</v>
      </c>
      <c r="B943" s="1" t="s">
        <v>2207</v>
      </c>
      <c r="C943" s="1" t="s">
        <v>2208</v>
      </c>
      <c r="D943" s="1">
        <v>12</v>
      </c>
      <c r="E943" s="1">
        <v>0</v>
      </c>
      <c r="F943" s="1">
        <v>12</v>
      </c>
      <c r="G943" s="1" t="s">
        <v>38</v>
      </c>
      <c r="H943" s="1" t="s">
        <v>49</v>
      </c>
      <c r="I943" s="1" t="s">
        <v>50</v>
      </c>
      <c r="J943" s="1" t="s">
        <v>325</v>
      </c>
      <c r="K943" s="1" t="s">
        <v>82</v>
      </c>
      <c r="L943" s="1" t="s">
        <v>61</v>
      </c>
      <c r="M943" s="1" t="s">
        <v>38</v>
      </c>
      <c r="N943" s="1">
        <v>177.16</v>
      </c>
      <c r="O943" s="2">
        <v>2125.92</v>
      </c>
      <c r="P943" s="1">
        <v>21</v>
      </c>
      <c r="Q943" s="1">
        <v>20231012</v>
      </c>
      <c r="R943" s="1">
        <v>20231012</v>
      </c>
      <c r="S943" s="1">
        <v>20231012</v>
      </c>
      <c r="T943" s="1" t="s">
        <v>38</v>
      </c>
      <c r="U943" s="1" t="b">
        <v>0</v>
      </c>
      <c r="V943" s="1" t="b">
        <v>1</v>
      </c>
      <c r="W943" s="1" t="str" cm="1">
        <f t="array" ref="W943">_xlfn.XLOOKUP(MID(JuchuZan[[#This Row],[Item'#]],2,3),INDEX(_dtRg_Material,,1),INDEX(_dtRg_Material,,2),"-")</f>
        <v>-</v>
      </c>
      <c r="X943" s="1">
        <f>JuchuZan[[#This Row],[Total Length]]/JuchuZan[[#This Row],[OrderQty]]</f>
        <v>0</v>
      </c>
      <c r="Y943" s="87">
        <f>JuchuZan[[#This Row],[TotalPrice]]+Y942</f>
        <v>498127.17999999993</v>
      </c>
      <c r="Z9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3" s="1">
        <f>JuchuZan[[#This Row],[Total Length]]/JuchuZan[[#This Row],[Total Block]]</f>
        <v>0</v>
      </c>
      <c r="AB943" s="1">
        <f>JuchuZan[[#This Row],[TotalPrice]]/JuchuZan[[#This Row],[OrderQty]]</f>
        <v>177.16</v>
      </c>
      <c r="AC943" s="1" t="e">
        <f>_xlfn.XLOOKUP(JuchuZan[[#This Row],[H'#]],#REF!,#REF!,"NA",0)</f>
        <v>#REF!</v>
      </c>
      <c r="AD943" s="1" t="e">
        <f>_xlfn.XLOOKUP(JuchuZan[[#This Row],[H'#]],#REF!,#REF!,"NA",0)</f>
        <v>#REF!</v>
      </c>
      <c r="AE943" s="1" t="str">
        <f>_xlfn.XLOOKUP(JuchuZan[[#This Row],[H'#]],[3]Sheet1!$H$2:$H$1079,[3]Sheet1!$B$2:$B$1079,"NA",0)</f>
        <v>NA</v>
      </c>
    </row>
    <row r="944" spans="1:31">
      <c r="A944" s="1" t="s">
        <v>2498</v>
      </c>
      <c r="B944" s="1" t="s">
        <v>2207</v>
      </c>
      <c r="C944" s="1" t="s">
        <v>2208</v>
      </c>
      <c r="D944" s="1">
        <v>6</v>
      </c>
      <c r="E944" s="1">
        <v>0</v>
      </c>
      <c r="F944" s="1">
        <v>6</v>
      </c>
      <c r="G944" s="1" t="s">
        <v>38</v>
      </c>
      <c r="H944" s="1" t="s">
        <v>49</v>
      </c>
      <c r="I944" s="1" t="s">
        <v>50</v>
      </c>
      <c r="J944" s="1" t="s">
        <v>325</v>
      </c>
      <c r="K944" s="1" t="s">
        <v>82</v>
      </c>
      <c r="L944" s="1" t="s">
        <v>61</v>
      </c>
      <c r="M944" s="1" t="s">
        <v>38</v>
      </c>
      <c r="N944" s="1">
        <v>177.16</v>
      </c>
      <c r="O944" s="2">
        <v>1062.96</v>
      </c>
      <c r="P944" s="1">
        <v>21</v>
      </c>
      <c r="Q944" s="1">
        <v>20231012</v>
      </c>
      <c r="R944" s="1">
        <v>20231012</v>
      </c>
      <c r="S944" s="1">
        <v>20231012</v>
      </c>
      <c r="T944" s="1" t="s">
        <v>38</v>
      </c>
      <c r="U944" s="1" t="b">
        <v>0</v>
      </c>
      <c r="V944" s="1" t="b">
        <v>1</v>
      </c>
      <c r="W944" s="1" t="str" cm="1">
        <f t="array" ref="W944">_xlfn.XLOOKUP(MID(JuchuZan[[#This Row],[Item'#]],2,3),INDEX(_dtRg_Material,,1),INDEX(_dtRg_Material,,2),"-")</f>
        <v>-</v>
      </c>
      <c r="X944" s="1">
        <f>JuchuZan[[#This Row],[Total Length]]/JuchuZan[[#This Row],[OrderQty]]</f>
        <v>0</v>
      </c>
      <c r="Y944" s="87">
        <f>JuchuZan[[#This Row],[TotalPrice]]+Y943</f>
        <v>499190.13999999996</v>
      </c>
      <c r="Z9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4" s="1">
        <f>JuchuZan[[#This Row],[Total Length]]/JuchuZan[[#This Row],[Total Block]]</f>
        <v>0</v>
      </c>
      <c r="AB944" s="1">
        <f>JuchuZan[[#This Row],[TotalPrice]]/JuchuZan[[#This Row],[OrderQty]]</f>
        <v>177.16</v>
      </c>
      <c r="AC944" s="1" t="e">
        <f>_xlfn.XLOOKUP(JuchuZan[[#This Row],[H'#]],#REF!,#REF!,"NA",0)</f>
        <v>#REF!</v>
      </c>
      <c r="AD944" s="1" t="e">
        <f>_xlfn.XLOOKUP(JuchuZan[[#This Row],[H'#]],#REF!,#REF!,"NA",0)</f>
        <v>#REF!</v>
      </c>
      <c r="AE944" s="1" t="str">
        <f>_xlfn.XLOOKUP(JuchuZan[[#This Row],[H'#]],[3]Sheet1!$H$2:$H$1079,[3]Sheet1!$B$2:$B$1079,"NA",0)</f>
        <v>NA</v>
      </c>
    </row>
    <row r="945" spans="1:31">
      <c r="A945" s="1" t="s">
        <v>2499</v>
      </c>
      <c r="B945" s="1" t="s">
        <v>2500</v>
      </c>
      <c r="C945" s="1" t="s">
        <v>2501</v>
      </c>
      <c r="D945" s="1">
        <v>8</v>
      </c>
      <c r="E945" s="1">
        <v>0</v>
      </c>
      <c r="F945" s="1">
        <v>8</v>
      </c>
      <c r="G945" s="1" t="s">
        <v>38</v>
      </c>
      <c r="H945" s="1" t="s">
        <v>49</v>
      </c>
      <c r="I945" s="1" t="s">
        <v>50</v>
      </c>
      <c r="J945" s="1" t="s">
        <v>325</v>
      </c>
      <c r="K945" s="1" t="s">
        <v>82</v>
      </c>
      <c r="L945" s="1" t="s">
        <v>61</v>
      </c>
      <c r="M945" s="1" t="s">
        <v>53</v>
      </c>
      <c r="N945" s="1">
        <v>185.4</v>
      </c>
      <c r="O945" s="2">
        <v>1483.2</v>
      </c>
      <c r="P945" s="1">
        <v>21</v>
      </c>
      <c r="Q945" s="1">
        <v>20231012</v>
      </c>
      <c r="R945" s="1">
        <v>20231012</v>
      </c>
      <c r="S945" s="1">
        <v>20231012</v>
      </c>
      <c r="T945" s="1" t="s">
        <v>38</v>
      </c>
      <c r="U945" s="1" t="b">
        <v>0</v>
      </c>
      <c r="V945" s="1" t="b">
        <v>1</v>
      </c>
      <c r="W945" s="1" t="str" cm="1">
        <f t="array" ref="W945">_xlfn.XLOOKUP(MID(JuchuZan[[#This Row],[Item'#]],2,3),INDEX(_dtRg_Material,,1),INDEX(_dtRg_Material,,2),"-")</f>
        <v>-</v>
      </c>
      <c r="X945" s="1">
        <f>JuchuZan[[#This Row],[Total Length]]/JuchuZan[[#This Row],[OrderQty]]</f>
        <v>0</v>
      </c>
      <c r="Y945" s="87">
        <f>JuchuZan[[#This Row],[TotalPrice]]+Y944</f>
        <v>500673.33999999997</v>
      </c>
      <c r="Z9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5" s="1">
        <f>JuchuZan[[#This Row],[Total Length]]/JuchuZan[[#This Row],[Total Block]]</f>
        <v>0</v>
      </c>
      <c r="AB945" s="1">
        <f>JuchuZan[[#This Row],[TotalPrice]]/JuchuZan[[#This Row],[OrderQty]]</f>
        <v>185.4</v>
      </c>
      <c r="AC945" s="1" t="e">
        <f>_xlfn.XLOOKUP(JuchuZan[[#This Row],[H'#]],#REF!,#REF!,"NA",0)</f>
        <v>#REF!</v>
      </c>
      <c r="AD945" s="1" t="e">
        <f>_xlfn.XLOOKUP(JuchuZan[[#This Row],[H'#]],#REF!,#REF!,"NA",0)</f>
        <v>#REF!</v>
      </c>
      <c r="AE945" s="1" t="str">
        <f>_xlfn.XLOOKUP(JuchuZan[[#This Row],[H'#]],[3]Sheet1!$H$2:$H$1079,[3]Sheet1!$B$2:$B$1079,"NA",0)</f>
        <v>NA</v>
      </c>
    </row>
    <row r="946" spans="1:31">
      <c r="A946" s="1" t="s">
        <v>2502</v>
      </c>
      <c r="B946" s="1" t="s">
        <v>2503</v>
      </c>
      <c r="C946" s="1" t="s">
        <v>2504</v>
      </c>
      <c r="D946" s="1">
        <v>10</v>
      </c>
      <c r="E946" s="1">
        <v>0</v>
      </c>
      <c r="F946" s="1">
        <v>10</v>
      </c>
      <c r="G946" s="1" t="s">
        <v>38</v>
      </c>
      <c r="H946" s="1" t="s">
        <v>49</v>
      </c>
      <c r="I946" s="1" t="s">
        <v>50</v>
      </c>
      <c r="J946" s="1" t="s">
        <v>397</v>
      </c>
      <c r="K946" s="1" t="s">
        <v>60</v>
      </c>
      <c r="L946" s="1" t="s">
        <v>38</v>
      </c>
      <c r="M946" s="1" t="s">
        <v>38</v>
      </c>
      <c r="N946" s="1">
        <v>69.3</v>
      </c>
      <c r="O946" s="2">
        <v>693</v>
      </c>
      <c r="P946" s="1">
        <v>21</v>
      </c>
      <c r="Q946" s="1">
        <v>20231012</v>
      </c>
      <c r="R946" s="1">
        <v>20231012</v>
      </c>
      <c r="S946" s="1">
        <v>20231012</v>
      </c>
      <c r="T946" s="1" t="s">
        <v>38</v>
      </c>
      <c r="U946" s="1" t="b">
        <v>0</v>
      </c>
      <c r="V946" s="1" t="b">
        <v>1</v>
      </c>
      <c r="W946" s="1" t="str" cm="1">
        <f t="array" ref="W946">_xlfn.XLOOKUP(MID(JuchuZan[[#This Row],[Item'#]],2,3),INDEX(_dtRg_Material,,1),INDEX(_dtRg_Material,,2),"-")</f>
        <v>-</v>
      </c>
      <c r="X946" s="1">
        <f>JuchuZan[[#This Row],[Total Length]]/JuchuZan[[#This Row],[OrderQty]]</f>
        <v>0</v>
      </c>
      <c r="Y946" s="87">
        <f>JuchuZan[[#This Row],[TotalPrice]]+Y945</f>
        <v>501366.33999999997</v>
      </c>
      <c r="Z9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6" s="1">
        <f>JuchuZan[[#This Row],[Total Length]]/JuchuZan[[#This Row],[Total Block]]</f>
        <v>0</v>
      </c>
      <c r="AB946" s="1">
        <f>JuchuZan[[#This Row],[TotalPrice]]/JuchuZan[[#This Row],[OrderQty]]</f>
        <v>69.3</v>
      </c>
      <c r="AC946" s="1" t="e">
        <f>_xlfn.XLOOKUP(JuchuZan[[#This Row],[H'#]],#REF!,#REF!,"NA",0)</f>
        <v>#REF!</v>
      </c>
      <c r="AD946" s="1" t="e">
        <f>_xlfn.XLOOKUP(JuchuZan[[#This Row],[H'#]],#REF!,#REF!,"NA",0)</f>
        <v>#REF!</v>
      </c>
      <c r="AE946" s="1" t="str">
        <f>_xlfn.XLOOKUP(JuchuZan[[#This Row],[H'#]],[3]Sheet1!$H$2:$H$1079,[3]Sheet1!$B$2:$B$1079,"NA",0)</f>
        <v>NA</v>
      </c>
    </row>
    <row r="947" spans="1:31" hidden="1">
      <c r="A947" s="1" t="s">
        <v>2505</v>
      </c>
      <c r="B947" s="1" t="s">
        <v>1085</v>
      </c>
      <c r="C947" s="1" t="s">
        <v>1086</v>
      </c>
      <c r="D947" s="1">
        <v>2</v>
      </c>
      <c r="E947" s="1">
        <v>920</v>
      </c>
      <c r="F947" s="1">
        <v>8</v>
      </c>
      <c r="G947" s="1" t="s">
        <v>462</v>
      </c>
      <c r="H947" s="1" t="s">
        <v>74</v>
      </c>
      <c r="I947" s="1" t="s">
        <v>36</v>
      </c>
      <c r="J947" s="1" t="s">
        <v>75</v>
      </c>
      <c r="K947" s="1" t="s">
        <v>1087</v>
      </c>
      <c r="L947" s="1" t="s">
        <v>38</v>
      </c>
      <c r="M947" s="1" t="s">
        <v>38</v>
      </c>
      <c r="N947" s="1">
        <v>910</v>
      </c>
      <c r="O947" s="2">
        <v>1820</v>
      </c>
      <c r="P947" s="1">
        <v>11</v>
      </c>
      <c r="Q947" s="1">
        <v>20231013</v>
      </c>
      <c r="R947" s="1">
        <v>20231012</v>
      </c>
      <c r="S947" s="1">
        <v>20231012</v>
      </c>
      <c r="T947" s="1" t="s">
        <v>38</v>
      </c>
      <c r="U947" s="1" t="b">
        <v>0</v>
      </c>
      <c r="V947" s="1" t="b">
        <v>0</v>
      </c>
      <c r="W947" s="1" t="str" cm="1">
        <f t="array" ref="W947">_xlfn.XLOOKUP(MID(JuchuZan[[#This Row],[Item'#]],2,3),INDEX(_dtRg_Material,,1),INDEX(_dtRg_Material,,2),"-")</f>
        <v>-</v>
      </c>
      <c r="X947" s="1">
        <f>JuchuZan[[#This Row],[Total Length]]/JuchuZan[[#This Row],[OrderQty]]</f>
        <v>460</v>
      </c>
      <c r="Y947" s="87">
        <f>JuchuZan[[#This Row],[TotalPrice]]+Y946</f>
        <v>503186.33999999997</v>
      </c>
      <c r="Z9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7" s="1">
        <f>JuchuZan[[#This Row],[Total Length]]/JuchuZan[[#This Row],[Total Block]]</f>
        <v>115</v>
      </c>
      <c r="AB947" s="1">
        <f>JuchuZan[[#This Row],[TotalPrice]]/JuchuZan[[#This Row],[OrderQty]]</f>
        <v>910</v>
      </c>
      <c r="AC947" s="1" t="e">
        <f>_xlfn.XLOOKUP(JuchuZan[[#This Row],[H'#]],#REF!,#REF!,"NA",0)</f>
        <v>#REF!</v>
      </c>
      <c r="AD947" s="1" t="e">
        <f>_xlfn.XLOOKUP(JuchuZan[[#This Row],[H'#]],#REF!,#REF!,"NA",0)</f>
        <v>#REF!</v>
      </c>
      <c r="AE947" s="1" t="str">
        <f>_xlfn.XLOOKUP(JuchuZan[[#This Row],[H'#]],[3]Sheet1!$H$2:$H$1079,[3]Sheet1!$B$2:$B$1079,"NA",0)</f>
        <v>MACHINING (GL)</v>
      </c>
    </row>
    <row r="948" spans="1:31">
      <c r="A948" s="1" t="s">
        <v>2506</v>
      </c>
      <c r="B948" s="1" t="s">
        <v>2507</v>
      </c>
      <c r="C948" s="1" t="s">
        <v>2508</v>
      </c>
      <c r="D948" s="1">
        <v>10</v>
      </c>
      <c r="E948" s="1">
        <v>3500</v>
      </c>
      <c r="F948" s="1">
        <v>10</v>
      </c>
      <c r="G948" s="1" t="s">
        <v>2509</v>
      </c>
      <c r="H948" s="1" t="s">
        <v>183</v>
      </c>
      <c r="I948" s="1" t="s">
        <v>184</v>
      </c>
      <c r="J948" s="1" t="s">
        <v>243</v>
      </c>
      <c r="K948" s="1" t="s">
        <v>38</v>
      </c>
      <c r="L948" s="1" t="s">
        <v>38</v>
      </c>
      <c r="M948" s="1" t="s">
        <v>53</v>
      </c>
      <c r="N948" s="1">
        <v>65.8</v>
      </c>
      <c r="O948" s="2">
        <v>658</v>
      </c>
      <c r="P948" s="1">
        <v>11</v>
      </c>
      <c r="Q948" s="1">
        <v>20231012</v>
      </c>
      <c r="R948" s="1">
        <v>20231012</v>
      </c>
      <c r="S948" s="1">
        <v>20231012</v>
      </c>
      <c r="T948" s="1" t="s">
        <v>38</v>
      </c>
      <c r="U948" s="1" t="b">
        <v>0</v>
      </c>
      <c r="V948" s="1" t="b">
        <v>1</v>
      </c>
      <c r="W948" s="1" t="str" cm="1">
        <f t="array" ref="W948">_xlfn.XLOOKUP(MID(JuchuZan[[#This Row],[Item'#]],2,3),INDEX(_dtRg_Material,,1),INDEX(_dtRg_Material,,2),"-")</f>
        <v>M</v>
      </c>
      <c r="X948" s="1">
        <f>JuchuZan[[#This Row],[Total Length]]/JuchuZan[[#This Row],[OrderQty]]</f>
        <v>350</v>
      </c>
      <c r="Y948" s="87">
        <f>JuchuZan[[#This Row],[TotalPrice]]+Y947</f>
        <v>503844.33999999997</v>
      </c>
      <c r="Z9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8" s="1">
        <f>JuchuZan[[#This Row],[Total Length]]/JuchuZan[[#This Row],[Total Block]]</f>
        <v>350</v>
      </c>
      <c r="AB948" s="1">
        <f>JuchuZan[[#This Row],[TotalPrice]]/JuchuZan[[#This Row],[OrderQty]]</f>
        <v>65.8</v>
      </c>
      <c r="AC948" s="1" t="e">
        <f>_xlfn.XLOOKUP(JuchuZan[[#This Row],[H'#]],#REF!,#REF!,"NA",0)</f>
        <v>#REF!</v>
      </c>
      <c r="AD948" s="1" t="e">
        <f>_xlfn.XLOOKUP(JuchuZan[[#This Row],[H'#]],#REF!,#REF!,"NA",0)</f>
        <v>#REF!</v>
      </c>
      <c r="AE948" s="1" t="str">
        <f>_xlfn.XLOOKUP(JuchuZan[[#This Row],[H'#]],[3]Sheet1!$H$2:$H$1079,[3]Sheet1!$B$2:$B$1079,"NA",0)</f>
        <v>NA</v>
      </c>
    </row>
    <row r="949" spans="1:31">
      <c r="A949" s="1" t="s">
        <v>2510</v>
      </c>
      <c r="B949" s="1" t="s">
        <v>2511</v>
      </c>
      <c r="C949" s="1" t="s">
        <v>2512</v>
      </c>
      <c r="D949" s="1">
        <v>2</v>
      </c>
      <c r="E949" s="1">
        <v>11400</v>
      </c>
      <c r="F949" s="1">
        <v>6</v>
      </c>
      <c r="G949" s="1" t="s">
        <v>1619</v>
      </c>
      <c r="H949" s="1" t="s">
        <v>157</v>
      </c>
      <c r="I949" s="1" t="s">
        <v>67</v>
      </c>
      <c r="J949" s="1" t="s">
        <v>44</v>
      </c>
      <c r="K949" s="1" t="s">
        <v>52</v>
      </c>
      <c r="L949" s="1" t="s">
        <v>38</v>
      </c>
      <c r="M949" s="1" t="s">
        <v>38</v>
      </c>
      <c r="N949" s="1">
        <v>1353.18</v>
      </c>
      <c r="O949" s="2">
        <v>2706.36</v>
      </c>
      <c r="P949" s="1">
        <v>11</v>
      </c>
      <c r="Q949" s="1">
        <v>20231012</v>
      </c>
      <c r="R949" s="1">
        <v>20231012</v>
      </c>
      <c r="S949" s="1">
        <v>20231012</v>
      </c>
      <c r="T949" s="1" t="s">
        <v>2513</v>
      </c>
      <c r="U949" s="1" t="b">
        <v>0</v>
      </c>
      <c r="V949" s="1" t="b">
        <v>1</v>
      </c>
      <c r="W949" s="1" t="str" cm="1">
        <f t="array" ref="W949">_xlfn.XLOOKUP(MID(JuchuZan[[#This Row],[Item'#]],2,3),INDEX(_dtRg_Material,,1),INDEX(_dtRg_Material,,2),"-")</f>
        <v>-</v>
      </c>
      <c r="X949" s="1">
        <f>JuchuZan[[#This Row],[Total Length]]/JuchuZan[[#This Row],[OrderQty]]</f>
        <v>5700</v>
      </c>
      <c r="Y949" s="87">
        <f>JuchuZan[[#This Row],[TotalPrice]]+Y948</f>
        <v>506550.69999999995</v>
      </c>
      <c r="Z9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49" s="1">
        <f>JuchuZan[[#This Row],[Total Length]]/JuchuZan[[#This Row],[Total Block]]</f>
        <v>1900</v>
      </c>
      <c r="AB949" s="1">
        <f>JuchuZan[[#This Row],[TotalPrice]]/JuchuZan[[#This Row],[OrderQty]]</f>
        <v>1353.18</v>
      </c>
      <c r="AC949" s="1" t="e">
        <f>_xlfn.XLOOKUP(JuchuZan[[#This Row],[H'#]],#REF!,#REF!,"NA",0)</f>
        <v>#REF!</v>
      </c>
      <c r="AD949" s="1" t="e">
        <f>_xlfn.XLOOKUP(JuchuZan[[#This Row],[H'#]],#REF!,#REF!,"NA",0)</f>
        <v>#REF!</v>
      </c>
      <c r="AE949" s="1" t="str">
        <f>_xlfn.XLOOKUP(JuchuZan[[#This Row],[H'#]],[3]Sheet1!$H$2:$H$1079,[3]Sheet1!$B$2:$B$1079,"NA",0)</f>
        <v>NA</v>
      </c>
    </row>
    <row r="950" spans="1:31">
      <c r="A950" s="1" t="s">
        <v>2514</v>
      </c>
      <c r="B950" s="1" t="s">
        <v>2515</v>
      </c>
      <c r="C950" s="1" t="s">
        <v>2516</v>
      </c>
      <c r="D950" s="1">
        <v>2</v>
      </c>
      <c r="E950" s="1">
        <v>390</v>
      </c>
      <c r="F950" s="1">
        <v>2</v>
      </c>
      <c r="G950" s="1" t="s">
        <v>1823</v>
      </c>
      <c r="H950" s="1" t="s">
        <v>172</v>
      </c>
      <c r="I950" s="1" t="s">
        <v>173</v>
      </c>
      <c r="J950" s="1" t="s">
        <v>243</v>
      </c>
      <c r="K950" s="1" t="s">
        <v>38</v>
      </c>
      <c r="L950" s="1" t="s">
        <v>38</v>
      </c>
      <c r="M950" s="1" t="s">
        <v>38</v>
      </c>
      <c r="N950" s="1">
        <v>56.49</v>
      </c>
      <c r="O950" s="2">
        <v>112.98</v>
      </c>
      <c r="P950" s="1">
        <v>11</v>
      </c>
      <c r="Q950" s="1">
        <v>20231012</v>
      </c>
      <c r="R950" s="1">
        <v>20231012</v>
      </c>
      <c r="S950" s="1">
        <v>20231012</v>
      </c>
      <c r="T950" s="1" t="s">
        <v>38</v>
      </c>
      <c r="U950" s="1" t="b">
        <v>0</v>
      </c>
      <c r="V950" s="1" t="b">
        <v>1</v>
      </c>
      <c r="W950" s="1" t="str" cm="1">
        <f t="array" ref="W950">_xlfn.XLOOKUP(MID(JuchuZan[[#This Row],[Item'#]],2,3),INDEX(_dtRg_Material,,1),INDEX(_dtRg_Material,,2),"-")</f>
        <v>M</v>
      </c>
      <c r="X950" s="1">
        <f>JuchuZan[[#This Row],[Total Length]]/JuchuZan[[#This Row],[OrderQty]]</f>
        <v>195</v>
      </c>
      <c r="Y950" s="87">
        <f>JuchuZan[[#This Row],[TotalPrice]]+Y949</f>
        <v>506663.67999999993</v>
      </c>
      <c r="Z9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0" s="1">
        <f>JuchuZan[[#This Row],[Total Length]]/JuchuZan[[#This Row],[Total Block]]</f>
        <v>195</v>
      </c>
      <c r="AB950" s="1">
        <f>JuchuZan[[#This Row],[TotalPrice]]/JuchuZan[[#This Row],[OrderQty]]</f>
        <v>56.49</v>
      </c>
      <c r="AC950" s="1" t="e">
        <f>_xlfn.XLOOKUP(JuchuZan[[#This Row],[H'#]],#REF!,#REF!,"NA",0)</f>
        <v>#REF!</v>
      </c>
      <c r="AD950" s="1" t="e">
        <f>_xlfn.XLOOKUP(JuchuZan[[#This Row],[H'#]],#REF!,#REF!,"NA",0)</f>
        <v>#REF!</v>
      </c>
      <c r="AE950" s="1" t="str">
        <f>_xlfn.XLOOKUP(JuchuZan[[#This Row],[H'#]],[3]Sheet1!$H$2:$H$1079,[3]Sheet1!$B$2:$B$1079,"NA",0)</f>
        <v>WHEEL CUTTING HALF 4</v>
      </c>
    </row>
    <row r="951" spans="1:31">
      <c r="A951" s="1" t="s">
        <v>2517</v>
      </c>
      <c r="B951" s="1" t="s">
        <v>2518</v>
      </c>
      <c r="C951" s="1" t="s">
        <v>2519</v>
      </c>
      <c r="D951" s="1">
        <v>6</v>
      </c>
      <c r="E951" s="1">
        <v>4200</v>
      </c>
      <c r="F951" s="1">
        <v>12</v>
      </c>
      <c r="G951" s="1" t="s">
        <v>2520</v>
      </c>
      <c r="H951" s="1" t="s">
        <v>49</v>
      </c>
      <c r="I951" s="1" t="s">
        <v>50</v>
      </c>
      <c r="J951" s="1" t="s">
        <v>114</v>
      </c>
      <c r="K951" s="1" t="s">
        <v>60</v>
      </c>
      <c r="L951" s="1" t="s">
        <v>38</v>
      </c>
      <c r="M951" s="1" t="s">
        <v>38</v>
      </c>
      <c r="N951" s="1">
        <v>210.02</v>
      </c>
      <c r="O951" s="2">
        <v>1260.1199999999999</v>
      </c>
      <c r="P951" s="1">
        <v>11</v>
      </c>
      <c r="Q951" s="1">
        <v>20230929</v>
      </c>
      <c r="R951" s="1">
        <v>20231012</v>
      </c>
      <c r="S951" s="1">
        <v>20231012</v>
      </c>
      <c r="T951" s="1" t="s">
        <v>38</v>
      </c>
      <c r="U951" s="1" t="b">
        <v>0</v>
      </c>
      <c r="V951" s="1" t="b">
        <v>1</v>
      </c>
      <c r="W951" s="1" t="str" cm="1">
        <f t="array" ref="W951">_xlfn.XLOOKUP(MID(JuchuZan[[#This Row],[Item'#]],2,3),INDEX(_dtRg_Material,,1),INDEX(_dtRg_Material,,2),"-")</f>
        <v>-</v>
      </c>
      <c r="X951" s="1">
        <f>JuchuZan[[#This Row],[Total Length]]/JuchuZan[[#This Row],[OrderQty]]</f>
        <v>700</v>
      </c>
      <c r="Y951" s="87">
        <f>JuchuZan[[#This Row],[TotalPrice]]+Y950</f>
        <v>507923.79999999993</v>
      </c>
      <c r="Z9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1" s="1">
        <f>JuchuZan[[#This Row],[Total Length]]/JuchuZan[[#This Row],[Total Block]]</f>
        <v>350</v>
      </c>
      <c r="AB951" s="1">
        <f>JuchuZan[[#This Row],[TotalPrice]]/JuchuZan[[#This Row],[OrderQty]]</f>
        <v>210.01999999999998</v>
      </c>
      <c r="AC951" s="1" t="e">
        <f>_xlfn.XLOOKUP(JuchuZan[[#This Row],[H'#]],#REF!,#REF!,"NA",0)</f>
        <v>#REF!</v>
      </c>
      <c r="AD951" s="1" t="e">
        <f>_xlfn.XLOOKUP(JuchuZan[[#This Row],[H'#]],#REF!,#REF!,"NA",0)</f>
        <v>#REF!</v>
      </c>
      <c r="AE951" s="1" t="str">
        <f>_xlfn.XLOOKUP(JuchuZan[[#This Row],[H'#]],[3]Sheet1!$H$2:$H$1079,[3]Sheet1!$B$2:$B$1079,"NA",0)</f>
        <v>NA</v>
      </c>
    </row>
    <row r="952" spans="1:31">
      <c r="A952" s="1" t="s">
        <v>2521</v>
      </c>
      <c r="B952" s="1" t="s">
        <v>2273</v>
      </c>
      <c r="C952" s="1" t="s">
        <v>2274</v>
      </c>
      <c r="D952" s="1">
        <v>30</v>
      </c>
      <c r="E952" s="1">
        <v>0</v>
      </c>
      <c r="F952" s="1">
        <v>30</v>
      </c>
      <c r="G952" s="1" t="s">
        <v>38</v>
      </c>
      <c r="H952" s="1" t="s">
        <v>49</v>
      </c>
      <c r="I952" s="1" t="s">
        <v>50</v>
      </c>
      <c r="J952" s="1" t="s">
        <v>81</v>
      </c>
      <c r="K952" s="1" t="s">
        <v>60</v>
      </c>
      <c r="L952" s="1" t="s">
        <v>38</v>
      </c>
      <c r="M952" s="1" t="s">
        <v>38</v>
      </c>
      <c r="N952" s="1">
        <v>46.61</v>
      </c>
      <c r="O952" s="2">
        <v>1398.3</v>
      </c>
      <c r="P952" s="1">
        <v>21</v>
      </c>
      <c r="Q952" s="1">
        <v>20231012</v>
      </c>
      <c r="R952" s="1">
        <v>20231012</v>
      </c>
      <c r="S952" s="1">
        <v>20231012</v>
      </c>
      <c r="T952" s="1" t="s">
        <v>38</v>
      </c>
      <c r="U952" s="1" t="b">
        <v>0</v>
      </c>
      <c r="V952" s="1" t="b">
        <v>1</v>
      </c>
      <c r="W952" s="1" t="str" cm="1">
        <f t="array" ref="W952">_xlfn.XLOOKUP(MID(JuchuZan[[#This Row],[Item'#]],2,3),INDEX(_dtRg_Material,,1),INDEX(_dtRg_Material,,2),"-")</f>
        <v>-</v>
      </c>
      <c r="X952" s="1">
        <f>JuchuZan[[#This Row],[Total Length]]/JuchuZan[[#This Row],[OrderQty]]</f>
        <v>0</v>
      </c>
      <c r="Y952" s="87">
        <f>JuchuZan[[#This Row],[TotalPrice]]+Y951</f>
        <v>509322.09999999992</v>
      </c>
      <c r="Z9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2" s="1">
        <f>JuchuZan[[#This Row],[Total Length]]/JuchuZan[[#This Row],[Total Block]]</f>
        <v>0</v>
      </c>
      <c r="AB952" s="1">
        <f>JuchuZan[[#This Row],[TotalPrice]]/JuchuZan[[#This Row],[OrderQty]]</f>
        <v>46.61</v>
      </c>
      <c r="AC952" s="1" t="e">
        <f>_xlfn.XLOOKUP(JuchuZan[[#This Row],[H'#]],#REF!,#REF!,"NA",0)</f>
        <v>#REF!</v>
      </c>
      <c r="AD952" s="1" t="e">
        <f>_xlfn.XLOOKUP(JuchuZan[[#This Row],[H'#]],#REF!,#REF!,"NA",0)</f>
        <v>#REF!</v>
      </c>
      <c r="AE952" s="1" t="str">
        <f>_xlfn.XLOOKUP(JuchuZan[[#This Row],[H'#]],[3]Sheet1!$H$2:$H$1079,[3]Sheet1!$B$2:$B$1079,"NA",0)</f>
        <v>NA</v>
      </c>
    </row>
    <row r="953" spans="1:31" hidden="1">
      <c r="A953" s="1" t="s">
        <v>2522</v>
      </c>
      <c r="B953" s="1" t="s">
        <v>2127</v>
      </c>
      <c r="C953" s="1" t="s">
        <v>2128</v>
      </c>
      <c r="D953" s="1">
        <v>46</v>
      </c>
      <c r="E953" s="1">
        <v>9200</v>
      </c>
      <c r="F953" s="1">
        <v>46</v>
      </c>
      <c r="G953" s="1" t="s">
        <v>2129</v>
      </c>
      <c r="H953" s="1" t="s">
        <v>93</v>
      </c>
      <c r="I953" s="1" t="s">
        <v>43</v>
      </c>
      <c r="J953" s="1" t="s">
        <v>94</v>
      </c>
      <c r="K953" s="1" t="s">
        <v>227</v>
      </c>
      <c r="L953" s="1" t="s">
        <v>96</v>
      </c>
      <c r="M953" s="1" t="s">
        <v>97</v>
      </c>
      <c r="N953" s="1">
        <v>282.92</v>
      </c>
      <c r="O953" s="2">
        <v>13014.32</v>
      </c>
      <c r="P953" s="1">
        <v>11</v>
      </c>
      <c r="Q953" s="1">
        <v>20231003</v>
      </c>
      <c r="R953" s="1">
        <v>20231012</v>
      </c>
      <c r="S953" s="1">
        <v>20231012</v>
      </c>
      <c r="T953" s="1" t="s">
        <v>38</v>
      </c>
      <c r="U953" s="1" t="b">
        <v>0</v>
      </c>
      <c r="V953" s="1" t="b">
        <v>0</v>
      </c>
      <c r="W953" s="1" t="str" cm="1">
        <f t="array" ref="W953">_xlfn.XLOOKUP(MID(JuchuZan[[#This Row],[Item'#]],2,3),INDEX(_dtRg_Material,,1),INDEX(_dtRg_Material,,2),"-")</f>
        <v>-</v>
      </c>
      <c r="X953" s="1">
        <f>JuchuZan[[#This Row],[Total Length]]/JuchuZan[[#This Row],[OrderQty]]</f>
        <v>200</v>
      </c>
      <c r="Y953" s="87">
        <f>JuchuZan[[#This Row],[TotalPrice]]+Y952</f>
        <v>522336.41999999993</v>
      </c>
      <c r="Z9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3" s="1">
        <f>JuchuZan[[#This Row],[Total Length]]/JuchuZan[[#This Row],[Total Block]]</f>
        <v>200</v>
      </c>
      <c r="AB953" s="1">
        <f>JuchuZan[[#This Row],[TotalPrice]]/JuchuZan[[#This Row],[OrderQty]]</f>
        <v>282.92</v>
      </c>
      <c r="AC953" s="1" t="e">
        <f>_xlfn.XLOOKUP(JuchuZan[[#This Row],[H'#]],#REF!,#REF!,"NA",0)</f>
        <v>#REF!</v>
      </c>
      <c r="AD953" s="1" t="e">
        <f>_xlfn.XLOOKUP(JuchuZan[[#This Row],[H'#]],#REF!,#REF!,"NA",0)</f>
        <v>#REF!</v>
      </c>
      <c r="AE953" s="1" t="str">
        <f>_xlfn.XLOOKUP(JuchuZan[[#This Row],[H'#]],[3]Sheet1!$H$2:$H$1079,[3]Sheet1!$B$2:$B$1079,"NA",0)</f>
        <v>NA</v>
      </c>
    </row>
    <row r="954" spans="1:31">
      <c r="A954" s="1" t="s">
        <v>2523</v>
      </c>
      <c r="B954" s="1" t="s">
        <v>1059</v>
      </c>
      <c r="C954" s="1" t="s">
        <v>1060</v>
      </c>
      <c r="D954" s="1">
        <v>20</v>
      </c>
      <c r="E954" s="1">
        <v>0</v>
      </c>
      <c r="F954" s="1">
        <v>20</v>
      </c>
      <c r="G954" s="1" t="s">
        <v>38</v>
      </c>
      <c r="H954" s="1" t="s">
        <v>58</v>
      </c>
      <c r="I954" s="1" t="s">
        <v>50</v>
      </c>
      <c r="J954" s="1" t="s">
        <v>68</v>
      </c>
      <c r="K954" s="1" t="s">
        <v>82</v>
      </c>
      <c r="L954" s="1" t="s">
        <v>61</v>
      </c>
      <c r="M954" s="1" t="s">
        <v>38</v>
      </c>
      <c r="N954" s="1">
        <v>54.99</v>
      </c>
      <c r="O954" s="2">
        <v>1099.8</v>
      </c>
      <c r="P954" s="1">
        <v>21</v>
      </c>
      <c r="Q954" s="1">
        <v>20231012</v>
      </c>
      <c r="R954" s="1">
        <v>20231012</v>
      </c>
      <c r="S954" s="1">
        <v>20231012</v>
      </c>
      <c r="T954" s="1" t="s">
        <v>38</v>
      </c>
      <c r="U954" s="1" t="b">
        <v>0</v>
      </c>
      <c r="V954" s="1" t="b">
        <v>1</v>
      </c>
      <c r="W954" s="1" t="str" cm="1">
        <f t="array" ref="W954">_xlfn.XLOOKUP(MID(JuchuZan[[#This Row],[Item'#]],2,3),INDEX(_dtRg_Material,,1),INDEX(_dtRg_Material,,2),"-")</f>
        <v>-</v>
      </c>
      <c r="X954" s="1">
        <f>JuchuZan[[#This Row],[Total Length]]/JuchuZan[[#This Row],[OrderQty]]</f>
        <v>0</v>
      </c>
      <c r="Y954" s="87">
        <f>JuchuZan[[#This Row],[TotalPrice]]+Y953</f>
        <v>523436.21999999991</v>
      </c>
      <c r="Z9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4" s="1">
        <f>JuchuZan[[#This Row],[Total Length]]/JuchuZan[[#This Row],[Total Block]]</f>
        <v>0</v>
      </c>
      <c r="AB954" s="1">
        <f>JuchuZan[[#This Row],[TotalPrice]]/JuchuZan[[#This Row],[OrderQty]]</f>
        <v>54.989999999999995</v>
      </c>
      <c r="AC954" s="1" t="e">
        <f>_xlfn.XLOOKUP(JuchuZan[[#This Row],[H'#]],#REF!,#REF!,"NA",0)</f>
        <v>#REF!</v>
      </c>
      <c r="AD954" s="1" t="e">
        <f>_xlfn.XLOOKUP(JuchuZan[[#This Row],[H'#]],#REF!,#REF!,"NA",0)</f>
        <v>#REF!</v>
      </c>
      <c r="AE954" s="1" t="str">
        <f>_xlfn.XLOOKUP(JuchuZan[[#This Row],[H'#]],[3]Sheet1!$H$2:$H$1079,[3]Sheet1!$B$2:$B$1079,"NA",0)</f>
        <v>NA</v>
      </c>
    </row>
    <row r="955" spans="1:31">
      <c r="A955" s="1" t="s">
        <v>2524</v>
      </c>
      <c r="B955" s="1" t="s">
        <v>2525</v>
      </c>
      <c r="C955" s="1" t="s">
        <v>2526</v>
      </c>
      <c r="D955" s="1">
        <v>2</v>
      </c>
      <c r="E955" s="1">
        <v>1200</v>
      </c>
      <c r="F955" s="1">
        <v>2</v>
      </c>
      <c r="G955" s="1" t="s">
        <v>462</v>
      </c>
      <c r="H955" s="1" t="s">
        <v>66</v>
      </c>
      <c r="I955" s="1" t="s">
        <v>67</v>
      </c>
      <c r="J955" s="1" t="s">
        <v>397</v>
      </c>
      <c r="K955" s="1" t="s">
        <v>60</v>
      </c>
      <c r="L955" s="1" t="s">
        <v>38</v>
      </c>
      <c r="M955" s="1" t="s">
        <v>38</v>
      </c>
      <c r="N955" s="1">
        <v>112.67</v>
      </c>
      <c r="O955" s="2">
        <v>225.34</v>
      </c>
      <c r="P955" s="1">
        <v>11</v>
      </c>
      <c r="Q955" s="1">
        <v>20231012</v>
      </c>
      <c r="R955" s="1">
        <v>20231012</v>
      </c>
      <c r="S955" s="1">
        <v>20231012</v>
      </c>
      <c r="T955" s="1" t="s">
        <v>38</v>
      </c>
      <c r="U955" s="1" t="b">
        <v>0</v>
      </c>
      <c r="V955" s="1" t="b">
        <v>1</v>
      </c>
      <c r="W955" s="1" t="str" cm="1">
        <f t="array" ref="W955">_xlfn.XLOOKUP(MID(JuchuZan[[#This Row],[Item'#]],2,3),INDEX(_dtRg_Material,,1),INDEX(_dtRg_Material,,2),"-")</f>
        <v>-</v>
      </c>
      <c r="X955" s="1">
        <f>JuchuZan[[#This Row],[Total Length]]/JuchuZan[[#This Row],[OrderQty]]</f>
        <v>600</v>
      </c>
      <c r="Y955" s="87">
        <f>JuchuZan[[#This Row],[TotalPrice]]+Y954</f>
        <v>523661.55999999994</v>
      </c>
      <c r="Z9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5" s="1">
        <f>JuchuZan[[#This Row],[Total Length]]/JuchuZan[[#This Row],[Total Block]]</f>
        <v>600</v>
      </c>
      <c r="AB955" s="1">
        <f>JuchuZan[[#This Row],[TotalPrice]]/JuchuZan[[#This Row],[OrderQty]]</f>
        <v>112.67</v>
      </c>
      <c r="AC955" s="1" t="e">
        <f>_xlfn.XLOOKUP(JuchuZan[[#This Row],[H'#]],#REF!,#REF!,"NA",0)</f>
        <v>#REF!</v>
      </c>
      <c r="AD955" s="1" t="e">
        <f>_xlfn.XLOOKUP(JuchuZan[[#This Row],[H'#]],#REF!,#REF!,"NA",0)</f>
        <v>#REF!</v>
      </c>
      <c r="AE955" s="1" t="str">
        <f>_xlfn.XLOOKUP(JuchuZan[[#This Row],[H'#]],[3]Sheet1!$H$2:$H$1079,[3]Sheet1!$B$2:$B$1079,"NA",0)</f>
        <v>NA</v>
      </c>
    </row>
    <row r="956" spans="1:31">
      <c r="A956" s="1" t="s">
        <v>2527</v>
      </c>
      <c r="B956" s="1" t="s">
        <v>2528</v>
      </c>
      <c r="C956" s="1" t="s">
        <v>2529</v>
      </c>
      <c r="D956" s="1">
        <v>32</v>
      </c>
      <c r="E956" s="1">
        <v>16480</v>
      </c>
      <c r="F956" s="1">
        <v>64</v>
      </c>
      <c r="G956" s="1" t="s">
        <v>835</v>
      </c>
      <c r="H956" s="1" t="s">
        <v>629</v>
      </c>
      <c r="I956" s="1" t="s">
        <v>103</v>
      </c>
      <c r="J956" s="1" t="s">
        <v>104</v>
      </c>
      <c r="K956" s="1" t="s">
        <v>82</v>
      </c>
      <c r="L956" s="1" t="s">
        <v>38</v>
      </c>
      <c r="M956" s="1" t="s">
        <v>38</v>
      </c>
      <c r="N956" s="1">
        <v>173.94</v>
      </c>
      <c r="O956" s="2">
        <v>5566.08</v>
      </c>
      <c r="P956" s="1">
        <v>11</v>
      </c>
      <c r="Q956" s="1">
        <v>20231013</v>
      </c>
      <c r="R956" s="1">
        <v>20231013</v>
      </c>
      <c r="S956" s="1">
        <v>20231013</v>
      </c>
      <c r="T956" s="1" t="s">
        <v>38</v>
      </c>
      <c r="U956" s="1" t="b">
        <v>0</v>
      </c>
      <c r="V956" s="1" t="b">
        <v>1</v>
      </c>
      <c r="W956" s="1" t="str" cm="1">
        <f t="array" ref="W956">_xlfn.XLOOKUP(MID(JuchuZan[[#This Row],[Item'#]],2,3),INDEX(_dtRg_Material,,1),INDEX(_dtRg_Material,,2),"-")</f>
        <v>M</v>
      </c>
      <c r="X956" s="1">
        <f>JuchuZan[[#This Row],[Total Length]]/JuchuZan[[#This Row],[OrderQty]]</f>
        <v>515</v>
      </c>
      <c r="Y956" s="87">
        <f>JuchuZan[[#This Row],[TotalPrice]]+Y955</f>
        <v>529227.6399999999</v>
      </c>
      <c r="Z9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6" s="1">
        <f>JuchuZan[[#This Row],[Total Length]]/JuchuZan[[#This Row],[Total Block]]</f>
        <v>257.5</v>
      </c>
      <c r="AB956" s="1">
        <f>JuchuZan[[#This Row],[TotalPrice]]/JuchuZan[[#This Row],[OrderQty]]</f>
        <v>173.94</v>
      </c>
      <c r="AC956" s="1" t="e">
        <f>_xlfn.XLOOKUP(JuchuZan[[#This Row],[H'#]],#REF!,#REF!,"NA",0)</f>
        <v>#REF!</v>
      </c>
      <c r="AD956" s="1" t="e">
        <f>_xlfn.XLOOKUP(JuchuZan[[#This Row],[H'#]],#REF!,#REF!,"NA",0)</f>
        <v>#REF!</v>
      </c>
      <c r="AE956" s="1" t="str">
        <f>_xlfn.XLOOKUP(JuchuZan[[#This Row],[H'#]],[3]Sheet1!$H$2:$H$1079,[3]Sheet1!$B$2:$B$1079,"NA",0)</f>
        <v>NA</v>
      </c>
    </row>
    <row r="957" spans="1:31">
      <c r="A957" s="1" t="s">
        <v>2530</v>
      </c>
      <c r="B957" s="1" t="s">
        <v>2531</v>
      </c>
      <c r="C957" s="1" t="s">
        <v>2532</v>
      </c>
      <c r="D957" s="1">
        <v>2</v>
      </c>
      <c r="E957" s="1">
        <v>1640</v>
      </c>
      <c r="F957" s="1">
        <v>4</v>
      </c>
      <c r="G957" s="1" t="s">
        <v>2533</v>
      </c>
      <c r="H957" s="1" t="s">
        <v>49</v>
      </c>
      <c r="I957" s="1" t="s">
        <v>50</v>
      </c>
      <c r="J957" s="1" t="s">
        <v>114</v>
      </c>
      <c r="K957" s="1" t="s">
        <v>60</v>
      </c>
      <c r="L957" s="1" t="s">
        <v>38</v>
      </c>
      <c r="M957" s="1" t="s">
        <v>38</v>
      </c>
      <c r="N957" s="1">
        <v>190.86</v>
      </c>
      <c r="O957" s="2">
        <v>381.72</v>
      </c>
      <c r="P957" s="1">
        <v>11</v>
      </c>
      <c r="Q957" s="1">
        <v>20231013</v>
      </c>
      <c r="R957" s="1">
        <v>20231013</v>
      </c>
      <c r="S957" s="1">
        <v>20231013</v>
      </c>
      <c r="T957" s="1" t="s">
        <v>38</v>
      </c>
      <c r="U957" s="1" t="b">
        <v>0</v>
      </c>
      <c r="V957" s="1" t="b">
        <v>1</v>
      </c>
      <c r="W957" s="1" t="str" cm="1">
        <f t="array" ref="W957">_xlfn.XLOOKUP(MID(JuchuZan[[#This Row],[Item'#]],2,3),INDEX(_dtRg_Material,,1),INDEX(_dtRg_Material,,2),"-")</f>
        <v>-</v>
      </c>
      <c r="X957" s="1">
        <f>JuchuZan[[#This Row],[Total Length]]/JuchuZan[[#This Row],[OrderQty]]</f>
        <v>820</v>
      </c>
      <c r="Y957" s="87">
        <f>JuchuZan[[#This Row],[TotalPrice]]+Y956</f>
        <v>529609.35999999987</v>
      </c>
      <c r="Z9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7" s="1">
        <f>JuchuZan[[#This Row],[Total Length]]/JuchuZan[[#This Row],[Total Block]]</f>
        <v>410</v>
      </c>
      <c r="AB957" s="1">
        <f>JuchuZan[[#This Row],[TotalPrice]]/JuchuZan[[#This Row],[OrderQty]]</f>
        <v>190.86</v>
      </c>
      <c r="AC957" s="1" t="e">
        <f>_xlfn.XLOOKUP(JuchuZan[[#This Row],[H'#]],#REF!,#REF!,"NA",0)</f>
        <v>#REF!</v>
      </c>
      <c r="AD957" s="1" t="e">
        <f>_xlfn.XLOOKUP(JuchuZan[[#This Row],[H'#]],#REF!,#REF!,"NA",0)</f>
        <v>#REF!</v>
      </c>
      <c r="AE957" s="1" t="str">
        <f>_xlfn.XLOOKUP(JuchuZan[[#This Row],[H'#]],[3]Sheet1!$H$2:$H$1079,[3]Sheet1!$B$2:$B$1079,"NA",0)</f>
        <v>NA</v>
      </c>
    </row>
    <row r="958" spans="1:31">
      <c r="A958" s="1" t="s">
        <v>2534</v>
      </c>
      <c r="B958" s="1" t="s">
        <v>2531</v>
      </c>
      <c r="C958" s="1" t="s">
        <v>2532</v>
      </c>
      <c r="D958" s="1">
        <v>2</v>
      </c>
      <c r="E958" s="1">
        <v>1640</v>
      </c>
      <c r="F958" s="1">
        <v>4</v>
      </c>
      <c r="G958" s="1" t="s">
        <v>2533</v>
      </c>
      <c r="H958" s="1" t="s">
        <v>49</v>
      </c>
      <c r="I958" s="1" t="s">
        <v>50</v>
      </c>
      <c r="J958" s="1" t="s">
        <v>114</v>
      </c>
      <c r="K958" s="1" t="s">
        <v>60</v>
      </c>
      <c r="L958" s="1" t="s">
        <v>38</v>
      </c>
      <c r="M958" s="1" t="s">
        <v>38</v>
      </c>
      <c r="N958" s="1">
        <v>190.86</v>
      </c>
      <c r="O958" s="2">
        <v>381.72</v>
      </c>
      <c r="P958" s="1">
        <v>11</v>
      </c>
      <c r="Q958" s="1">
        <v>20231013</v>
      </c>
      <c r="R958" s="1">
        <v>20231013</v>
      </c>
      <c r="S958" s="1">
        <v>20231013</v>
      </c>
      <c r="T958" s="1" t="s">
        <v>38</v>
      </c>
      <c r="U958" s="1" t="b">
        <v>0</v>
      </c>
      <c r="V958" s="1" t="b">
        <v>1</v>
      </c>
      <c r="W958" s="1" t="str" cm="1">
        <f t="array" ref="W958">_xlfn.XLOOKUP(MID(JuchuZan[[#This Row],[Item'#]],2,3),INDEX(_dtRg_Material,,1),INDEX(_dtRg_Material,,2),"-")</f>
        <v>-</v>
      </c>
      <c r="X958" s="1">
        <f>JuchuZan[[#This Row],[Total Length]]/JuchuZan[[#This Row],[OrderQty]]</f>
        <v>820</v>
      </c>
      <c r="Y958" s="87">
        <f>JuchuZan[[#This Row],[TotalPrice]]+Y957</f>
        <v>529991.07999999984</v>
      </c>
      <c r="Z9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8" s="1">
        <f>JuchuZan[[#This Row],[Total Length]]/JuchuZan[[#This Row],[Total Block]]</f>
        <v>410</v>
      </c>
      <c r="AB958" s="1">
        <f>JuchuZan[[#This Row],[TotalPrice]]/JuchuZan[[#This Row],[OrderQty]]</f>
        <v>190.86</v>
      </c>
      <c r="AC958" s="1" t="e">
        <f>_xlfn.XLOOKUP(JuchuZan[[#This Row],[H'#]],#REF!,#REF!,"NA",0)</f>
        <v>#REF!</v>
      </c>
      <c r="AD958" s="1" t="e">
        <f>_xlfn.XLOOKUP(JuchuZan[[#This Row],[H'#]],#REF!,#REF!,"NA",0)</f>
        <v>#REF!</v>
      </c>
      <c r="AE958" s="1" t="str">
        <f>_xlfn.XLOOKUP(JuchuZan[[#This Row],[H'#]],[3]Sheet1!$H$2:$H$1079,[3]Sheet1!$B$2:$B$1079,"NA",0)</f>
        <v>NA</v>
      </c>
    </row>
    <row r="959" spans="1:31">
      <c r="A959" s="1" t="s">
        <v>2535</v>
      </c>
      <c r="B959" s="1" t="s">
        <v>2531</v>
      </c>
      <c r="C959" s="1" t="s">
        <v>2532</v>
      </c>
      <c r="D959" s="1">
        <v>2</v>
      </c>
      <c r="E959" s="1">
        <v>1640</v>
      </c>
      <c r="F959" s="1">
        <v>4</v>
      </c>
      <c r="G959" s="1" t="s">
        <v>2533</v>
      </c>
      <c r="H959" s="1" t="s">
        <v>49</v>
      </c>
      <c r="I959" s="1" t="s">
        <v>50</v>
      </c>
      <c r="J959" s="1" t="s">
        <v>114</v>
      </c>
      <c r="K959" s="1" t="s">
        <v>60</v>
      </c>
      <c r="L959" s="1" t="s">
        <v>38</v>
      </c>
      <c r="M959" s="1" t="s">
        <v>38</v>
      </c>
      <c r="N959" s="1">
        <v>190.86</v>
      </c>
      <c r="O959" s="2">
        <v>381.72</v>
      </c>
      <c r="P959" s="1">
        <v>11</v>
      </c>
      <c r="Q959" s="1">
        <v>20231013</v>
      </c>
      <c r="R959" s="1">
        <v>20231013</v>
      </c>
      <c r="S959" s="1">
        <v>20231013</v>
      </c>
      <c r="T959" s="1" t="s">
        <v>38</v>
      </c>
      <c r="U959" s="1" t="b">
        <v>0</v>
      </c>
      <c r="V959" s="1" t="b">
        <v>1</v>
      </c>
      <c r="W959" s="1" t="str" cm="1">
        <f t="array" ref="W959">_xlfn.XLOOKUP(MID(JuchuZan[[#This Row],[Item'#]],2,3),INDEX(_dtRg_Material,,1),INDEX(_dtRg_Material,,2),"-")</f>
        <v>-</v>
      </c>
      <c r="X959" s="1">
        <f>JuchuZan[[#This Row],[Total Length]]/JuchuZan[[#This Row],[OrderQty]]</f>
        <v>820</v>
      </c>
      <c r="Y959" s="87">
        <f>JuchuZan[[#This Row],[TotalPrice]]+Y958</f>
        <v>530372.79999999981</v>
      </c>
      <c r="Z9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59" s="1">
        <f>JuchuZan[[#This Row],[Total Length]]/JuchuZan[[#This Row],[Total Block]]</f>
        <v>410</v>
      </c>
      <c r="AB959" s="1">
        <f>JuchuZan[[#This Row],[TotalPrice]]/JuchuZan[[#This Row],[OrderQty]]</f>
        <v>190.86</v>
      </c>
      <c r="AC959" s="1" t="e">
        <f>_xlfn.XLOOKUP(JuchuZan[[#This Row],[H'#]],#REF!,#REF!,"NA",0)</f>
        <v>#REF!</v>
      </c>
      <c r="AD959" s="1" t="e">
        <f>_xlfn.XLOOKUP(JuchuZan[[#This Row],[H'#]],#REF!,#REF!,"NA",0)</f>
        <v>#REF!</v>
      </c>
      <c r="AE959" s="1" t="str">
        <f>_xlfn.XLOOKUP(JuchuZan[[#This Row],[H'#]],[3]Sheet1!$H$2:$H$1079,[3]Sheet1!$B$2:$B$1079,"NA",0)</f>
        <v>NA</v>
      </c>
    </row>
    <row r="960" spans="1:31">
      <c r="A960" s="1" t="s">
        <v>2536</v>
      </c>
      <c r="B960" s="1" t="s">
        <v>2531</v>
      </c>
      <c r="C960" s="1" t="s">
        <v>2532</v>
      </c>
      <c r="D960" s="1">
        <v>2</v>
      </c>
      <c r="E960" s="1">
        <v>1640</v>
      </c>
      <c r="F960" s="1">
        <v>4</v>
      </c>
      <c r="G960" s="1" t="s">
        <v>2533</v>
      </c>
      <c r="H960" s="1" t="s">
        <v>49</v>
      </c>
      <c r="I960" s="1" t="s">
        <v>50</v>
      </c>
      <c r="J960" s="1" t="s">
        <v>114</v>
      </c>
      <c r="K960" s="1" t="s">
        <v>60</v>
      </c>
      <c r="L960" s="1" t="s">
        <v>38</v>
      </c>
      <c r="M960" s="1" t="s">
        <v>38</v>
      </c>
      <c r="N960" s="1">
        <v>190.86</v>
      </c>
      <c r="O960" s="2">
        <v>381.72</v>
      </c>
      <c r="P960" s="1">
        <v>11</v>
      </c>
      <c r="Q960" s="1">
        <v>20231013</v>
      </c>
      <c r="R960" s="1">
        <v>20231013</v>
      </c>
      <c r="S960" s="1">
        <v>20231013</v>
      </c>
      <c r="T960" s="1" t="s">
        <v>38</v>
      </c>
      <c r="U960" s="1" t="b">
        <v>0</v>
      </c>
      <c r="V960" s="1" t="b">
        <v>1</v>
      </c>
      <c r="W960" s="1" t="str" cm="1">
        <f t="array" ref="W960">_xlfn.XLOOKUP(MID(JuchuZan[[#This Row],[Item'#]],2,3),INDEX(_dtRg_Material,,1),INDEX(_dtRg_Material,,2),"-")</f>
        <v>-</v>
      </c>
      <c r="X960" s="1">
        <f>JuchuZan[[#This Row],[Total Length]]/JuchuZan[[#This Row],[OrderQty]]</f>
        <v>820</v>
      </c>
      <c r="Y960" s="87">
        <f>JuchuZan[[#This Row],[TotalPrice]]+Y959</f>
        <v>530754.51999999979</v>
      </c>
      <c r="Z9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0" s="1">
        <f>JuchuZan[[#This Row],[Total Length]]/JuchuZan[[#This Row],[Total Block]]</f>
        <v>410</v>
      </c>
      <c r="AB960" s="1">
        <f>JuchuZan[[#This Row],[TotalPrice]]/JuchuZan[[#This Row],[OrderQty]]</f>
        <v>190.86</v>
      </c>
      <c r="AC960" s="1" t="e">
        <f>_xlfn.XLOOKUP(JuchuZan[[#This Row],[H'#]],#REF!,#REF!,"NA",0)</f>
        <v>#REF!</v>
      </c>
      <c r="AD960" s="1" t="e">
        <f>_xlfn.XLOOKUP(JuchuZan[[#This Row],[H'#]],#REF!,#REF!,"NA",0)</f>
        <v>#REF!</v>
      </c>
      <c r="AE960" s="1" t="str">
        <f>_xlfn.XLOOKUP(JuchuZan[[#This Row],[H'#]],[3]Sheet1!$H$2:$H$1079,[3]Sheet1!$B$2:$B$1079,"NA",0)</f>
        <v>NA</v>
      </c>
    </row>
    <row r="961" spans="1:31" hidden="1">
      <c r="A961" s="1" t="s">
        <v>2537</v>
      </c>
      <c r="B961" s="1" t="s">
        <v>621</v>
      </c>
      <c r="C961" s="1" t="s">
        <v>622</v>
      </c>
      <c r="D961" s="1">
        <v>6</v>
      </c>
      <c r="E961" s="1">
        <v>0</v>
      </c>
      <c r="F961" s="1">
        <v>0</v>
      </c>
      <c r="G961" s="1" t="s">
        <v>269</v>
      </c>
      <c r="H961" s="1" t="s">
        <v>270</v>
      </c>
      <c r="I961" s="1" t="s">
        <v>271</v>
      </c>
      <c r="J961" s="1" t="s">
        <v>38</v>
      </c>
      <c r="K961" s="1" t="s">
        <v>38</v>
      </c>
      <c r="L961" s="1" t="s">
        <v>38</v>
      </c>
      <c r="M961" s="1" t="s">
        <v>38</v>
      </c>
      <c r="N961" s="1">
        <v>5710</v>
      </c>
      <c r="O961" s="2">
        <v>34260</v>
      </c>
      <c r="P961" s="1">
        <v>11</v>
      </c>
      <c r="Q961" s="1">
        <v>20231013</v>
      </c>
      <c r="R961" s="1">
        <v>20231013</v>
      </c>
      <c r="S961" s="1">
        <v>20231013</v>
      </c>
      <c r="T961" s="1" t="s">
        <v>38</v>
      </c>
      <c r="U961" s="1" t="b">
        <v>0</v>
      </c>
      <c r="V961" s="1" t="b">
        <v>0</v>
      </c>
      <c r="W961" s="1" t="str" cm="1">
        <f t="array" ref="W961">_xlfn.XLOOKUP(MID(JuchuZan[[#This Row],[Item'#]],2,3),INDEX(_dtRg_Material,,1),INDEX(_dtRg_Material,,2),"-")</f>
        <v>-</v>
      </c>
      <c r="X961" s="1">
        <f>JuchuZan[[#This Row],[Total Length]]/JuchuZan[[#This Row],[OrderQty]]</f>
        <v>0</v>
      </c>
      <c r="Y961" s="87">
        <f>JuchuZan[[#This Row],[TotalPrice]]+Y960</f>
        <v>565014.51999999979</v>
      </c>
      <c r="Z9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1" s="1" t="e">
        <f>JuchuZan[[#This Row],[Total Length]]/JuchuZan[[#This Row],[Total Block]]</f>
        <v>#DIV/0!</v>
      </c>
      <c r="AB961" s="1">
        <f>JuchuZan[[#This Row],[TotalPrice]]/JuchuZan[[#This Row],[OrderQty]]</f>
        <v>5710</v>
      </c>
      <c r="AC961" s="1" t="e">
        <f>_xlfn.XLOOKUP(JuchuZan[[#This Row],[H'#]],#REF!,#REF!,"NA",0)</f>
        <v>#REF!</v>
      </c>
      <c r="AD961" s="1" t="e">
        <f>_xlfn.XLOOKUP(JuchuZan[[#This Row],[H'#]],#REF!,#REF!,"NA",0)</f>
        <v>#REF!</v>
      </c>
      <c r="AE961" s="1" t="str">
        <f>_xlfn.XLOOKUP(JuchuZan[[#This Row],[H'#]],[3]Sheet1!$H$2:$H$1079,[3]Sheet1!$B$2:$B$1079,"NA",0)</f>
        <v>NA</v>
      </c>
    </row>
    <row r="962" spans="1:31" hidden="1">
      <c r="A962" s="1" t="s">
        <v>2538</v>
      </c>
      <c r="B962" s="1" t="s">
        <v>624</v>
      </c>
      <c r="C962" s="1" t="s">
        <v>625</v>
      </c>
      <c r="D962" s="1">
        <v>6</v>
      </c>
      <c r="E962" s="1">
        <v>0</v>
      </c>
      <c r="F962" s="1">
        <v>0</v>
      </c>
      <c r="G962" s="1" t="s">
        <v>269</v>
      </c>
      <c r="H962" s="1" t="s">
        <v>270</v>
      </c>
      <c r="I962" s="1" t="s">
        <v>271</v>
      </c>
      <c r="J962" s="1" t="s">
        <v>38</v>
      </c>
      <c r="K962" s="1" t="s">
        <v>38</v>
      </c>
      <c r="L962" s="1" t="s">
        <v>38</v>
      </c>
      <c r="M962" s="1" t="s">
        <v>38</v>
      </c>
      <c r="N962" s="1">
        <v>8347</v>
      </c>
      <c r="O962" s="2">
        <v>50082</v>
      </c>
      <c r="P962" s="1">
        <v>11</v>
      </c>
      <c r="Q962" s="1">
        <v>20231013</v>
      </c>
      <c r="R962" s="1">
        <v>20231013</v>
      </c>
      <c r="S962" s="1">
        <v>20231013</v>
      </c>
      <c r="T962" s="1" t="s">
        <v>38</v>
      </c>
      <c r="U962" s="1" t="b">
        <v>0</v>
      </c>
      <c r="V962" s="1" t="b">
        <v>0</v>
      </c>
      <c r="W962" s="1" t="str" cm="1">
        <f t="array" ref="W962">_xlfn.XLOOKUP(MID(JuchuZan[[#This Row],[Item'#]],2,3),INDEX(_dtRg_Material,,1),INDEX(_dtRg_Material,,2),"-")</f>
        <v>-</v>
      </c>
      <c r="X962" s="1">
        <f>JuchuZan[[#This Row],[Total Length]]/JuchuZan[[#This Row],[OrderQty]]</f>
        <v>0</v>
      </c>
      <c r="Y962" s="87">
        <f>JuchuZan[[#This Row],[TotalPrice]]+Y961</f>
        <v>615096.51999999979</v>
      </c>
      <c r="Z9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2" s="1" t="e">
        <f>JuchuZan[[#This Row],[Total Length]]/JuchuZan[[#This Row],[Total Block]]</f>
        <v>#DIV/0!</v>
      </c>
      <c r="AB962" s="1">
        <f>JuchuZan[[#This Row],[TotalPrice]]/JuchuZan[[#This Row],[OrderQty]]</f>
        <v>8347</v>
      </c>
      <c r="AC962" s="1" t="e">
        <f>_xlfn.XLOOKUP(JuchuZan[[#This Row],[H'#]],#REF!,#REF!,"NA",0)</f>
        <v>#REF!</v>
      </c>
      <c r="AD962" s="1" t="e">
        <f>_xlfn.XLOOKUP(JuchuZan[[#This Row],[H'#]],#REF!,#REF!,"NA",0)</f>
        <v>#REF!</v>
      </c>
      <c r="AE962" s="1" t="str">
        <f>_xlfn.XLOOKUP(JuchuZan[[#This Row],[H'#]],[3]Sheet1!$H$2:$H$1079,[3]Sheet1!$B$2:$B$1079,"NA",0)</f>
        <v>NA</v>
      </c>
    </row>
    <row r="963" spans="1:31" hidden="1">
      <c r="A963" s="1" t="s">
        <v>2539</v>
      </c>
      <c r="B963" s="1" t="s">
        <v>2540</v>
      </c>
      <c r="C963" s="1" t="s">
        <v>2541</v>
      </c>
      <c r="D963" s="1">
        <v>6</v>
      </c>
      <c r="E963" s="1">
        <v>0</v>
      </c>
      <c r="F963" s="1">
        <v>0</v>
      </c>
      <c r="G963" s="1" t="s">
        <v>269</v>
      </c>
      <c r="H963" s="1" t="s">
        <v>270</v>
      </c>
      <c r="I963" s="1" t="s">
        <v>271</v>
      </c>
      <c r="J963" s="1" t="s">
        <v>38</v>
      </c>
      <c r="K963" s="1" t="s">
        <v>38</v>
      </c>
      <c r="L963" s="1" t="s">
        <v>38</v>
      </c>
      <c r="M963" s="1" t="s">
        <v>38</v>
      </c>
      <c r="N963" s="1">
        <v>13095</v>
      </c>
      <c r="O963" s="2">
        <v>78570</v>
      </c>
      <c r="P963" s="1">
        <v>11</v>
      </c>
      <c r="Q963" s="1">
        <v>20230405</v>
      </c>
      <c r="R963" s="1">
        <v>20231013</v>
      </c>
      <c r="S963" s="1">
        <v>20231013</v>
      </c>
      <c r="T963" s="1" t="s">
        <v>38</v>
      </c>
      <c r="U963" s="1" t="b">
        <v>0</v>
      </c>
      <c r="V963" s="1" t="b">
        <v>0</v>
      </c>
      <c r="W963" s="1" t="str" cm="1">
        <f t="array" ref="W963">_xlfn.XLOOKUP(MID(JuchuZan[[#This Row],[Item'#]],2,3),INDEX(_dtRg_Material,,1),INDEX(_dtRg_Material,,2),"-")</f>
        <v>-</v>
      </c>
      <c r="X963" s="1">
        <f>JuchuZan[[#This Row],[Total Length]]/JuchuZan[[#This Row],[OrderQty]]</f>
        <v>0</v>
      </c>
      <c r="Y963" s="87">
        <f>JuchuZan[[#This Row],[TotalPrice]]+Y962</f>
        <v>693666.51999999979</v>
      </c>
      <c r="Z9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3" s="1" t="e">
        <f>JuchuZan[[#This Row],[Total Length]]/JuchuZan[[#This Row],[Total Block]]</f>
        <v>#DIV/0!</v>
      </c>
      <c r="AB963" s="1">
        <f>JuchuZan[[#This Row],[TotalPrice]]/JuchuZan[[#This Row],[OrderQty]]</f>
        <v>13095</v>
      </c>
      <c r="AC963" s="1" t="e">
        <f>_xlfn.XLOOKUP(JuchuZan[[#This Row],[H'#]],#REF!,#REF!,"NA",0)</f>
        <v>#REF!</v>
      </c>
      <c r="AD963" s="1" t="e">
        <f>_xlfn.XLOOKUP(JuchuZan[[#This Row],[H'#]],#REF!,#REF!,"NA",0)</f>
        <v>#REF!</v>
      </c>
      <c r="AE963" s="1" t="str">
        <f>_xlfn.XLOOKUP(JuchuZan[[#This Row],[H'#]],[3]Sheet1!$H$2:$H$1079,[3]Sheet1!$B$2:$B$1079,"NA",0)</f>
        <v>NA</v>
      </c>
    </row>
    <row r="964" spans="1:31">
      <c r="A964" s="1" t="s">
        <v>2542</v>
      </c>
      <c r="B964" s="1" t="s">
        <v>2543</v>
      </c>
      <c r="C964" s="1" t="s">
        <v>2544</v>
      </c>
      <c r="D964" s="1">
        <v>90</v>
      </c>
      <c r="E964" s="1">
        <v>47160</v>
      </c>
      <c r="F964" s="1">
        <v>180</v>
      </c>
      <c r="G964" s="1" t="s">
        <v>835</v>
      </c>
      <c r="H964" s="1" t="s">
        <v>172</v>
      </c>
      <c r="I964" s="1" t="s">
        <v>173</v>
      </c>
      <c r="J964" s="1" t="s">
        <v>174</v>
      </c>
      <c r="K964" s="1" t="s">
        <v>38</v>
      </c>
      <c r="L964" s="1" t="s">
        <v>38</v>
      </c>
      <c r="M964" s="1" t="s">
        <v>38</v>
      </c>
      <c r="N964" s="1">
        <v>77.260000000000005</v>
      </c>
      <c r="O964" s="2">
        <v>6953.4</v>
      </c>
      <c r="P964" s="1">
        <v>11</v>
      </c>
      <c r="Q964" s="1">
        <v>20231013</v>
      </c>
      <c r="R964" s="1">
        <v>20231013</v>
      </c>
      <c r="S964" s="1">
        <v>20231013</v>
      </c>
      <c r="T964" s="1" t="s">
        <v>38</v>
      </c>
      <c r="U964" s="1" t="b">
        <v>0</v>
      </c>
      <c r="V964" s="1" t="b">
        <v>1</v>
      </c>
      <c r="W964" s="1" t="str" cm="1">
        <f t="array" ref="W964">_xlfn.XLOOKUP(MID(JuchuZan[[#This Row],[Item'#]],2,3),INDEX(_dtRg_Material,,1),INDEX(_dtRg_Material,,2),"-")</f>
        <v>M</v>
      </c>
      <c r="X964" s="1">
        <f>JuchuZan[[#This Row],[Total Length]]/JuchuZan[[#This Row],[OrderQty]]</f>
        <v>524</v>
      </c>
      <c r="Y964" s="87">
        <f>JuchuZan[[#This Row],[TotalPrice]]+Y963</f>
        <v>700619.91999999981</v>
      </c>
      <c r="Z9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4" s="1">
        <f>JuchuZan[[#This Row],[Total Length]]/JuchuZan[[#This Row],[Total Block]]</f>
        <v>262</v>
      </c>
      <c r="AB964" s="1">
        <f>JuchuZan[[#This Row],[TotalPrice]]/JuchuZan[[#This Row],[OrderQty]]</f>
        <v>77.259999999999991</v>
      </c>
      <c r="AC964" s="1" t="e">
        <f>_xlfn.XLOOKUP(JuchuZan[[#This Row],[H'#]],#REF!,#REF!,"NA",0)</f>
        <v>#REF!</v>
      </c>
      <c r="AD964" s="1" t="e">
        <f>_xlfn.XLOOKUP(JuchuZan[[#This Row],[H'#]],#REF!,#REF!,"NA",0)</f>
        <v>#REF!</v>
      </c>
      <c r="AE964" s="1" t="str">
        <f>_xlfn.XLOOKUP(JuchuZan[[#This Row],[H'#]],[3]Sheet1!$H$2:$H$1079,[3]Sheet1!$B$2:$B$1079,"NA",0)</f>
        <v>WHEEL CUTTING HALF 4</v>
      </c>
    </row>
    <row r="965" spans="1:31" hidden="1">
      <c r="A965" s="1" t="s">
        <v>2545</v>
      </c>
      <c r="B965" s="1" t="s">
        <v>2200</v>
      </c>
      <c r="C965" s="1" t="s">
        <v>2201</v>
      </c>
      <c r="D965" s="1">
        <v>100</v>
      </c>
      <c r="E965" s="1">
        <v>0</v>
      </c>
      <c r="F965" s="1">
        <v>0</v>
      </c>
      <c r="G965" s="1" t="s">
        <v>199</v>
      </c>
      <c r="H965" s="1" t="s">
        <v>200</v>
      </c>
      <c r="I965" s="1" t="s">
        <v>201</v>
      </c>
      <c r="J965" s="1" t="s">
        <v>2202</v>
      </c>
      <c r="K965" s="1" t="s">
        <v>38</v>
      </c>
      <c r="L965" s="1" t="s">
        <v>38</v>
      </c>
      <c r="M965" s="1" t="s">
        <v>38</v>
      </c>
      <c r="N965" s="1">
        <v>362</v>
      </c>
      <c r="O965" s="2">
        <v>36200</v>
      </c>
      <c r="P965" s="1">
        <v>11</v>
      </c>
      <c r="Q965" s="1">
        <v>20230922</v>
      </c>
      <c r="R965" s="1">
        <v>20231013</v>
      </c>
      <c r="S965" s="1">
        <v>20231013</v>
      </c>
      <c r="T965" s="1" t="s">
        <v>38</v>
      </c>
      <c r="U965" s="1" t="b">
        <v>0</v>
      </c>
      <c r="V965" s="1" t="b">
        <v>0</v>
      </c>
      <c r="W965" s="1" t="str" cm="1">
        <f t="array" ref="W965">_xlfn.XLOOKUP(MID(JuchuZan[[#This Row],[Item'#]],2,3),INDEX(_dtRg_Material,,1),INDEX(_dtRg_Material,,2),"-")</f>
        <v>-</v>
      </c>
      <c r="X965" s="1">
        <f>JuchuZan[[#This Row],[Total Length]]/JuchuZan[[#This Row],[OrderQty]]</f>
        <v>0</v>
      </c>
      <c r="Y965" s="87">
        <f>JuchuZan[[#This Row],[TotalPrice]]+Y964</f>
        <v>736819.91999999981</v>
      </c>
      <c r="Z9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5" s="1" t="e">
        <f>JuchuZan[[#This Row],[Total Length]]/JuchuZan[[#This Row],[Total Block]]</f>
        <v>#DIV/0!</v>
      </c>
      <c r="AB965" s="1">
        <f>JuchuZan[[#This Row],[TotalPrice]]/JuchuZan[[#This Row],[OrderQty]]</f>
        <v>362</v>
      </c>
      <c r="AC965" s="1" t="e">
        <f>_xlfn.XLOOKUP(JuchuZan[[#This Row],[H'#]],#REF!,#REF!,"NA",0)</f>
        <v>#REF!</v>
      </c>
      <c r="AD965" s="1" t="e">
        <f>_xlfn.XLOOKUP(JuchuZan[[#This Row],[H'#]],#REF!,#REF!,"NA",0)</f>
        <v>#REF!</v>
      </c>
      <c r="AE965" s="1" t="str">
        <f>_xlfn.XLOOKUP(JuchuZan[[#This Row],[H'#]],[3]Sheet1!$H$2:$H$1079,[3]Sheet1!$B$2:$B$1079,"NA",0)</f>
        <v>BURTON (BLACK ANODIZE) TYPE 2</v>
      </c>
    </row>
    <row r="966" spans="1:31">
      <c r="A966" s="1" t="s">
        <v>2546</v>
      </c>
      <c r="B966" s="1" t="s">
        <v>1967</v>
      </c>
      <c r="C966" s="1" t="s">
        <v>1968</v>
      </c>
      <c r="D966" s="1">
        <v>50</v>
      </c>
      <c r="E966" s="1">
        <v>123000</v>
      </c>
      <c r="F966" s="1">
        <v>200</v>
      </c>
      <c r="G966" s="1" t="s">
        <v>1969</v>
      </c>
      <c r="H966" s="1" t="s">
        <v>128</v>
      </c>
      <c r="I966" s="1" t="s">
        <v>129</v>
      </c>
      <c r="J966" s="1" t="s">
        <v>191</v>
      </c>
      <c r="K966" s="1" t="s">
        <v>140</v>
      </c>
      <c r="L966" s="1" t="s">
        <v>38</v>
      </c>
      <c r="M966" s="1" t="s">
        <v>53</v>
      </c>
      <c r="N966" s="1">
        <v>710</v>
      </c>
      <c r="O966" s="2">
        <v>35500</v>
      </c>
      <c r="P966" s="1">
        <v>11</v>
      </c>
      <c r="Q966" s="1">
        <v>20231019</v>
      </c>
      <c r="R966" s="1">
        <v>20231013</v>
      </c>
      <c r="S966" s="1">
        <v>20231013</v>
      </c>
      <c r="T966" s="1" t="s">
        <v>1970</v>
      </c>
      <c r="U966" s="1" t="b">
        <v>0</v>
      </c>
      <c r="V966" s="1" t="b">
        <v>1</v>
      </c>
      <c r="W966" s="1" t="str" cm="1">
        <f t="array" ref="W966">_xlfn.XLOOKUP(MID(JuchuZan[[#This Row],[Item'#]],2,3),INDEX(_dtRg_Material,,1),INDEX(_dtRg_Material,,2),"-")</f>
        <v>-</v>
      </c>
      <c r="X966" s="1">
        <f>JuchuZan[[#This Row],[Total Length]]/JuchuZan[[#This Row],[OrderQty]]</f>
        <v>2460</v>
      </c>
      <c r="Y966" s="87">
        <f>JuchuZan[[#This Row],[TotalPrice]]+Y965</f>
        <v>772319.91999999981</v>
      </c>
      <c r="Z9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6" s="1">
        <f>JuchuZan[[#This Row],[Total Length]]/JuchuZan[[#This Row],[Total Block]]</f>
        <v>615</v>
      </c>
      <c r="AB966" s="1">
        <f>JuchuZan[[#This Row],[TotalPrice]]/JuchuZan[[#This Row],[OrderQty]]</f>
        <v>710</v>
      </c>
      <c r="AC966" s="1" t="e">
        <f>_xlfn.XLOOKUP(JuchuZan[[#This Row],[H'#]],#REF!,#REF!,"NA",0)</f>
        <v>#REF!</v>
      </c>
      <c r="AD966" s="1" t="e">
        <f>_xlfn.XLOOKUP(JuchuZan[[#This Row],[H'#]],#REF!,#REF!,"NA",0)</f>
        <v>#REF!</v>
      </c>
      <c r="AE966" s="1" t="str">
        <f>_xlfn.XLOOKUP(JuchuZan[[#This Row],[H'#]],[3]Sheet1!$H$2:$H$1079,[3]Sheet1!$B$2:$B$1079,"NA",0)</f>
        <v>NA</v>
      </c>
    </row>
    <row r="967" spans="1:31" hidden="1">
      <c r="A967" s="1" t="s">
        <v>2547</v>
      </c>
      <c r="B967" s="1" t="s">
        <v>2548</v>
      </c>
      <c r="C967" s="1" t="s">
        <v>2549</v>
      </c>
      <c r="D967" s="1">
        <v>15</v>
      </c>
      <c r="E967" s="1">
        <v>0</v>
      </c>
      <c r="F967" s="1">
        <v>0</v>
      </c>
      <c r="G967" s="1" t="s">
        <v>2550</v>
      </c>
      <c r="H967" s="1" t="s">
        <v>270</v>
      </c>
      <c r="I967" s="1" t="s">
        <v>271</v>
      </c>
      <c r="J967" s="1" t="s">
        <v>38</v>
      </c>
      <c r="K967" s="1" t="s">
        <v>38</v>
      </c>
      <c r="L967" s="1" t="s">
        <v>38</v>
      </c>
      <c r="M967" s="1" t="s">
        <v>38</v>
      </c>
      <c r="N967" s="1">
        <v>479</v>
      </c>
      <c r="O967" s="2">
        <v>7185</v>
      </c>
      <c r="P967" s="1">
        <v>11</v>
      </c>
      <c r="Q967" s="1">
        <v>20230907</v>
      </c>
      <c r="R967" s="1">
        <v>20231013</v>
      </c>
      <c r="S967" s="1">
        <v>20231013</v>
      </c>
      <c r="T967" s="1" t="s">
        <v>38</v>
      </c>
      <c r="U967" s="1" t="b">
        <v>0</v>
      </c>
      <c r="V967" s="1" t="b">
        <v>0</v>
      </c>
      <c r="W967" s="1" t="str" cm="1">
        <f t="array" ref="W967">_xlfn.XLOOKUP(MID(JuchuZan[[#This Row],[Item'#]],2,3),INDEX(_dtRg_Material,,1),INDEX(_dtRg_Material,,2),"-")</f>
        <v>-</v>
      </c>
      <c r="X967" s="1">
        <f>JuchuZan[[#This Row],[Total Length]]/JuchuZan[[#This Row],[OrderQty]]</f>
        <v>0</v>
      </c>
      <c r="Y967" s="87">
        <f>JuchuZan[[#This Row],[TotalPrice]]+Y966</f>
        <v>779504.91999999981</v>
      </c>
      <c r="Z9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7" s="1" t="e">
        <f>JuchuZan[[#This Row],[Total Length]]/JuchuZan[[#This Row],[Total Block]]</f>
        <v>#DIV/0!</v>
      </c>
      <c r="AB967" s="1">
        <f>JuchuZan[[#This Row],[TotalPrice]]/JuchuZan[[#This Row],[OrderQty]]</f>
        <v>479</v>
      </c>
      <c r="AC967" s="1" t="e">
        <f>_xlfn.XLOOKUP(JuchuZan[[#This Row],[H'#]],#REF!,#REF!,"NA",0)</f>
        <v>#REF!</v>
      </c>
      <c r="AD967" s="1" t="e">
        <f>_xlfn.XLOOKUP(JuchuZan[[#This Row],[H'#]],#REF!,#REF!,"NA",0)</f>
        <v>#REF!</v>
      </c>
      <c r="AE967" s="1" t="str">
        <f>_xlfn.XLOOKUP(JuchuZan[[#This Row],[H'#]],[3]Sheet1!$H$2:$H$1079,[3]Sheet1!$B$2:$B$1079,"NA",0)</f>
        <v>NA</v>
      </c>
    </row>
    <row r="968" spans="1:31">
      <c r="A968" s="1" t="s">
        <v>2551</v>
      </c>
      <c r="B968" s="1" t="s">
        <v>2552</v>
      </c>
      <c r="C968" s="1" t="s">
        <v>2553</v>
      </c>
      <c r="D968" s="1">
        <v>4</v>
      </c>
      <c r="E968" s="1">
        <v>0</v>
      </c>
      <c r="F968" s="1">
        <v>4</v>
      </c>
      <c r="G968" s="1" t="s">
        <v>250</v>
      </c>
      <c r="H968" s="1" t="s">
        <v>49</v>
      </c>
      <c r="I968" s="1" t="s">
        <v>50</v>
      </c>
      <c r="J968" s="1" t="s">
        <v>325</v>
      </c>
      <c r="K968" s="1" t="s">
        <v>115</v>
      </c>
      <c r="L968" s="1" t="s">
        <v>61</v>
      </c>
      <c r="M968" s="1" t="s">
        <v>38</v>
      </c>
      <c r="N968" s="1">
        <v>205.55</v>
      </c>
      <c r="O968" s="2">
        <v>822.2</v>
      </c>
      <c r="P968" s="1">
        <v>11</v>
      </c>
      <c r="Q968" s="1">
        <v>20230621</v>
      </c>
      <c r="R968" s="1">
        <v>20231013</v>
      </c>
      <c r="S968" s="1">
        <v>20231013</v>
      </c>
      <c r="T968" s="1" t="s">
        <v>38</v>
      </c>
      <c r="U968" s="1" t="b">
        <v>0</v>
      </c>
      <c r="V968" s="1" t="b">
        <v>1</v>
      </c>
      <c r="W968" s="1" t="str" cm="1">
        <f t="array" ref="W968">_xlfn.XLOOKUP(MID(JuchuZan[[#This Row],[Item'#]],2,3),INDEX(_dtRg_Material,,1),INDEX(_dtRg_Material,,2),"-")</f>
        <v>-</v>
      </c>
      <c r="X968" s="1">
        <f>JuchuZan[[#This Row],[Total Length]]/JuchuZan[[#This Row],[OrderQty]]</f>
        <v>0</v>
      </c>
      <c r="Y968" s="87">
        <f>JuchuZan[[#This Row],[TotalPrice]]+Y967</f>
        <v>780327.11999999976</v>
      </c>
      <c r="Z9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8" s="1">
        <f>JuchuZan[[#This Row],[Total Length]]/JuchuZan[[#This Row],[Total Block]]</f>
        <v>0</v>
      </c>
      <c r="AB968" s="1">
        <f>JuchuZan[[#This Row],[TotalPrice]]/JuchuZan[[#This Row],[OrderQty]]</f>
        <v>205.55</v>
      </c>
      <c r="AC968" s="1" t="e">
        <f>_xlfn.XLOOKUP(JuchuZan[[#This Row],[H'#]],#REF!,#REF!,"NA",0)</f>
        <v>#REF!</v>
      </c>
      <c r="AD968" s="1" t="e">
        <f>_xlfn.XLOOKUP(JuchuZan[[#This Row],[H'#]],#REF!,#REF!,"NA",0)</f>
        <v>#REF!</v>
      </c>
      <c r="AE968" s="1" t="str">
        <f>_xlfn.XLOOKUP(JuchuZan[[#This Row],[H'#]],[3]Sheet1!$H$2:$H$1079,[3]Sheet1!$B$2:$B$1079,"NA",0)</f>
        <v>NA</v>
      </c>
    </row>
    <row r="969" spans="1:31">
      <c r="A969" s="1" t="s">
        <v>2554</v>
      </c>
      <c r="B969" s="1" t="s">
        <v>2118</v>
      </c>
      <c r="C969" s="1" t="s">
        <v>2119</v>
      </c>
      <c r="D969" s="1">
        <v>52</v>
      </c>
      <c r="E969" s="1">
        <v>0</v>
      </c>
      <c r="F969" s="1">
        <v>52</v>
      </c>
      <c r="G969" s="1" t="s">
        <v>123</v>
      </c>
      <c r="H969" s="1" t="s">
        <v>49</v>
      </c>
      <c r="I969" s="1" t="s">
        <v>50</v>
      </c>
      <c r="J969" s="1" t="s">
        <v>51</v>
      </c>
      <c r="K969" s="1" t="s">
        <v>115</v>
      </c>
      <c r="L969" s="1" t="s">
        <v>38</v>
      </c>
      <c r="M969" s="1" t="s">
        <v>38</v>
      </c>
      <c r="N969" s="1">
        <v>72</v>
      </c>
      <c r="O969" s="2">
        <v>3744</v>
      </c>
      <c r="P969" s="1">
        <v>11</v>
      </c>
      <c r="Q969" s="1">
        <v>20231017</v>
      </c>
      <c r="R969" s="1">
        <v>20231013</v>
      </c>
      <c r="S969" s="1">
        <v>20231013</v>
      </c>
      <c r="T969" s="1" t="s">
        <v>38</v>
      </c>
      <c r="U969" s="1" t="b">
        <v>0</v>
      </c>
      <c r="V969" s="1" t="b">
        <v>1</v>
      </c>
      <c r="W969" s="1" t="str" cm="1">
        <f t="array" ref="W969">_xlfn.XLOOKUP(MID(JuchuZan[[#This Row],[Item'#]],2,3),INDEX(_dtRg_Material,,1),INDEX(_dtRg_Material,,2),"-")</f>
        <v>-</v>
      </c>
      <c r="X969" s="1">
        <f>JuchuZan[[#This Row],[Total Length]]/JuchuZan[[#This Row],[OrderQty]]</f>
        <v>0</v>
      </c>
      <c r="Y969" s="87">
        <f>JuchuZan[[#This Row],[TotalPrice]]+Y968</f>
        <v>784071.11999999976</v>
      </c>
      <c r="Z9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69" s="1">
        <f>JuchuZan[[#This Row],[Total Length]]/JuchuZan[[#This Row],[Total Block]]</f>
        <v>0</v>
      </c>
      <c r="AB969" s="1">
        <f>JuchuZan[[#This Row],[TotalPrice]]/JuchuZan[[#This Row],[OrderQty]]</f>
        <v>72</v>
      </c>
      <c r="AC969" s="1" t="e">
        <f>_xlfn.XLOOKUP(JuchuZan[[#This Row],[H'#]],#REF!,#REF!,"NA",0)</f>
        <v>#REF!</v>
      </c>
      <c r="AD969" s="1" t="e">
        <f>_xlfn.XLOOKUP(JuchuZan[[#This Row],[H'#]],#REF!,#REF!,"NA",0)</f>
        <v>#REF!</v>
      </c>
      <c r="AE969" s="1" t="str">
        <f>_xlfn.XLOOKUP(JuchuZan[[#This Row],[H'#]],[3]Sheet1!$H$2:$H$1079,[3]Sheet1!$B$2:$B$1079,"NA",0)</f>
        <v>BLOCK ASSEMBLY (GK)</v>
      </c>
    </row>
    <row r="970" spans="1:31">
      <c r="A970" s="1" t="s">
        <v>2555</v>
      </c>
      <c r="B970" s="1" t="s">
        <v>2556</v>
      </c>
      <c r="C970" s="1" t="s">
        <v>2557</v>
      </c>
      <c r="D970" s="1">
        <v>2</v>
      </c>
      <c r="E970" s="1">
        <v>1600</v>
      </c>
      <c r="F970" s="1">
        <v>2</v>
      </c>
      <c r="G970" s="1" t="s">
        <v>139</v>
      </c>
      <c r="H970" s="1" t="s">
        <v>49</v>
      </c>
      <c r="I970" s="1" t="s">
        <v>50</v>
      </c>
      <c r="J970" s="1" t="s">
        <v>397</v>
      </c>
      <c r="K970" s="1" t="s">
        <v>52</v>
      </c>
      <c r="L970" s="1" t="s">
        <v>163</v>
      </c>
      <c r="M970" s="1" t="s">
        <v>53</v>
      </c>
      <c r="N970" s="1">
        <v>186.06</v>
      </c>
      <c r="O970" s="2">
        <v>372.12</v>
      </c>
      <c r="P970" s="1">
        <v>11</v>
      </c>
      <c r="Q970" s="1">
        <v>20230707</v>
      </c>
      <c r="R970" s="1">
        <v>20231013</v>
      </c>
      <c r="S970" s="1">
        <v>20231013</v>
      </c>
      <c r="T970" s="1" t="s">
        <v>38</v>
      </c>
      <c r="U970" s="1" t="b">
        <v>0</v>
      </c>
      <c r="V970" s="1" t="b">
        <v>1</v>
      </c>
      <c r="W970" s="1" t="str" cm="1">
        <f t="array" ref="W970">_xlfn.XLOOKUP(MID(JuchuZan[[#This Row],[Item'#]],2,3),INDEX(_dtRg_Material,,1),INDEX(_dtRg_Material,,2),"-")</f>
        <v>-</v>
      </c>
      <c r="X970" s="1">
        <f>JuchuZan[[#This Row],[Total Length]]/JuchuZan[[#This Row],[OrderQty]]</f>
        <v>800</v>
      </c>
      <c r="Y970" s="87">
        <f>JuchuZan[[#This Row],[TotalPrice]]+Y969</f>
        <v>784443.23999999976</v>
      </c>
      <c r="Z9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0" s="1">
        <f>JuchuZan[[#This Row],[Total Length]]/JuchuZan[[#This Row],[Total Block]]</f>
        <v>800</v>
      </c>
      <c r="AB970" s="1">
        <f>JuchuZan[[#This Row],[TotalPrice]]/JuchuZan[[#This Row],[OrderQty]]</f>
        <v>186.06</v>
      </c>
      <c r="AC970" s="1" t="e">
        <f>_xlfn.XLOOKUP(JuchuZan[[#This Row],[H'#]],#REF!,#REF!,"NA",0)</f>
        <v>#REF!</v>
      </c>
      <c r="AD970" s="1" t="e">
        <f>_xlfn.XLOOKUP(JuchuZan[[#This Row],[H'#]],#REF!,#REF!,"NA",0)</f>
        <v>#REF!</v>
      </c>
      <c r="AE970" s="1" t="str">
        <f>_xlfn.XLOOKUP(JuchuZan[[#This Row],[H'#]],[3]Sheet1!$H$2:$H$1079,[3]Sheet1!$B$2:$B$1079,"NA",0)</f>
        <v>NA</v>
      </c>
    </row>
    <row r="971" spans="1:31">
      <c r="A971" s="1" t="s">
        <v>2558</v>
      </c>
      <c r="B971" s="1" t="s">
        <v>2103</v>
      </c>
      <c r="C971" s="1" t="s">
        <v>2104</v>
      </c>
      <c r="D971" s="1">
        <v>37</v>
      </c>
      <c r="E971" s="1">
        <v>0</v>
      </c>
      <c r="F971" s="1">
        <v>37</v>
      </c>
      <c r="G971" s="1" t="s">
        <v>42</v>
      </c>
      <c r="H971" s="1" t="s">
        <v>58</v>
      </c>
      <c r="I971" s="1" t="s">
        <v>50</v>
      </c>
      <c r="J971" s="1" t="s">
        <v>397</v>
      </c>
      <c r="K971" s="1" t="s">
        <v>60</v>
      </c>
      <c r="L971" s="1" t="s">
        <v>61</v>
      </c>
      <c r="M971" s="1" t="s">
        <v>53</v>
      </c>
      <c r="N971" s="1">
        <v>44.3</v>
      </c>
      <c r="O971" s="2">
        <v>1639.1</v>
      </c>
      <c r="P971" s="1">
        <v>11</v>
      </c>
      <c r="Q971" s="1">
        <v>20230802</v>
      </c>
      <c r="R971" s="1">
        <v>20231013</v>
      </c>
      <c r="S971" s="1">
        <v>20231013</v>
      </c>
      <c r="T971" s="1" t="s">
        <v>38</v>
      </c>
      <c r="U971" s="1" t="b">
        <v>0</v>
      </c>
      <c r="V971" s="1" t="b">
        <v>1</v>
      </c>
      <c r="W971" s="1" t="str" cm="1">
        <f t="array" ref="W971">_xlfn.XLOOKUP(MID(JuchuZan[[#This Row],[Item'#]],2,3),INDEX(_dtRg_Material,,1),INDEX(_dtRg_Material,,2),"-")</f>
        <v>-</v>
      </c>
      <c r="X971" s="1">
        <f>JuchuZan[[#This Row],[Total Length]]/JuchuZan[[#This Row],[OrderQty]]</f>
        <v>0</v>
      </c>
      <c r="Y971" s="87">
        <f>JuchuZan[[#This Row],[TotalPrice]]+Y970</f>
        <v>786082.33999999973</v>
      </c>
      <c r="Z9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1" s="1">
        <f>JuchuZan[[#This Row],[Total Length]]/JuchuZan[[#This Row],[Total Block]]</f>
        <v>0</v>
      </c>
      <c r="AB971" s="1">
        <f>JuchuZan[[#This Row],[TotalPrice]]/JuchuZan[[#This Row],[OrderQty]]</f>
        <v>44.3</v>
      </c>
      <c r="AC971" s="1" t="e">
        <f>_xlfn.XLOOKUP(JuchuZan[[#This Row],[H'#]],#REF!,#REF!,"NA",0)</f>
        <v>#REF!</v>
      </c>
      <c r="AD971" s="1" t="e">
        <f>_xlfn.XLOOKUP(JuchuZan[[#This Row],[H'#]],#REF!,#REF!,"NA",0)</f>
        <v>#REF!</v>
      </c>
      <c r="AE971" s="1" t="str">
        <f>_xlfn.XLOOKUP(JuchuZan[[#This Row],[H'#]],[3]Sheet1!$H$2:$H$1079,[3]Sheet1!$B$2:$B$1079,"NA",0)</f>
        <v>NA</v>
      </c>
    </row>
    <row r="972" spans="1:31">
      <c r="A972" s="1" t="s">
        <v>2559</v>
      </c>
      <c r="B972" s="1" t="s">
        <v>2560</v>
      </c>
      <c r="C972" s="1" t="s">
        <v>2561</v>
      </c>
      <c r="D972" s="1">
        <v>1</v>
      </c>
      <c r="E972" s="1">
        <v>1160</v>
      </c>
      <c r="F972" s="1">
        <v>2</v>
      </c>
      <c r="G972" s="1" t="s">
        <v>42</v>
      </c>
      <c r="H972" s="1" t="s">
        <v>49</v>
      </c>
      <c r="I972" s="1" t="s">
        <v>50</v>
      </c>
      <c r="J972" s="1" t="s">
        <v>397</v>
      </c>
      <c r="K972" s="1" t="s">
        <v>60</v>
      </c>
      <c r="L972" s="1" t="s">
        <v>38</v>
      </c>
      <c r="M972" s="1" t="s">
        <v>38</v>
      </c>
      <c r="N972" s="1">
        <v>249.63</v>
      </c>
      <c r="O972" s="2">
        <v>249.63</v>
      </c>
      <c r="P972" s="1">
        <v>11</v>
      </c>
      <c r="Q972" s="1">
        <v>20230712</v>
      </c>
      <c r="R972" s="1">
        <v>20231013</v>
      </c>
      <c r="S972" s="1">
        <v>20231013</v>
      </c>
      <c r="T972" s="1" t="s">
        <v>38</v>
      </c>
      <c r="U972" s="1" t="b">
        <v>0</v>
      </c>
      <c r="V972" s="1" t="b">
        <v>1</v>
      </c>
      <c r="W972" s="1" t="str" cm="1">
        <f t="array" ref="W972">_xlfn.XLOOKUP(MID(JuchuZan[[#This Row],[Item'#]],2,3),INDEX(_dtRg_Material,,1),INDEX(_dtRg_Material,,2),"-")</f>
        <v>-</v>
      </c>
      <c r="X972" s="1">
        <f>JuchuZan[[#This Row],[Total Length]]/JuchuZan[[#This Row],[OrderQty]]</f>
        <v>1160</v>
      </c>
      <c r="Y972" s="87">
        <f>JuchuZan[[#This Row],[TotalPrice]]+Y971</f>
        <v>786331.96999999974</v>
      </c>
      <c r="Z9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2" s="1">
        <f>JuchuZan[[#This Row],[Total Length]]/JuchuZan[[#This Row],[Total Block]]</f>
        <v>580</v>
      </c>
      <c r="AB972" s="1">
        <f>JuchuZan[[#This Row],[TotalPrice]]/JuchuZan[[#This Row],[OrderQty]]</f>
        <v>249.63</v>
      </c>
      <c r="AC972" s="1" t="e">
        <f>_xlfn.XLOOKUP(JuchuZan[[#This Row],[H'#]],#REF!,#REF!,"NA",0)</f>
        <v>#REF!</v>
      </c>
      <c r="AD972" s="1" t="e">
        <f>_xlfn.XLOOKUP(JuchuZan[[#This Row],[H'#]],#REF!,#REF!,"NA",0)</f>
        <v>#REF!</v>
      </c>
      <c r="AE972" s="1" t="str">
        <f>_xlfn.XLOOKUP(JuchuZan[[#This Row],[H'#]],[3]Sheet1!$H$2:$H$1079,[3]Sheet1!$B$2:$B$1079,"NA",0)</f>
        <v>NA</v>
      </c>
    </row>
    <row r="973" spans="1:31">
      <c r="A973" s="1" t="s">
        <v>2562</v>
      </c>
      <c r="B973" s="1" t="s">
        <v>934</v>
      </c>
      <c r="C973" s="1" t="s">
        <v>935</v>
      </c>
      <c r="D973" s="1">
        <v>6</v>
      </c>
      <c r="E973" s="1">
        <v>7296</v>
      </c>
      <c r="F973" s="1">
        <v>12</v>
      </c>
      <c r="G973" s="1" t="s">
        <v>2563</v>
      </c>
      <c r="H973" s="1" t="s">
        <v>49</v>
      </c>
      <c r="I973" s="1" t="s">
        <v>50</v>
      </c>
      <c r="J973" s="1" t="s">
        <v>397</v>
      </c>
      <c r="K973" s="1" t="s">
        <v>82</v>
      </c>
      <c r="L973" s="1" t="s">
        <v>38</v>
      </c>
      <c r="M973" s="1" t="s">
        <v>53</v>
      </c>
      <c r="N973" s="1">
        <v>282.52</v>
      </c>
      <c r="O973" s="2">
        <v>1695.12</v>
      </c>
      <c r="P973" s="1">
        <v>11</v>
      </c>
      <c r="Q973" s="1">
        <v>20230829</v>
      </c>
      <c r="R973" s="1">
        <v>20231013</v>
      </c>
      <c r="S973" s="1">
        <v>20231013</v>
      </c>
      <c r="T973" s="1" t="s">
        <v>937</v>
      </c>
      <c r="U973" s="1" t="b">
        <v>0</v>
      </c>
      <c r="V973" s="1" t="b">
        <v>1</v>
      </c>
      <c r="W973" s="1" t="str" cm="1">
        <f t="array" ref="W973">_xlfn.XLOOKUP(MID(JuchuZan[[#This Row],[Item'#]],2,3),INDEX(_dtRg_Material,,1),INDEX(_dtRg_Material,,2),"-")</f>
        <v>-</v>
      </c>
      <c r="X973" s="1">
        <f>JuchuZan[[#This Row],[Total Length]]/JuchuZan[[#This Row],[OrderQty]]</f>
        <v>1216</v>
      </c>
      <c r="Y973" s="87">
        <f>JuchuZan[[#This Row],[TotalPrice]]+Y972</f>
        <v>788027.08999999973</v>
      </c>
      <c r="Z9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3" s="1">
        <f>JuchuZan[[#This Row],[Total Length]]/JuchuZan[[#This Row],[Total Block]]</f>
        <v>608</v>
      </c>
      <c r="AB973" s="1">
        <f>JuchuZan[[#This Row],[TotalPrice]]/JuchuZan[[#This Row],[OrderQty]]</f>
        <v>282.52</v>
      </c>
      <c r="AC973" s="1" t="e">
        <f>_xlfn.XLOOKUP(JuchuZan[[#This Row],[H'#]],#REF!,#REF!,"NA",0)</f>
        <v>#REF!</v>
      </c>
      <c r="AD973" s="1" t="e">
        <f>_xlfn.XLOOKUP(JuchuZan[[#This Row],[H'#]],#REF!,#REF!,"NA",0)</f>
        <v>#REF!</v>
      </c>
      <c r="AE973" s="1" t="str">
        <f>_xlfn.XLOOKUP(JuchuZan[[#This Row],[H'#]],[3]Sheet1!$H$2:$H$1079,[3]Sheet1!$B$2:$B$1079,"NA",0)</f>
        <v>NA</v>
      </c>
    </row>
    <row r="974" spans="1:31" hidden="1">
      <c r="A974" s="1" t="s">
        <v>2564</v>
      </c>
      <c r="B974" s="1" t="s">
        <v>1173</v>
      </c>
      <c r="C974" s="1" t="s">
        <v>1174</v>
      </c>
      <c r="D974" s="1">
        <v>1</v>
      </c>
      <c r="E974" s="1">
        <v>1240</v>
      </c>
      <c r="F974" s="1">
        <v>8</v>
      </c>
      <c r="G974" s="1" t="s">
        <v>462</v>
      </c>
      <c r="H974" s="1" t="s">
        <v>74</v>
      </c>
      <c r="I974" s="1" t="s">
        <v>36</v>
      </c>
      <c r="J974" s="1" t="s">
        <v>403</v>
      </c>
      <c r="K974" s="1" t="s">
        <v>1087</v>
      </c>
      <c r="L974" s="1" t="s">
        <v>38</v>
      </c>
      <c r="M974" s="1" t="s">
        <v>38</v>
      </c>
      <c r="N974" s="1">
        <v>1745</v>
      </c>
      <c r="O974" s="2">
        <v>1745</v>
      </c>
      <c r="P974" s="1">
        <v>11</v>
      </c>
      <c r="Q974" s="1">
        <v>20231013</v>
      </c>
      <c r="R974" s="1">
        <v>20231013</v>
      </c>
      <c r="S974" s="1">
        <v>20231013</v>
      </c>
      <c r="T974" s="1" t="s">
        <v>38</v>
      </c>
      <c r="U974" s="1" t="b">
        <v>0</v>
      </c>
      <c r="V974" s="1" t="b">
        <v>0</v>
      </c>
      <c r="W974" s="1" t="str" cm="1">
        <f t="array" ref="W974">_xlfn.XLOOKUP(MID(JuchuZan[[#This Row],[Item'#]],2,3),INDEX(_dtRg_Material,,1),INDEX(_dtRg_Material,,2),"-")</f>
        <v>-</v>
      </c>
      <c r="X974" s="1">
        <f>JuchuZan[[#This Row],[Total Length]]/JuchuZan[[#This Row],[OrderQty]]</f>
        <v>1240</v>
      </c>
      <c r="Y974" s="87">
        <f>JuchuZan[[#This Row],[TotalPrice]]+Y973</f>
        <v>789772.08999999973</v>
      </c>
      <c r="Z9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4" s="1">
        <f>JuchuZan[[#This Row],[Total Length]]/JuchuZan[[#This Row],[Total Block]]</f>
        <v>155</v>
      </c>
      <c r="AB974" s="1">
        <f>JuchuZan[[#This Row],[TotalPrice]]/JuchuZan[[#This Row],[OrderQty]]</f>
        <v>1745</v>
      </c>
      <c r="AC974" s="1" t="e">
        <f>_xlfn.XLOOKUP(JuchuZan[[#This Row],[H'#]],#REF!,#REF!,"NA",0)</f>
        <v>#REF!</v>
      </c>
      <c r="AD974" s="1" t="e">
        <f>_xlfn.XLOOKUP(JuchuZan[[#This Row],[H'#]],#REF!,#REF!,"NA",0)</f>
        <v>#REF!</v>
      </c>
      <c r="AE974" s="1" t="str">
        <f>_xlfn.XLOOKUP(JuchuZan[[#This Row],[H'#]],[3]Sheet1!$H$2:$H$1079,[3]Sheet1!$B$2:$B$1079,"NA",0)</f>
        <v>MACHINING (GL)</v>
      </c>
    </row>
    <row r="975" spans="1:31">
      <c r="A975" s="1" t="s">
        <v>2565</v>
      </c>
      <c r="B975" s="1" t="s">
        <v>2566</v>
      </c>
      <c r="C975" s="1" t="s">
        <v>2567</v>
      </c>
      <c r="D975" s="1">
        <v>2</v>
      </c>
      <c r="E975" s="1">
        <v>1300</v>
      </c>
      <c r="F975" s="1">
        <v>4</v>
      </c>
      <c r="G975" s="1" t="s">
        <v>1519</v>
      </c>
      <c r="H975" s="1" t="s">
        <v>66</v>
      </c>
      <c r="I975" s="1" t="s">
        <v>67</v>
      </c>
      <c r="J975" s="1" t="s">
        <v>397</v>
      </c>
      <c r="K975" s="1" t="s">
        <v>60</v>
      </c>
      <c r="L975" s="1" t="s">
        <v>38</v>
      </c>
      <c r="M975" s="1" t="s">
        <v>38</v>
      </c>
      <c r="N975" s="1">
        <v>204.95</v>
      </c>
      <c r="O975" s="2">
        <v>409.9</v>
      </c>
      <c r="P975" s="1">
        <v>11</v>
      </c>
      <c r="Q975" s="1">
        <v>20231013</v>
      </c>
      <c r="R975" s="1">
        <v>20231013</v>
      </c>
      <c r="S975" s="1">
        <v>20231013</v>
      </c>
      <c r="T975" s="1" t="s">
        <v>38</v>
      </c>
      <c r="U975" s="1" t="b">
        <v>0</v>
      </c>
      <c r="V975" s="1" t="b">
        <v>1</v>
      </c>
      <c r="W975" s="1" t="str" cm="1">
        <f t="array" ref="W975">_xlfn.XLOOKUP(MID(JuchuZan[[#This Row],[Item'#]],2,3),INDEX(_dtRg_Material,,1),INDEX(_dtRg_Material,,2),"-")</f>
        <v>-</v>
      </c>
      <c r="X975" s="1">
        <f>JuchuZan[[#This Row],[Total Length]]/JuchuZan[[#This Row],[OrderQty]]</f>
        <v>650</v>
      </c>
      <c r="Y975" s="87">
        <f>JuchuZan[[#This Row],[TotalPrice]]+Y974</f>
        <v>790181.98999999976</v>
      </c>
      <c r="Z9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5" s="1">
        <f>JuchuZan[[#This Row],[Total Length]]/JuchuZan[[#This Row],[Total Block]]</f>
        <v>325</v>
      </c>
      <c r="AB975" s="1">
        <f>JuchuZan[[#This Row],[TotalPrice]]/JuchuZan[[#This Row],[OrderQty]]</f>
        <v>204.95</v>
      </c>
      <c r="AC975" s="1" t="e">
        <f>_xlfn.XLOOKUP(JuchuZan[[#This Row],[H'#]],#REF!,#REF!,"NA",0)</f>
        <v>#REF!</v>
      </c>
      <c r="AD975" s="1" t="e">
        <f>_xlfn.XLOOKUP(JuchuZan[[#This Row],[H'#]],#REF!,#REF!,"NA",0)</f>
        <v>#REF!</v>
      </c>
      <c r="AE975" s="1" t="str">
        <f>_xlfn.XLOOKUP(JuchuZan[[#This Row],[H'#]],[3]Sheet1!$H$2:$H$1079,[3]Sheet1!$B$2:$B$1079,"NA",0)</f>
        <v>NA</v>
      </c>
    </row>
    <row r="976" spans="1:31">
      <c r="A976" s="1" t="s">
        <v>2568</v>
      </c>
      <c r="B976" s="1" t="s">
        <v>327</v>
      </c>
      <c r="C976" s="1" t="s">
        <v>328</v>
      </c>
      <c r="D976" s="1">
        <v>10</v>
      </c>
      <c r="E976" s="1">
        <v>0</v>
      </c>
      <c r="F976" s="1">
        <v>10</v>
      </c>
      <c r="G976" s="1" t="s">
        <v>1149</v>
      </c>
      <c r="H976" s="1" t="s">
        <v>49</v>
      </c>
      <c r="I976" s="1" t="s">
        <v>50</v>
      </c>
      <c r="J976" s="1" t="s">
        <v>114</v>
      </c>
      <c r="K976" s="1" t="s">
        <v>60</v>
      </c>
      <c r="L976" s="1" t="s">
        <v>61</v>
      </c>
      <c r="M976" s="1" t="s">
        <v>38</v>
      </c>
      <c r="N976" s="1">
        <v>47.51</v>
      </c>
      <c r="O976" s="2">
        <v>475.1</v>
      </c>
      <c r="P976" s="1">
        <v>11</v>
      </c>
      <c r="Q976" s="1">
        <v>20230725</v>
      </c>
      <c r="R976" s="1">
        <v>20231013</v>
      </c>
      <c r="S976" s="1">
        <v>20231013</v>
      </c>
      <c r="T976" s="1" t="s">
        <v>38</v>
      </c>
      <c r="U976" s="1" t="b">
        <v>0</v>
      </c>
      <c r="V976" s="1" t="b">
        <v>1</v>
      </c>
      <c r="W976" s="1" t="str" cm="1">
        <f t="array" ref="W976">_xlfn.XLOOKUP(MID(JuchuZan[[#This Row],[Item'#]],2,3),INDEX(_dtRg_Material,,1),INDEX(_dtRg_Material,,2),"-")</f>
        <v>-</v>
      </c>
      <c r="X976" s="1">
        <f>JuchuZan[[#This Row],[Total Length]]/JuchuZan[[#This Row],[OrderQty]]</f>
        <v>0</v>
      </c>
      <c r="Y976" s="87">
        <f>JuchuZan[[#This Row],[TotalPrice]]+Y975</f>
        <v>790657.08999999973</v>
      </c>
      <c r="Z9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6" s="1">
        <f>JuchuZan[[#This Row],[Total Length]]/JuchuZan[[#This Row],[Total Block]]</f>
        <v>0</v>
      </c>
      <c r="AB976" s="1">
        <f>JuchuZan[[#This Row],[TotalPrice]]/JuchuZan[[#This Row],[OrderQty]]</f>
        <v>47.510000000000005</v>
      </c>
      <c r="AC976" s="1" t="e">
        <f>_xlfn.XLOOKUP(JuchuZan[[#This Row],[H'#]],#REF!,#REF!,"NA",0)</f>
        <v>#REF!</v>
      </c>
      <c r="AD976" s="1" t="e">
        <f>_xlfn.XLOOKUP(JuchuZan[[#This Row],[H'#]],#REF!,#REF!,"NA",0)</f>
        <v>#REF!</v>
      </c>
      <c r="AE976" s="1" t="str">
        <f>_xlfn.XLOOKUP(JuchuZan[[#This Row],[H'#]],[3]Sheet1!$H$2:$H$1079,[3]Sheet1!$B$2:$B$1079,"NA",0)</f>
        <v>NA</v>
      </c>
    </row>
    <row r="977" spans="1:31">
      <c r="A977" s="1" t="s">
        <v>2569</v>
      </c>
      <c r="B977" s="1" t="s">
        <v>2570</v>
      </c>
      <c r="C977" s="1" t="s">
        <v>2571</v>
      </c>
      <c r="D977" s="1">
        <v>120</v>
      </c>
      <c r="E977" s="1">
        <v>0</v>
      </c>
      <c r="F977" s="1">
        <v>120</v>
      </c>
      <c r="G977" s="1" t="s">
        <v>1280</v>
      </c>
      <c r="H977" s="1" t="s">
        <v>1866</v>
      </c>
      <c r="I977" s="1" t="s">
        <v>233</v>
      </c>
      <c r="J977" s="1" t="s">
        <v>114</v>
      </c>
      <c r="K977" s="1" t="s">
        <v>105</v>
      </c>
      <c r="L977" s="1" t="s">
        <v>61</v>
      </c>
      <c r="M977" s="1" t="s">
        <v>53</v>
      </c>
      <c r="N977" s="1">
        <v>24.6</v>
      </c>
      <c r="O977" s="2">
        <v>2952</v>
      </c>
      <c r="P977" s="1">
        <v>11</v>
      </c>
      <c r="Q977" s="1">
        <v>20230925</v>
      </c>
      <c r="R977" s="1">
        <v>20231013</v>
      </c>
      <c r="S977" s="1">
        <v>20231013</v>
      </c>
      <c r="T977" s="1" t="s">
        <v>38</v>
      </c>
      <c r="U977" s="1" t="b">
        <v>0</v>
      </c>
      <c r="V977" s="1" t="b">
        <v>1</v>
      </c>
      <c r="W977" s="1" t="str" cm="1">
        <f t="array" ref="W977">_xlfn.XLOOKUP(MID(JuchuZan[[#This Row],[Item'#]],2,3),INDEX(_dtRg_Material,,1),INDEX(_dtRg_Material,,2),"-")</f>
        <v>-</v>
      </c>
      <c r="X977" s="1">
        <f>JuchuZan[[#This Row],[Total Length]]/JuchuZan[[#This Row],[OrderQty]]</f>
        <v>0</v>
      </c>
      <c r="Y977" s="87">
        <f>JuchuZan[[#This Row],[TotalPrice]]+Y976</f>
        <v>793609.08999999973</v>
      </c>
      <c r="Z9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7" s="1">
        <f>JuchuZan[[#This Row],[Total Length]]/JuchuZan[[#This Row],[Total Block]]</f>
        <v>0</v>
      </c>
      <c r="AB977" s="1">
        <f>JuchuZan[[#This Row],[TotalPrice]]/JuchuZan[[#This Row],[OrderQty]]</f>
        <v>24.6</v>
      </c>
      <c r="AC977" s="1" t="e">
        <f>_xlfn.XLOOKUP(JuchuZan[[#This Row],[H'#]],#REF!,#REF!,"NA",0)</f>
        <v>#REF!</v>
      </c>
      <c r="AD977" s="1" t="e">
        <f>_xlfn.XLOOKUP(JuchuZan[[#This Row],[H'#]],#REF!,#REF!,"NA",0)</f>
        <v>#REF!</v>
      </c>
      <c r="AE977" s="1" t="str">
        <f>_xlfn.XLOOKUP(JuchuZan[[#This Row],[H'#]],[3]Sheet1!$H$2:$H$1079,[3]Sheet1!$B$2:$B$1079,"NA",0)</f>
        <v>BLOCK ASSEMBLY (GK)</v>
      </c>
    </row>
    <row r="978" spans="1:31">
      <c r="A978" s="1" t="s">
        <v>2572</v>
      </c>
      <c r="B978" s="1" t="s">
        <v>327</v>
      </c>
      <c r="C978" s="1" t="s">
        <v>328</v>
      </c>
      <c r="D978" s="1">
        <v>40</v>
      </c>
      <c r="E978" s="1">
        <v>0</v>
      </c>
      <c r="F978" s="1">
        <v>40</v>
      </c>
      <c r="G978" s="1" t="s">
        <v>38</v>
      </c>
      <c r="H978" s="1" t="s">
        <v>49</v>
      </c>
      <c r="I978" s="1" t="s">
        <v>50</v>
      </c>
      <c r="J978" s="1" t="s">
        <v>114</v>
      </c>
      <c r="K978" s="1" t="s">
        <v>60</v>
      </c>
      <c r="L978" s="1" t="s">
        <v>61</v>
      </c>
      <c r="M978" s="1" t="s">
        <v>38</v>
      </c>
      <c r="N978" s="1">
        <v>46.94</v>
      </c>
      <c r="O978" s="2">
        <v>1877.6</v>
      </c>
      <c r="P978" s="1">
        <v>21</v>
      </c>
      <c r="Q978" s="1">
        <v>20230926</v>
      </c>
      <c r="R978" s="1">
        <v>20231013</v>
      </c>
      <c r="S978" s="1">
        <v>20231013</v>
      </c>
      <c r="T978" s="1" t="s">
        <v>38</v>
      </c>
      <c r="U978" s="1" t="b">
        <v>0</v>
      </c>
      <c r="V978" s="1" t="b">
        <v>1</v>
      </c>
      <c r="W978" s="1" t="str" cm="1">
        <f t="array" ref="W978">_xlfn.XLOOKUP(MID(JuchuZan[[#This Row],[Item'#]],2,3),INDEX(_dtRg_Material,,1),INDEX(_dtRg_Material,,2),"-")</f>
        <v>-</v>
      </c>
      <c r="X978" s="1">
        <f>JuchuZan[[#This Row],[Total Length]]/JuchuZan[[#This Row],[OrderQty]]</f>
        <v>0</v>
      </c>
      <c r="Y978" s="87">
        <f>JuchuZan[[#This Row],[TotalPrice]]+Y977</f>
        <v>795486.68999999971</v>
      </c>
      <c r="Z9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8" s="1">
        <f>JuchuZan[[#This Row],[Total Length]]/JuchuZan[[#This Row],[Total Block]]</f>
        <v>0</v>
      </c>
      <c r="AB978" s="1">
        <f>JuchuZan[[#This Row],[TotalPrice]]/JuchuZan[[#This Row],[OrderQty]]</f>
        <v>46.94</v>
      </c>
      <c r="AC978" s="1" t="e">
        <f>_xlfn.XLOOKUP(JuchuZan[[#This Row],[H'#]],#REF!,#REF!,"NA",0)</f>
        <v>#REF!</v>
      </c>
      <c r="AD978" s="1" t="e">
        <f>_xlfn.XLOOKUP(JuchuZan[[#This Row],[H'#]],#REF!,#REF!,"NA",0)</f>
        <v>#REF!</v>
      </c>
      <c r="AE978" s="1" t="str">
        <f>_xlfn.XLOOKUP(JuchuZan[[#This Row],[H'#]],[3]Sheet1!$H$2:$H$1079,[3]Sheet1!$B$2:$B$1079,"NA",0)</f>
        <v>NA</v>
      </c>
    </row>
    <row r="979" spans="1:31">
      <c r="A979" s="1" t="s">
        <v>2573</v>
      </c>
      <c r="B979" s="1" t="s">
        <v>504</v>
      </c>
      <c r="C979" s="1" t="s">
        <v>336</v>
      </c>
      <c r="D979" s="1">
        <v>20</v>
      </c>
      <c r="E979" s="1">
        <v>0</v>
      </c>
      <c r="F979" s="1">
        <v>20</v>
      </c>
      <c r="G979" s="1" t="s">
        <v>505</v>
      </c>
      <c r="H979" s="1" t="s">
        <v>49</v>
      </c>
      <c r="I979" s="1" t="s">
        <v>50</v>
      </c>
      <c r="J979" s="1" t="s">
        <v>114</v>
      </c>
      <c r="K979" s="1" t="s">
        <v>60</v>
      </c>
      <c r="L979" s="1" t="s">
        <v>61</v>
      </c>
      <c r="M979" s="1" t="s">
        <v>53</v>
      </c>
      <c r="N979" s="1">
        <v>32</v>
      </c>
      <c r="O979" s="2">
        <v>640</v>
      </c>
      <c r="P979" s="1">
        <v>11</v>
      </c>
      <c r="Q979" s="1">
        <v>20231006</v>
      </c>
      <c r="R979" s="1">
        <v>20231013</v>
      </c>
      <c r="S979" s="1">
        <v>20231013</v>
      </c>
      <c r="T979" s="1" t="s">
        <v>38</v>
      </c>
      <c r="U979" s="1" t="b">
        <v>0</v>
      </c>
      <c r="V979" s="1" t="b">
        <v>1</v>
      </c>
      <c r="W979" s="1" t="str" cm="1">
        <f t="array" ref="W979">_xlfn.XLOOKUP(MID(JuchuZan[[#This Row],[Item'#]],2,3),INDEX(_dtRg_Material,,1),INDEX(_dtRg_Material,,2),"-")</f>
        <v>-</v>
      </c>
      <c r="X979" s="1">
        <f>JuchuZan[[#This Row],[Total Length]]/JuchuZan[[#This Row],[OrderQty]]</f>
        <v>0</v>
      </c>
      <c r="Y979" s="87">
        <f>JuchuZan[[#This Row],[TotalPrice]]+Y978</f>
        <v>796126.68999999971</v>
      </c>
      <c r="Z9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79" s="1">
        <f>JuchuZan[[#This Row],[Total Length]]/JuchuZan[[#This Row],[Total Block]]</f>
        <v>0</v>
      </c>
      <c r="AB979" s="1">
        <f>JuchuZan[[#This Row],[TotalPrice]]/JuchuZan[[#This Row],[OrderQty]]</f>
        <v>32</v>
      </c>
      <c r="AC979" s="1" t="e">
        <f>_xlfn.XLOOKUP(JuchuZan[[#This Row],[H'#]],#REF!,#REF!,"NA",0)</f>
        <v>#REF!</v>
      </c>
      <c r="AD979" s="1" t="e">
        <f>_xlfn.XLOOKUP(JuchuZan[[#This Row],[H'#]],#REF!,#REF!,"NA",0)</f>
        <v>#REF!</v>
      </c>
      <c r="AE979" s="1" t="str">
        <f>_xlfn.XLOOKUP(JuchuZan[[#This Row],[H'#]],[3]Sheet1!$H$2:$H$1079,[3]Sheet1!$B$2:$B$1079,"NA",0)</f>
        <v>NA</v>
      </c>
    </row>
    <row r="980" spans="1:31">
      <c r="A980" s="1" t="s">
        <v>2574</v>
      </c>
      <c r="B980" s="1" t="s">
        <v>2575</v>
      </c>
      <c r="C980" s="1" t="s">
        <v>2576</v>
      </c>
      <c r="D980" s="1">
        <v>52</v>
      </c>
      <c r="E980" s="1">
        <v>81536</v>
      </c>
      <c r="F980" s="1">
        <v>104</v>
      </c>
      <c r="G980" s="1" t="s">
        <v>559</v>
      </c>
      <c r="H980" s="1" t="s">
        <v>66</v>
      </c>
      <c r="I980" s="1" t="s">
        <v>67</v>
      </c>
      <c r="J980" s="1" t="s">
        <v>68</v>
      </c>
      <c r="K980" s="1" t="s">
        <v>60</v>
      </c>
      <c r="L980" s="1" t="s">
        <v>96</v>
      </c>
      <c r="M980" s="1" t="s">
        <v>208</v>
      </c>
      <c r="N980" s="1">
        <v>162</v>
      </c>
      <c r="O980" s="2">
        <v>8424</v>
      </c>
      <c r="P980" s="1">
        <v>11</v>
      </c>
      <c r="Q980" s="1">
        <v>20231013</v>
      </c>
      <c r="R980" s="1">
        <v>20231013</v>
      </c>
      <c r="S980" s="1">
        <v>20231013</v>
      </c>
      <c r="T980" s="1" t="s">
        <v>38</v>
      </c>
      <c r="U980" s="1" t="b">
        <v>0</v>
      </c>
      <c r="V980" s="1" t="b">
        <v>1</v>
      </c>
      <c r="W980" s="1" t="str" cm="1">
        <f t="array" ref="W980">_xlfn.XLOOKUP(MID(JuchuZan[[#This Row],[Item'#]],2,3),INDEX(_dtRg_Material,,1),INDEX(_dtRg_Material,,2),"-")</f>
        <v>-</v>
      </c>
      <c r="X980" s="1">
        <f>JuchuZan[[#This Row],[Total Length]]/JuchuZan[[#This Row],[OrderQty]]</f>
        <v>1568</v>
      </c>
      <c r="Y980" s="87">
        <f>JuchuZan[[#This Row],[TotalPrice]]+Y979</f>
        <v>804550.68999999971</v>
      </c>
      <c r="Z9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980" s="1">
        <f>JuchuZan[[#This Row],[Total Length]]/JuchuZan[[#This Row],[Total Block]]</f>
        <v>784</v>
      </c>
      <c r="AB980" s="1">
        <f>JuchuZan[[#This Row],[TotalPrice]]/JuchuZan[[#This Row],[OrderQty]]</f>
        <v>162</v>
      </c>
      <c r="AC980" s="1" t="e">
        <f>_xlfn.XLOOKUP(JuchuZan[[#This Row],[H'#]],#REF!,#REF!,"NA",0)</f>
        <v>#REF!</v>
      </c>
      <c r="AD980" s="1" t="e">
        <f>_xlfn.XLOOKUP(JuchuZan[[#This Row],[H'#]],#REF!,#REF!,"NA",0)</f>
        <v>#REF!</v>
      </c>
      <c r="AE980" s="1" t="str">
        <f>_xlfn.XLOOKUP(JuchuZan[[#This Row],[H'#]],[3]Sheet1!$H$2:$H$1079,[3]Sheet1!$B$2:$B$1079,"NA",0)</f>
        <v>NA</v>
      </c>
    </row>
    <row r="981" spans="1:31">
      <c r="A981" s="1" t="s">
        <v>2577</v>
      </c>
      <c r="B981" s="1" t="s">
        <v>1392</v>
      </c>
      <c r="C981" s="1" t="s">
        <v>1393</v>
      </c>
      <c r="D981" s="1">
        <v>2</v>
      </c>
      <c r="E981" s="1">
        <v>5348</v>
      </c>
      <c r="F981" s="1">
        <v>4</v>
      </c>
      <c r="G981" s="1" t="s">
        <v>171</v>
      </c>
      <c r="H981" s="1" t="s">
        <v>49</v>
      </c>
      <c r="I981" s="1" t="s">
        <v>50</v>
      </c>
      <c r="J981" s="1" t="s">
        <v>44</v>
      </c>
      <c r="K981" s="1" t="s">
        <v>115</v>
      </c>
      <c r="L981" s="1" t="s">
        <v>38</v>
      </c>
      <c r="M981" s="1" t="s">
        <v>398</v>
      </c>
      <c r="N981" s="1">
        <v>1232</v>
      </c>
      <c r="O981" s="2">
        <v>2464</v>
      </c>
      <c r="P981" s="1">
        <v>11</v>
      </c>
      <c r="Q981" s="1">
        <v>20231013</v>
      </c>
      <c r="R981" s="1">
        <v>20231013</v>
      </c>
      <c r="S981" s="1">
        <v>20231013</v>
      </c>
      <c r="T981" s="1" t="s">
        <v>38</v>
      </c>
      <c r="U981" s="1" t="b">
        <v>0</v>
      </c>
      <c r="V981" s="1" t="b">
        <v>1</v>
      </c>
      <c r="W981" s="1" t="str" cm="1">
        <f t="array" ref="W981">_xlfn.XLOOKUP(MID(JuchuZan[[#This Row],[Item'#]],2,3),INDEX(_dtRg_Material,,1),INDEX(_dtRg_Material,,2),"-")</f>
        <v>-</v>
      </c>
      <c r="X981" s="1">
        <f>JuchuZan[[#This Row],[Total Length]]/JuchuZan[[#This Row],[OrderQty]]</f>
        <v>2674</v>
      </c>
      <c r="Y981" s="87">
        <f>JuchuZan[[#This Row],[TotalPrice]]+Y980</f>
        <v>807014.68999999971</v>
      </c>
      <c r="Z9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1" s="1">
        <f>JuchuZan[[#This Row],[Total Length]]/JuchuZan[[#This Row],[Total Block]]</f>
        <v>1337</v>
      </c>
      <c r="AB981" s="1">
        <f>JuchuZan[[#This Row],[TotalPrice]]/JuchuZan[[#This Row],[OrderQty]]</f>
        <v>1232</v>
      </c>
      <c r="AC981" s="1" t="e">
        <f>_xlfn.XLOOKUP(JuchuZan[[#This Row],[H'#]],#REF!,#REF!,"NA",0)</f>
        <v>#REF!</v>
      </c>
      <c r="AD981" s="1" t="e">
        <f>_xlfn.XLOOKUP(JuchuZan[[#This Row],[H'#]],#REF!,#REF!,"NA",0)</f>
        <v>#REF!</v>
      </c>
      <c r="AE981" s="1" t="str">
        <f>_xlfn.XLOOKUP(JuchuZan[[#This Row],[H'#]],[3]Sheet1!$H$2:$H$1079,[3]Sheet1!$B$2:$B$1079,"NA",0)</f>
        <v>INDUCTION HARDENING</v>
      </c>
    </row>
    <row r="982" spans="1:31">
      <c r="A982" s="1" t="s">
        <v>2578</v>
      </c>
      <c r="B982" s="1" t="s">
        <v>2579</v>
      </c>
      <c r="C982" s="1" t="s">
        <v>2580</v>
      </c>
      <c r="D982" s="1">
        <v>100</v>
      </c>
      <c r="E982" s="1">
        <v>0</v>
      </c>
      <c r="F982" s="1">
        <v>100</v>
      </c>
      <c r="G982" s="1" t="s">
        <v>1597</v>
      </c>
      <c r="H982" s="1" t="s">
        <v>49</v>
      </c>
      <c r="I982" s="1" t="s">
        <v>50</v>
      </c>
      <c r="J982" s="1" t="s">
        <v>114</v>
      </c>
      <c r="K982" s="1" t="s">
        <v>82</v>
      </c>
      <c r="L982" s="1" t="s">
        <v>61</v>
      </c>
      <c r="M982" s="1" t="s">
        <v>38</v>
      </c>
      <c r="N982" s="1">
        <v>42</v>
      </c>
      <c r="O982" s="2">
        <v>4200</v>
      </c>
      <c r="P982" s="1">
        <v>11</v>
      </c>
      <c r="Q982" s="1">
        <v>20230824</v>
      </c>
      <c r="R982" s="1">
        <v>20231013</v>
      </c>
      <c r="S982" s="1">
        <v>20231013</v>
      </c>
      <c r="T982" s="1" t="s">
        <v>38</v>
      </c>
      <c r="U982" s="1" t="b">
        <v>0</v>
      </c>
      <c r="V982" s="1" t="b">
        <v>1</v>
      </c>
      <c r="W982" s="1" t="str" cm="1">
        <f t="array" ref="W982">_xlfn.XLOOKUP(MID(JuchuZan[[#This Row],[Item'#]],2,3),INDEX(_dtRg_Material,,1),INDEX(_dtRg_Material,,2),"-")</f>
        <v>-</v>
      </c>
      <c r="X982" s="1">
        <f>JuchuZan[[#This Row],[Total Length]]/JuchuZan[[#This Row],[OrderQty]]</f>
        <v>0</v>
      </c>
      <c r="Y982" s="87">
        <f>JuchuZan[[#This Row],[TotalPrice]]+Y981</f>
        <v>811214.68999999971</v>
      </c>
      <c r="Z9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2" s="1">
        <f>JuchuZan[[#This Row],[Total Length]]/JuchuZan[[#This Row],[Total Block]]</f>
        <v>0</v>
      </c>
      <c r="AB982" s="1">
        <f>JuchuZan[[#This Row],[TotalPrice]]/JuchuZan[[#This Row],[OrderQty]]</f>
        <v>42</v>
      </c>
      <c r="AC982" s="1" t="e">
        <f>_xlfn.XLOOKUP(JuchuZan[[#This Row],[H'#]],#REF!,#REF!,"NA",0)</f>
        <v>#REF!</v>
      </c>
      <c r="AD982" s="1" t="e">
        <f>_xlfn.XLOOKUP(JuchuZan[[#This Row],[H'#]],#REF!,#REF!,"NA",0)</f>
        <v>#REF!</v>
      </c>
      <c r="AE982" s="1" t="str">
        <f>_xlfn.XLOOKUP(JuchuZan[[#This Row],[H'#]],[3]Sheet1!$H$2:$H$1079,[3]Sheet1!$B$2:$B$1079,"NA",0)</f>
        <v>NA</v>
      </c>
    </row>
    <row r="983" spans="1:31">
      <c r="A983" s="1" t="s">
        <v>2581</v>
      </c>
      <c r="B983" s="1" t="s">
        <v>2579</v>
      </c>
      <c r="C983" s="1" t="s">
        <v>2580</v>
      </c>
      <c r="D983" s="1">
        <v>100</v>
      </c>
      <c r="E983" s="1">
        <v>0</v>
      </c>
      <c r="F983" s="1">
        <v>100</v>
      </c>
      <c r="G983" s="1" t="s">
        <v>1597</v>
      </c>
      <c r="H983" s="1" t="s">
        <v>49</v>
      </c>
      <c r="I983" s="1" t="s">
        <v>50</v>
      </c>
      <c r="J983" s="1" t="s">
        <v>114</v>
      </c>
      <c r="K983" s="1" t="s">
        <v>82</v>
      </c>
      <c r="L983" s="1" t="s">
        <v>61</v>
      </c>
      <c r="M983" s="1" t="s">
        <v>38</v>
      </c>
      <c r="N983" s="1">
        <v>42</v>
      </c>
      <c r="O983" s="2">
        <v>4200</v>
      </c>
      <c r="P983" s="1">
        <v>11</v>
      </c>
      <c r="Q983" s="1">
        <v>20230824</v>
      </c>
      <c r="R983" s="1">
        <v>20231013</v>
      </c>
      <c r="S983" s="1">
        <v>20231013</v>
      </c>
      <c r="T983" s="1" t="s">
        <v>38</v>
      </c>
      <c r="U983" s="1" t="b">
        <v>0</v>
      </c>
      <c r="V983" s="1" t="b">
        <v>1</v>
      </c>
      <c r="W983" s="1" t="str" cm="1">
        <f t="array" ref="W983">_xlfn.XLOOKUP(MID(JuchuZan[[#This Row],[Item'#]],2,3),INDEX(_dtRg_Material,,1),INDEX(_dtRg_Material,,2),"-")</f>
        <v>-</v>
      </c>
      <c r="X983" s="1">
        <f>JuchuZan[[#This Row],[Total Length]]/JuchuZan[[#This Row],[OrderQty]]</f>
        <v>0</v>
      </c>
      <c r="Y983" s="87">
        <f>JuchuZan[[#This Row],[TotalPrice]]+Y982</f>
        <v>815414.68999999971</v>
      </c>
      <c r="Z9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3" s="1">
        <f>JuchuZan[[#This Row],[Total Length]]/JuchuZan[[#This Row],[Total Block]]</f>
        <v>0</v>
      </c>
      <c r="AB983" s="1">
        <f>JuchuZan[[#This Row],[TotalPrice]]/JuchuZan[[#This Row],[OrderQty]]</f>
        <v>42</v>
      </c>
      <c r="AC983" s="1" t="e">
        <f>_xlfn.XLOOKUP(JuchuZan[[#This Row],[H'#]],#REF!,#REF!,"NA",0)</f>
        <v>#REF!</v>
      </c>
      <c r="AD983" s="1" t="e">
        <f>_xlfn.XLOOKUP(JuchuZan[[#This Row],[H'#]],#REF!,#REF!,"NA",0)</f>
        <v>#REF!</v>
      </c>
      <c r="AE983" s="1" t="str">
        <f>_xlfn.XLOOKUP(JuchuZan[[#This Row],[H'#]],[3]Sheet1!$H$2:$H$1079,[3]Sheet1!$B$2:$B$1079,"NA",0)</f>
        <v>NA</v>
      </c>
    </row>
    <row r="984" spans="1:31">
      <c r="A984" s="1" t="s">
        <v>2582</v>
      </c>
      <c r="B984" s="1" t="s">
        <v>2583</v>
      </c>
      <c r="C984" s="1" t="s">
        <v>2584</v>
      </c>
      <c r="D984" s="1">
        <v>6</v>
      </c>
      <c r="E984" s="1">
        <v>0</v>
      </c>
      <c r="F984" s="1">
        <v>6</v>
      </c>
      <c r="G984" s="1" t="s">
        <v>156</v>
      </c>
      <c r="H984" s="1" t="s">
        <v>1171</v>
      </c>
      <c r="I984" s="1" t="s">
        <v>233</v>
      </c>
      <c r="J984" s="1" t="s">
        <v>114</v>
      </c>
      <c r="K984" s="1" t="s">
        <v>105</v>
      </c>
      <c r="L984" s="1" t="s">
        <v>61</v>
      </c>
      <c r="M984" s="1" t="s">
        <v>38</v>
      </c>
      <c r="N984" s="1">
        <v>38.67</v>
      </c>
      <c r="O984" s="2">
        <v>232.02</v>
      </c>
      <c r="P984" s="1">
        <v>11</v>
      </c>
      <c r="Q984" s="1">
        <v>20231013</v>
      </c>
      <c r="R984" s="1">
        <v>20231013</v>
      </c>
      <c r="S984" s="1">
        <v>20231013</v>
      </c>
      <c r="T984" s="1" t="s">
        <v>38</v>
      </c>
      <c r="U984" s="1" t="b">
        <v>0</v>
      </c>
      <c r="V984" s="1" t="b">
        <v>1</v>
      </c>
      <c r="W984" s="1" t="str" cm="1">
        <f t="array" ref="W984">_xlfn.XLOOKUP(MID(JuchuZan[[#This Row],[Item'#]],2,3),INDEX(_dtRg_Material,,1),INDEX(_dtRg_Material,,2),"-")</f>
        <v>-</v>
      </c>
      <c r="X984" s="1">
        <f>JuchuZan[[#This Row],[Total Length]]/JuchuZan[[#This Row],[OrderQty]]</f>
        <v>0</v>
      </c>
      <c r="Y984" s="87">
        <f>JuchuZan[[#This Row],[TotalPrice]]+Y983</f>
        <v>815646.70999999973</v>
      </c>
      <c r="Z9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4" s="1">
        <f>JuchuZan[[#This Row],[Total Length]]/JuchuZan[[#This Row],[Total Block]]</f>
        <v>0</v>
      </c>
      <c r="AB984" s="1">
        <f>JuchuZan[[#This Row],[TotalPrice]]/JuchuZan[[#This Row],[OrderQty]]</f>
        <v>38.67</v>
      </c>
      <c r="AC984" s="1" t="e">
        <f>_xlfn.XLOOKUP(JuchuZan[[#This Row],[H'#]],#REF!,#REF!,"NA",0)</f>
        <v>#REF!</v>
      </c>
      <c r="AD984" s="1" t="e">
        <f>_xlfn.XLOOKUP(JuchuZan[[#This Row],[H'#]],#REF!,#REF!,"NA",0)</f>
        <v>#REF!</v>
      </c>
      <c r="AE984" s="1" t="str">
        <f>_xlfn.XLOOKUP(JuchuZan[[#This Row],[H'#]],[3]Sheet1!$H$2:$H$1079,[3]Sheet1!$B$2:$B$1079,"NA",0)</f>
        <v>BLOCK ASSEMBLY (GK)</v>
      </c>
    </row>
    <row r="985" spans="1:31">
      <c r="A985" s="1" t="s">
        <v>2585</v>
      </c>
      <c r="B985" s="1" t="s">
        <v>2586</v>
      </c>
      <c r="C985" s="1" t="s">
        <v>2587</v>
      </c>
      <c r="D985" s="1">
        <v>8</v>
      </c>
      <c r="E985" s="1">
        <v>0</v>
      </c>
      <c r="F985" s="1">
        <v>8</v>
      </c>
      <c r="G985" s="1" t="s">
        <v>1612</v>
      </c>
      <c r="H985" s="1" t="s">
        <v>49</v>
      </c>
      <c r="I985" s="1" t="s">
        <v>50</v>
      </c>
      <c r="J985" s="1" t="s">
        <v>51</v>
      </c>
      <c r="K985" s="1" t="s">
        <v>115</v>
      </c>
      <c r="L985" s="1" t="s">
        <v>38</v>
      </c>
      <c r="M985" s="1" t="s">
        <v>38</v>
      </c>
      <c r="N985" s="1">
        <v>86.31</v>
      </c>
      <c r="O985" s="2">
        <v>690.48</v>
      </c>
      <c r="P985" s="1">
        <v>11</v>
      </c>
      <c r="Q985" s="1">
        <v>20231013</v>
      </c>
      <c r="R985" s="1">
        <v>20231013</v>
      </c>
      <c r="S985" s="1">
        <v>20231013</v>
      </c>
      <c r="T985" s="1" t="s">
        <v>38</v>
      </c>
      <c r="U985" s="1" t="b">
        <v>0</v>
      </c>
      <c r="V985" s="1" t="b">
        <v>1</v>
      </c>
      <c r="W985" s="1" t="str" cm="1">
        <f t="array" ref="W985">_xlfn.XLOOKUP(MID(JuchuZan[[#This Row],[Item'#]],2,3),INDEX(_dtRg_Material,,1),INDEX(_dtRg_Material,,2),"-")</f>
        <v>-</v>
      </c>
      <c r="X985" s="1">
        <f>JuchuZan[[#This Row],[Total Length]]/JuchuZan[[#This Row],[OrderQty]]</f>
        <v>0</v>
      </c>
      <c r="Y985" s="87">
        <f>JuchuZan[[#This Row],[TotalPrice]]+Y984</f>
        <v>816337.18999999971</v>
      </c>
      <c r="Z9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5" s="1">
        <f>JuchuZan[[#This Row],[Total Length]]/JuchuZan[[#This Row],[Total Block]]</f>
        <v>0</v>
      </c>
      <c r="AB985" s="1">
        <f>JuchuZan[[#This Row],[TotalPrice]]/JuchuZan[[#This Row],[OrderQty]]</f>
        <v>86.31</v>
      </c>
      <c r="AC985" s="1" t="e">
        <f>_xlfn.XLOOKUP(JuchuZan[[#This Row],[H'#]],#REF!,#REF!,"NA",0)</f>
        <v>#REF!</v>
      </c>
      <c r="AD985" s="1" t="e">
        <f>_xlfn.XLOOKUP(JuchuZan[[#This Row],[H'#]],#REF!,#REF!,"NA",0)</f>
        <v>#REF!</v>
      </c>
      <c r="AE985" s="1" t="str">
        <f>_xlfn.XLOOKUP(JuchuZan[[#This Row],[H'#]],[3]Sheet1!$H$2:$H$1079,[3]Sheet1!$B$2:$B$1079,"NA",0)</f>
        <v>BLOCK ASSEMBLY (GK)</v>
      </c>
    </row>
    <row r="986" spans="1:31">
      <c r="A986" s="1" t="s">
        <v>2588</v>
      </c>
      <c r="B986" s="1" t="s">
        <v>2589</v>
      </c>
      <c r="C986" s="1" t="s">
        <v>2590</v>
      </c>
      <c r="D986" s="1">
        <v>2</v>
      </c>
      <c r="E986" s="1">
        <v>9520</v>
      </c>
      <c r="F986" s="1">
        <v>4</v>
      </c>
      <c r="G986" s="1" t="s">
        <v>439</v>
      </c>
      <c r="H986" s="1" t="s">
        <v>49</v>
      </c>
      <c r="I986" s="1" t="s">
        <v>50</v>
      </c>
      <c r="J986" s="1" t="s">
        <v>44</v>
      </c>
      <c r="K986" s="1" t="s">
        <v>52</v>
      </c>
      <c r="L986" s="1" t="s">
        <v>38</v>
      </c>
      <c r="M986" s="1" t="s">
        <v>53</v>
      </c>
      <c r="N986" s="1">
        <v>1233.55</v>
      </c>
      <c r="O986" s="2">
        <v>2467.1</v>
      </c>
      <c r="P986" s="1">
        <v>11</v>
      </c>
      <c r="Q986" s="1">
        <v>20230929</v>
      </c>
      <c r="R986" s="1">
        <v>20231013</v>
      </c>
      <c r="S986" s="1">
        <v>20231013</v>
      </c>
      <c r="T986" s="1" t="s">
        <v>2591</v>
      </c>
      <c r="U986" s="1" t="b">
        <v>0</v>
      </c>
      <c r="V986" s="1" t="b">
        <v>1</v>
      </c>
      <c r="W986" s="1" t="str" cm="1">
        <f t="array" ref="W986">_xlfn.XLOOKUP(MID(JuchuZan[[#This Row],[Item'#]],2,3),INDEX(_dtRg_Material,,1),INDEX(_dtRg_Material,,2),"-")</f>
        <v>-</v>
      </c>
      <c r="X986" s="1">
        <f>JuchuZan[[#This Row],[Total Length]]/JuchuZan[[#This Row],[OrderQty]]</f>
        <v>4760</v>
      </c>
      <c r="Y986" s="87">
        <f>JuchuZan[[#This Row],[TotalPrice]]+Y985</f>
        <v>818804.28999999969</v>
      </c>
      <c r="Z9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6" s="1">
        <f>JuchuZan[[#This Row],[Total Length]]/JuchuZan[[#This Row],[Total Block]]</f>
        <v>2380</v>
      </c>
      <c r="AB986" s="1">
        <f>JuchuZan[[#This Row],[TotalPrice]]/JuchuZan[[#This Row],[OrderQty]]</f>
        <v>1233.55</v>
      </c>
      <c r="AC986" s="1" t="e">
        <f>_xlfn.XLOOKUP(JuchuZan[[#This Row],[H'#]],#REF!,#REF!,"NA",0)</f>
        <v>#REF!</v>
      </c>
      <c r="AD986" s="1" t="e">
        <f>_xlfn.XLOOKUP(JuchuZan[[#This Row],[H'#]],#REF!,#REF!,"NA",0)</f>
        <v>#REF!</v>
      </c>
      <c r="AE986" s="1" t="str">
        <f>_xlfn.XLOOKUP(JuchuZan[[#This Row],[H'#]],[3]Sheet1!$H$2:$H$1079,[3]Sheet1!$B$2:$B$1079,"NA",0)</f>
        <v>INDUCTION HARDENING</v>
      </c>
    </row>
    <row r="987" spans="1:31">
      <c r="A987" s="1" t="s">
        <v>2592</v>
      </c>
      <c r="B987" s="1" t="s">
        <v>2593</v>
      </c>
      <c r="C987" s="1" t="s">
        <v>2594</v>
      </c>
      <c r="D987" s="1">
        <v>10</v>
      </c>
      <c r="E987" s="1">
        <v>18300</v>
      </c>
      <c r="F987" s="1">
        <v>30</v>
      </c>
      <c r="G987" s="1" t="s">
        <v>1183</v>
      </c>
      <c r="H987" s="1" t="s">
        <v>49</v>
      </c>
      <c r="I987" s="1" t="s">
        <v>50</v>
      </c>
      <c r="J987" s="1" t="s">
        <v>68</v>
      </c>
      <c r="K987" s="1" t="s">
        <v>207</v>
      </c>
      <c r="L987" s="1" t="s">
        <v>38</v>
      </c>
      <c r="M987" s="1" t="s">
        <v>38</v>
      </c>
      <c r="N987" s="1">
        <v>775.59</v>
      </c>
      <c r="O987" s="2">
        <v>7755.9</v>
      </c>
      <c r="P987" s="1">
        <v>11</v>
      </c>
      <c r="Q987" s="1">
        <v>20231013</v>
      </c>
      <c r="R987" s="1">
        <v>20231013</v>
      </c>
      <c r="S987" s="1">
        <v>20231013</v>
      </c>
      <c r="T987" s="1" t="s">
        <v>38</v>
      </c>
      <c r="U987" s="1" t="b">
        <v>0</v>
      </c>
      <c r="V987" s="1" t="b">
        <v>1</v>
      </c>
      <c r="W987" s="1" t="str" cm="1">
        <f t="array" ref="W987">_xlfn.XLOOKUP(MID(JuchuZan[[#This Row],[Item'#]],2,3),INDEX(_dtRg_Material,,1),INDEX(_dtRg_Material,,2),"-")</f>
        <v>-</v>
      </c>
      <c r="X987" s="1">
        <f>JuchuZan[[#This Row],[Total Length]]/JuchuZan[[#This Row],[OrderQty]]</f>
        <v>1830</v>
      </c>
      <c r="Y987" s="87">
        <f>JuchuZan[[#This Row],[TotalPrice]]+Y986</f>
        <v>826560.18999999971</v>
      </c>
      <c r="Z9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7" s="1">
        <f>JuchuZan[[#This Row],[Total Length]]/JuchuZan[[#This Row],[Total Block]]</f>
        <v>610</v>
      </c>
      <c r="AB987" s="1">
        <f>JuchuZan[[#This Row],[TotalPrice]]/JuchuZan[[#This Row],[OrderQty]]</f>
        <v>775.58999999999992</v>
      </c>
      <c r="AC987" s="1" t="e">
        <f>_xlfn.XLOOKUP(JuchuZan[[#This Row],[H'#]],#REF!,#REF!,"NA",0)</f>
        <v>#REF!</v>
      </c>
      <c r="AD987" s="1" t="e">
        <f>_xlfn.XLOOKUP(JuchuZan[[#This Row],[H'#]],#REF!,#REF!,"NA",0)</f>
        <v>#REF!</v>
      </c>
      <c r="AE987" s="1" t="str">
        <f>_xlfn.XLOOKUP(JuchuZan[[#This Row],[H'#]],[3]Sheet1!$H$2:$H$1079,[3]Sheet1!$B$2:$B$1079,"NA",0)</f>
        <v>ARMOLOY (CHROME)IL</v>
      </c>
    </row>
    <row r="988" spans="1:31">
      <c r="A988" s="1" t="s">
        <v>2595</v>
      </c>
      <c r="B988" s="1" t="s">
        <v>528</v>
      </c>
      <c r="C988" s="1" t="s">
        <v>529</v>
      </c>
      <c r="D988" s="1">
        <v>10</v>
      </c>
      <c r="E988" s="1">
        <v>0</v>
      </c>
      <c r="F988" s="1">
        <v>10</v>
      </c>
      <c r="G988" s="1" t="s">
        <v>38</v>
      </c>
      <c r="H988" s="1" t="s">
        <v>157</v>
      </c>
      <c r="I988" s="1" t="s">
        <v>67</v>
      </c>
      <c r="J988" s="1" t="s">
        <v>44</v>
      </c>
      <c r="K988" s="1" t="s">
        <v>167</v>
      </c>
      <c r="L988" s="1" t="s">
        <v>61</v>
      </c>
      <c r="M988" s="1" t="s">
        <v>38</v>
      </c>
      <c r="N988" s="1">
        <v>137.55000000000001</v>
      </c>
      <c r="O988" s="2">
        <v>1375.5</v>
      </c>
      <c r="P988" s="1">
        <v>21</v>
      </c>
      <c r="Q988" s="1">
        <v>20231005</v>
      </c>
      <c r="R988" s="1">
        <v>20231013</v>
      </c>
      <c r="S988" s="1">
        <v>20231013</v>
      </c>
      <c r="T988" s="1" t="s">
        <v>38</v>
      </c>
      <c r="U988" s="1" t="b">
        <v>0</v>
      </c>
      <c r="V988" s="1" t="b">
        <v>1</v>
      </c>
      <c r="W988" s="1" t="str" cm="1">
        <f t="array" ref="W988">_xlfn.XLOOKUP(MID(JuchuZan[[#This Row],[Item'#]],2,3),INDEX(_dtRg_Material,,1),INDEX(_dtRg_Material,,2),"-")</f>
        <v>-</v>
      </c>
      <c r="X988" s="1">
        <f>JuchuZan[[#This Row],[Total Length]]/JuchuZan[[#This Row],[OrderQty]]</f>
        <v>0</v>
      </c>
      <c r="Y988" s="87">
        <f>JuchuZan[[#This Row],[TotalPrice]]+Y987</f>
        <v>827935.68999999971</v>
      </c>
      <c r="Z9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8" s="1">
        <f>JuchuZan[[#This Row],[Total Length]]/JuchuZan[[#This Row],[Total Block]]</f>
        <v>0</v>
      </c>
      <c r="AB988" s="1">
        <f>JuchuZan[[#This Row],[TotalPrice]]/JuchuZan[[#This Row],[OrderQty]]</f>
        <v>137.55000000000001</v>
      </c>
      <c r="AC988" s="1" t="e">
        <f>_xlfn.XLOOKUP(JuchuZan[[#This Row],[H'#]],#REF!,#REF!,"NA",0)</f>
        <v>#REF!</v>
      </c>
      <c r="AD988" s="1" t="e">
        <f>_xlfn.XLOOKUP(JuchuZan[[#This Row],[H'#]],#REF!,#REF!,"NA",0)</f>
        <v>#REF!</v>
      </c>
      <c r="AE988" s="1" t="str">
        <f>_xlfn.XLOOKUP(JuchuZan[[#This Row],[H'#]],[3]Sheet1!$H$2:$H$1079,[3]Sheet1!$B$2:$B$1079,"NA",0)</f>
        <v>NA</v>
      </c>
    </row>
    <row r="989" spans="1:31">
      <c r="A989" s="1" t="s">
        <v>2596</v>
      </c>
      <c r="B989" s="1" t="s">
        <v>2597</v>
      </c>
      <c r="C989" s="1" t="s">
        <v>2598</v>
      </c>
      <c r="D989" s="1">
        <v>4</v>
      </c>
      <c r="E989" s="1">
        <v>0</v>
      </c>
      <c r="F989" s="1">
        <v>4</v>
      </c>
      <c r="G989" s="1" t="s">
        <v>156</v>
      </c>
      <c r="H989" s="1" t="s">
        <v>66</v>
      </c>
      <c r="I989" s="1" t="s">
        <v>67</v>
      </c>
      <c r="J989" s="1" t="s">
        <v>44</v>
      </c>
      <c r="K989" s="1" t="s">
        <v>207</v>
      </c>
      <c r="L989" s="1" t="s">
        <v>61</v>
      </c>
      <c r="M989" s="1" t="s">
        <v>38</v>
      </c>
      <c r="N989" s="1">
        <v>145.63</v>
      </c>
      <c r="O989" s="2">
        <v>582.52</v>
      </c>
      <c r="P989" s="1">
        <v>11</v>
      </c>
      <c r="Q989" s="1">
        <v>20231005</v>
      </c>
      <c r="R989" s="1">
        <v>20231013</v>
      </c>
      <c r="S989" s="1">
        <v>20231013</v>
      </c>
      <c r="T989" s="1" t="s">
        <v>38</v>
      </c>
      <c r="U989" s="1" t="b">
        <v>0</v>
      </c>
      <c r="V989" s="1" t="b">
        <v>1</v>
      </c>
      <c r="W989" s="1" t="str" cm="1">
        <f t="array" ref="W989">_xlfn.XLOOKUP(MID(JuchuZan[[#This Row],[Item'#]],2,3),INDEX(_dtRg_Material,,1),INDEX(_dtRg_Material,,2),"-")</f>
        <v>-</v>
      </c>
      <c r="X989" s="1">
        <f>JuchuZan[[#This Row],[Total Length]]/JuchuZan[[#This Row],[OrderQty]]</f>
        <v>0</v>
      </c>
      <c r="Y989" s="87">
        <f>JuchuZan[[#This Row],[TotalPrice]]+Y988</f>
        <v>828518.20999999973</v>
      </c>
      <c r="Z9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89" s="1">
        <f>JuchuZan[[#This Row],[Total Length]]/JuchuZan[[#This Row],[Total Block]]</f>
        <v>0</v>
      </c>
      <c r="AB989" s="1">
        <f>JuchuZan[[#This Row],[TotalPrice]]/JuchuZan[[#This Row],[OrderQty]]</f>
        <v>145.63</v>
      </c>
      <c r="AC989" s="1" t="e">
        <f>_xlfn.XLOOKUP(JuchuZan[[#This Row],[H'#]],#REF!,#REF!,"NA",0)</f>
        <v>#REF!</v>
      </c>
      <c r="AD989" s="1" t="e">
        <f>_xlfn.XLOOKUP(JuchuZan[[#This Row],[H'#]],#REF!,#REF!,"NA",0)</f>
        <v>#REF!</v>
      </c>
      <c r="AE989" s="1" t="str">
        <f>_xlfn.XLOOKUP(JuchuZan[[#This Row],[H'#]],[3]Sheet1!$H$2:$H$1079,[3]Sheet1!$B$2:$B$1079,"NA",0)</f>
        <v>NA</v>
      </c>
    </row>
    <row r="990" spans="1:31">
      <c r="A990" s="1" t="s">
        <v>2599</v>
      </c>
      <c r="B990" s="1" t="s">
        <v>2600</v>
      </c>
      <c r="C990" s="1" t="s">
        <v>2601</v>
      </c>
      <c r="D990" s="1">
        <v>2</v>
      </c>
      <c r="E990" s="1">
        <v>3480</v>
      </c>
      <c r="F990" s="1">
        <v>0</v>
      </c>
      <c r="G990" s="1" t="s">
        <v>123</v>
      </c>
      <c r="H990" s="1" t="s">
        <v>595</v>
      </c>
      <c r="I990" s="1" t="s">
        <v>67</v>
      </c>
      <c r="J990" s="1" t="s">
        <v>44</v>
      </c>
      <c r="K990" s="1" t="s">
        <v>38</v>
      </c>
      <c r="L990" s="1" t="s">
        <v>61</v>
      </c>
      <c r="M990" s="1" t="s">
        <v>38</v>
      </c>
      <c r="N990" s="1">
        <v>274.60000000000002</v>
      </c>
      <c r="O990" s="2">
        <v>549.20000000000005</v>
      </c>
      <c r="P990" s="1">
        <v>11</v>
      </c>
      <c r="Q990" s="1">
        <v>20230823</v>
      </c>
      <c r="R990" s="1">
        <v>20231013</v>
      </c>
      <c r="S990" s="1">
        <v>20231013</v>
      </c>
      <c r="T990" s="1" t="s">
        <v>38</v>
      </c>
      <c r="U990" s="1" t="b">
        <v>0</v>
      </c>
      <c r="V990" s="1" t="b">
        <v>1</v>
      </c>
      <c r="W990" s="1" t="str" cm="1">
        <f t="array" ref="W990">_xlfn.XLOOKUP(MID(JuchuZan[[#This Row],[Item'#]],2,3),INDEX(_dtRg_Material,,1),INDEX(_dtRg_Material,,2),"-")</f>
        <v>-</v>
      </c>
      <c r="X990" s="1">
        <f>JuchuZan[[#This Row],[Total Length]]/JuchuZan[[#This Row],[OrderQty]]</f>
        <v>1740</v>
      </c>
      <c r="Y990" s="87">
        <f>JuchuZan[[#This Row],[TotalPrice]]+Y989</f>
        <v>829067.40999999968</v>
      </c>
      <c r="Z9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0" s="1" t="e">
        <f>JuchuZan[[#This Row],[Total Length]]/JuchuZan[[#This Row],[Total Block]]</f>
        <v>#DIV/0!</v>
      </c>
      <c r="AB990" s="1">
        <f>JuchuZan[[#This Row],[TotalPrice]]/JuchuZan[[#This Row],[OrderQty]]</f>
        <v>274.60000000000002</v>
      </c>
      <c r="AC990" s="1" t="e">
        <f>_xlfn.XLOOKUP(JuchuZan[[#This Row],[H'#]],#REF!,#REF!,"NA",0)</f>
        <v>#REF!</v>
      </c>
      <c r="AD990" s="1" t="e">
        <f>_xlfn.XLOOKUP(JuchuZan[[#This Row],[H'#]],#REF!,#REF!,"NA",0)</f>
        <v>#REF!</v>
      </c>
      <c r="AE990" s="1" t="str">
        <f>_xlfn.XLOOKUP(JuchuZan[[#This Row],[H'#]],[3]Sheet1!$H$2:$H$1079,[3]Sheet1!$B$2:$B$1079,"NA",0)</f>
        <v>NA</v>
      </c>
    </row>
    <row r="991" spans="1:31">
      <c r="A991" s="1" t="s">
        <v>2602</v>
      </c>
      <c r="B991" s="1" t="s">
        <v>2603</v>
      </c>
      <c r="C991" s="1" t="s">
        <v>2604</v>
      </c>
      <c r="D991" s="1">
        <v>2</v>
      </c>
      <c r="E991" s="1">
        <v>6000</v>
      </c>
      <c r="F991" s="1">
        <v>6</v>
      </c>
      <c r="G991" s="1" t="s">
        <v>313</v>
      </c>
      <c r="H991" s="1" t="s">
        <v>49</v>
      </c>
      <c r="I991" s="1" t="s">
        <v>50</v>
      </c>
      <c r="J991" s="1" t="s">
        <v>397</v>
      </c>
      <c r="K991" s="1" t="s">
        <v>115</v>
      </c>
      <c r="L991" s="1" t="s">
        <v>38</v>
      </c>
      <c r="M991" s="1" t="s">
        <v>38</v>
      </c>
      <c r="N991" s="1">
        <v>525.11</v>
      </c>
      <c r="O991" s="2">
        <v>1050.22</v>
      </c>
      <c r="P991" s="1">
        <v>11</v>
      </c>
      <c r="Q991" s="1">
        <v>20231002</v>
      </c>
      <c r="R991" s="1">
        <v>20231013</v>
      </c>
      <c r="S991" s="1">
        <v>20231013</v>
      </c>
      <c r="T991" s="1" t="s">
        <v>38</v>
      </c>
      <c r="U991" s="1" t="b">
        <v>0</v>
      </c>
      <c r="V991" s="1" t="b">
        <v>1</v>
      </c>
      <c r="W991" s="1" t="str" cm="1">
        <f t="array" ref="W991">_xlfn.XLOOKUP(MID(JuchuZan[[#This Row],[Item'#]],2,3),INDEX(_dtRg_Material,,1),INDEX(_dtRg_Material,,2),"-")</f>
        <v>-</v>
      </c>
      <c r="X991" s="1">
        <f>JuchuZan[[#This Row],[Total Length]]/JuchuZan[[#This Row],[OrderQty]]</f>
        <v>3000</v>
      </c>
      <c r="Y991" s="87">
        <f>JuchuZan[[#This Row],[TotalPrice]]+Y990</f>
        <v>830117.62999999966</v>
      </c>
      <c r="Z9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1" s="1">
        <f>JuchuZan[[#This Row],[Total Length]]/JuchuZan[[#This Row],[Total Block]]</f>
        <v>1000</v>
      </c>
      <c r="AB991" s="1">
        <f>JuchuZan[[#This Row],[TotalPrice]]/JuchuZan[[#This Row],[OrderQty]]</f>
        <v>525.11</v>
      </c>
      <c r="AC991" s="1" t="e">
        <f>_xlfn.XLOOKUP(JuchuZan[[#This Row],[H'#]],#REF!,#REF!,"NA",0)</f>
        <v>#REF!</v>
      </c>
      <c r="AD991" s="1" t="e">
        <f>_xlfn.XLOOKUP(JuchuZan[[#This Row],[H'#]],#REF!,#REF!,"NA",0)</f>
        <v>#REF!</v>
      </c>
      <c r="AE991" s="1" t="str">
        <f>_xlfn.XLOOKUP(JuchuZan[[#This Row],[H'#]],[3]Sheet1!$H$2:$H$1079,[3]Sheet1!$B$2:$B$1079,"NA",0)</f>
        <v>NA</v>
      </c>
    </row>
    <row r="992" spans="1:31">
      <c r="A992" s="1" t="s">
        <v>2605</v>
      </c>
      <c r="B992" s="1" t="s">
        <v>2606</v>
      </c>
      <c r="C992" s="1" t="s">
        <v>2607</v>
      </c>
      <c r="D992" s="1">
        <v>2</v>
      </c>
      <c r="E992" s="1">
        <v>4720</v>
      </c>
      <c r="F992" s="1">
        <v>6</v>
      </c>
      <c r="G992" s="1" t="s">
        <v>313</v>
      </c>
      <c r="H992" s="1" t="s">
        <v>49</v>
      </c>
      <c r="I992" s="1" t="s">
        <v>50</v>
      </c>
      <c r="J992" s="1" t="s">
        <v>397</v>
      </c>
      <c r="K992" s="1" t="s">
        <v>115</v>
      </c>
      <c r="L992" s="1" t="s">
        <v>38</v>
      </c>
      <c r="M992" s="1" t="s">
        <v>38</v>
      </c>
      <c r="N992" s="1">
        <v>471.2</v>
      </c>
      <c r="O992" s="2">
        <v>942.4</v>
      </c>
      <c r="P992" s="1">
        <v>11</v>
      </c>
      <c r="Q992" s="1">
        <v>20231002</v>
      </c>
      <c r="R992" s="1">
        <v>20231013</v>
      </c>
      <c r="S992" s="1">
        <v>20231013</v>
      </c>
      <c r="T992" s="1" t="s">
        <v>38</v>
      </c>
      <c r="U992" s="1" t="b">
        <v>0</v>
      </c>
      <c r="V992" s="1" t="b">
        <v>1</v>
      </c>
      <c r="W992" s="1" t="str" cm="1">
        <f t="array" ref="W992">_xlfn.XLOOKUP(MID(JuchuZan[[#This Row],[Item'#]],2,3),INDEX(_dtRg_Material,,1),INDEX(_dtRg_Material,,2),"-")</f>
        <v>-</v>
      </c>
      <c r="X992" s="1">
        <f>JuchuZan[[#This Row],[Total Length]]/JuchuZan[[#This Row],[OrderQty]]</f>
        <v>2360</v>
      </c>
      <c r="Y992" s="87">
        <f>JuchuZan[[#This Row],[TotalPrice]]+Y991</f>
        <v>831060.02999999968</v>
      </c>
      <c r="Z9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2" s="1">
        <f>JuchuZan[[#This Row],[Total Length]]/JuchuZan[[#This Row],[Total Block]]</f>
        <v>786.66666666666663</v>
      </c>
      <c r="AB992" s="1">
        <f>JuchuZan[[#This Row],[TotalPrice]]/JuchuZan[[#This Row],[OrderQty]]</f>
        <v>471.2</v>
      </c>
      <c r="AC992" s="1" t="e">
        <f>_xlfn.XLOOKUP(JuchuZan[[#This Row],[H'#]],#REF!,#REF!,"NA",0)</f>
        <v>#REF!</v>
      </c>
      <c r="AD992" s="1" t="e">
        <f>_xlfn.XLOOKUP(JuchuZan[[#This Row],[H'#]],#REF!,#REF!,"NA",0)</f>
        <v>#REF!</v>
      </c>
      <c r="AE992" s="1" t="str">
        <f>_xlfn.XLOOKUP(JuchuZan[[#This Row],[H'#]],[3]Sheet1!$H$2:$H$1079,[3]Sheet1!$B$2:$B$1079,"NA",0)</f>
        <v>NA</v>
      </c>
    </row>
    <row r="993" spans="1:31">
      <c r="A993" s="1" t="s">
        <v>2608</v>
      </c>
      <c r="B993" s="1" t="s">
        <v>2609</v>
      </c>
      <c r="C993" s="1" t="s">
        <v>2610</v>
      </c>
      <c r="D993" s="1">
        <v>8</v>
      </c>
      <c r="E993" s="1">
        <v>0</v>
      </c>
      <c r="F993" s="1">
        <v>8</v>
      </c>
      <c r="G993" s="1" t="s">
        <v>215</v>
      </c>
      <c r="H993" s="1" t="s">
        <v>157</v>
      </c>
      <c r="I993" s="1" t="s">
        <v>67</v>
      </c>
      <c r="J993" s="1" t="s">
        <v>44</v>
      </c>
      <c r="K993" s="1" t="s">
        <v>52</v>
      </c>
      <c r="L993" s="1" t="s">
        <v>61</v>
      </c>
      <c r="M993" s="1" t="s">
        <v>38</v>
      </c>
      <c r="N993" s="1">
        <v>192.02</v>
      </c>
      <c r="O993" s="2">
        <v>1536.16</v>
      </c>
      <c r="P993" s="1">
        <v>11</v>
      </c>
      <c r="Q993" s="1">
        <v>20231013</v>
      </c>
      <c r="R993" s="1">
        <v>20231013</v>
      </c>
      <c r="S993" s="1">
        <v>20231013</v>
      </c>
      <c r="T993" s="1" t="s">
        <v>38</v>
      </c>
      <c r="U993" s="1" t="b">
        <v>0</v>
      </c>
      <c r="V993" s="1" t="b">
        <v>1</v>
      </c>
      <c r="W993" s="1" t="str" cm="1">
        <f t="array" ref="W993">_xlfn.XLOOKUP(MID(JuchuZan[[#This Row],[Item'#]],2,3),INDEX(_dtRg_Material,,1),INDEX(_dtRg_Material,,2),"-")</f>
        <v>-</v>
      </c>
      <c r="X993" s="1">
        <f>JuchuZan[[#This Row],[Total Length]]/JuchuZan[[#This Row],[OrderQty]]</f>
        <v>0</v>
      </c>
      <c r="Y993" s="87">
        <f>JuchuZan[[#This Row],[TotalPrice]]+Y992</f>
        <v>832596.18999999971</v>
      </c>
      <c r="Z9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3" s="1">
        <f>JuchuZan[[#This Row],[Total Length]]/JuchuZan[[#This Row],[Total Block]]</f>
        <v>0</v>
      </c>
      <c r="AB993" s="1">
        <f>JuchuZan[[#This Row],[TotalPrice]]/JuchuZan[[#This Row],[OrderQty]]</f>
        <v>192.02</v>
      </c>
      <c r="AC993" s="1" t="e">
        <f>_xlfn.XLOOKUP(JuchuZan[[#This Row],[H'#]],#REF!,#REF!,"NA",0)</f>
        <v>#REF!</v>
      </c>
      <c r="AD993" s="1" t="e">
        <f>_xlfn.XLOOKUP(JuchuZan[[#This Row],[H'#]],#REF!,#REF!,"NA",0)</f>
        <v>#REF!</v>
      </c>
      <c r="AE993" s="1" t="str">
        <f>_xlfn.XLOOKUP(JuchuZan[[#This Row],[H'#]],[3]Sheet1!$H$2:$H$1079,[3]Sheet1!$B$2:$B$1079,"NA",0)</f>
        <v>NA</v>
      </c>
    </row>
    <row r="994" spans="1:31" hidden="1">
      <c r="A994" s="1" t="s">
        <v>2611</v>
      </c>
      <c r="B994" s="1" t="s">
        <v>1283</v>
      </c>
      <c r="C994" s="1" t="s">
        <v>1284</v>
      </c>
      <c r="D994" s="1">
        <v>2</v>
      </c>
      <c r="E994" s="1">
        <v>1000</v>
      </c>
      <c r="F994" s="1">
        <v>2</v>
      </c>
      <c r="G994" s="1" t="s">
        <v>38</v>
      </c>
      <c r="H994" s="1" t="s">
        <v>93</v>
      </c>
      <c r="I994" s="1" t="s">
        <v>43</v>
      </c>
      <c r="J994" s="1" t="s">
        <v>360</v>
      </c>
      <c r="K994" s="1" t="s">
        <v>227</v>
      </c>
      <c r="L994" s="1" t="s">
        <v>38</v>
      </c>
      <c r="M994" s="1" t="s">
        <v>289</v>
      </c>
      <c r="N994" s="1">
        <v>525.14</v>
      </c>
      <c r="O994" s="2">
        <v>1050.28</v>
      </c>
      <c r="P994" s="1">
        <v>21</v>
      </c>
      <c r="Q994" s="1">
        <v>20230901</v>
      </c>
      <c r="R994" s="1">
        <v>20231013</v>
      </c>
      <c r="S994" s="1">
        <v>20231013</v>
      </c>
      <c r="T994" s="1" t="s">
        <v>38</v>
      </c>
      <c r="U994" s="1" t="b">
        <v>0</v>
      </c>
      <c r="V994" s="1" t="b">
        <v>0</v>
      </c>
      <c r="W994" s="1" t="str" cm="1">
        <f t="array" ref="W994">_xlfn.XLOOKUP(MID(JuchuZan[[#This Row],[Item'#]],2,3),INDEX(_dtRg_Material,,1),INDEX(_dtRg_Material,,2),"-")</f>
        <v>-</v>
      </c>
      <c r="X994" s="1">
        <f>JuchuZan[[#This Row],[Total Length]]/JuchuZan[[#This Row],[OrderQty]]</f>
        <v>500</v>
      </c>
      <c r="Y994" s="87">
        <f>JuchuZan[[#This Row],[TotalPrice]]+Y993</f>
        <v>833646.46999999974</v>
      </c>
      <c r="Z9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4" s="1">
        <f>JuchuZan[[#This Row],[Total Length]]/JuchuZan[[#This Row],[Total Block]]</f>
        <v>500</v>
      </c>
      <c r="AB994" s="1">
        <f>JuchuZan[[#This Row],[TotalPrice]]/JuchuZan[[#This Row],[OrderQty]]</f>
        <v>525.14</v>
      </c>
      <c r="AC994" s="1" t="e">
        <f>_xlfn.XLOOKUP(JuchuZan[[#This Row],[H'#]],#REF!,#REF!,"NA",0)</f>
        <v>#REF!</v>
      </c>
      <c r="AD994" s="1" t="e">
        <f>_xlfn.XLOOKUP(JuchuZan[[#This Row],[H'#]],#REF!,#REF!,"NA",0)</f>
        <v>#REF!</v>
      </c>
      <c r="AE994" s="1" t="str">
        <f>_xlfn.XLOOKUP(JuchuZan[[#This Row],[H'#]],[3]Sheet1!$H$2:$H$1079,[3]Sheet1!$B$2:$B$1079,"NA",0)</f>
        <v>CUTTING &amp; HOLE MACHINING (GL)</v>
      </c>
    </row>
    <row r="995" spans="1:31">
      <c r="A995" s="1" t="s">
        <v>2612</v>
      </c>
      <c r="B995" s="1" t="s">
        <v>2613</v>
      </c>
      <c r="C995" s="1" t="s">
        <v>2614</v>
      </c>
      <c r="D995" s="1">
        <v>3</v>
      </c>
      <c r="E995" s="1">
        <v>1560</v>
      </c>
      <c r="F995" s="1">
        <v>6</v>
      </c>
      <c r="G995" s="1" t="s">
        <v>462</v>
      </c>
      <c r="H995" s="1" t="s">
        <v>1171</v>
      </c>
      <c r="I995" s="1" t="s">
        <v>233</v>
      </c>
      <c r="J995" s="1" t="s">
        <v>81</v>
      </c>
      <c r="K995" s="1" t="s">
        <v>105</v>
      </c>
      <c r="L995" s="1" t="s">
        <v>38</v>
      </c>
      <c r="M995" s="1" t="s">
        <v>38</v>
      </c>
      <c r="N995" s="1">
        <v>104</v>
      </c>
      <c r="O995" s="2">
        <v>312</v>
      </c>
      <c r="P995" s="1">
        <v>11</v>
      </c>
      <c r="Q995" s="1">
        <v>20230921</v>
      </c>
      <c r="R995" s="1">
        <v>20231013</v>
      </c>
      <c r="S995" s="1">
        <v>20231013</v>
      </c>
      <c r="T995" s="1" t="s">
        <v>38</v>
      </c>
      <c r="U995" s="1" t="b">
        <v>0</v>
      </c>
      <c r="V995" s="1" t="b">
        <v>1</v>
      </c>
      <c r="W995" s="1" t="str" cm="1">
        <f t="array" ref="W995">_xlfn.XLOOKUP(MID(JuchuZan[[#This Row],[Item'#]],2,3),INDEX(_dtRg_Material,,1),INDEX(_dtRg_Material,,2),"-")</f>
        <v>-</v>
      </c>
      <c r="X995" s="1">
        <f>JuchuZan[[#This Row],[Total Length]]/JuchuZan[[#This Row],[OrderQty]]</f>
        <v>520</v>
      </c>
      <c r="Y995" s="87">
        <f>JuchuZan[[#This Row],[TotalPrice]]+Y994</f>
        <v>833958.46999999974</v>
      </c>
      <c r="Z9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5" s="1">
        <f>JuchuZan[[#This Row],[Total Length]]/JuchuZan[[#This Row],[Total Block]]</f>
        <v>260</v>
      </c>
      <c r="AB995" s="1">
        <f>JuchuZan[[#This Row],[TotalPrice]]/JuchuZan[[#This Row],[OrderQty]]</f>
        <v>104</v>
      </c>
      <c r="AC995" s="1" t="e">
        <f>_xlfn.XLOOKUP(JuchuZan[[#This Row],[H'#]],#REF!,#REF!,"NA",0)</f>
        <v>#REF!</v>
      </c>
      <c r="AD995" s="1" t="e">
        <f>_xlfn.XLOOKUP(JuchuZan[[#This Row],[H'#]],#REF!,#REF!,"NA",0)</f>
        <v>#REF!</v>
      </c>
      <c r="AE995" s="1" t="str">
        <f>_xlfn.XLOOKUP(JuchuZan[[#This Row],[H'#]],[3]Sheet1!$H$2:$H$1079,[3]Sheet1!$B$2:$B$1079,"NA",0)</f>
        <v>NA</v>
      </c>
    </row>
    <row r="996" spans="1:31">
      <c r="A996" s="1" t="s">
        <v>2615</v>
      </c>
      <c r="B996" s="1" t="s">
        <v>2616</v>
      </c>
      <c r="C996" s="1" t="s">
        <v>2617</v>
      </c>
      <c r="D996" s="1">
        <v>2</v>
      </c>
      <c r="E996" s="1">
        <v>9680</v>
      </c>
      <c r="F996" s="1">
        <v>4</v>
      </c>
      <c r="G996" s="1" t="s">
        <v>42</v>
      </c>
      <c r="H996" s="1" t="s">
        <v>49</v>
      </c>
      <c r="I996" s="1" t="s">
        <v>50</v>
      </c>
      <c r="J996" s="1" t="s">
        <v>51</v>
      </c>
      <c r="K996" s="1" t="s">
        <v>60</v>
      </c>
      <c r="L996" s="1" t="s">
        <v>38</v>
      </c>
      <c r="M996" s="1" t="s">
        <v>53</v>
      </c>
      <c r="N996" s="1">
        <v>617.84</v>
      </c>
      <c r="O996" s="2">
        <v>1235.68</v>
      </c>
      <c r="P996" s="1">
        <v>11</v>
      </c>
      <c r="Q996" s="1">
        <v>20230830</v>
      </c>
      <c r="R996" s="1">
        <v>20231013</v>
      </c>
      <c r="S996" s="1">
        <v>20231013</v>
      </c>
      <c r="T996" s="1" t="s">
        <v>38</v>
      </c>
      <c r="U996" s="1" t="b">
        <v>0</v>
      </c>
      <c r="V996" s="1" t="b">
        <v>1</v>
      </c>
      <c r="W996" s="1" t="str" cm="1">
        <f t="array" ref="W996">_xlfn.XLOOKUP(MID(JuchuZan[[#This Row],[Item'#]],2,3),INDEX(_dtRg_Material,,1),INDEX(_dtRg_Material,,2),"-")</f>
        <v>-</v>
      </c>
      <c r="X996" s="1">
        <f>JuchuZan[[#This Row],[Total Length]]/JuchuZan[[#This Row],[OrderQty]]</f>
        <v>4840</v>
      </c>
      <c r="Y996" s="87">
        <f>JuchuZan[[#This Row],[TotalPrice]]+Y995</f>
        <v>835194.14999999979</v>
      </c>
      <c r="Z9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6" s="1">
        <f>JuchuZan[[#This Row],[Total Length]]/JuchuZan[[#This Row],[Total Block]]</f>
        <v>2420</v>
      </c>
      <c r="AB996" s="1">
        <f>JuchuZan[[#This Row],[TotalPrice]]/JuchuZan[[#This Row],[OrderQty]]</f>
        <v>617.84</v>
      </c>
      <c r="AC996" s="1" t="e">
        <f>_xlfn.XLOOKUP(JuchuZan[[#This Row],[H'#]],#REF!,#REF!,"NA",0)</f>
        <v>#REF!</v>
      </c>
      <c r="AD996" s="1" t="e">
        <f>_xlfn.XLOOKUP(JuchuZan[[#This Row],[H'#]],#REF!,#REF!,"NA",0)</f>
        <v>#REF!</v>
      </c>
      <c r="AE996" s="1" t="str">
        <f>_xlfn.XLOOKUP(JuchuZan[[#This Row],[H'#]],[3]Sheet1!$H$2:$H$1079,[3]Sheet1!$B$2:$B$1079,"NA",0)</f>
        <v>NA</v>
      </c>
    </row>
    <row r="997" spans="1:31">
      <c r="A997" s="1" t="s">
        <v>2618</v>
      </c>
      <c r="B997" s="1" t="s">
        <v>2619</v>
      </c>
      <c r="C997" s="1" t="s">
        <v>2620</v>
      </c>
      <c r="D997" s="1">
        <v>2</v>
      </c>
      <c r="E997" s="1">
        <v>320</v>
      </c>
      <c r="F997" s="1">
        <v>2</v>
      </c>
      <c r="G997" s="1" t="s">
        <v>238</v>
      </c>
      <c r="H997" s="1" t="s">
        <v>1171</v>
      </c>
      <c r="I997" s="1" t="s">
        <v>233</v>
      </c>
      <c r="J997" s="1" t="s">
        <v>81</v>
      </c>
      <c r="K997" s="1" t="s">
        <v>105</v>
      </c>
      <c r="L997" s="1" t="s">
        <v>38</v>
      </c>
      <c r="M997" s="1" t="s">
        <v>38</v>
      </c>
      <c r="N997" s="1">
        <v>58.86</v>
      </c>
      <c r="O997" s="2">
        <v>117.72</v>
      </c>
      <c r="P997" s="1">
        <v>11</v>
      </c>
      <c r="Q997" s="1">
        <v>20230829</v>
      </c>
      <c r="R997" s="1">
        <v>20231013</v>
      </c>
      <c r="S997" s="1">
        <v>20231013</v>
      </c>
      <c r="T997" s="1" t="s">
        <v>38</v>
      </c>
      <c r="U997" s="1" t="b">
        <v>0</v>
      </c>
      <c r="V997" s="1" t="b">
        <v>1</v>
      </c>
      <c r="W997" s="1" t="str" cm="1">
        <f t="array" ref="W997">_xlfn.XLOOKUP(MID(JuchuZan[[#This Row],[Item'#]],2,3),INDEX(_dtRg_Material,,1),INDEX(_dtRg_Material,,2),"-")</f>
        <v>-</v>
      </c>
      <c r="X997" s="1">
        <f>JuchuZan[[#This Row],[Total Length]]/JuchuZan[[#This Row],[OrderQty]]</f>
        <v>160</v>
      </c>
      <c r="Y997" s="87">
        <f>JuchuZan[[#This Row],[TotalPrice]]+Y996</f>
        <v>835311.86999999976</v>
      </c>
      <c r="Z9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7" s="1">
        <f>JuchuZan[[#This Row],[Total Length]]/JuchuZan[[#This Row],[Total Block]]</f>
        <v>160</v>
      </c>
      <c r="AB997" s="1">
        <f>JuchuZan[[#This Row],[TotalPrice]]/JuchuZan[[#This Row],[OrderQty]]</f>
        <v>58.86</v>
      </c>
      <c r="AC997" s="1" t="e">
        <f>_xlfn.XLOOKUP(JuchuZan[[#This Row],[H'#]],#REF!,#REF!,"NA",0)</f>
        <v>#REF!</v>
      </c>
      <c r="AD997" s="1" t="e">
        <f>_xlfn.XLOOKUP(JuchuZan[[#This Row],[H'#]],#REF!,#REF!,"NA",0)</f>
        <v>#REF!</v>
      </c>
      <c r="AE997" s="1" t="str">
        <f>_xlfn.XLOOKUP(JuchuZan[[#This Row],[H'#]],[3]Sheet1!$H$2:$H$1079,[3]Sheet1!$B$2:$B$1079,"NA",0)</f>
        <v>NA</v>
      </c>
    </row>
    <row r="998" spans="1:31">
      <c r="A998" s="1" t="s">
        <v>2621</v>
      </c>
      <c r="B998" s="1" t="s">
        <v>1311</v>
      </c>
      <c r="C998" s="1" t="s">
        <v>1312</v>
      </c>
      <c r="D998" s="1">
        <v>60</v>
      </c>
      <c r="E998" s="1">
        <v>24000</v>
      </c>
      <c r="F998" s="1">
        <v>120</v>
      </c>
      <c r="G998" s="1" t="s">
        <v>135</v>
      </c>
      <c r="H998" s="1" t="s">
        <v>49</v>
      </c>
      <c r="I998" s="1" t="s">
        <v>50</v>
      </c>
      <c r="J998" s="1" t="s">
        <v>59</v>
      </c>
      <c r="K998" s="1" t="s">
        <v>82</v>
      </c>
      <c r="L998" s="1" t="s">
        <v>38</v>
      </c>
      <c r="M998" s="1" t="s">
        <v>38</v>
      </c>
      <c r="N998" s="1">
        <v>93.81</v>
      </c>
      <c r="O998" s="2">
        <v>5628.6</v>
      </c>
      <c r="P998" s="1">
        <v>11</v>
      </c>
      <c r="Q998" s="1">
        <v>20231211</v>
      </c>
      <c r="R998" s="1">
        <v>20231013</v>
      </c>
      <c r="S998" s="1">
        <v>20231211</v>
      </c>
      <c r="T998" s="1" t="s">
        <v>38</v>
      </c>
      <c r="U998" s="1" t="b">
        <v>0</v>
      </c>
      <c r="V998" s="1" t="b">
        <v>1</v>
      </c>
      <c r="W998" s="1" t="str" cm="1">
        <f t="array" ref="W998">_xlfn.XLOOKUP(MID(JuchuZan[[#This Row],[Item'#]],2,3),INDEX(_dtRg_Material,,1),INDEX(_dtRg_Material,,2),"-")</f>
        <v>-</v>
      </c>
      <c r="X998" s="1">
        <f>JuchuZan[[#This Row],[Total Length]]/JuchuZan[[#This Row],[OrderQty]]</f>
        <v>400</v>
      </c>
      <c r="Y998" s="87">
        <f>JuchuZan[[#This Row],[TotalPrice]]+Y997</f>
        <v>840940.46999999974</v>
      </c>
      <c r="Z9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8" s="1">
        <f>JuchuZan[[#This Row],[Total Length]]/JuchuZan[[#This Row],[Total Block]]</f>
        <v>200</v>
      </c>
      <c r="AB998" s="1">
        <f>JuchuZan[[#This Row],[TotalPrice]]/JuchuZan[[#This Row],[OrderQty]]</f>
        <v>93.81</v>
      </c>
      <c r="AC998" s="1" t="e">
        <f>_xlfn.XLOOKUP(JuchuZan[[#This Row],[H'#]],#REF!,#REF!,"NA",0)</f>
        <v>#REF!</v>
      </c>
      <c r="AD998" s="1" t="e">
        <f>_xlfn.XLOOKUP(JuchuZan[[#This Row],[H'#]],#REF!,#REF!,"NA",0)</f>
        <v>#REF!</v>
      </c>
      <c r="AE998" s="1" t="str">
        <f>_xlfn.XLOOKUP(JuchuZan[[#This Row],[H'#]],[3]Sheet1!$H$2:$H$1079,[3]Sheet1!$B$2:$B$1079,"NA",0)</f>
        <v>NA</v>
      </c>
    </row>
    <row r="999" spans="1:31">
      <c r="A999" s="1" t="s">
        <v>2622</v>
      </c>
      <c r="B999" s="1" t="s">
        <v>1314</v>
      </c>
      <c r="C999" s="1" t="s">
        <v>1315</v>
      </c>
      <c r="D999" s="1">
        <v>60</v>
      </c>
      <c r="E999" s="1">
        <v>8700</v>
      </c>
      <c r="F999" s="1">
        <v>120</v>
      </c>
      <c r="G999" s="1" t="s">
        <v>135</v>
      </c>
      <c r="H999" s="1" t="s">
        <v>1171</v>
      </c>
      <c r="I999" s="1" t="s">
        <v>233</v>
      </c>
      <c r="J999" s="1" t="s">
        <v>59</v>
      </c>
      <c r="K999" s="1" t="s">
        <v>82</v>
      </c>
      <c r="L999" s="1" t="s">
        <v>38</v>
      </c>
      <c r="M999" s="1" t="s">
        <v>38</v>
      </c>
      <c r="N999" s="1">
        <v>69.489999999999995</v>
      </c>
      <c r="O999" s="2">
        <v>4169.3999999999996</v>
      </c>
      <c r="P999" s="1">
        <v>11</v>
      </c>
      <c r="Q999" s="1">
        <v>20231211</v>
      </c>
      <c r="R999" s="1">
        <v>20231013</v>
      </c>
      <c r="S999" s="1">
        <v>20231211</v>
      </c>
      <c r="T999" s="1" t="s">
        <v>38</v>
      </c>
      <c r="U999" s="1" t="b">
        <v>0</v>
      </c>
      <c r="V999" s="1" t="b">
        <v>1</v>
      </c>
      <c r="W999" s="1" t="str" cm="1">
        <f t="array" ref="W999">_xlfn.XLOOKUP(MID(JuchuZan[[#This Row],[Item'#]],2,3),INDEX(_dtRg_Material,,1),INDEX(_dtRg_Material,,2),"-")</f>
        <v>-</v>
      </c>
      <c r="X999" s="1">
        <f>JuchuZan[[#This Row],[Total Length]]/JuchuZan[[#This Row],[OrderQty]]</f>
        <v>145</v>
      </c>
      <c r="Y999" s="87">
        <f>JuchuZan[[#This Row],[TotalPrice]]+Y998</f>
        <v>845109.86999999976</v>
      </c>
      <c r="Z9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999" s="1">
        <f>JuchuZan[[#This Row],[Total Length]]/JuchuZan[[#This Row],[Total Block]]</f>
        <v>72.5</v>
      </c>
      <c r="AB999" s="1">
        <f>JuchuZan[[#This Row],[TotalPrice]]/JuchuZan[[#This Row],[OrderQty]]</f>
        <v>69.489999999999995</v>
      </c>
      <c r="AC999" s="1" t="e">
        <f>_xlfn.XLOOKUP(JuchuZan[[#This Row],[H'#]],#REF!,#REF!,"NA",0)</f>
        <v>#REF!</v>
      </c>
      <c r="AD999" s="1" t="e">
        <f>_xlfn.XLOOKUP(JuchuZan[[#This Row],[H'#]],#REF!,#REF!,"NA",0)</f>
        <v>#REF!</v>
      </c>
      <c r="AE999" s="1" t="str">
        <f>_xlfn.XLOOKUP(JuchuZan[[#This Row],[H'#]],[3]Sheet1!$H$2:$H$1079,[3]Sheet1!$B$2:$B$1079,"NA",0)</f>
        <v>NA</v>
      </c>
    </row>
    <row r="1000" spans="1:31">
      <c r="A1000" s="1" t="s">
        <v>2623</v>
      </c>
      <c r="B1000" s="1" t="s">
        <v>348</v>
      </c>
      <c r="C1000" s="1" t="s">
        <v>349</v>
      </c>
      <c r="D1000" s="1">
        <v>187</v>
      </c>
      <c r="E1000" s="1">
        <v>561000</v>
      </c>
      <c r="F1000" s="1">
        <v>0</v>
      </c>
      <c r="G1000" s="1" t="s">
        <v>350</v>
      </c>
      <c r="H1000" s="1" t="s">
        <v>324</v>
      </c>
      <c r="I1000" s="1" t="s">
        <v>50</v>
      </c>
      <c r="J1000" s="1" t="s">
        <v>325</v>
      </c>
      <c r="K1000" s="1" t="s">
        <v>38</v>
      </c>
      <c r="L1000" s="1" t="s">
        <v>61</v>
      </c>
      <c r="M1000" s="1" t="s">
        <v>38</v>
      </c>
      <c r="N1000" s="1">
        <v>570</v>
      </c>
      <c r="O1000" s="2">
        <v>106590</v>
      </c>
      <c r="P1000" s="1">
        <v>11</v>
      </c>
      <c r="Q1000" s="1">
        <v>20230404</v>
      </c>
      <c r="R1000" s="1">
        <v>20231016</v>
      </c>
      <c r="S1000" s="1">
        <v>20230825</v>
      </c>
      <c r="T1000" s="1" t="s">
        <v>38</v>
      </c>
      <c r="U1000" s="1" t="b">
        <v>0</v>
      </c>
      <c r="V1000" s="1" t="b">
        <v>1</v>
      </c>
      <c r="W1000" s="1" t="str" cm="1">
        <f t="array" ref="W1000">_xlfn.XLOOKUP(MID(JuchuZan[[#This Row],[Item'#]],2,3),INDEX(_dtRg_Material,,1),INDEX(_dtRg_Material,,2),"-")</f>
        <v>-</v>
      </c>
      <c r="X1000" s="1">
        <f>JuchuZan[[#This Row],[Total Length]]/JuchuZan[[#This Row],[OrderQty]]</f>
        <v>3000</v>
      </c>
      <c r="Y1000" s="87">
        <f>JuchuZan[[#This Row],[TotalPrice]]+Y999</f>
        <v>951699.86999999976</v>
      </c>
      <c r="Z10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0" s="1" t="e">
        <f>JuchuZan[[#This Row],[Total Length]]/JuchuZan[[#This Row],[Total Block]]</f>
        <v>#DIV/0!</v>
      </c>
      <c r="AB1000" s="1">
        <f>JuchuZan[[#This Row],[TotalPrice]]/JuchuZan[[#This Row],[OrderQty]]</f>
        <v>570</v>
      </c>
      <c r="AC1000" s="1" t="e">
        <f>_xlfn.XLOOKUP(JuchuZan[[#This Row],[H'#]],#REF!,#REF!,"NA",0)</f>
        <v>#REF!</v>
      </c>
      <c r="AD1000" s="1" t="e">
        <f>_xlfn.XLOOKUP(JuchuZan[[#This Row],[H'#]],#REF!,#REF!,"NA",0)</f>
        <v>#REF!</v>
      </c>
      <c r="AE1000" s="1" t="str">
        <f>_xlfn.XLOOKUP(JuchuZan[[#This Row],[H'#]],[3]Sheet1!$H$2:$H$1079,[3]Sheet1!$B$2:$B$1079,"NA",0)</f>
        <v>INDUCTION HARDENING</v>
      </c>
    </row>
    <row r="1001" spans="1:31">
      <c r="A1001" s="1" t="s">
        <v>2624</v>
      </c>
      <c r="B1001" s="1" t="s">
        <v>2625</v>
      </c>
      <c r="C1001" s="1" t="s">
        <v>2626</v>
      </c>
      <c r="D1001" s="1">
        <v>12</v>
      </c>
      <c r="E1001" s="1">
        <v>8880</v>
      </c>
      <c r="F1001" s="1">
        <v>24</v>
      </c>
      <c r="G1001" s="1" t="s">
        <v>101</v>
      </c>
      <c r="H1001" s="1" t="s">
        <v>102</v>
      </c>
      <c r="I1001" s="1" t="s">
        <v>103</v>
      </c>
      <c r="J1001" s="1" t="s">
        <v>104</v>
      </c>
      <c r="K1001" s="1" t="s">
        <v>105</v>
      </c>
      <c r="L1001" s="1" t="s">
        <v>106</v>
      </c>
      <c r="M1001" s="1" t="s">
        <v>53</v>
      </c>
      <c r="N1001" s="1">
        <v>225.63</v>
      </c>
      <c r="O1001" s="2">
        <v>2707.56</v>
      </c>
      <c r="P1001" s="1">
        <v>11</v>
      </c>
      <c r="Q1001" s="1">
        <v>20231016</v>
      </c>
      <c r="R1001" s="1">
        <v>20231016</v>
      </c>
      <c r="S1001" s="1">
        <v>20231016</v>
      </c>
      <c r="T1001" s="1" t="s">
        <v>38</v>
      </c>
      <c r="U1001" s="1" t="b">
        <v>0</v>
      </c>
      <c r="V1001" s="1" t="b">
        <v>1</v>
      </c>
      <c r="W1001" s="1" t="str" cm="1">
        <f t="array" ref="W1001">_xlfn.XLOOKUP(MID(JuchuZan[[#This Row],[Item'#]],2,3),INDEX(_dtRg_Material,,1),INDEX(_dtRg_Material,,2),"-")</f>
        <v>-</v>
      </c>
      <c r="X1001" s="1">
        <f>JuchuZan[[#This Row],[Total Length]]/JuchuZan[[#This Row],[OrderQty]]</f>
        <v>740</v>
      </c>
      <c r="Y1001" s="87">
        <f>JuchuZan[[#This Row],[TotalPrice]]+Y1000</f>
        <v>954407.42999999982</v>
      </c>
      <c r="Z10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1" s="1">
        <f>JuchuZan[[#This Row],[Total Length]]/JuchuZan[[#This Row],[Total Block]]</f>
        <v>370</v>
      </c>
      <c r="AB1001" s="1">
        <f>JuchuZan[[#This Row],[TotalPrice]]/JuchuZan[[#This Row],[OrderQty]]</f>
        <v>225.63</v>
      </c>
      <c r="AC1001" s="1" t="e">
        <f>_xlfn.XLOOKUP(JuchuZan[[#This Row],[H'#]],#REF!,#REF!,"NA",0)</f>
        <v>#REF!</v>
      </c>
      <c r="AD1001" s="1" t="e">
        <f>_xlfn.XLOOKUP(JuchuZan[[#This Row],[H'#]],#REF!,#REF!,"NA",0)</f>
        <v>#REF!</v>
      </c>
      <c r="AE1001" s="1" t="str">
        <f>_xlfn.XLOOKUP(JuchuZan[[#This Row],[H'#]],[3]Sheet1!$H$2:$H$1079,[3]Sheet1!$B$2:$B$1079,"NA",0)</f>
        <v>ACCURACY INSPECTION</v>
      </c>
    </row>
    <row r="1002" spans="1:31">
      <c r="A1002" s="1" t="s">
        <v>2627</v>
      </c>
      <c r="B1002" s="1" t="s">
        <v>388</v>
      </c>
      <c r="C1002" s="1" t="s">
        <v>389</v>
      </c>
      <c r="D1002" s="1">
        <v>20</v>
      </c>
      <c r="E1002" s="1">
        <v>8000</v>
      </c>
      <c r="F1002" s="1">
        <v>40</v>
      </c>
      <c r="G1002" s="1" t="s">
        <v>135</v>
      </c>
      <c r="H1002" s="1" t="s">
        <v>49</v>
      </c>
      <c r="I1002" s="1" t="s">
        <v>50</v>
      </c>
      <c r="J1002" s="1" t="s">
        <v>59</v>
      </c>
      <c r="K1002" s="1" t="s">
        <v>60</v>
      </c>
      <c r="L1002" s="1" t="s">
        <v>38</v>
      </c>
      <c r="M1002" s="1" t="s">
        <v>53</v>
      </c>
      <c r="N1002" s="1">
        <v>131</v>
      </c>
      <c r="O1002" s="2">
        <v>2620</v>
      </c>
      <c r="P1002" s="1">
        <v>11</v>
      </c>
      <c r="Q1002" s="1">
        <v>20231026</v>
      </c>
      <c r="R1002" s="1">
        <v>20231016</v>
      </c>
      <c r="S1002" s="1">
        <v>20231016</v>
      </c>
      <c r="T1002" s="1" t="s">
        <v>38</v>
      </c>
      <c r="U1002" s="1" t="b">
        <v>0</v>
      </c>
      <c r="V1002" s="1" t="b">
        <v>1</v>
      </c>
      <c r="W1002" s="1" t="str" cm="1">
        <f t="array" ref="W1002">_xlfn.XLOOKUP(MID(JuchuZan[[#This Row],[Item'#]],2,3),INDEX(_dtRg_Material,,1),INDEX(_dtRg_Material,,2),"-")</f>
        <v>-</v>
      </c>
      <c r="X1002" s="1">
        <f>JuchuZan[[#This Row],[Total Length]]/JuchuZan[[#This Row],[OrderQty]]</f>
        <v>400</v>
      </c>
      <c r="Y1002" s="87">
        <f>JuchuZan[[#This Row],[TotalPrice]]+Y1001</f>
        <v>957027.42999999982</v>
      </c>
      <c r="Z10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2" s="1">
        <f>JuchuZan[[#This Row],[Total Length]]/JuchuZan[[#This Row],[Total Block]]</f>
        <v>200</v>
      </c>
      <c r="AB1002" s="1">
        <f>JuchuZan[[#This Row],[TotalPrice]]/JuchuZan[[#This Row],[OrderQty]]</f>
        <v>131</v>
      </c>
      <c r="AC1002" s="1" t="e">
        <f>_xlfn.XLOOKUP(JuchuZan[[#This Row],[H'#]],#REF!,#REF!,"NA",0)</f>
        <v>#REF!</v>
      </c>
      <c r="AD1002" s="1" t="e">
        <f>_xlfn.XLOOKUP(JuchuZan[[#This Row],[H'#]],#REF!,#REF!,"NA",0)</f>
        <v>#REF!</v>
      </c>
      <c r="AE1002" s="1" t="str">
        <f>_xlfn.XLOOKUP(JuchuZan[[#This Row],[H'#]],[3]Sheet1!$H$2:$H$1079,[3]Sheet1!$B$2:$B$1079,"NA",0)</f>
        <v>NA</v>
      </c>
    </row>
    <row r="1003" spans="1:31" hidden="1">
      <c r="A1003" s="1" t="s">
        <v>2628</v>
      </c>
      <c r="B1003" s="1" t="s">
        <v>2629</v>
      </c>
      <c r="C1003" s="1" t="s">
        <v>2630</v>
      </c>
      <c r="D1003" s="1">
        <v>50</v>
      </c>
      <c r="E1003" s="1">
        <v>0</v>
      </c>
      <c r="F1003" s="1">
        <v>0</v>
      </c>
      <c r="G1003" s="1" t="s">
        <v>2285</v>
      </c>
      <c r="H1003" s="1" t="s">
        <v>200</v>
      </c>
      <c r="I1003" s="1" t="s">
        <v>201</v>
      </c>
      <c r="J1003" s="1" t="s">
        <v>2631</v>
      </c>
      <c r="K1003" s="1" t="s">
        <v>38</v>
      </c>
      <c r="L1003" s="1" t="s">
        <v>38</v>
      </c>
      <c r="M1003" s="1" t="s">
        <v>38</v>
      </c>
      <c r="N1003" s="1">
        <v>523.46</v>
      </c>
      <c r="O1003" s="2">
        <v>26173</v>
      </c>
      <c r="P1003" s="1">
        <v>11</v>
      </c>
      <c r="Q1003" s="1">
        <v>20231003</v>
      </c>
      <c r="R1003" s="1">
        <v>20231016</v>
      </c>
      <c r="S1003" s="1">
        <v>20231016</v>
      </c>
      <c r="T1003" s="1" t="s">
        <v>38</v>
      </c>
      <c r="U1003" s="1" t="b">
        <v>0</v>
      </c>
      <c r="V1003" s="1" t="b">
        <v>0</v>
      </c>
      <c r="W1003" s="1" t="str" cm="1">
        <f t="array" ref="W1003">_xlfn.XLOOKUP(MID(JuchuZan[[#This Row],[Item'#]],2,3),INDEX(_dtRg_Material,,1),INDEX(_dtRg_Material,,2),"-")</f>
        <v>-</v>
      </c>
      <c r="X1003" s="1">
        <f>JuchuZan[[#This Row],[Total Length]]/JuchuZan[[#This Row],[OrderQty]]</f>
        <v>0</v>
      </c>
      <c r="Y1003" s="87">
        <f>JuchuZan[[#This Row],[TotalPrice]]+Y1002</f>
        <v>983200.42999999982</v>
      </c>
      <c r="Z10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3" s="1" t="e">
        <f>JuchuZan[[#This Row],[Total Length]]/JuchuZan[[#This Row],[Total Block]]</f>
        <v>#DIV/0!</v>
      </c>
      <c r="AB1003" s="1">
        <f>JuchuZan[[#This Row],[TotalPrice]]/JuchuZan[[#This Row],[OrderQty]]</f>
        <v>523.46</v>
      </c>
      <c r="AC1003" s="1" t="e">
        <f>_xlfn.XLOOKUP(JuchuZan[[#This Row],[H'#]],#REF!,#REF!,"NA",0)</f>
        <v>#REF!</v>
      </c>
      <c r="AD1003" s="1" t="e">
        <f>_xlfn.XLOOKUP(JuchuZan[[#This Row],[H'#]],#REF!,#REF!,"NA",0)</f>
        <v>#REF!</v>
      </c>
      <c r="AE1003" s="1" t="str">
        <f>_xlfn.XLOOKUP(JuchuZan[[#This Row],[H'#]],[3]Sheet1!$H$2:$H$1079,[3]Sheet1!$B$2:$B$1079,"NA",0)</f>
        <v>NA</v>
      </c>
    </row>
    <row r="1004" spans="1:31">
      <c r="A1004" s="1" t="s">
        <v>2632</v>
      </c>
      <c r="B1004" s="1" t="s">
        <v>2633</v>
      </c>
      <c r="C1004" s="1" t="s">
        <v>2634</v>
      </c>
      <c r="D1004" s="1">
        <v>2</v>
      </c>
      <c r="E1004" s="1">
        <v>2480</v>
      </c>
      <c r="F1004" s="1">
        <v>4</v>
      </c>
      <c r="G1004" s="1" t="s">
        <v>435</v>
      </c>
      <c r="H1004" s="1" t="s">
        <v>49</v>
      </c>
      <c r="I1004" s="1" t="s">
        <v>50</v>
      </c>
      <c r="J1004" s="1" t="s">
        <v>397</v>
      </c>
      <c r="K1004" s="1" t="s">
        <v>167</v>
      </c>
      <c r="L1004" s="1" t="s">
        <v>96</v>
      </c>
      <c r="M1004" s="1" t="s">
        <v>53</v>
      </c>
      <c r="N1004" s="1">
        <v>464</v>
      </c>
      <c r="O1004" s="2">
        <v>928</v>
      </c>
      <c r="P1004" s="1">
        <v>11</v>
      </c>
      <c r="Q1004" s="1">
        <v>20231020</v>
      </c>
      <c r="R1004" s="1">
        <v>20231016</v>
      </c>
      <c r="S1004" s="1">
        <v>20231016</v>
      </c>
      <c r="T1004" s="1" t="s">
        <v>38</v>
      </c>
      <c r="U1004" s="1" t="b">
        <v>0</v>
      </c>
      <c r="V1004" s="1" t="b">
        <v>1</v>
      </c>
      <c r="W1004" s="1" t="str" cm="1">
        <f t="array" ref="W1004">_xlfn.XLOOKUP(MID(JuchuZan[[#This Row],[Item'#]],2,3),INDEX(_dtRg_Material,,1),INDEX(_dtRg_Material,,2),"-")</f>
        <v>-</v>
      </c>
      <c r="X1004" s="1">
        <f>JuchuZan[[#This Row],[Total Length]]/JuchuZan[[#This Row],[OrderQty]]</f>
        <v>1240</v>
      </c>
      <c r="Y1004" s="87">
        <f>JuchuZan[[#This Row],[TotalPrice]]+Y1003</f>
        <v>984128.42999999982</v>
      </c>
      <c r="Z10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4" s="1">
        <f>JuchuZan[[#This Row],[Total Length]]/JuchuZan[[#This Row],[Total Block]]</f>
        <v>620</v>
      </c>
      <c r="AB1004" s="1">
        <f>JuchuZan[[#This Row],[TotalPrice]]/JuchuZan[[#This Row],[OrderQty]]</f>
        <v>464</v>
      </c>
      <c r="AC1004" s="1" t="e">
        <f>_xlfn.XLOOKUP(JuchuZan[[#This Row],[H'#]],#REF!,#REF!,"NA",0)</f>
        <v>#REF!</v>
      </c>
      <c r="AD1004" s="1" t="e">
        <f>_xlfn.XLOOKUP(JuchuZan[[#This Row],[H'#]],#REF!,#REF!,"NA",0)</f>
        <v>#REF!</v>
      </c>
      <c r="AE1004" s="1" t="str">
        <f>_xlfn.XLOOKUP(JuchuZan[[#This Row],[H'#]],[3]Sheet1!$H$2:$H$1079,[3]Sheet1!$B$2:$B$1079,"NA",0)</f>
        <v>WASHING &amp; WIPING RAIL</v>
      </c>
    </row>
    <row r="1005" spans="1:31">
      <c r="A1005" s="1" t="s">
        <v>2635</v>
      </c>
      <c r="B1005" s="1" t="s">
        <v>2260</v>
      </c>
      <c r="C1005" s="1" t="s">
        <v>2261</v>
      </c>
      <c r="D1005" s="1">
        <v>100</v>
      </c>
      <c r="E1005" s="1">
        <v>0</v>
      </c>
      <c r="F1005" s="1">
        <v>100</v>
      </c>
      <c r="G1005" s="1" t="s">
        <v>123</v>
      </c>
      <c r="H1005" s="1" t="s">
        <v>49</v>
      </c>
      <c r="I1005" s="1" t="s">
        <v>50</v>
      </c>
      <c r="J1005" s="1" t="s">
        <v>51</v>
      </c>
      <c r="K1005" s="1" t="s">
        <v>115</v>
      </c>
      <c r="L1005" s="1" t="s">
        <v>38</v>
      </c>
      <c r="M1005" s="1" t="s">
        <v>38</v>
      </c>
      <c r="N1005" s="1">
        <v>51</v>
      </c>
      <c r="O1005" s="2">
        <v>5100</v>
      </c>
      <c r="P1005" s="1">
        <v>11</v>
      </c>
      <c r="Q1005" s="1">
        <v>20231024</v>
      </c>
      <c r="R1005" s="1">
        <v>20231016</v>
      </c>
      <c r="S1005" s="1">
        <v>20231016</v>
      </c>
      <c r="T1005" s="1" t="s">
        <v>38</v>
      </c>
      <c r="U1005" s="1" t="b">
        <v>0</v>
      </c>
      <c r="V1005" s="1" t="b">
        <v>1</v>
      </c>
      <c r="W1005" s="1" t="str" cm="1">
        <f t="array" ref="W1005">_xlfn.XLOOKUP(MID(JuchuZan[[#This Row],[Item'#]],2,3),INDEX(_dtRg_Material,,1),INDEX(_dtRg_Material,,2),"-")</f>
        <v>-</v>
      </c>
      <c r="X1005" s="1">
        <f>JuchuZan[[#This Row],[Total Length]]/JuchuZan[[#This Row],[OrderQty]]</f>
        <v>0</v>
      </c>
      <c r="Y1005" s="87">
        <f>JuchuZan[[#This Row],[TotalPrice]]+Y1004</f>
        <v>989228.42999999982</v>
      </c>
      <c r="Z10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5" s="1">
        <f>JuchuZan[[#This Row],[Total Length]]/JuchuZan[[#This Row],[Total Block]]</f>
        <v>0</v>
      </c>
      <c r="AB1005" s="1">
        <f>JuchuZan[[#This Row],[TotalPrice]]/JuchuZan[[#This Row],[OrderQty]]</f>
        <v>51</v>
      </c>
      <c r="AC1005" s="1" t="e">
        <f>_xlfn.XLOOKUP(JuchuZan[[#This Row],[H'#]],#REF!,#REF!,"NA",0)</f>
        <v>#REF!</v>
      </c>
      <c r="AD1005" s="1" t="e">
        <f>_xlfn.XLOOKUP(JuchuZan[[#This Row],[H'#]],#REF!,#REF!,"NA",0)</f>
        <v>#REF!</v>
      </c>
      <c r="AE1005" s="1" t="str">
        <f>_xlfn.XLOOKUP(JuchuZan[[#This Row],[H'#]],[3]Sheet1!$H$2:$H$1079,[3]Sheet1!$B$2:$B$1079,"NA",0)</f>
        <v>BLOCK ASSEMBLY (GK)</v>
      </c>
    </row>
    <row r="1006" spans="1:31">
      <c r="A1006" s="1" t="s">
        <v>2636</v>
      </c>
      <c r="B1006" s="1" t="s">
        <v>2637</v>
      </c>
      <c r="C1006" s="1" t="s">
        <v>2638</v>
      </c>
      <c r="D1006" s="1">
        <v>2</v>
      </c>
      <c r="E1006" s="1">
        <v>560</v>
      </c>
      <c r="F1006" s="1">
        <v>2</v>
      </c>
      <c r="G1006" s="1" t="s">
        <v>2639</v>
      </c>
      <c r="H1006" s="1" t="s">
        <v>1171</v>
      </c>
      <c r="I1006" s="1" t="s">
        <v>233</v>
      </c>
      <c r="J1006" s="1" t="s">
        <v>114</v>
      </c>
      <c r="K1006" s="1" t="s">
        <v>105</v>
      </c>
      <c r="L1006" s="1" t="s">
        <v>38</v>
      </c>
      <c r="M1006" s="1" t="s">
        <v>38</v>
      </c>
      <c r="N1006" s="1">
        <v>63.36</v>
      </c>
      <c r="O1006" s="2">
        <v>126.72</v>
      </c>
      <c r="P1006" s="1">
        <v>11</v>
      </c>
      <c r="Q1006" s="1">
        <v>20231016</v>
      </c>
      <c r="R1006" s="1">
        <v>20231016</v>
      </c>
      <c r="S1006" s="1">
        <v>20231016</v>
      </c>
      <c r="T1006" s="1" t="s">
        <v>38</v>
      </c>
      <c r="U1006" s="1" t="b">
        <v>0</v>
      </c>
      <c r="V1006" s="1" t="b">
        <v>1</v>
      </c>
      <c r="W1006" s="1" t="str" cm="1">
        <f t="array" ref="W1006">_xlfn.XLOOKUP(MID(JuchuZan[[#This Row],[Item'#]],2,3),INDEX(_dtRg_Material,,1),INDEX(_dtRg_Material,,2),"-")</f>
        <v>-</v>
      </c>
      <c r="X1006" s="1">
        <f>JuchuZan[[#This Row],[Total Length]]/JuchuZan[[#This Row],[OrderQty]]</f>
        <v>280</v>
      </c>
      <c r="Y1006" s="87">
        <f>JuchuZan[[#This Row],[TotalPrice]]+Y1005</f>
        <v>989355.14999999979</v>
      </c>
      <c r="Z10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6" s="1">
        <f>JuchuZan[[#This Row],[Total Length]]/JuchuZan[[#This Row],[Total Block]]</f>
        <v>280</v>
      </c>
      <c r="AB1006" s="1">
        <f>JuchuZan[[#This Row],[TotalPrice]]/JuchuZan[[#This Row],[OrderQty]]</f>
        <v>63.36</v>
      </c>
      <c r="AC1006" s="1" t="e">
        <f>_xlfn.XLOOKUP(JuchuZan[[#This Row],[H'#]],#REF!,#REF!,"NA",0)</f>
        <v>#REF!</v>
      </c>
      <c r="AD1006" s="1" t="e">
        <f>_xlfn.XLOOKUP(JuchuZan[[#This Row],[H'#]],#REF!,#REF!,"NA",0)</f>
        <v>#REF!</v>
      </c>
      <c r="AE1006" s="1" t="str">
        <f>_xlfn.XLOOKUP(JuchuZan[[#This Row],[H'#]],[3]Sheet1!$H$2:$H$1079,[3]Sheet1!$B$2:$B$1079,"NA",0)</f>
        <v>NA</v>
      </c>
    </row>
    <row r="1007" spans="1:31">
      <c r="A1007" s="1" t="s">
        <v>2640</v>
      </c>
      <c r="B1007" s="1" t="s">
        <v>2641</v>
      </c>
      <c r="C1007" s="1" t="s">
        <v>2642</v>
      </c>
      <c r="D1007" s="1">
        <v>5</v>
      </c>
      <c r="E1007" s="1">
        <v>1550</v>
      </c>
      <c r="F1007" s="1">
        <v>10</v>
      </c>
      <c r="G1007" s="1" t="s">
        <v>135</v>
      </c>
      <c r="H1007" s="1" t="s">
        <v>183</v>
      </c>
      <c r="I1007" s="1" t="s">
        <v>184</v>
      </c>
      <c r="J1007" s="1" t="s">
        <v>59</v>
      </c>
      <c r="K1007" s="1" t="s">
        <v>185</v>
      </c>
      <c r="L1007" s="1" t="s">
        <v>38</v>
      </c>
      <c r="M1007" s="1" t="s">
        <v>38</v>
      </c>
      <c r="N1007" s="1">
        <v>105</v>
      </c>
      <c r="O1007" s="2">
        <v>525</v>
      </c>
      <c r="P1007" s="1">
        <v>11</v>
      </c>
      <c r="Q1007" s="1">
        <v>20231016</v>
      </c>
      <c r="R1007" s="1">
        <v>20231016</v>
      </c>
      <c r="S1007" s="1">
        <v>20231016</v>
      </c>
      <c r="T1007" s="1" t="s">
        <v>38</v>
      </c>
      <c r="U1007" s="1" t="b">
        <v>0</v>
      </c>
      <c r="V1007" s="1" t="b">
        <v>1</v>
      </c>
      <c r="W1007" s="1" t="str" cm="1">
        <f t="array" ref="W1007">_xlfn.XLOOKUP(MID(JuchuZan[[#This Row],[Item'#]],2,3),INDEX(_dtRg_Material,,1),INDEX(_dtRg_Material,,2),"-")</f>
        <v>M</v>
      </c>
      <c r="X1007" s="1">
        <f>JuchuZan[[#This Row],[Total Length]]/JuchuZan[[#This Row],[OrderQty]]</f>
        <v>310</v>
      </c>
      <c r="Y1007" s="87">
        <f>JuchuZan[[#This Row],[TotalPrice]]+Y1006</f>
        <v>989880.14999999979</v>
      </c>
      <c r="Z10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7" s="1">
        <f>JuchuZan[[#This Row],[Total Length]]/JuchuZan[[#This Row],[Total Block]]</f>
        <v>155</v>
      </c>
      <c r="AB1007" s="1">
        <f>JuchuZan[[#This Row],[TotalPrice]]/JuchuZan[[#This Row],[OrderQty]]</f>
        <v>105</v>
      </c>
      <c r="AC1007" s="1" t="e">
        <f>_xlfn.XLOOKUP(JuchuZan[[#This Row],[H'#]],#REF!,#REF!,"NA",0)</f>
        <v>#REF!</v>
      </c>
      <c r="AD1007" s="1" t="e">
        <f>_xlfn.XLOOKUP(JuchuZan[[#This Row],[H'#]],#REF!,#REF!,"NA",0)</f>
        <v>#REF!</v>
      </c>
      <c r="AE1007" s="1" t="str">
        <f>_xlfn.XLOOKUP(JuchuZan[[#This Row],[H'#]],[3]Sheet1!$H$2:$H$1079,[3]Sheet1!$B$2:$B$1079,"NA",0)</f>
        <v>WHEEL CUTTING HALF 4</v>
      </c>
    </row>
    <row r="1008" spans="1:31">
      <c r="A1008" s="1" t="s">
        <v>2643</v>
      </c>
      <c r="B1008" s="1" t="s">
        <v>1895</v>
      </c>
      <c r="C1008" s="1" t="s">
        <v>1896</v>
      </c>
      <c r="D1008" s="1">
        <v>40</v>
      </c>
      <c r="E1008" s="1">
        <v>64000</v>
      </c>
      <c r="F1008" s="1">
        <v>0</v>
      </c>
      <c r="G1008" s="1" t="s">
        <v>38</v>
      </c>
      <c r="H1008" s="1" t="s">
        <v>324</v>
      </c>
      <c r="I1008" s="1" t="s">
        <v>50</v>
      </c>
      <c r="J1008" s="1" t="s">
        <v>59</v>
      </c>
      <c r="K1008" s="1" t="s">
        <v>38</v>
      </c>
      <c r="L1008" s="1" t="s">
        <v>61</v>
      </c>
      <c r="M1008" s="1" t="s">
        <v>38</v>
      </c>
      <c r="N1008" s="1">
        <v>151.41</v>
      </c>
      <c r="O1008" s="2">
        <v>6056.4</v>
      </c>
      <c r="P1008" s="1">
        <v>21</v>
      </c>
      <c r="Q1008" s="1">
        <v>20231016</v>
      </c>
      <c r="R1008" s="1">
        <v>20231016</v>
      </c>
      <c r="S1008" s="1">
        <v>20231016</v>
      </c>
      <c r="T1008" s="1" t="s">
        <v>38</v>
      </c>
      <c r="U1008" s="1" t="b">
        <v>0</v>
      </c>
      <c r="V1008" s="1" t="b">
        <v>1</v>
      </c>
      <c r="W1008" s="1" t="str" cm="1">
        <f t="array" ref="W1008">_xlfn.XLOOKUP(MID(JuchuZan[[#This Row],[Item'#]],2,3),INDEX(_dtRg_Material,,1),INDEX(_dtRg_Material,,2),"-")</f>
        <v>-</v>
      </c>
      <c r="X1008" s="1">
        <f>JuchuZan[[#This Row],[Total Length]]/JuchuZan[[#This Row],[OrderQty]]</f>
        <v>1600</v>
      </c>
      <c r="Y1008" s="87">
        <f>JuchuZan[[#This Row],[TotalPrice]]+Y1007</f>
        <v>995936.54999999981</v>
      </c>
      <c r="Z10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8" s="1" t="e">
        <f>JuchuZan[[#This Row],[Total Length]]/JuchuZan[[#This Row],[Total Block]]</f>
        <v>#DIV/0!</v>
      </c>
      <c r="AB1008" s="1">
        <f>JuchuZan[[#This Row],[TotalPrice]]/JuchuZan[[#This Row],[OrderQty]]</f>
        <v>151.41</v>
      </c>
      <c r="AC1008" s="1" t="e">
        <f>_xlfn.XLOOKUP(JuchuZan[[#This Row],[H'#]],#REF!,#REF!,"NA",0)</f>
        <v>#REF!</v>
      </c>
      <c r="AD1008" s="1" t="e">
        <f>_xlfn.XLOOKUP(JuchuZan[[#This Row],[H'#]],#REF!,#REF!,"NA",0)</f>
        <v>#REF!</v>
      </c>
      <c r="AE1008" s="1" t="str">
        <f>_xlfn.XLOOKUP(JuchuZan[[#This Row],[H'#]],[3]Sheet1!$H$2:$H$1079,[3]Sheet1!$B$2:$B$1079,"NA",0)</f>
        <v>NA</v>
      </c>
    </row>
    <row r="1009" spans="1:31">
      <c r="A1009" s="1" t="s">
        <v>2644</v>
      </c>
      <c r="B1009" s="1" t="s">
        <v>584</v>
      </c>
      <c r="C1009" s="1" t="s">
        <v>585</v>
      </c>
      <c r="D1009" s="1">
        <v>24</v>
      </c>
      <c r="E1009" s="1">
        <v>4080</v>
      </c>
      <c r="F1009" s="1">
        <v>24</v>
      </c>
      <c r="G1009" s="1" t="s">
        <v>38</v>
      </c>
      <c r="H1009" s="1" t="s">
        <v>172</v>
      </c>
      <c r="I1009" s="1" t="s">
        <v>173</v>
      </c>
      <c r="J1009" s="1" t="s">
        <v>243</v>
      </c>
      <c r="K1009" s="1" t="s">
        <v>38</v>
      </c>
      <c r="L1009" s="1" t="s">
        <v>38</v>
      </c>
      <c r="M1009" s="1" t="s">
        <v>38</v>
      </c>
      <c r="N1009" s="1">
        <v>37</v>
      </c>
      <c r="O1009" s="2">
        <v>888</v>
      </c>
      <c r="P1009" s="1">
        <v>21</v>
      </c>
      <c r="Q1009" s="1">
        <v>20231010</v>
      </c>
      <c r="R1009" s="1">
        <v>20231016</v>
      </c>
      <c r="S1009" s="1">
        <v>20231016</v>
      </c>
      <c r="T1009" s="1" t="s">
        <v>38</v>
      </c>
      <c r="U1009" s="1" t="b">
        <v>0</v>
      </c>
      <c r="V1009" s="1" t="b">
        <v>1</v>
      </c>
      <c r="W1009" s="1" t="str" cm="1">
        <f t="array" ref="W1009">_xlfn.XLOOKUP(MID(JuchuZan[[#This Row],[Item'#]],2,3),INDEX(_dtRg_Material,,1),INDEX(_dtRg_Material,,2),"-")</f>
        <v>M</v>
      </c>
      <c r="X1009" s="1">
        <f>JuchuZan[[#This Row],[Total Length]]/JuchuZan[[#This Row],[OrderQty]]</f>
        <v>170</v>
      </c>
      <c r="Y1009" s="87">
        <f>JuchuZan[[#This Row],[TotalPrice]]+Y1008</f>
        <v>996824.54999999981</v>
      </c>
      <c r="Z10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09" s="1">
        <f>JuchuZan[[#This Row],[Total Length]]/JuchuZan[[#This Row],[Total Block]]</f>
        <v>170</v>
      </c>
      <c r="AB1009" s="1">
        <f>JuchuZan[[#This Row],[TotalPrice]]/JuchuZan[[#This Row],[OrderQty]]</f>
        <v>37</v>
      </c>
      <c r="AC1009" s="1" t="e">
        <f>_xlfn.XLOOKUP(JuchuZan[[#This Row],[H'#]],#REF!,#REF!,"NA",0)</f>
        <v>#REF!</v>
      </c>
      <c r="AD1009" s="1" t="e">
        <f>_xlfn.XLOOKUP(JuchuZan[[#This Row],[H'#]],#REF!,#REF!,"NA",0)</f>
        <v>#REF!</v>
      </c>
      <c r="AE1009" s="1" t="str">
        <f>_xlfn.XLOOKUP(JuchuZan[[#This Row],[H'#]],[3]Sheet1!$H$2:$H$1079,[3]Sheet1!$B$2:$B$1079,"NA",0)</f>
        <v>WHEEL CUTTING HALF 4</v>
      </c>
    </row>
    <row r="1010" spans="1:31">
      <c r="A1010" s="1" t="s">
        <v>2645</v>
      </c>
      <c r="B1010" s="1" t="s">
        <v>2646</v>
      </c>
      <c r="C1010" s="1" t="s">
        <v>2647</v>
      </c>
      <c r="D1010" s="1">
        <v>8</v>
      </c>
      <c r="E1010" s="1">
        <v>0</v>
      </c>
      <c r="F1010" s="1">
        <v>8</v>
      </c>
      <c r="G1010" s="1" t="s">
        <v>2648</v>
      </c>
      <c r="H1010" s="1" t="s">
        <v>49</v>
      </c>
      <c r="I1010" s="1" t="s">
        <v>50</v>
      </c>
      <c r="J1010" s="1" t="s">
        <v>68</v>
      </c>
      <c r="K1010" s="1" t="s">
        <v>115</v>
      </c>
      <c r="L1010" s="1" t="s">
        <v>38</v>
      </c>
      <c r="M1010" s="1" t="s">
        <v>53</v>
      </c>
      <c r="N1010" s="1">
        <v>155.53</v>
      </c>
      <c r="O1010" s="2">
        <v>1244.24</v>
      </c>
      <c r="P1010" s="1">
        <v>11</v>
      </c>
      <c r="Q1010" s="1">
        <v>20231010</v>
      </c>
      <c r="R1010" s="1">
        <v>20231016</v>
      </c>
      <c r="S1010" s="1">
        <v>20231016</v>
      </c>
      <c r="T1010" s="1" t="s">
        <v>38</v>
      </c>
      <c r="U1010" s="1" t="b">
        <v>0</v>
      </c>
      <c r="V1010" s="1" t="b">
        <v>1</v>
      </c>
      <c r="W1010" s="1" t="str" cm="1">
        <f t="array" ref="W1010">_xlfn.XLOOKUP(MID(JuchuZan[[#This Row],[Item'#]],2,3),INDEX(_dtRg_Material,,1),INDEX(_dtRg_Material,,2),"-")</f>
        <v>-</v>
      </c>
      <c r="X1010" s="1">
        <f>JuchuZan[[#This Row],[Total Length]]/JuchuZan[[#This Row],[OrderQty]]</f>
        <v>0</v>
      </c>
      <c r="Y1010" s="87">
        <f>JuchuZan[[#This Row],[TotalPrice]]+Y1009</f>
        <v>998068.7899999998</v>
      </c>
      <c r="Z10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0" s="1">
        <f>JuchuZan[[#This Row],[Total Length]]/JuchuZan[[#This Row],[Total Block]]</f>
        <v>0</v>
      </c>
      <c r="AB1010" s="1">
        <f>JuchuZan[[#This Row],[TotalPrice]]/JuchuZan[[#This Row],[OrderQty]]</f>
        <v>155.53</v>
      </c>
      <c r="AC1010" s="1" t="e">
        <f>_xlfn.XLOOKUP(JuchuZan[[#This Row],[H'#]],#REF!,#REF!,"NA",0)</f>
        <v>#REF!</v>
      </c>
      <c r="AD1010" s="1" t="e">
        <f>_xlfn.XLOOKUP(JuchuZan[[#This Row],[H'#]],#REF!,#REF!,"NA",0)</f>
        <v>#REF!</v>
      </c>
      <c r="AE1010" s="1" t="str">
        <f>_xlfn.XLOOKUP(JuchuZan[[#This Row],[H'#]],[3]Sheet1!$H$2:$H$1079,[3]Sheet1!$B$2:$B$1079,"NA",0)</f>
        <v>NA</v>
      </c>
    </row>
    <row r="1011" spans="1:31">
      <c r="A1011" s="1" t="s">
        <v>2649</v>
      </c>
      <c r="B1011" s="1" t="s">
        <v>2650</v>
      </c>
      <c r="C1011" s="1" t="s">
        <v>2651</v>
      </c>
      <c r="D1011" s="1">
        <v>4</v>
      </c>
      <c r="E1011" s="1">
        <v>51900</v>
      </c>
      <c r="F1011" s="1">
        <v>0</v>
      </c>
      <c r="G1011" s="1" t="s">
        <v>2648</v>
      </c>
      <c r="H1011" s="1" t="s">
        <v>324</v>
      </c>
      <c r="I1011" s="1" t="s">
        <v>50</v>
      </c>
      <c r="J1011" s="1" t="s">
        <v>68</v>
      </c>
      <c r="K1011" s="1" t="s">
        <v>38</v>
      </c>
      <c r="L1011" s="1" t="s">
        <v>38</v>
      </c>
      <c r="M1011" s="1" t="s">
        <v>38</v>
      </c>
      <c r="N1011" s="1">
        <v>4081.89</v>
      </c>
      <c r="O1011" s="2">
        <v>16327.56</v>
      </c>
      <c r="P1011" s="1">
        <v>11</v>
      </c>
      <c r="Q1011" s="1">
        <v>20231010</v>
      </c>
      <c r="R1011" s="1">
        <v>20231016</v>
      </c>
      <c r="S1011" s="1">
        <v>20231016</v>
      </c>
      <c r="T1011" s="1" t="s">
        <v>38</v>
      </c>
      <c r="U1011" s="1" t="b">
        <v>0</v>
      </c>
      <c r="V1011" s="1" t="b">
        <v>1</v>
      </c>
      <c r="W1011" s="1" t="str" cm="1">
        <f t="array" ref="W1011">_xlfn.XLOOKUP(MID(JuchuZan[[#This Row],[Item'#]],2,3),INDEX(_dtRg_Material,,1),INDEX(_dtRg_Material,,2),"-")</f>
        <v>-</v>
      </c>
      <c r="X1011" s="1">
        <f>JuchuZan[[#This Row],[Total Length]]/JuchuZan[[#This Row],[OrderQty]]</f>
        <v>12975</v>
      </c>
      <c r="Y1011" s="87">
        <f>JuchuZan[[#This Row],[TotalPrice]]+Y1010</f>
        <v>1014396.3499999999</v>
      </c>
      <c r="Z10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1" s="1" t="e">
        <f>JuchuZan[[#This Row],[Total Length]]/JuchuZan[[#This Row],[Total Block]]</f>
        <v>#DIV/0!</v>
      </c>
      <c r="AB1011" s="1">
        <f>JuchuZan[[#This Row],[TotalPrice]]/JuchuZan[[#This Row],[OrderQty]]</f>
        <v>4081.89</v>
      </c>
      <c r="AC1011" s="1" t="e">
        <f>_xlfn.XLOOKUP(JuchuZan[[#This Row],[H'#]],#REF!,#REF!,"NA",0)</f>
        <v>#REF!</v>
      </c>
      <c r="AD1011" s="1" t="e">
        <f>_xlfn.XLOOKUP(JuchuZan[[#This Row],[H'#]],#REF!,#REF!,"NA",0)</f>
        <v>#REF!</v>
      </c>
      <c r="AE1011" s="1" t="str">
        <f>_xlfn.XLOOKUP(JuchuZan[[#This Row],[H'#]],[3]Sheet1!$H$2:$H$1079,[3]Sheet1!$B$2:$B$1079,"NA",0)</f>
        <v>WHEEL CUTTING HALF 3</v>
      </c>
    </row>
    <row r="1012" spans="1:31" hidden="1">
      <c r="A1012" s="1" t="s">
        <v>2652</v>
      </c>
      <c r="B1012" s="1" t="s">
        <v>2653</v>
      </c>
      <c r="C1012" s="1" t="s">
        <v>2654</v>
      </c>
      <c r="D1012" s="1">
        <v>8</v>
      </c>
      <c r="E1012" s="1">
        <v>16040</v>
      </c>
      <c r="F1012" s="1">
        <v>0</v>
      </c>
      <c r="G1012" s="1" t="s">
        <v>2648</v>
      </c>
      <c r="H1012" s="1" t="s">
        <v>324</v>
      </c>
      <c r="I1012" s="1" t="s">
        <v>50</v>
      </c>
      <c r="J1012" s="1" t="s">
        <v>68</v>
      </c>
      <c r="K1012" s="1" t="s">
        <v>38</v>
      </c>
      <c r="L1012" s="1" t="s">
        <v>38</v>
      </c>
      <c r="M1012" s="1" t="s">
        <v>38</v>
      </c>
      <c r="N1012" s="1">
        <v>609.76</v>
      </c>
      <c r="O1012" s="2">
        <v>4878.08</v>
      </c>
      <c r="P1012" s="1">
        <v>11</v>
      </c>
      <c r="Q1012" s="1">
        <v>20231010</v>
      </c>
      <c r="R1012" s="1">
        <v>20231016</v>
      </c>
      <c r="S1012" s="1">
        <v>20231016</v>
      </c>
      <c r="T1012" s="1" t="s">
        <v>38</v>
      </c>
      <c r="U1012" s="1" t="b">
        <v>0</v>
      </c>
      <c r="V1012" s="1" t="b">
        <v>0</v>
      </c>
      <c r="W1012" s="1" t="str" cm="1">
        <f t="array" ref="W1012">_xlfn.XLOOKUP(MID(JuchuZan[[#This Row],[Item'#]],2,3),INDEX(_dtRg_Material,,1),INDEX(_dtRg_Material,,2),"-")</f>
        <v>-</v>
      </c>
      <c r="X1012" s="1">
        <f>JuchuZan[[#This Row],[Total Length]]/JuchuZan[[#This Row],[OrderQty]]</f>
        <v>2005</v>
      </c>
      <c r="Y1012" s="87">
        <f>JuchuZan[[#This Row],[TotalPrice]]+Y1011</f>
        <v>1019274.4299999998</v>
      </c>
      <c r="Z10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2" s="1" t="e">
        <f>JuchuZan[[#This Row],[Total Length]]/JuchuZan[[#This Row],[Total Block]]</f>
        <v>#DIV/0!</v>
      </c>
      <c r="AB1012" s="1">
        <f>JuchuZan[[#This Row],[TotalPrice]]/JuchuZan[[#This Row],[OrderQty]]</f>
        <v>609.76</v>
      </c>
      <c r="AC1012" s="1" t="e">
        <f>_xlfn.XLOOKUP(JuchuZan[[#This Row],[H'#]],#REF!,#REF!,"NA",0)</f>
        <v>#REF!</v>
      </c>
      <c r="AD1012" s="1" t="e">
        <f>_xlfn.XLOOKUP(JuchuZan[[#This Row],[H'#]],#REF!,#REF!,"NA",0)</f>
        <v>#REF!</v>
      </c>
      <c r="AE1012" s="1" t="str">
        <f>_xlfn.XLOOKUP(JuchuZan[[#This Row],[H'#]],[3]Sheet1!$H$2:$H$1079,[3]Sheet1!$B$2:$B$1079,"NA",0)</f>
        <v>NA</v>
      </c>
    </row>
    <row r="1013" spans="1:31">
      <c r="A1013" s="1" t="s">
        <v>2655</v>
      </c>
      <c r="B1013" s="1" t="s">
        <v>2656</v>
      </c>
      <c r="C1013" s="1" t="s">
        <v>2657</v>
      </c>
      <c r="D1013" s="1">
        <v>8</v>
      </c>
      <c r="E1013" s="1">
        <v>16800</v>
      </c>
      <c r="F1013" s="1">
        <v>64</v>
      </c>
      <c r="G1013" s="1" t="s">
        <v>156</v>
      </c>
      <c r="H1013" s="1" t="s">
        <v>66</v>
      </c>
      <c r="I1013" s="1" t="s">
        <v>67</v>
      </c>
      <c r="J1013" s="1" t="s">
        <v>44</v>
      </c>
      <c r="K1013" s="1" t="s">
        <v>207</v>
      </c>
      <c r="L1013" s="1" t="s">
        <v>38</v>
      </c>
      <c r="M1013" s="1" t="s">
        <v>38</v>
      </c>
      <c r="N1013" s="1">
        <v>1670.19</v>
      </c>
      <c r="O1013" s="2">
        <v>13361.52</v>
      </c>
      <c r="P1013" s="1">
        <v>11</v>
      </c>
      <c r="Q1013" s="1">
        <v>20231016</v>
      </c>
      <c r="R1013" s="1">
        <v>20231016</v>
      </c>
      <c r="S1013" s="1">
        <v>20231016</v>
      </c>
      <c r="T1013" s="1" t="s">
        <v>38</v>
      </c>
      <c r="U1013" s="1" t="b">
        <v>0</v>
      </c>
      <c r="V1013" s="1" t="b">
        <v>1</v>
      </c>
      <c r="W1013" s="1" t="str" cm="1">
        <f t="array" ref="W1013">_xlfn.XLOOKUP(MID(JuchuZan[[#This Row],[Item'#]],2,3),INDEX(_dtRg_Material,,1),INDEX(_dtRg_Material,,2),"-")</f>
        <v>-</v>
      </c>
      <c r="X1013" s="1">
        <f>JuchuZan[[#This Row],[Total Length]]/JuchuZan[[#This Row],[OrderQty]]</f>
        <v>2100</v>
      </c>
      <c r="Y1013" s="87">
        <f>JuchuZan[[#This Row],[TotalPrice]]+Y1012</f>
        <v>1032635.9499999998</v>
      </c>
      <c r="Z10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3" s="1">
        <f>JuchuZan[[#This Row],[Total Length]]/JuchuZan[[#This Row],[Total Block]]</f>
        <v>262.5</v>
      </c>
      <c r="AB1013" s="1">
        <f>JuchuZan[[#This Row],[TotalPrice]]/JuchuZan[[#This Row],[OrderQty]]</f>
        <v>1670.19</v>
      </c>
      <c r="AC1013" s="1" t="e">
        <f>_xlfn.XLOOKUP(JuchuZan[[#This Row],[H'#]],#REF!,#REF!,"NA",0)</f>
        <v>#REF!</v>
      </c>
      <c r="AD1013" s="1" t="e">
        <f>_xlfn.XLOOKUP(JuchuZan[[#This Row],[H'#]],#REF!,#REF!,"NA",0)</f>
        <v>#REF!</v>
      </c>
      <c r="AE1013" s="1" t="str">
        <f>_xlfn.XLOOKUP(JuchuZan[[#This Row],[H'#]],[3]Sheet1!$H$2:$H$1079,[3]Sheet1!$B$2:$B$1079,"NA",0)</f>
        <v>NA</v>
      </c>
    </row>
    <row r="1014" spans="1:31">
      <c r="A1014" s="1" t="s">
        <v>2658</v>
      </c>
      <c r="B1014" s="1" t="s">
        <v>2659</v>
      </c>
      <c r="C1014" s="1" t="s">
        <v>2660</v>
      </c>
      <c r="D1014" s="1">
        <v>2</v>
      </c>
      <c r="E1014" s="1">
        <v>3800</v>
      </c>
      <c r="F1014" s="1">
        <v>4</v>
      </c>
      <c r="G1014" s="1" t="s">
        <v>2661</v>
      </c>
      <c r="H1014" s="1" t="s">
        <v>157</v>
      </c>
      <c r="I1014" s="1" t="s">
        <v>67</v>
      </c>
      <c r="J1014" s="1" t="s">
        <v>114</v>
      </c>
      <c r="K1014" s="1" t="s">
        <v>52</v>
      </c>
      <c r="L1014" s="1" t="s">
        <v>38</v>
      </c>
      <c r="M1014" s="1" t="s">
        <v>53</v>
      </c>
      <c r="N1014" s="1">
        <v>660.23</v>
      </c>
      <c r="O1014" s="2">
        <v>1320.46</v>
      </c>
      <c r="P1014" s="1">
        <v>11</v>
      </c>
      <c r="Q1014" s="1">
        <v>20230912</v>
      </c>
      <c r="R1014" s="1">
        <v>20231016</v>
      </c>
      <c r="S1014" s="1">
        <v>20231016</v>
      </c>
      <c r="T1014" s="1" t="s">
        <v>2662</v>
      </c>
      <c r="U1014" s="1" t="b">
        <v>0</v>
      </c>
      <c r="V1014" s="1" t="b">
        <v>1</v>
      </c>
      <c r="W1014" s="1" t="str" cm="1">
        <f t="array" ref="W1014">_xlfn.XLOOKUP(MID(JuchuZan[[#This Row],[Item'#]],2,3),INDEX(_dtRg_Material,,1),INDEX(_dtRg_Material,,2),"-")</f>
        <v>-</v>
      </c>
      <c r="X1014" s="1">
        <f>JuchuZan[[#This Row],[Total Length]]/JuchuZan[[#This Row],[OrderQty]]</f>
        <v>1900</v>
      </c>
      <c r="Y1014" s="87">
        <f>JuchuZan[[#This Row],[TotalPrice]]+Y1013</f>
        <v>1033956.4099999998</v>
      </c>
      <c r="Z10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4" s="1">
        <f>JuchuZan[[#This Row],[Total Length]]/JuchuZan[[#This Row],[Total Block]]</f>
        <v>950</v>
      </c>
      <c r="AB1014" s="1">
        <f>JuchuZan[[#This Row],[TotalPrice]]/JuchuZan[[#This Row],[OrderQty]]</f>
        <v>660.23</v>
      </c>
      <c r="AC1014" s="1" t="e">
        <f>_xlfn.XLOOKUP(JuchuZan[[#This Row],[H'#]],#REF!,#REF!,"NA",0)</f>
        <v>#REF!</v>
      </c>
      <c r="AD1014" s="1" t="e">
        <f>_xlfn.XLOOKUP(JuchuZan[[#This Row],[H'#]],#REF!,#REF!,"NA",0)</f>
        <v>#REF!</v>
      </c>
      <c r="AE1014" s="1" t="str">
        <f>_xlfn.XLOOKUP(JuchuZan[[#This Row],[H'#]],[3]Sheet1!$H$2:$H$1079,[3]Sheet1!$B$2:$B$1079,"NA",0)</f>
        <v>BLOCK SURFACE &amp; GROOVE G</v>
      </c>
    </row>
    <row r="1015" spans="1:31" hidden="1">
      <c r="A1015" s="1" t="s">
        <v>2663</v>
      </c>
      <c r="B1015" s="1" t="s">
        <v>1283</v>
      </c>
      <c r="C1015" s="1" t="s">
        <v>1284</v>
      </c>
      <c r="D1015" s="1">
        <v>2</v>
      </c>
      <c r="E1015" s="1">
        <v>1000</v>
      </c>
      <c r="F1015" s="1">
        <v>2</v>
      </c>
      <c r="G1015" s="1" t="s">
        <v>38</v>
      </c>
      <c r="H1015" s="1" t="s">
        <v>93</v>
      </c>
      <c r="I1015" s="1" t="s">
        <v>43</v>
      </c>
      <c r="J1015" s="1" t="s">
        <v>360</v>
      </c>
      <c r="K1015" s="1" t="s">
        <v>227</v>
      </c>
      <c r="L1015" s="1" t="s">
        <v>38</v>
      </c>
      <c r="M1015" s="1" t="s">
        <v>289</v>
      </c>
      <c r="N1015" s="1">
        <v>525.14</v>
      </c>
      <c r="O1015" s="2">
        <v>1050.28</v>
      </c>
      <c r="P1015" s="1">
        <v>21</v>
      </c>
      <c r="Q1015" s="1">
        <v>20230901</v>
      </c>
      <c r="R1015" s="1">
        <v>20231016</v>
      </c>
      <c r="S1015" s="1">
        <v>20231016</v>
      </c>
      <c r="T1015" s="1" t="s">
        <v>38</v>
      </c>
      <c r="U1015" s="1" t="b">
        <v>0</v>
      </c>
      <c r="V1015" s="1" t="b">
        <v>0</v>
      </c>
      <c r="W1015" s="1" t="str" cm="1">
        <f t="array" ref="W1015">_xlfn.XLOOKUP(MID(JuchuZan[[#This Row],[Item'#]],2,3),INDEX(_dtRg_Material,,1),INDEX(_dtRg_Material,,2),"-")</f>
        <v>-</v>
      </c>
      <c r="X1015" s="1">
        <f>JuchuZan[[#This Row],[Total Length]]/JuchuZan[[#This Row],[OrderQty]]</f>
        <v>500</v>
      </c>
      <c r="Y1015" s="87">
        <f>JuchuZan[[#This Row],[TotalPrice]]+Y1014</f>
        <v>1035006.6899999998</v>
      </c>
      <c r="Z10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5" s="1">
        <f>JuchuZan[[#This Row],[Total Length]]/JuchuZan[[#This Row],[Total Block]]</f>
        <v>500</v>
      </c>
      <c r="AB1015" s="1">
        <f>JuchuZan[[#This Row],[TotalPrice]]/JuchuZan[[#This Row],[OrderQty]]</f>
        <v>525.14</v>
      </c>
      <c r="AC1015" s="1" t="e">
        <f>_xlfn.XLOOKUP(JuchuZan[[#This Row],[H'#]],#REF!,#REF!,"NA",0)</f>
        <v>#REF!</v>
      </c>
      <c r="AD1015" s="1" t="e">
        <f>_xlfn.XLOOKUP(JuchuZan[[#This Row],[H'#]],#REF!,#REF!,"NA",0)</f>
        <v>#REF!</v>
      </c>
      <c r="AE1015" s="1" t="str">
        <f>_xlfn.XLOOKUP(JuchuZan[[#This Row],[H'#]],[3]Sheet1!$H$2:$H$1079,[3]Sheet1!$B$2:$B$1079,"NA",0)</f>
        <v>CUTTING &amp; HOLE MACHINING (GL)</v>
      </c>
    </row>
    <row r="1016" spans="1:31">
      <c r="A1016" s="1" t="s">
        <v>2664</v>
      </c>
      <c r="B1016" s="1" t="s">
        <v>1705</v>
      </c>
      <c r="C1016" s="1" t="s">
        <v>1706</v>
      </c>
      <c r="D1016" s="1">
        <v>16</v>
      </c>
      <c r="E1016" s="1">
        <v>3920</v>
      </c>
      <c r="F1016" s="1">
        <v>32</v>
      </c>
      <c r="G1016" s="1" t="s">
        <v>171</v>
      </c>
      <c r="H1016" s="1" t="s">
        <v>172</v>
      </c>
      <c r="I1016" s="1" t="s">
        <v>173</v>
      </c>
      <c r="J1016" s="1" t="s">
        <v>243</v>
      </c>
      <c r="K1016" s="1" t="s">
        <v>38</v>
      </c>
      <c r="L1016" s="1" t="s">
        <v>38</v>
      </c>
      <c r="M1016" s="1" t="s">
        <v>38</v>
      </c>
      <c r="N1016" s="1">
        <v>53.05</v>
      </c>
      <c r="O1016" s="2">
        <v>848.8</v>
      </c>
      <c r="P1016" s="1">
        <v>11</v>
      </c>
      <c r="Q1016" s="1">
        <v>20231016</v>
      </c>
      <c r="R1016" s="1">
        <v>20231016</v>
      </c>
      <c r="S1016" s="1">
        <v>20231016</v>
      </c>
      <c r="T1016" s="1" t="s">
        <v>38</v>
      </c>
      <c r="U1016" s="1" t="b">
        <v>0</v>
      </c>
      <c r="V1016" s="1" t="b">
        <v>1</v>
      </c>
      <c r="W1016" s="1" t="str" cm="1">
        <f t="array" ref="W1016">_xlfn.XLOOKUP(MID(JuchuZan[[#This Row],[Item'#]],2,3),INDEX(_dtRg_Material,,1),INDEX(_dtRg_Material,,2),"-")</f>
        <v>M</v>
      </c>
      <c r="X1016" s="1">
        <f>JuchuZan[[#This Row],[Total Length]]/JuchuZan[[#This Row],[OrderQty]]</f>
        <v>245</v>
      </c>
      <c r="Y1016" s="87">
        <f>JuchuZan[[#This Row],[TotalPrice]]+Y1015</f>
        <v>1035855.4899999999</v>
      </c>
      <c r="Z10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6" s="1">
        <f>JuchuZan[[#This Row],[Total Length]]/JuchuZan[[#This Row],[Total Block]]</f>
        <v>122.5</v>
      </c>
      <c r="AB1016" s="1">
        <f>JuchuZan[[#This Row],[TotalPrice]]/JuchuZan[[#This Row],[OrderQty]]</f>
        <v>53.05</v>
      </c>
      <c r="AC1016" s="1" t="e">
        <f>_xlfn.XLOOKUP(JuchuZan[[#This Row],[H'#]],#REF!,#REF!,"NA",0)</f>
        <v>#REF!</v>
      </c>
      <c r="AD1016" s="1" t="e">
        <f>_xlfn.XLOOKUP(JuchuZan[[#This Row],[H'#]],#REF!,#REF!,"NA",0)</f>
        <v>#REF!</v>
      </c>
      <c r="AE1016" s="1" t="str">
        <f>_xlfn.XLOOKUP(JuchuZan[[#This Row],[H'#]],[3]Sheet1!$H$2:$H$1079,[3]Sheet1!$B$2:$B$1079,"NA",0)</f>
        <v>NA</v>
      </c>
    </row>
    <row r="1017" spans="1:31">
      <c r="A1017" s="1" t="s">
        <v>2665</v>
      </c>
      <c r="B1017" s="1" t="s">
        <v>2666</v>
      </c>
      <c r="C1017" s="1" t="s">
        <v>2667</v>
      </c>
      <c r="D1017" s="1">
        <v>2</v>
      </c>
      <c r="E1017" s="1">
        <v>2060</v>
      </c>
      <c r="F1017" s="1">
        <v>4</v>
      </c>
      <c r="G1017" s="1" t="s">
        <v>1276</v>
      </c>
      <c r="H1017" s="1" t="s">
        <v>183</v>
      </c>
      <c r="I1017" s="1" t="s">
        <v>184</v>
      </c>
      <c r="J1017" s="1" t="s">
        <v>59</v>
      </c>
      <c r="K1017" s="1" t="s">
        <v>38</v>
      </c>
      <c r="L1017" s="1" t="s">
        <v>38</v>
      </c>
      <c r="M1017" s="1" t="s">
        <v>38</v>
      </c>
      <c r="N1017" s="1">
        <v>148</v>
      </c>
      <c r="O1017" s="2">
        <v>296</v>
      </c>
      <c r="P1017" s="1">
        <v>11</v>
      </c>
      <c r="Q1017" s="1">
        <v>20231016</v>
      </c>
      <c r="R1017" s="1">
        <v>20231016</v>
      </c>
      <c r="S1017" s="1">
        <v>20231016</v>
      </c>
      <c r="T1017" s="1" t="s">
        <v>38</v>
      </c>
      <c r="U1017" s="1" t="b">
        <v>0</v>
      </c>
      <c r="V1017" s="1" t="b">
        <v>1</v>
      </c>
      <c r="W1017" s="1" t="str" cm="1">
        <f t="array" ref="W1017">_xlfn.XLOOKUP(MID(JuchuZan[[#This Row],[Item'#]],2,3),INDEX(_dtRg_Material,,1),INDEX(_dtRg_Material,,2),"-")</f>
        <v>M</v>
      </c>
      <c r="X1017" s="1">
        <f>JuchuZan[[#This Row],[Total Length]]/JuchuZan[[#This Row],[OrderQty]]</f>
        <v>1030</v>
      </c>
      <c r="Y1017" s="87">
        <f>JuchuZan[[#This Row],[TotalPrice]]+Y1016</f>
        <v>1036151.4899999999</v>
      </c>
      <c r="Z10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7" s="1">
        <f>JuchuZan[[#This Row],[Total Length]]/JuchuZan[[#This Row],[Total Block]]</f>
        <v>515</v>
      </c>
      <c r="AB1017" s="1">
        <f>JuchuZan[[#This Row],[TotalPrice]]/JuchuZan[[#This Row],[OrderQty]]</f>
        <v>148</v>
      </c>
      <c r="AC1017" s="1" t="e">
        <f>_xlfn.XLOOKUP(JuchuZan[[#This Row],[H'#]],#REF!,#REF!,"NA",0)</f>
        <v>#REF!</v>
      </c>
      <c r="AD1017" s="1" t="e">
        <f>_xlfn.XLOOKUP(JuchuZan[[#This Row],[H'#]],#REF!,#REF!,"NA",0)</f>
        <v>#REF!</v>
      </c>
      <c r="AE1017" s="1" t="str">
        <f>_xlfn.XLOOKUP(JuchuZan[[#This Row],[H'#]],[3]Sheet1!$H$2:$H$1079,[3]Sheet1!$B$2:$B$1079,"NA",0)</f>
        <v>NA</v>
      </c>
    </row>
    <row r="1018" spans="1:31">
      <c r="A1018" s="1" t="s">
        <v>2668</v>
      </c>
      <c r="B1018" s="1" t="s">
        <v>2669</v>
      </c>
      <c r="C1018" s="1" t="s">
        <v>2670</v>
      </c>
      <c r="D1018" s="1">
        <v>6</v>
      </c>
      <c r="E1018" s="1">
        <v>10830</v>
      </c>
      <c r="F1018" s="1">
        <v>18</v>
      </c>
      <c r="G1018" s="1" t="s">
        <v>1276</v>
      </c>
      <c r="H1018" s="1" t="s">
        <v>66</v>
      </c>
      <c r="I1018" s="1" t="s">
        <v>67</v>
      </c>
      <c r="J1018" s="1" t="s">
        <v>68</v>
      </c>
      <c r="K1018" s="1" t="s">
        <v>207</v>
      </c>
      <c r="L1018" s="1" t="s">
        <v>163</v>
      </c>
      <c r="M1018" s="1" t="s">
        <v>208</v>
      </c>
      <c r="N1018" s="1">
        <v>636.67999999999995</v>
      </c>
      <c r="O1018" s="2">
        <v>3820.08</v>
      </c>
      <c r="P1018" s="1">
        <v>11</v>
      </c>
      <c r="Q1018" s="1">
        <v>20231016</v>
      </c>
      <c r="R1018" s="1">
        <v>20231016</v>
      </c>
      <c r="S1018" s="1">
        <v>20231016</v>
      </c>
      <c r="T1018" s="1" t="s">
        <v>38</v>
      </c>
      <c r="U1018" s="1" t="b">
        <v>0</v>
      </c>
      <c r="V1018" s="1" t="b">
        <v>1</v>
      </c>
      <c r="W1018" s="1" t="str" cm="1">
        <f t="array" ref="W1018">_xlfn.XLOOKUP(MID(JuchuZan[[#This Row],[Item'#]],2,3),INDEX(_dtRg_Material,,1),INDEX(_dtRg_Material,,2),"-")</f>
        <v>-</v>
      </c>
      <c r="X1018" s="1">
        <f>JuchuZan[[#This Row],[Total Length]]/JuchuZan[[#This Row],[OrderQty]]</f>
        <v>1805</v>
      </c>
      <c r="Y1018" s="87">
        <f>JuchuZan[[#This Row],[TotalPrice]]+Y1017</f>
        <v>1039971.5699999998</v>
      </c>
      <c r="Z10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8" s="1">
        <f>JuchuZan[[#This Row],[Total Length]]/JuchuZan[[#This Row],[Total Block]]</f>
        <v>601.66666666666663</v>
      </c>
      <c r="AB1018" s="1">
        <f>JuchuZan[[#This Row],[TotalPrice]]/JuchuZan[[#This Row],[OrderQty]]</f>
        <v>636.67999999999995</v>
      </c>
      <c r="AC1018" s="1" t="e">
        <f>_xlfn.XLOOKUP(JuchuZan[[#This Row],[H'#]],#REF!,#REF!,"NA",0)</f>
        <v>#REF!</v>
      </c>
      <c r="AD1018" s="1" t="e">
        <f>_xlfn.XLOOKUP(JuchuZan[[#This Row],[H'#]],#REF!,#REF!,"NA",0)</f>
        <v>#REF!</v>
      </c>
      <c r="AE1018" s="1" t="str">
        <f>_xlfn.XLOOKUP(JuchuZan[[#This Row],[H'#]],[3]Sheet1!$H$2:$H$1079,[3]Sheet1!$B$2:$B$1079,"NA",0)</f>
        <v>NA</v>
      </c>
    </row>
    <row r="1019" spans="1:31">
      <c r="A1019" s="1" t="s">
        <v>2671</v>
      </c>
      <c r="B1019" s="1" t="s">
        <v>2672</v>
      </c>
      <c r="C1019" s="1" t="s">
        <v>2673</v>
      </c>
      <c r="D1019" s="1">
        <v>2</v>
      </c>
      <c r="E1019" s="1">
        <v>8640</v>
      </c>
      <c r="F1019" s="1">
        <v>4</v>
      </c>
      <c r="G1019" s="1" t="s">
        <v>42</v>
      </c>
      <c r="H1019" s="1" t="s">
        <v>49</v>
      </c>
      <c r="I1019" s="1" t="s">
        <v>50</v>
      </c>
      <c r="J1019" s="1" t="s">
        <v>51</v>
      </c>
      <c r="K1019" s="1" t="s">
        <v>207</v>
      </c>
      <c r="L1019" s="1" t="s">
        <v>38</v>
      </c>
      <c r="M1019" s="1" t="s">
        <v>53</v>
      </c>
      <c r="N1019" s="1">
        <v>655.93</v>
      </c>
      <c r="O1019" s="2">
        <v>1311.86</v>
      </c>
      <c r="P1019" s="1">
        <v>11</v>
      </c>
      <c r="Q1019" s="1">
        <v>20230905</v>
      </c>
      <c r="R1019" s="1">
        <v>20231016</v>
      </c>
      <c r="S1019" s="1">
        <v>20231016</v>
      </c>
      <c r="T1019" s="1" t="s">
        <v>2674</v>
      </c>
      <c r="U1019" s="1" t="b">
        <v>0</v>
      </c>
      <c r="V1019" s="1" t="b">
        <v>1</v>
      </c>
      <c r="W1019" s="1" t="str" cm="1">
        <f t="array" ref="W1019">_xlfn.XLOOKUP(MID(JuchuZan[[#This Row],[Item'#]],2,3),INDEX(_dtRg_Material,,1),INDEX(_dtRg_Material,,2),"-")</f>
        <v>-</v>
      </c>
      <c r="X1019" s="1">
        <f>JuchuZan[[#This Row],[Total Length]]/JuchuZan[[#This Row],[OrderQty]]</f>
        <v>4320</v>
      </c>
      <c r="Y1019" s="87">
        <f>JuchuZan[[#This Row],[TotalPrice]]+Y1018</f>
        <v>1041283.4299999998</v>
      </c>
      <c r="Z10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19" s="1">
        <f>JuchuZan[[#This Row],[Total Length]]/JuchuZan[[#This Row],[Total Block]]</f>
        <v>2160</v>
      </c>
      <c r="AB1019" s="1">
        <f>JuchuZan[[#This Row],[TotalPrice]]/JuchuZan[[#This Row],[OrderQty]]</f>
        <v>655.93</v>
      </c>
      <c r="AC1019" s="1" t="e">
        <f>_xlfn.XLOOKUP(JuchuZan[[#This Row],[H'#]],#REF!,#REF!,"NA",0)</f>
        <v>#REF!</v>
      </c>
      <c r="AD1019" s="1" t="e">
        <f>_xlfn.XLOOKUP(JuchuZan[[#This Row],[H'#]],#REF!,#REF!,"NA",0)</f>
        <v>#REF!</v>
      </c>
      <c r="AE1019" s="1" t="str">
        <f>_xlfn.XLOOKUP(JuchuZan[[#This Row],[H'#]],[3]Sheet1!$H$2:$H$1079,[3]Sheet1!$B$2:$B$1079,"NA",0)</f>
        <v>NA</v>
      </c>
    </row>
    <row r="1020" spans="1:31">
      <c r="A1020" s="1" t="s">
        <v>2675</v>
      </c>
      <c r="B1020" s="1" t="s">
        <v>1708</v>
      </c>
      <c r="C1020" s="1" t="s">
        <v>1709</v>
      </c>
      <c r="D1020" s="1">
        <v>16</v>
      </c>
      <c r="E1020" s="1">
        <v>3520</v>
      </c>
      <c r="F1020" s="1">
        <v>32</v>
      </c>
      <c r="G1020" s="1" t="s">
        <v>171</v>
      </c>
      <c r="H1020" s="1" t="s">
        <v>172</v>
      </c>
      <c r="I1020" s="1" t="s">
        <v>173</v>
      </c>
      <c r="J1020" s="1" t="s">
        <v>243</v>
      </c>
      <c r="K1020" s="1" t="s">
        <v>38</v>
      </c>
      <c r="L1020" s="1" t="s">
        <v>38</v>
      </c>
      <c r="M1020" s="1" t="s">
        <v>38</v>
      </c>
      <c r="N1020" s="1">
        <v>51.24</v>
      </c>
      <c r="O1020" s="2">
        <v>819.84</v>
      </c>
      <c r="P1020" s="1">
        <v>11</v>
      </c>
      <c r="Q1020" s="1">
        <v>20231016</v>
      </c>
      <c r="R1020" s="1">
        <v>20231016</v>
      </c>
      <c r="S1020" s="1">
        <v>20231016</v>
      </c>
      <c r="T1020" s="1" t="s">
        <v>38</v>
      </c>
      <c r="U1020" s="1" t="b">
        <v>0</v>
      </c>
      <c r="V1020" s="1" t="b">
        <v>1</v>
      </c>
      <c r="W1020" s="1" t="str" cm="1">
        <f t="array" ref="W1020">_xlfn.XLOOKUP(MID(JuchuZan[[#This Row],[Item'#]],2,3),INDEX(_dtRg_Material,,1),INDEX(_dtRg_Material,,2),"-")</f>
        <v>M</v>
      </c>
      <c r="X1020" s="1">
        <f>JuchuZan[[#This Row],[Total Length]]/JuchuZan[[#This Row],[OrderQty]]</f>
        <v>220</v>
      </c>
      <c r="Y1020" s="87">
        <f>JuchuZan[[#This Row],[TotalPrice]]+Y1019</f>
        <v>1042103.2699999998</v>
      </c>
      <c r="Z10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0" s="1">
        <f>JuchuZan[[#This Row],[Total Length]]/JuchuZan[[#This Row],[Total Block]]</f>
        <v>110</v>
      </c>
      <c r="AB1020" s="1">
        <f>JuchuZan[[#This Row],[TotalPrice]]/JuchuZan[[#This Row],[OrderQty]]</f>
        <v>51.24</v>
      </c>
      <c r="AC1020" s="1" t="e">
        <f>_xlfn.XLOOKUP(JuchuZan[[#This Row],[H'#]],#REF!,#REF!,"NA",0)</f>
        <v>#REF!</v>
      </c>
      <c r="AD1020" s="1" t="e">
        <f>_xlfn.XLOOKUP(JuchuZan[[#This Row],[H'#]],#REF!,#REF!,"NA",0)</f>
        <v>#REF!</v>
      </c>
      <c r="AE1020" s="1" t="str">
        <f>_xlfn.XLOOKUP(JuchuZan[[#This Row],[H'#]],[3]Sheet1!$H$2:$H$1079,[3]Sheet1!$B$2:$B$1079,"NA",0)</f>
        <v>NA</v>
      </c>
    </row>
    <row r="1021" spans="1:31">
      <c r="A1021" s="1" t="s">
        <v>2676</v>
      </c>
      <c r="B1021" s="1" t="s">
        <v>1452</v>
      </c>
      <c r="C1021" s="1" t="s">
        <v>1453</v>
      </c>
      <c r="D1021" s="1">
        <v>16</v>
      </c>
      <c r="E1021" s="1">
        <v>7520</v>
      </c>
      <c r="F1021" s="1">
        <v>32</v>
      </c>
      <c r="G1021" s="1" t="s">
        <v>171</v>
      </c>
      <c r="H1021" s="1" t="s">
        <v>172</v>
      </c>
      <c r="I1021" s="1" t="s">
        <v>173</v>
      </c>
      <c r="J1021" s="1" t="s">
        <v>243</v>
      </c>
      <c r="K1021" s="1" t="s">
        <v>38</v>
      </c>
      <c r="L1021" s="1" t="s">
        <v>38</v>
      </c>
      <c r="M1021" s="1" t="s">
        <v>38</v>
      </c>
      <c r="N1021" s="1">
        <v>69.400000000000006</v>
      </c>
      <c r="O1021" s="2">
        <v>1110.4000000000001</v>
      </c>
      <c r="P1021" s="1">
        <v>11</v>
      </c>
      <c r="Q1021" s="1">
        <v>20231016</v>
      </c>
      <c r="R1021" s="1">
        <v>20231016</v>
      </c>
      <c r="S1021" s="1">
        <v>20231016</v>
      </c>
      <c r="T1021" s="1" t="s">
        <v>38</v>
      </c>
      <c r="U1021" s="1" t="b">
        <v>0</v>
      </c>
      <c r="V1021" s="1" t="b">
        <v>1</v>
      </c>
      <c r="W1021" s="1" t="str" cm="1">
        <f t="array" ref="W1021">_xlfn.XLOOKUP(MID(JuchuZan[[#This Row],[Item'#]],2,3),INDEX(_dtRg_Material,,1),INDEX(_dtRg_Material,,2),"-")</f>
        <v>M</v>
      </c>
      <c r="X1021" s="1">
        <f>JuchuZan[[#This Row],[Total Length]]/JuchuZan[[#This Row],[OrderQty]]</f>
        <v>470</v>
      </c>
      <c r="Y1021" s="87">
        <f>JuchuZan[[#This Row],[TotalPrice]]+Y1020</f>
        <v>1043213.6699999998</v>
      </c>
      <c r="Z10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1" s="1">
        <f>JuchuZan[[#This Row],[Total Length]]/JuchuZan[[#This Row],[Total Block]]</f>
        <v>235</v>
      </c>
      <c r="AB1021" s="1">
        <f>JuchuZan[[#This Row],[TotalPrice]]/JuchuZan[[#This Row],[OrderQty]]</f>
        <v>69.400000000000006</v>
      </c>
      <c r="AC1021" s="1" t="e">
        <f>_xlfn.XLOOKUP(JuchuZan[[#This Row],[H'#]],#REF!,#REF!,"NA",0)</f>
        <v>#REF!</v>
      </c>
      <c r="AD1021" s="1" t="e">
        <f>_xlfn.XLOOKUP(JuchuZan[[#This Row],[H'#]],#REF!,#REF!,"NA",0)</f>
        <v>#REF!</v>
      </c>
      <c r="AE1021" s="1" t="str">
        <f>_xlfn.XLOOKUP(JuchuZan[[#This Row],[H'#]],[3]Sheet1!$H$2:$H$1079,[3]Sheet1!$B$2:$B$1079,"NA",0)</f>
        <v>NA</v>
      </c>
    </row>
    <row r="1022" spans="1:31">
      <c r="A1022" s="1" t="s">
        <v>2677</v>
      </c>
      <c r="B1022" s="1" t="s">
        <v>2678</v>
      </c>
      <c r="C1022" s="1" t="s">
        <v>2679</v>
      </c>
      <c r="D1022" s="1">
        <v>2</v>
      </c>
      <c r="E1022" s="1">
        <v>8640</v>
      </c>
      <c r="F1022" s="1">
        <v>4</v>
      </c>
      <c r="G1022" s="1" t="s">
        <v>42</v>
      </c>
      <c r="H1022" s="1" t="s">
        <v>49</v>
      </c>
      <c r="I1022" s="1" t="s">
        <v>50</v>
      </c>
      <c r="J1022" s="1" t="s">
        <v>397</v>
      </c>
      <c r="K1022" s="1" t="s">
        <v>207</v>
      </c>
      <c r="L1022" s="1" t="s">
        <v>38</v>
      </c>
      <c r="M1022" s="1" t="s">
        <v>38</v>
      </c>
      <c r="N1022" s="1">
        <v>614</v>
      </c>
      <c r="O1022" s="2">
        <v>1228</v>
      </c>
      <c r="P1022" s="1">
        <v>11</v>
      </c>
      <c r="Q1022" s="1">
        <v>20231016</v>
      </c>
      <c r="R1022" s="1">
        <v>20231016</v>
      </c>
      <c r="S1022" s="1">
        <v>20231016</v>
      </c>
      <c r="T1022" s="1" t="s">
        <v>38</v>
      </c>
      <c r="U1022" s="1" t="b">
        <v>0</v>
      </c>
      <c r="V1022" s="1" t="b">
        <v>1</v>
      </c>
      <c r="W1022" s="1" t="str" cm="1">
        <f t="array" ref="W1022">_xlfn.XLOOKUP(MID(JuchuZan[[#This Row],[Item'#]],2,3),INDEX(_dtRg_Material,,1),INDEX(_dtRg_Material,,2),"-")</f>
        <v>-</v>
      </c>
      <c r="X1022" s="1">
        <f>JuchuZan[[#This Row],[Total Length]]/JuchuZan[[#This Row],[OrderQty]]</f>
        <v>4320</v>
      </c>
      <c r="Y1022" s="87">
        <f>JuchuZan[[#This Row],[TotalPrice]]+Y1021</f>
        <v>1044441.6699999998</v>
      </c>
      <c r="Z10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2" s="1">
        <f>JuchuZan[[#This Row],[Total Length]]/JuchuZan[[#This Row],[Total Block]]</f>
        <v>2160</v>
      </c>
      <c r="AB1022" s="1">
        <f>JuchuZan[[#This Row],[TotalPrice]]/JuchuZan[[#This Row],[OrderQty]]</f>
        <v>614</v>
      </c>
      <c r="AC1022" s="1" t="e">
        <f>_xlfn.XLOOKUP(JuchuZan[[#This Row],[H'#]],#REF!,#REF!,"NA",0)</f>
        <v>#REF!</v>
      </c>
      <c r="AD1022" s="1" t="e">
        <f>_xlfn.XLOOKUP(JuchuZan[[#This Row],[H'#]],#REF!,#REF!,"NA",0)</f>
        <v>#REF!</v>
      </c>
      <c r="AE1022" s="1" t="str">
        <f>_xlfn.XLOOKUP(JuchuZan[[#This Row],[H'#]],[3]Sheet1!$H$2:$H$1079,[3]Sheet1!$B$2:$B$1079,"NA",0)</f>
        <v>NA</v>
      </c>
    </row>
    <row r="1023" spans="1:31">
      <c r="A1023" s="1" t="s">
        <v>2680</v>
      </c>
      <c r="B1023" s="1" t="s">
        <v>934</v>
      </c>
      <c r="C1023" s="1" t="s">
        <v>935</v>
      </c>
      <c r="D1023" s="1">
        <v>24</v>
      </c>
      <c r="E1023" s="1">
        <v>29184</v>
      </c>
      <c r="F1023" s="1">
        <v>48</v>
      </c>
      <c r="G1023" s="1" t="s">
        <v>936</v>
      </c>
      <c r="H1023" s="1" t="s">
        <v>49</v>
      </c>
      <c r="I1023" s="1" t="s">
        <v>50</v>
      </c>
      <c r="J1023" s="1" t="s">
        <v>397</v>
      </c>
      <c r="K1023" s="1" t="s">
        <v>82</v>
      </c>
      <c r="L1023" s="1" t="s">
        <v>38</v>
      </c>
      <c r="M1023" s="1" t="s">
        <v>53</v>
      </c>
      <c r="N1023" s="1">
        <v>282.52</v>
      </c>
      <c r="O1023" s="2">
        <v>6780.48</v>
      </c>
      <c r="P1023" s="1">
        <v>11</v>
      </c>
      <c r="Q1023" s="1">
        <v>20231030</v>
      </c>
      <c r="R1023" s="1">
        <v>20231016</v>
      </c>
      <c r="S1023" s="1">
        <v>20231030</v>
      </c>
      <c r="T1023" s="1" t="s">
        <v>937</v>
      </c>
      <c r="U1023" s="1" t="b">
        <v>0</v>
      </c>
      <c r="V1023" s="1" t="b">
        <v>1</v>
      </c>
      <c r="W1023" s="1" t="str" cm="1">
        <f t="array" ref="W1023">_xlfn.XLOOKUP(MID(JuchuZan[[#This Row],[Item'#]],2,3),INDEX(_dtRg_Material,,1),INDEX(_dtRg_Material,,2),"-")</f>
        <v>-</v>
      </c>
      <c r="X1023" s="1">
        <f>JuchuZan[[#This Row],[Total Length]]/JuchuZan[[#This Row],[OrderQty]]</f>
        <v>1216</v>
      </c>
      <c r="Y1023" s="87">
        <f>JuchuZan[[#This Row],[TotalPrice]]+Y1022</f>
        <v>1051222.1499999999</v>
      </c>
      <c r="Z10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3" s="1">
        <f>JuchuZan[[#This Row],[Total Length]]/JuchuZan[[#This Row],[Total Block]]</f>
        <v>608</v>
      </c>
      <c r="AB1023" s="1">
        <f>JuchuZan[[#This Row],[TotalPrice]]/JuchuZan[[#This Row],[OrderQty]]</f>
        <v>282.52</v>
      </c>
      <c r="AC1023" s="1" t="e">
        <f>_xlfn.XLOOKUP(JuchuZan[[#This Row],[H'#]],#REF!,#REF!,"NA",0)</f>
        <v>#REF!</v>
      </c>
      <c r="AD1023" s="1" t="e">
        <f>_xlfn.XLOOKUP(JuchuZan[[#This Row],[H'#]],#REF!,#REF!,"NA",0)</f>
        <v>#REF!</v>
      </c>
      <c r="AE1023" s="1" t="str">
        <f>_xlfn.XLOOKUP(JuchuZan[[#This Row],[H'#]],[3]Sheet1!$H$2:$H$1079,[3]Sheet1!$B$2:$B$1079,"NA",0)</f>
        <v>NA</v>
      </c>
    </row>
    <row r="1024" spans="1:31">
      <c r="A1024" s="1" t="s">
        <v>2681</v>
      </c>
      <c r="B1024" s="1" t="s">
        <v>2682</v>
      </c>
      <c r="C1024" s="1" t="s">
        <v>2683</v>
      </c>
      <c r="D1024" s="1">
        <v>2</v>
      </c>
      <c r="E1024" s="1">
        <v>4000</v>
      </c>
      <c r="F1024" s="1">
        <v>4</v>
      </c>
      <c r="G1024" s="1" t="s">
        <v>156</v>
      </c>
      <c r="H1024" s="1" t="s">
        <v>49</v>
      </c>
      <c r="I1024" s="1" t="s">
        <v>50</v>
      </c>
      <c r="J1024" s="1" t="s">
        <v>397</v>
      </c>
      <c r="K1024" s="1" t="s">
        <v>207</v>
      </c>
      <c r="L1024" s="1" t="s">
        <v>38</v>
      </c>
      <c r="M1024" s="1" t="s">
        <v>38</v>
      </c>
      <c r="N1024" s="1">
        <v>361.73</v>
      </c>
      <c r="O1024" s="2">
        <v>723.46</v>
      </c>
      <c r="P1024" s="1">
        <v>11</v>
      </c>
      <c r="Q1024" s="1">
        <v>20231017</v>
      </c>
      <c r="R1024" s="1">
        <v>20231017</v>
      </c>
      <c r="S1024" s="1">
        <v>20231017</v>
      </c>
      <c r="T1024" s="1" t="s">
        <v>38</v>
      </c>
      <c r="U1024" s="1" t="b">
        <v>0</v>
      </c>
      <c r="V1024" s="1" t="b">
        <v>1</v>
      </c>
      <c r="W1024" s="1" t="str" cm="1">
        <f t="array" ref="W1024">_xlfn.XLOOKUP(MID(JuchuZan[[#This Row],[Item'#]],2,3),INDEX(_dtRg_Material,,1),INDEX(_dtRg_Material,,2),"-")</f>
        <v>-</v>
      </c>
      <c r="X1024" s="1">
        <f>JuchuZan[[#This Row],[Total Length]]/JuchuZan[[#This Row],[OrderQty]]</f>
        <v>2000</v>
      </c>
      <c r="Y1024" s="87">
        <f>JuchuZan[[#This Row],[TotalPrice]]+Y1023</f>
        <v>1051945.6099999999</v>
      </c>
      <c r="Z10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4" s="1">
        <f>JuchuZan[[#This Row],[Total Length]]/JuchuZan[[#This Row],[Total Block]]</f>
        <v>1000</v>
      </c>
      <c r="AB1024" s="1">
        <f>JuchuZan[[#This Row],[TotalPrice]]/JuchuZan[[#This Row],[OrderQty]]</f>
        <v>361.73</v>
      </c>
      <c r="AC1024" s="1" t="e">
        <f>_xlfn.XLOOKUP(JuchuZan[[#This Row],[H'#]],#REF!,#REF!,"NA",0)</f>
        <v>#REF!</v>
      </c>
      <c r="AD1024" s="1" t="e">
        <f>_xlfn.XLOOKUP(JuchuZan[[#This Row],[H'#]],#REF!,#REF!,"NA",0)</f>
        <v>#REF!</v>
      </c>
      <c r="AE1024" s="1" t="str">
        <f>_xlfn.XLOOKUP(JuchuZan[[#This Row],[H'#]],[3]Sheet1!$H$2:$H$1079,[3]Sheet1!$B$2:$B$1079,"NA",0)</f>
        <v>NA</v>
      </c>
    </row>
    <row r="1025" spans="1:31">
      <c r="A1025" s="1" t="s">
        <v>2684</v>
      </c>
      <c r="B1025" s="1" t="s">
        <v>2685</v>
      </c>
      <c r="C1025" s="1" t="s">
        <v>2686</v>
      </c>
      <c r="D1025" s="1">
        <v>1</v>
      </c>
      <c r="E1025" s="1">
        <v>840</v>
      </c>
      <c r="F1025" s="1">
        <v>2</v>
      </c>
      <c r="G1025" s="1" t="s">
        <v>1519</v>
      </c>
      <c r="H1025" s="1" t="s">
        <v>49</v>
      </c>
      <c r="I1025" s="1" t="s">
        <v>50</v>
      </c>
      <c r="J1025" s="1" t="s">
        <v>397</v>
      </c>
      <c r="K1025" s="1" t="s">
        <v>60</v>
      </c>
      <c r="L1025" s="1" t="s">
        <v>38</v>
      </c>
      <c r="M1025" s="1" t="s">
        <v>38</v>
      </c>
      <c r="N1025" s="1">
        <v>196.04</v>
      </c>
      <c r="O1025" s="2">
        <v>196.04</v>
      </c>
      <c r="P1025" s="1">
        <v>11</v>
      </c>
      <c r="Q1025" s="1">
        <v>20230824</v>
      </c>
      <c r="R1025" s="1">
        <v>20231017</v>
      </c>
      <c r="S1025" s="1">
        <v>20231017</v>
      </c>
      <c r="T1025" s="1" t="s">
        <v>38</v>
      </c>
      <c r="U1025" s="1" t="b">
        <v>0</v>
      </c>
      <c r="V1025" s="1" t="b">
        <v>1</v>
      </c>
      <c r="W1025" s="1" t="str" cm="1">
        <f t="array" ref="W1025">_xlfn.XLOOKUP(MID(JuchuZan[[#This Row],[Item'#]],2,3),INDEX(_dtRg_Material,,1),INDEX(_dtRg_Material,,2),"-")</f>
        <v>-</v>
      </c>
      <c r="X1025" s="1">
        <f>JuchuZan[[#This Row],[Total Length]]/JuchuZan[[#This Row],[OrderQty]]</f>
        <v>840</v>
      </c>
      <c r="Y1025" s="87">
        <f>JuchuZan[[#This Row],[TotalPrice]]+Y1024</f>
        <v>1052141.6499999999</v>
      </c>
      <c r="Z10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5" s="1">
        <f>JuchuZan[[#This Row],[Total Length]]/JuchuZan[[#This Row],[Total Block]]</f>
        <v>420</v>
      </c>
      <c r="AB1025" s="1">
        <f>JuchuZan[[#This Row],[TotalPrice]]/JuchuZan[[#This Row],[OrderQty]]</f>
        <v>196.04</v>
      </c>
      <c r="AC1025" s="1" t="e">
        <f>_xlfn.XLOOKUP(JuchuZan[[#This Row],[H'#]],#REF!,#REF!,"NA",0)</f>
        <v>#REF!</v>
      </c>
      <c r="AD1025" s="1" t="e">
        <f>_xlfn.XLOOKUP(JuchuZan[[#This Row],[H'#]],#REF!,#REF!,"NA",0)</f>
        <v>#REF!</v>
      </c>
      <c r="AE1025" s="1" t="str">
        <f>_xlfn.XLOOKUP(JuchuZan[[#This Row],[H'#]],[3]Sheet1!$H$2:$H$1079,[3]Sheet1!$B$2:$B$1079,"NA",0)</f>
        <v>NA</v>
      </c>
    </row>
    <row r="1026" spans="1:31">
      <c r="A1026" s="1" t="s">
        <v>2687</v>
      </c>
      <c r="B1026" s="1" t="s">
        <v>2688</v>
      </c>
      <c r="C1026" s="1" t="s">
        <v>2689</v>
      </c>
      <c r="D1026" s="1">
        <v>1</v>
      </c>
      <c r="E1026" s="1">
        <v>130</v>
      </c>
      <c r="F1026" s="1">
        <v>1</v>
      </c>
      <c r="G1026" s="1" t="s">
        <v>1519</v>
      </c>
      <c r="H1026" s="1" t="s">
        <v>49</v>
      </c>
      <c r="I1026" s="1" t="s">
        <v>50</v>
      </c>
      <c r="J1026" s="1" t="s">
        <v>397</v>
      </c>
      <c r="K1026" s="1" t="s">
        <v>82</v>
      </c>
      <c r="L1026" s="1" t="s">
        <v>96</v>
      </c>
      <c r="M1026" s="1" t="s">
        <v>208</v>
      </c>
      <c r="N1026" s="1">
        <v>104.25</v>
      </c>
      <c r="O1026" s="2">
        <v>104.25</v>
      </c>
      <c r="P1026" s="1">
        <v>11</v>
      </c>
      <c r="Q1026" s="1">
        <v>20230824</v>
      </c>
      <c r="R1026" s="1">
        <v>20231017</v>
      </c>
      <c r="S1026" s="1">
        <v>20231017</v>
      </c>
      <c r="T1026" s="1" t="s">
        <v>38</v>
      </c>
      <c r="U1026" s="1" t="b">
        <v>0</v>
      </c>
      <c r="V1026" s="1" t="b">
        <v>1</v>
      </c>
      <c r="W1026" s="1" t="str" cm="1">
        <f t="array" ref="W1026">_xlfn.XLOOKUP(MID(JuchuZan[[#This Row],[Item'#]],2,3),INDEX(_dtRg_Material,,1),INDEX(_dtRg_Material,,2),"-")</f>
        <v>-</v>
      </c>
      <c r="X1026" s="1">
        <f>JuchuZan[[#This Row],[Total Length]]/JuchuZan[[#This Row],[OrderQty]]</f>
        <v>130</v>
      </c>
      <c r="Y1026" s="87">
        <f>JuchuZan[[#This Row],[TotalPrice]]+Y1025</f>
        <v>1052245.8999999999</v>
      </c>
      <c r="Z10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6" s="1">
        <f>JuchuZan[[#This Row],[Total Length]]/JuchuZan[[#This Row],[Total Block]]</f>
        <v>130</v>
      </c>
      <c r="AB1026" s="1">
        <f>JuchuZan[[#This Row],[TotalPrice]]/JuchuZan[[#This Row],[OrderQty]]</f>
        <v>104.25</v>
      </c>
      <c r="AC1026" s="1" t="e">
        <f>_xlfn.XLOOKUP(JuchuZan[[#This Row],[H'#]],#REF!,#REF!,"NA",0)</f>
        <v>#REF!</v>
      </c>
      <c r="AD1026" s="1" t="e">
        <f>_xlfn.XLOOKUP(JuchuZan[[#This Row],[H'#]],#REF!,#REF!,"NA",0)</f>
        <v>#REF!</v>
      </c>
      <c r="AE1026" s="1" t="str">
        <f>_xlfn.XLOOKUP(JuchuZan[[#This Row],[H'#]],[3]Sheet1!$H$2:$H$1079,[3]Sheet1!$B$2:$B$1079,"NA",0)</f>
        <v>NA</v>
      </c>
    </row>
    <row r="1027" spans="1:31">
      <c r="A1027" s="1" t="s">
        <v>2690</v>
      </c>
      <c r="B1027" s="1" t="s">
        <v>2118</v>
      </c>
      <c r="C1027" s="1" t="s">
        <v>2119</v>
      </c>
      <c r="D1027" s="1">
        <v>100</v>
      </c>
      <c r="E1027" s="1">
        <v>0</v>
      </c>
      <c r="F1027" s="1">
        <v>100</v>
      </c>
      <c r="G1027" s="1" t="s">
        <v>123</v>
      </c>
      <c r="H1027" s="1" t="s">
        <v>49</v>
      </c>
      <c r="I1027" s="1" t="s">
        <v>50</v>
      </c>
      <c r="J1027" s="1" t="s">
        <v>51</v>
      </c>
      <c r="K1027" s="1" t="s">
        <v>115</v>
      </c>
      <c r="L1027" s="1" t="s">
        <v>38</v>
      </c>
      <c r="M1027" s="1" t="s">
        <v>38</v>
      </c>
      <c r="N1027" s="1">
        <v>72</v>
      </c>
      <c r="O1027" s="2">
        <v>7200</v>
      </c>
      <c r="P1027" s="1">
        <v>11</v>
      </c>
      <c r="Q1027" s="1">
        <v>20231017</v>
      </c>
      <c r="R1027" s="1">
        <v>20231017</v>
      </c>
      <c r="S1027" s="1">
        <v>20231017</v>
      </c>
      <c r="T1027" s="1" t="s">
        <v>38</v>
      </c>
      <c r="U1027" s="1" t="b">
        <v>0</v>
      </c>
      <c r="V1027" s="1" t="b">
        <v>1</v>
      </c>
      <c r="W1027" s="1" t="str" cm="1">
        <f t="array" ref="W1027">_xlfn.XLOOKUP(MID(JuchuZan[[#This Row],[Item'#]],2,3),INDEX(_dtRg_Material,,1),INDEX(_dtRg_Material,,2),"-")</f>
        <v>-</v>
      </c>
      <c r="X1027" s="1">
        <f>JuchuZan[[#This Row],[Total Length]]/JuchuZan[[#This Row],[OrderQty]]</f>
        <v>0</v>
      </c>
      <c r="Y1027" s="87">
        <f>JuchuZan[[#This Row],[TotalPrice]]+Y1026</f>
        <v>1059445.8999999999</v>
      </c>
      <c r="Z10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7" s="1">
        <f>JuchuZan[[#This Row],[Total Length]]/JuchuZan[[#This Row],[Total Block]]</f>
        <v>0</v>
      </c>
      <c r="AB1027" s="1">
        <f>JuchuZan[[#This Row],[TotalPrice]]/JuchuZan[[#This Row],[OrderQty]]</f>
        <v>72</v>
      </c>
      <c r="AC1027" s="1" t="e">
        <f>_xlfn.XLOOKUP(JuchuZan[[#This Row],[H'#]],#REF!,#REF!,"NA",0)</f>
        <v>#REF!</v>
      </c>
      <c r="AD1027" s="1" t="e">
        <f>_xlfn.XLOOKUP(JuchuZan[[#This Row],[H'#]],#REF!,#REF!,"NA",0)</f>
        <v>#REF!</v>
      </c>
      <c r="AE1027" s="1" t="str">
        <f>_xlfn.XLOOKUP(JuchuZan[[#This Row],[H'#]],[3]Sheet1!$H$2:$H$1079,[3]Sheet1!$B$2:$B$1079,"NA",0)</f>
        <v>NA</v>
      </c>
    </row>
    <row r="1028" spans="1:31">
      <c r="A1028" s="1" t="s">
        <v>2691</v>
      </c>
      <c r="B1028" s="1" t="s">
        <v>2692</v>
      </c>
      <c r="C1028" s="1" t="s">
        <v>2693</v>
      </c>
      <c r="D1028" s="1">
        <v>100</v>
      </c>
      <c r="E1028" s="1">
        <v>63000</v>
      </c>
      <c r="F1028" s="1">
        <v>100</v>
      </c>
      <c r="G1028" s="1" t="s">
        <v>135</v>
      </c>
      <c r="H1028" s="1" t="s">
        <v>172</v>
      </c>
      <c r="I1028" s="1" t="s">
        <v>173</v>
      </c>
      <c r="J1028" s="1" t="s">
        <v>174</v>
      </c>
      <c r="K1028" s="1" t="s">
        <v>38</v>
      </c>
      <c r="L1028" s="1" t="s">
        <v>38</v>
      </c>
      <c r="M1028" s="1" t="s">
        <v>38</v>
      </c>
      <c r="N1028" s="1">
        <v>79.77</v>
      </c>
      <c r="O1028" s="2">
        <v>7977</v>
      </c>
      <c r="P1028" s="1">
        <v>11</v>
      </c>
      <c r="Q1028" s="1">
        <v>20231017</v>
      </c>
      <c r="R1028" s="1">
        <v>20231017</v>
      </c>
      <c r="S1028" s="1">
        <v>20231017</v>
      </c>
      <c r="T1028" s="1" t="s">
        <v>38</v>
      </c>
      <c r="U1028" s="1" t="b">
        <v>0</v>
      </c>
      <c r="V1028" s="1" t="b">
        <v>1</v>
      </c>
      <c r="W1028" s="1" t="str" cm="1">
        <f t="array" ref="W1028">_xlfn.XLOOKUP(MID(JuchuZan[[#This Row],[Item'#]],2,3),INDEX(_dtRg_Material,,1),INDEX(_dtRg_Material,,2),"-")</f>
        <v>M</v>
      </c>
      <c r="X1028" s="1">
        <f>JuchuZan[[#This Row],[Total Length]]/JuchuZan[[#This Row],[OrderQty]]</f>
        <v>630</v>
      </c>
      <c r="Y1028" s="87">
        <f>JuchuZan[[#This Row],[TotalPrice]]+Y1027</f>
        <v>1067422.8999999999</v>
      </c>
      <c r="Z10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8" s="1">
        <f>JuchuZan[[#This Row],[Total Length]]/JuchuZan[[#This Row],[Total Block]]</f>
        <v>630</v>
      </c>
      <c r="AB1028" s="1">
        <f>JuchuZan[[#This Row],[TotalPrice]]/JuchuZan[[#This Row],[OrderQty]]</f>
        <v>79.77</v>
      </c>
      <c r="AC1028" s="1" t="e">
        <f>_xlfn.XLOOKUP(JuchuZan[[#This Row],[H'#]],#REF!,#REF!,"NA",0)</f>
        <v>#REF!</v>
      </c>
      <c r="AD1028" s="1" t="e">
        <f>_xlfn.XLOOKUP(JuchuZan[[#This Row],[H'#]],#REF!,#REF!,"NA",0)</f>
        <v>#REF!</v>
      </c>
      <c r="AE1028" s="1" t="str">
        <f>_xlfn.XLOOKUP(JuchuZan[[#This Row],[H'#]],[3]Sheet1!$H$2:$H$1079,[3]Sheet1!$B$2:$B$1079,"NA",0)</f>
        <v>NA</v>
      </c>
    </row>
    <row r="1029" spans="1:31">
      <c r="A1029" s="1" t="s">
        <v>2694</v>
      </c>
      <c r="B1029" s="1" t="s">
        <v>327</v>
      </c>
      <c r="C1029" s="1" t="s">
        <v>328</v>
      </c>
      <c r="D1029" s="1">
        <v>40</v>
      </c>
      <c r="E1029" s="1">
        <v>0</v>
      </c>
      <c r="F1029" s="1">
        <v>40</v>
      </c>
      <c r="G1029" s="1" t="s">
        <v>38</v>
      </c>
      <c r="H1029" s="1" t="s">
        <v>49</v>
      </c>
      <c r="I1029" s="1" t="s">
        <v>50</v>
      </c>
      <c r="J1029" s="1" t="s">
        <v>114</v>
      </c>
      <c r="K1029" s="1" t="s">
        <v>60</v>
      </c>
      <c r="L1029" s="1" t="s">
        <v>61</v>
      </c>
      <c r="M1029" s="1" t="s">
        <v>38</v>
      </c>
      <c r="N1029" s="1">
        <v>46.94</v>
      </c>
      <c r="O1029" s="2">
        <v>1877.6</v>
      </c>
      <c r="P1029" s="1">
        <v>21</v>
      </c>
      <c r="Q1029" s="1">
        <v>20230926</v>
      </c>
      <c r="R1029" s="1">
        <v>20231017</v>
      </c>
      <c r="S1029" s="1">
        <v>20231017</v>
      </c>
      <c r="T1029" s="1" t="s">
        <v>38</v>
      </c>
      <c r="U1029" s="1" t="b">
        <v>0</v>
      </c>
      <c r="V1029" s="1" t="b">
        <v>1</v>
      </c>
      <c r="W1029" s="1" t="str" cm="1">
        <f t="array" ref="W1029">_xlfn.XLOOKUP(MID(JuchuZan[[#This Row],[Item'#]],2,3),INDEX(_dtRg_Material,,1),INDEX(_dtRg_Material,,2),"-")</f>
        <v>-</v>
      </c>
      <c r="X1029" s="1">
        <f>JuchuZan[[#This Row],[Total Length]]/JuchuZan[[#This Row],[OrderQty]]</f>
        <v>0</v>
      </c>
      <c r="Y1029" s="87">
        <f>JuchuZan[[#This Row],[TotalPrice]]+Y1028</f>
        <v>1069300.5</v>
      </c>
      <c r="Z10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29" s="1">
        <f>JuchuZan[[#This Row],[Total Length]]/JuchuZan[[#This Row],[Total Block]]</f>
        <v>0</v>
      </c>
      <c r="AB1029" s="1">
        <f>JuchuZan[[#This Row],[TotalPrice]]/JuchuZan[[#This Row],[OrderQty]]</f>
        <v>46.94</v>
      </c>
      <c r="AC1029" s="1" t="e">
        <f>_xlfn.XLOOKUP(JuchuZan[[#This Row],[H'#]],#REF!,#REF!,"NA",0)</f>
        <v>#REF!</v>
      </c>
      <c r="AD1029" s="1" t="e">
        <f>_xlfn.XLOOKUP(JuchuZan[[#This Row],[H'#]],#REF!,#REF!,"NA",0)</f>
        <v>#REF!</v>
      </c>
      <c r="AE1029" s="1" t="str">
        <f>_xlfn.XLOOKUP(JuchuZan[[#This Row],[H'#]],[3]Sheet1!$H$2:$H$1079,[3]Sheet1!$B$2:$B$1079,"NA",0)</f>
        <v>NA</v>
      </c>
    </row>
    <row r="1030" spans="1:31">
      <c r="A1030" s="1" t="s">
        <v>2695</v>
      </c>
      <c r="B1030" s="1" t="s">
        <v>2273</v>
      </c>
      <c r="C1030" s="1" t="s">
        <v>2274</v>
      </c>
      <c r="D1030" s="1">
        <v>20</v>
      </c>
      <c r="E1030" s="1">
        <v>0</v>
      </c>
      <c r="F1030" s="1">
        <v>20</v>
      </c>
      <c r="G1030" s="1" t="s">
        <v>123</v>
      </c>
      <c r="H1030" s="1" t="s">
        <v>49</v>
      </c>
      <c r="I1030" s="1" t="s">
        <v>50</v>
      </c>
      <c r="J1030" s="1" t="s">
        <v>81</v>
      </c>
      <c r="K1030" s="1" t="s">
        <v>60</v>
      </c>
      <c r="L1030" s="1" t="s">
        <v>38</v>
      </c>
      <c r="M1030" s="1" t="s">
        <v>38</v>
      </c>
      <c r="N1030" s="1">
        <v>46.61</v>
      </c>
      <c r="O1030" s="2">
        <v>932.2</v>
      </c>
      <c r="P1030" s="1">
        <v>11</v>
      </c>
      <c r="Q1030" s="1">
        <v>20230929</v>
      </c>
      <c r="R1030" s="1">
        <v>20231017</v>
      </c>
      <c r="S1030" s="1">
        <v>20231017</v>
      </c>
      <c r="T1030" s="1" t="s">
        <v>38</v>
      </c>
      <c r="U1030" s="1" t="b">
        <v>0</v>
      </c>
      <c r="V1030" s="1" t="b">
        <v>1</v>
      </c>
      <c r="W1030" s="1" t="str" cm="1">
        <f t="array" ref="W1030">_xlfn.XLOOKUP(MID(JuchuZan[[#This Row],[Item'#]],2,3),INDEX(_dtRg_Material,,1),INDEX(_dtRg_Material,,2),"-")</f>
        <v>-</v>
      </c>
      <c r="X1030" s="1">
        <f>JuchuZan[[#This Row],[Total Length]]/JuchuZan[[#This Row],[OrderQty]]</f>
        <v>0</v>
      </c>
      <c r="Y1030" s="87">
        <f>JuchuZan[[#This Row],[TotalPrice]]+Y1029</f>
        <v>1070232.7</v>
      </c>
      <c r="Z10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0" s="1">
        <f>JuchuZan[[#This Row],[Total Length]]/JuchuZan[[#This Row],[Total Block]]</f>
        <v>0</v>
      </c>
      <c r="AB1030" s="1">
        <f>JuchuZan[[#This Row],[TotalPrice]]/JuchuZan[[#This Row],[OrderQty]]</f>
        <v>46.61</v>
      </c>
      <c r="AC1030" s="1" t="e">
        <f>_xlfn.XLOOKUP(JuchuZan[[#This Row],[H'#]],#REF!,#REF!,"NA",0)</f>
        <v>#REF!</v>
      </c>
      <c r="AD1030" s="1" t="e">
        <f>_xlfn.XLOOKUP(JuchuZan[[#This Row],[H'#]],#REF!,#REF!,"NA",0)</f>
        <v>#REF!</v>
      </c>
      <c r="AE1030" s="1" t="str">
        <f>_xlfn.XLOOKUP(JuchuZan[[#This Row],[H'#]],[3]Sheet1!$H$2:$H$1079,[3]Sheet1!$B$2:$B$1079,"NA",0)</f>
        <v>NA</v>
      </c>
    </row>
    <row r="1031" spans="1:31">
      <c r="A1031" s="1" t="s">
        <v>2696</v>
      </c>
      <c r="B1031" s="1" t="s">
        <v>181</v>
      </c>
      <c r="C1031" s="1" t="s">
        <v>182</v>
      </c>
      <c r="D1031" s="1">
        <v>27</v>
      </c>
      <c r="E1031" s="1">
        <v>2214</v>
      </c>
      <c r="F1031" s="1">
        <v>27</v>
      </c>
      <c r="G1031" s="1" t="s">
        <v>135</v>
      </c>
      <c r="H1031" s="1" t="s">
        <v>183</v>
      </c>
      <c r="I1031" s="1" t="s">
        <v>184</v>
      </c>
      <c r="J1031" s="1" t="s">
        <v>59</v>
      </c>
      <c r="K1031" s="1" t="s">
        <v>185</v>
      </c>
      <c r="L1031" s="1" t="s">
        <v>96</v>
      </c>
      <c r="M1031" s="1" t="s">
        <v>53</v>
      </c>
      <c r="N1031" s="1">
        <v>55.96</v>
      </c>
      <c r="O1031" s="2">
        <v>1510.92</v>
      </c>
      <c r="P1031" s="1">
        <v>11</v>
      </c>
      <c r="Q1031" s="1">
        <v>20231017</v>
      </c>
      <c r="R1031" s="1">
        <v>20231017</v>
      </c>
      <c r="S1031" s="1">
        <v>20231017</v>
      </c>
      <c r="T1031" s="1" t="s">
        <v>38</v>
      </c>
      <c r="U1031" s="1" t="b">
        <v>0</v>
      </c>
      <c r="V1031" s="1" t="b">
        <v>1</v>
      </c>
      <c r="W1031" s="1" t="str" cm="1">
        <f t="array" ref="W1031">_xlfn.XLOOKUP(MID(JuchuZan[[#This Row],[Item'#]],2,3),INDEX(_dtRg_Material,,1),INDEX(_dtRg_Material,,2),"-")</f>
        <v>M</v>
      </c>
      <c r="X1031" s="1">
        <f>JuchuZan[[#This Row],[Total Length]]/JuchuZan[[#This Row],[OrderQty]]</f>
        <v>82</v>
      </c>
      <c r="Y1031" s="87">
        <f>JuchuZan[[#This Row],[TotalPrice]]+Y1030</f>
        <v>1071743.6199999999</v>
      </c>
      <c r="Z10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1" s="1">
        <f>JuchuZan[[#This Row],[Total Length]]/JuchuZan[[#This Row],[Total Block]]</f>
        <v>82</v>
      </c>
      <c r="AB1031" s="1">
        <f>JuchuZan[[#This Row],[TotalPrice]]/JuchuZan[[#This Row],[OrderQty]]</f>
        <v>55.96</v>
      </c>
      <c r="AC1031" s="1" t="e">
        <f>_xlfn.XLOOKUP(JuchuZan[[#This Row],[H'#]],#REF!,#REF!,"NA",0)</f>
        <v>#REF!</v>
      </c>
      <c r="AD1031" s="1" t="e">
        <f>_xlfn.XLOOKUP(JuchuZan[[#This Row],[H'#]],#REF!,#REF!,"NA",0)</f>
        <v>#REF!</v>
      </c>
      <c r="AE1031" s="1" t="str">
        <f>_xlfn.XLOOKUP(JuchuZan[[#This Row],[H'#]],[3]Sheet1!$H$2:$H$1079,[3]Sheet1!$B$2:$B$1079,"NA",0)</f>
        <v>WHEEL CUTTING HALF 4</v>
      </c>
    </row>
    <row r="1032" spans="1:31" hidden="1">
      <c r="A1032" s="1" t="s">
        <v>2697</v>
      </c>
      <c r="B1032" s="1" t="s">
        <v>71</v>
      </c>
      <c r="C1032" s="1" t="s">
        <v>72</v>
      </c>
      <c r="D1032" s="1">
        <v>10</v>
      </c>
      <c r="E1032" s="1">
        <v>4600</v>
      </c>
      <c r="F1032" s="1">
        <v>0</v>
      </c>
      <c r="G1032" s="1" t="s">
        <v>73</v>
      </c>
      <c r="H1032" s="1" t="s">
        <v>74</v>
      </c>
      <c r="I1032" s="1" t="s">
        <v>36</v>
      </c>
      <c r="J1032" s="1" t="s">
        <v>75</v>
      </c>
      <c r="K1032" s="1" t="s">
        <v>76</v>
      </c>
      <c r="L1032" s="1" t="s">
        <v>38</v>
      </c>
      <c r="M1032" s="1" t="s">
        <v>38</v>
      </c>
      <c r="N1032" s="1">
        <v>1150</v>
      </c>
      <c r="O1032" s="2">
        <v>11500</v>
      </c>
      <c r="P1032" s="1">
        <v>11</v>
      </c>
      <c r="Q1032" s="1">
        <v>20230830</v>
      </c>
      <c r="R1032" s="1">
        <v>20231017</v>
      </c>
      <c r="S1032" s="1">
        <v>20231017</v>
      </c>
      <c r="T1032" s="1" t="s">
        <v>38</v>
      </c>
      <c r="U1032" s="1" t="b">
        <v>0</v>
      </c>
      <c r="V1032" s="1" t="b">
        <v>0</v>
      </c>
      <c r="W1032" s="1" t="str" cm="1">
        <f t="array" ref="W1032">_xlfn.XLOOKUP(MID(JuchuZan[[#This Row],[Item'#]],2,3),INDEX(_dtRg_Material,,1),INDEX(_dtRg_Material,,2),"-")</f>
        <v>-</v>
      </c>
      <c r="X1032" s="1">
        <f>JuchuZan[[#This Row],[Total Length]]/JuchuZan[[#This Row],[OrderQty]]</f>
        <v>460</v>
      </c>
      <c r="Y1032" s="87">
        <f>JuchuZan[[#This Row],[TotalPrice]]+Y1031</f>
        <v>1083243.6199999999</v>
      </c>
      <c r="Z10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2" s="1" t="e">
        <f>JuchuZan[[#This Row],[Total Length]]/JuchuZan[[#This Row],[Total Block]]</f>
        <v>#DIV/0!</v>
      </c>
      <c r="AB1032" s="1">
        <f>JuchuZan[[#This Row],[TotalPrice]]/JuchuZan[[#This Row],[OrderQty]]</f>
        <v>1150</v>
      </c>
      <c r="AC1032" s="1" t="e">
        <f>_xlfn.XLOOKUP(JuchuZan[[#This Row],[H'#]],#REF!,#REF!,"NA",0)</f>
        <v>#REF!</v>
      </c>
      <c r="AD1032" s="1" t="e">
        <f>_xlfn.XLOOKUP(JuchuZan[[#This Row],[H'#]],#REF!,#REF!,"NA",0)</f>
        <v>#REF!</v>
      </c>
      <c r="AE1032" s="1" t="str">
        <f>_xlfn.XLOOKUP(JuchuZan[[#This Row],[H'#]],[3]Sheet1!$H$2:$H$1079,[3]Sheet1!$B$2:$B$1079,"NA",0)</f>
        <v>NA</v>
      </c>
    </row>
    <row r="1033" spans="1:31" hidden="1">
      <c r="A1033" s="1" t="s">
        <v>2698</v>
      </c>
      <c r="B1033" s="1" t="s">
        <v>2699</v>
      </c>
      <c r="C1033" s="1" t="s">
        <v>2700</v>
      </c>
      <c r="D1033" s="1">
        <v>20</v>
      </c>
      <c r="E1033" s="1">
        <v>0</v>
      </c>
      <c r="F1033" s="1">
        <v>0</v>
      </c>
      <c r="G1033" s="1" t="s">
        <v>38</v>
      </c>
      <c r="H1033" s="1" t="s">
        <v>35</v>
      </c>
      <c r="I1033" s="1" t="s">
        <v>43</v>
      </c>
      <c r="J1033" s="1" t="s">
        <v>68</v>
      </c>
      <c r="K1033" s="1" t="s">
        <v>38</v>
      </c>
      <c r="L1033" s="1" t="s">
        <v>38</v>
      </c>
      <c r="M1033" s="1" t="s">
        <v>38</v>
      </c>
      <c r="N1033" s="1">
        <v>53.84</v>
      </c>
      <c r="O1033" s="2">
        <v>1076.8</v>
      </c>
      <c r="P1033" s="1">
        <v>21</v>
      </c>
      <c r="Q1033" s="1">
        <v>20230927</v>
      </c>
      <c r="R1033" s="1">
        <v>20231017</v>
      </c>
      <c r="S1033" s="1">
        <v>20231017</v>
      </c>
      <c r="T1033" s="1" t="s">
        <v>38</v>
      </c>
      <c r="U1033" s="1" t="b">
        <v>0</v>
      </c>
      <c r="V1033" s="1" t="b">
        <v>0</v>
      </c>
      <c r="W1033" s="1" t="str" cm="1">
        <f t="array" ref="W1033">_xlfn.XLOOKUP(MID(JuchuZan[[#This Row],[Item'#]],2,3),INDEX(_dtRg_Material,,1),INDEX(_dtRg_Material,,2),"-")</f>
        <v>-</v>
      </c>
      <c r="X1033" s="1">
        <f>JuchuZan[[#This Row],[Total Length]]/JuchuZan[[#This Row],[OrderQty]]</f>
        <v>0</v>
      </c>
      <c r="Y1033" s="87">
        <f>JuchuZan[[#This Row],[TotalPrice]]+Y1032</f>
        <v>1084320.42</v>
      </c>
      <c r="Z10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3" s="1" t="e">
        <f>JuchuZan[[#This Row],[Total Length]]/JuchuZan[[#This Row],[Total Block]]</f>
        <v>#DIV/0!</v>
      </c>
      <c r="AB1033" s="1">
        <f>JuchuZan[[#This Row],[TotalPrice]]/JuchuZan[[#This Row],[OrderQty]]</f>
        <v>53.839999999999996</v>
      </c>
      <c r="AC1033" s="1" t="e">
        <f>_xlfn.XLOOKUP(JuchuZan[[#This Row],[H'#]],#REF!,#REF!,"NA",0)</f>
        <v>#REF!</v>
      </c>
      <c r="AD1033" s="1" t="e">
        <f>_xlfn.XLOOKUP(JuchuZan[[#This Row],[H'#]],#REF!,#REF!,"NA",0)</f>
        <v>#REF!</v>
      </c>
      <c r="AE1033" s="1" t="str">
        <f>_xlfn.XLOOKUP(JuchuZan[[#This Row],[H'#]],[3]Sheet1!$H$2:$H$1079,[3]Sheet1!$B$2:$B$1079,"NA",0)</f>
        <v>NA</v>
      </c>
    </row>
    <row r="1034" spans="1:31">
      <c r="A1034" s="1" t="s">
        <v>2701</v>
      </c>
      <c r="B1034" s="1" t="s">
        <v>2702</v>
      </c>
      <c r="C1034" s="1" t="s">
        <v>2703</v>
      </c>
      <c r="D1034" s="1">
        <v>1</v>
      </c>
      <c r="E1034" s="1">
        <v>370</v>
      </c>
      <c r="F1034" s="1">
        <v>0</v>
      </c>
      <c r="G1034" s="1" t="s">
        <v>408</v>
      </c>
      <c r="H1034" s="1" t="s">
        <v>324</v>
      </c>
      <c r="I1034" s="1" t="s">
        <v>50</v>
      </c>
      <c r="J1034" s="1" t="s">
        <v>51</v>
      </c>
      <c r="K1034" s="1" t="s">
        <v>38</v>
      </c>
      <c r="L1034" s="1" t="s">
        <v>61</v>
      </c>
      <c r="M1034" s="1" t="s">
        <v>38</v>
      </c>
      <c r="N1034" s="1">
        <v>79.5</v>
      </c>
      <c r="O1034" s="2">
        <v>79.5</v>
      </c>
      <c r="P1034" s="1">
        <v>11</v>
      </c>
      <c r="Q1034" s="1">
        <v>20231017</v>
      </c>
      <c r="R1034" s="1">
        <v>20231017</v>
      </c>
      <c r="S1034" s="1">
        <v>20231017</v>
      </c>
      <c r="T1034" s="1" t="s">
        <v>38</v>
      </c>
      <c r="U1034" s="1" t="b">
        <v>0</v>
      </c>
      <c r="V1034" s="1" t="b">
        <v>1</v>
      </c>
      <c r="W1034" s="1" t="str" cm="1">
        <f t="array" ref="W1034">_xlfn.XLOOKUP(MID(JuchuZan[[#This Row],[Item'#]],2,3),INDEX(_dtRg_Material,,1),INDEX(_dtRg_Material,,2),"-")</f>
        <v>-</v>
      </c>
      <c r="X1034" s="1">
        <f>JuchuZan[[#This Row],[Total Length]]/JuchuZan[[#This Row],[OrderQty]]</f>
        <v>370</v>
      </c>
      <c r="Y1034" s="87">
        <f>JuchuZan[[#This Row],[TotalPrice]]+Y1033</f>
        <v>1084399.92</v>
      </c>
      <c r="Z10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4" s="1" t="e">
        <f>JuchuZan[[#This Row],[Total Length]]/JuchuZan[[#This Row],[Total Block]]</f>
        <v>#DIV/0!</v>
      </c>
      <c r="AB1034" s="1">
        <f>JuchuZan[[#This Row],[TotalPrice]]/JuchuZan[[#This Row],[OrderQty]]</f>
        <v>79.5</v>
      </c>
      <c r="AC1034" s="1" t="e">
        <f>_xlfn.XLOOKUP(JuchuZan[[#This Row],[H'#]],#REF!,#REF!,"NA",0)</f>
        <v>#REF!</v>
      </c>
      <c r="AD1034" s="1" t="e">
        <f>_xlfn.XLOOKUP(JuchuZan[[#This Row],[H'#]],#REF!,#REF!,"NA",0)</f>
        <v>#REF!</v>
      </c>
      <c r="AE1034" s="1" t="str">
        <f>_xlfn.XLOOKUP(JuchuZan[[#This Row],[H'#]],[3]Sheet1!$H$2:$H$1079,[3]Sheet1!$B$2:$B$1079,"NA",0)</f>
        <v>NA</v>
      </c>
    </row>
    <row r="1035" spans="1:31">
      <c r="A1035" s="1" t="s">
        <v>2704</v>
      </c>
      <c r="B1035" s="1" t="s">
        <v>2705</v>
      </c>
      <c r="C1035" s="1" t="s">
        <v>2706</v>
      </c>
      <c r="D1035" s="1">
        <v>3</v>
      </c>
      <c r="E1035" s="1">
        <v>1530</v>
      </c>
      <c r="F1035" s="1">
        <v>3</v>
      </c>
      <c r="G1035" s="1" t="s">
        <v>929</v>
      </c>
      <c r="H1035" s="1" t="s">
        <v>49</v>
      </c>
      <c r="I1035" s="1" t="s">
        <v>50</v>
      </c>
      <c r="J1035" s="1" t="s">
        <v>81</v>
      </c>
      <c r="K1035" s="1" t="s">
        <v>115</v>
      </c>
      <c r="L1035" s="1" t="s">
        <v>96</v>
      </c>
      <c r="M1035" s="1" t="s">
        <v>53</v>
      </c>
      <c r="N1035" s="1">
        <v>173.04</v>
      </c>
      <c r="O1035" s="2">
        <v>519.12</v>
      </c>
      <c r="P1035" s="1">
        <v>11</v>
      </c>
      <c r="Q1035" s="1">
        <v>20230831</v>
      </c>
      <c r="R1035" s="1">
        <v>20231017</v>
      </c>
      <c r="S1035" s="1">
        <v>20231017</v>
      </c>
      <c r="T1035" s="1" t="s">
        <v>38</v>
      </c>
      <c r="U1035" s="1" t="b">
        <v>0</v>
      </c>
      <c r="V1035" s="1" t="b">
        <v>1</v>
      </c>
      <c r="W1035" s="1" t="str" cm="1">
        <f t="array" ref="W1035">_xlfn.XLOOKUP(MID(JuchuZan[[#This Row],[Item'#]],2,3),INDEX(_dtRg_Material,,1),INDEX(_dtRg_Material,,2),"-")</f>
        <v>-</v>
      </c>
      <c r="X1035" s="1">
        <f>JuchuZan[[#This Row],[Total Length]]/JuchuZan[[#This Row],[OrderQty]]</f>
        <v>510</v>
      </c>
      <c r="Y1035" s="87">
        <f>JuchuZan[[#This Row],[TotalPrice]]+Y1034</f>
        <v>1084919.04</v>
      </c>
      <c r="Z10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5" s="1">
        <f>JuchuZan[[#This Row],[Total Length]]/JuchuZan[[#This Row],[Total Block]]</f>
        <v>510</v>
      </c>
      <c r="AB1035" s="1">
        <f>JuchuZan[[#This Row],[TotalPrice]]/JuchuZan[[#This Row],[OrderQty]]</f>
        <v>173.04</v>
      </c>
      <c r="AC1035" s="1" t="e">
        <f>_xlfn.XLOOKUP(JuchuZan[[#This Row],[H'#]],#REF!,#REF!,"NA",0)</f>
        <v>#REF!</v>
      </c>
      <c r="AD1035" s="1" t="e">
        <f>_xlfn.XLOOKUP(JuchuZan[[#This Row],[H'#]],#REF!,#REF!,"NA",0)</f>
        <v>#REF!</v>
      </c>
      <c r="AE1035" s="1" t="str">
        <f>_xlfn.XLOOKUP(JuchuZan[[#This Row],[H'#]],[3]Sheet1!$H$2:$H$1079,[3]Sheet1!$B$2:$B$1079,"NA",0)</f>
        <v>RAIL SURFACE/GROOVE GRINDING</v>
      </c>
    </row>
    <row r="1036" spans="1:31">
      <c r="A1036" s="1" t="s">
        <v>2707</v>
      </c>
      <c r="B1036" s="1" t="s">
        <v>142</v>
      </c>
      <c r="C1036" s="1" t="s">
        <v>143</v>
      </c>
      <c r="D1036" s="1">
        <v>100</v>
      </c>
      <c r="E1036" s="1">
        <v>0</v>
      </c>
      <c r="F1036" s="1">
        <v>100</v>
      </c>
      <c r="G1036" s="1" t="s">
        <v>144</v>
      </c>
      <c r="H1036" s="1" t="s">
        <v>49</v>
      </c>
      <c r="I1036" s="1" t="s">
        <v>50</v>
      </c>
      <c r="J1036" s="1" t="s">
        <v>59</v>
      </c>
      <c r="K1036" s="1" t="s">
        <v>82</v>
      </c>
      <c r="L1036" s="1" t="s">
        <v>61</v>
      </c>
      <c r="M1036" s="1" t="s">
        <v>38</v>
      </c>
      <c r="N1036" s="1">
        <v>27.77</v>
      </c>
      <c r="O1036" s="2">
        <v>2777</v>
      </c>
      <c r="P1036" s="1">
        <v>11</v>
      </c>
      <c r="Q1036" s="1">
        <v>20231221</v>
      </c>
      <c r="R1036" s="1">
        <v>20231017</v>
      </c>
      <c r="S1036" s="1">
        <v>20231219</v>
      </c>
      <c r="T1036" s="1" t="s">
        <v>38</v>
      </c>
      <c r="U1036" s="1" t="b">
        <v>0</v>
      </c>
      <c r="V1036" s="1" t="b">
        <v>1</v>
      </c>
      <c r="W1036" s="1" t="str" cm="1">
        <f t="array" ref="W1036">_xlfn.XLOOKUP(MID(JuchuZan[[#This Row],[Item'#]],2,3),INDEX(_dtRg_Material,,1),INDEX(_dtRg_Material,,2),"-")</f>
        <v>-</v>
      </c>
      <c r="X1036" s="1">
        <f>JuchuZan[[#This Row],[Total Length]]/JuchuZan[[#This Row],[OrderQty]]</f>
        <v>0</v>
      </c>
      <c r="Y1036" s="87">
        <f>JuchuZan[[#This Row],[TotalPrice]]+Y1035</f>
        <v>1087696.04</v>
      </c>
      <c r="Z10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6" s="1">
        <f>JuchuZan[[#This Row],[Total Length]]/JuchuZan[[#This Row],[Total Block]]</f>
        <v>0</v>
      </c>
      <c r="AB1036" s="1">
        <f>JuchuZan[[#This Row],[TotalPrice]]/JuchuZan[[#This Row],[OrderQty]]</f>
        <v>27.77</v>
      </c>
      <c r="AC1036" s="1" t="e">
        <f>_xlfn.XLOOKUP(JuchuZan[[#This Row],[H'#]],#REF!,#REF!,"NA",0)</f>
        <v>#REF!</v>
      </c>
      <c r="AD1036" s="1" t="e">
        <f>_xlfn.XLOOKUP(JuchuZan[[#This Row],[H'#]],#REF!,#REF!,"NA",0)</f>
        <v>#REF!</v>
      </c>
      <c r="AE1036" s="1" t="str">
        <f>_xlfn.XLOOKUP(JuchuZan[[#This Row],[H'#]],[3]Sheet1!$H$2:$H$1079,[3]Sheet1!$B$2:$B$1079,"NA",0)</f>
        <v>NA</v>
      </c>
    </row>
    <row r="1037" spans="1:31" hidden="1">
      <c r="A1037" s="1" t="s">
        <v>2708</v>
      </c>
      <c r="B1037" s="1" t="s">
        <v>2709</v>
      </c>
      <c r="C1037" s="1" t="s">
        <v>2710</v>
      </c>
      <c r="D1037" s="1">
        <v>1</v>
      </c>
      <c r="E1037" s="1">
        <v>2500</v>
      </c>
      <c r="F1037" s="1">
        <v>0</v>
      </c>
      <c r="G1037" s="1" t="s">
        <v>313</v>
      </c>
      <c r="H1037" s="1" t="s">
        <v>74</v>
      </c>
      <c r="I1037" s="1" t="s">
        <v>36</v>
      </c>
      <c r="J1037" s="1" t="s">
        <v>403</v>
      </c>
      <c r="K1037" s="1" t="s">
        <v>568</v>
      </c>
      <c r="L1037" s="1" t="s">
        <v>38</v>
      </c>
      <c r="M1037" s="1" t="s">
        <v>38</v>
      </c>
      <c r="N1037" s="1">
        <v>2152</v>
      </c>
      <c r="O1037" s="2">
        <v>2152</v>
      </c>
      <c r="P1037" s="1">
        <v>11</v>
      </c>
      <c r="Q1037" s="1">
        <v>20231018</v>
      </c>
      <c r="R1037" s="1">
        <v>20231018</v>
      </c>
      <c r="S1037" s="1">
        <v>0</v>
      </c>
      <c r="T1037" s="1" t="s">
        <v>38</v>
      </c>
      <c r="U1037" s="1" t="b">
        <v>0</v>
      </c>
      <c r="V1037" s="1" t="b">
        <v>0</v>
      </c>
      <c r="W1037" s="1" t="str" cm="1">
        <f t="array" ref="W1037">_xlfn.XLOOKUP(MID(JuchuZan[[#This Row],[Item'#]],2,3),INDEX(_dtRg_Material,,1),INDEX(_dtRg_Material,,2),"-")</f>
        <v>-</v>
      </c>
      <c r="X1037" s="1">
        <f>JuchuZan[[#This Row],[Total Length]]/JuchuZan[[#This Row],[OrderQty]]</f>
        <v>2500</v>
      </c>
      <c r="Y1037" s="87">
        <f>JuchuZan[[#This Row],[TotalPrice]]+Y1036</f>
        <v>1089848.04</v>
      </c>
      <c r="Z10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7" s="1" t="e">
        <f>JuchuZan[[#This Row],[Total Length]]/JuchuZan[[#This Row],[Total Block]]</f>
        <v>#DIV/0!</v>
      </c>
      <c r="AB1037" s="1">
        <f>JuchuZan[[#This Row],[TotalPrice]]/JuchuZan[[#This Row],[OrderQty]]</f>
        <v>2152</v>
      </c>
      <c r="AC1037" s="1" t="e">
        <f>_xlfn.XLOOKUP(JuchuZan[[#This Row],[H'#]],#REF!,#REF!,"NA",0)</f>
        <v>#REF!</v>
      </c>
      <c r="AD1037" s="1" t="e">
        <f>_xlfn.XLOOKUP(JuchuZan[[#This Row],[H'#]],#REF!,#REF!,"NA",0)</f>
        <v>#REF!</v>
      </c>
      <c r="AE1037" s="1" t="str">
        <f>_xlfn.XLOOKUP(JuchuZan[[#This Row],[H'#]],[3]Sheet1!$H$2:$H$1079,[3]Sheet1!$B$2:$B$1079,"NA",0)</f>
        <v>NA</v>
      </c>
    </row>
    <row r="1038" spans="1:31" hidden="1">
      <c r="A1038" s="1" t="s">
        <v>2711</v>
      </c>
      <c r="B1038" s="1" t="s">
        <v>2712</v>
      </c>
      <c r="C1038" s="1" t="s">
        <v>2713</v>
      </c>
      <c r="D1038" s="1">
        <v>1</v>
      </c>
      <c r="E1038" s="1">
        <v>2500</v>
      </c>
      <c r="F1038" s="1">
        <v>0</v>
      </c>
      <c r="G1038" s="1" t="s">
        <v>313</v>
      </c>
      <c r="H1038" s="1" t="s">
        <v>74</v>
      </c>
      <c r="I1038" s="1" t="s">
        <v>36</v>
      </c>
      <c r="J1038" s="1" t="s">
        <v>403</v>
      </c>
      <c r="K1038" s="1" t="s">
        <v>568</v>
      </c>
      <c r="L1038" s="1" t="s">
        <v>38</v>
      </c>
      <c r="M1038" s="1" t="s">
        <v>38</v>
      </c>
      <c r="N1038" s="1">
        <v>2339</v>
      </c>
      <c r="O1038" s="2">
        <v>2339</v>
      </c>
      <c r="P1038" s="1">
        <v>11</v>
      </c>
      <c r="Q1038" s="1">
        <v>20231018</v>
      </c>
      <c r="R1038" s="1">
        <v>20231018</v>
      </c>
      <c r="S1038" s="1">
        <v>0</v>
      </c>
      <c r="T1038" s="1" t="s">
        <v>38</v>
      </c>
      <c r="U1038" s="1" t="b">
        <v>0</v>
      </c>
      <c r="V1038" s="1" t="b">
        <v>0</v>
      </c>
      <c r="W1038" s="1" t="str" cm="1">
        <f t="array" ref="W1038">_xlfn.XLOOKUP(MID(JuchuZan[[#This Row],[Item'#]],2,3),INDEX(_dtRg_Material,,1),INDEX(_dtRg_Material,,2),"-")</f>
        <v>-</v>
      </c>
      <c r="X1038" s="1">
        <f>JuchuZan[[#This Row],[Total Length]]/JuchuZan[[#This Row],[OrderQty]]</f>
        <v>2500</v>
      </c>
      <c r="Y1038" s="87">
        <f>JuchuZan[[#This Row],[TotalPrice]]+Y1037</f>
        <v>1092187.04</v>
      </c>
      <c r="Z10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8" s="1" t="e">
        <f>JuchuZan[[#This Row],[Total Length]]/JuchuZan[[#This Row],[Total Block]]</f>
        <v>#DIV/0!</v>
      </c>
      <c r="AB1038" s="1">
        <f>JuchuZan[[#This Row],[TotalPrice]]/JuchuZan[[#This Row],[OrderQty]]</f>
        <v>2339</v>
      </c>
      <c r="AC1038" s="1" t="e">
        <f>_xlfn.XLOOKUP(JuchuZan[[#This Row],[H'#]],#REF!,#REF!,"NA",0)</f>
        <v>#REF!</v>
      </c>
      <c r="AD1038" s="1" t="e">
        <f>_xlfn.XLOOKUP(JuchuZan[[#This Row],[H'#]],#REF!,#REF!,"NA",0)</f>
        <v>#REF!</v>
      </c>
      <c r="AE1038" s="1" t="str">
        <f>_xlfn.XLOOKUP(JuchuZan[[#This Row],[H'#]],[3]Sheet1!$H$2:$H$1079,[3]Sheet1!$B$2:$B$1079,"NA",0)</f>
        <v>NA</v>
      </c>
    </row>
    <row r="1039" spans="1:31">
      <c r="A1039" s="1" t="s">
        <v>2714</v>
      </c>
      <c r="B1039" s="1" t="s">
        <v>2715</v>
      </c>
      <c r="C1039" s="1" t="s">
        <v>2716</v>
      </c>
      <c r="D1039" s="1">
        <v>84</v>
      </c>
      <c r="E1039" s="1">
        <v>37800</v>
      </c>
      <c r="F1039" s="1">
        <v>168</v>
      </c>
      <c r="G1039" s="1" t="s">
        <v>2717</v>
      </c>
      <c r="H1039" s="1" t="s">
        <v>314</v>
      </c>
      <c r="I1039" s="1" t="s">
        <v>67</v>
      </c>
      <c r="J1039" s="1" t="s">
        <v>81</v>
      </c>
      <c r="K1039" s="1" t="s">
        <v>167</v>
      </c>
      <c r="L1039" s="1" t="s">
        <v>38</v>
      </c>
      <c r="M1039" s="1" t="s">
        <v>38</v>
      </c>
      <c r="N1039" s="1">
        <v>170.37</v>
      </c>
      <c r="O1039" s="2">
        <v>14311.08</v>
      </c>
      <c r="P1039" s="1">
        <v>11</v>
      </c>
      <c r="Q1039" s="1">
        <v>20231018</v>
      </c>
      <c r="R1039" s="1">
        <v>20231018</v>
      </c>
      <c r="S1039" s="1">
        <v>20231018</v>
      </c>
      <c r="T1039" s="1" t="s">
        <v>38</v>
      </c>
      <c r="U1039" s="1" t="b">
        <v>0</v>
      </c>
      <c r="V1039" s="1" t="b">
        <v>1</v>
      </c>
      <c r="W1039" s="1" t="str" cm="1">
        <f t="array" ref="W1039">_xlfn.XLOOKUP(MID(JuchuZan[[#This Row],[Item'#]],2,3),INDEX(_dtRg_Material,,1),INDEX(_dtRg_Material,,2),"-")</f>
        <v>M</v>
      </c>
      <c r="X1039" s="1">
        <f>JuchuZan[[#This Row],[Total Length]]/JuchuZan[[#This Row],[OrderQty]]</f>
        <v>450</v>
      </c>
      <c r="Y1039" s="87">
        <f>JuchuZan[[#This Row],[TotalPrice]]+Y1038</f>
        <v>1106498.1200000001</v>
      </c>
      <c r="Z10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39" s="1">
        <f>JuchuZan[[#This Row],[Total Length]]/JuchuZan[[#This Row],[Total Block]]</f>
        <v>225</v>
      </c>
      <c r="AB1039" s="1">
        <f>JuchuZan[[#This Row],[TotalPrice]]/JuchuZan[[#This Row],[OrderQty]]</f>
        <v>170.37</v>
      </c>
      <c r="AC1039" s="1" t="e">
        <f>_xlfn.XLOOKUP(JuchuZan[[#This Row],[H'#]],#REF!,#REF!,"NA",0)</f>
        <v>#REF!</v>
      </c>
      <c r="AD1039" s="1" t="e">
        <f>_xlfn.XLOOKUP(JuchuZan[[#This Row],[H'#]],#REF!,#REF!,"NA",0)</f>
        <v>#REF!</v>
      </c>
      <c r="AE1039" s="1" t="str">
        <f>_xlfn.XLOOKUP(JuchuZan[[#This Row],[H'#]],[3]Sheet1!$H$2:$H$1079,[3]Sheet1!$B$2:$B$1079,"NA",0)</f>
        <v>ROTARY GRINDING</v>
      </c>
    </row>
    <row r="1040" spans="1:31" hidden="1">
      <c r="A1040" s="1" t="s">
        <v>2718</v>
      </c>
      <c r="B1040" s="1" t="s">
        <v>2540</v>
      </c>
      <c r="C1040" s="1" t="s">
        <v>2541</v>
      </c>
      <c r="D1040" s="1">
        <v>1</v>
      </c>
      <c r="E1040" s="1">
        <v>0</v>
      </c>
      <c r="F1040" s="1">
        <v>0</v>
      </c>
      <c r="G1040" s="1" t="s">
        <v>269</v>
      </c>
      <c r="H1040" s="1" t="s">
        <v>270</v>
      </c>
      <c r="I1040" s="1" t="s">
        <v>271</v>
      </c>
      <c r="J1040" s="1" t="s">
        <v>38</v>
      </c>
      <c r="K1040" s="1" t="s">
        <v>38</v>
      </c>
      <c r="L1040" s="1" t="s">
        <v>38</v>
      </c>
      <c r="M1040" s="1" t="s">
        <v>38</v>
      </c>
      <c r="N1040" s="1">
        <v>13095</v>
      </c>
      <c r="O1040" s="2">
        <v>13095</v>
      </c>
      <c r="P1040" s="1">
        <v>11</v>
      </c>
      <c r="Q1040" s="1">
        <v>20230810</v>
      </c>
      <c r="R1040" s="1">
        <v>20231018</v>
      </c>
      <c r="S1040" s="1">
        <v>20231018</v>
      </c>
      <c r="T1040" s="1" t="s">
        <v>38</v>
      </c>
      <c r="U1040" s="1" t="b">
        <v>0</v>
      </c>
      <c r="V1040" s="1" t="b">
        <v>0</v>
      </c>
      <c r="W1040" s="1" t="str" cm="1">
        <f t="array" ref="W1040">_xlfn.XLOOKUP(MID(JuchuZan[[#This Row],[Item'#]],2,3),INDEX(_dtRg_Material,,1),INDEX(_dtRg_Material,,2),"-")</f>
        <v>-</v>
      </c>
      <c r="X1040" s="1">
        <f>JuchuZan[[#This Row],[Total Length]]/JuchuZan[[#This Row],[OrderQty]]</f>
        <v>0</v>
      </c>
      <c r="Y1040" s="87">
        <f>JuchuZan[[#This Row],[TotalPrice]]+Y1039</f>
        <v>1119593.1200000001</v>
      </c>
      <c r="Z10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0" s="1" t="e">
        <f>JuchuZan[[#This Row],[Total Length]]/JuchuZan[[#This Row],[Total Block]]</f>
        <v>#DIV/0!</v>
      </c>
      <c r="AB1040" s="1">
        <f>JuchuZan[[#This Row],[TotalPrice]]/JuchuZan[[#This Row],[OrderQty]]</f>
        <v>13095</v>
      </c>
      <c r="AC1040" s="1" t="e">
        <f>_xlfn.XLOOKUP(JuchuZan[[#This Row],[H'#]],#REF!,#REF!,"NA",0)</f>
        <v>#REF!</v>
      </c>
      <c r="AD1040" s="1" t="e">
        <f>_xlfn.XLOOKUP(JuchuZan[[#This Row],[H'#]],#REF!,#REF!,"NA",0)</f>
        <v>#REF!</v>
      </c>
      <c r="AE1040" s="1" t="str">
        <f>_xlfn.XLOOKUP(JuchuZan[[#This Row],[H'#]],[3]Sheet1!$H$2:$H$1079,[3]Sheet1!$B$2:$B$1079,"NA",0)</f>
        <v>NA</v>
      </c>
    </row>
    <row r="1041" spans="1:31">
      <c r="A1041" s="1" t="s">
        <v>2719</v>
      </c>
      <c r="B1041" s="1" t="s">
        <v>1249</v>
      </c>
      <c r="C1041" s="1" t="s">
        <v>1250</v>
      </c>
      <c r="D1041" s="1">
        <v>6</v>
      </c>
      <c r="E1041" s="1">
        <v>14880</v>
      </c>
      <c r="F1041" s="1">
        <v>12</v>
      </c>
      <c r="G1041" s="1" t="s">
        <v>619</v>
      </c>
      <c r="H1041" s="1" t="s">
        <v>49</v>
      </c>
      <c r="I1041" s="1" t="s">
        <v>50</v>
      </c>
      <c r="J1041" s="1" t="s">
        <v>44</v>
      </c>
      <c r="K1041" s="1" t="s">
        <v>115</v>
      </c>
      <c r="L1041" s="1" t="s">
        <v>38</v>
      </c>
      <c r="M1041" s="1" t="s">
        <v>398</v>
      </c>
      <c r="N1041" s="1">
        <v>1207</v>
      </c>
      <c r="O1041" s="2">
        <v>7242</v>
      </c>
      <c r="P1041" s="1">
        <v>11</v>
      </c>
      <c r="Q1041" s="1">
        <v>20231018</v>
      </c>
      <c r="R1041" s="1">
        <v>20231018</v>
      </c>
      <c r="S1041" s="1">
        <v>20231018</v>
      </c>
      <c r="T1041" s="1" t="s">
        <v>38</v>
      </c>
      <c r="U1041" s="1" t="b">
        <v>0</v>
      </c>
      <c r="V1041" s="1" t="b">
        <v>1</v>
      </c>
      <c r="W1041" s="1" t="str" cm="1">
        <f t="array" ref="W1041">_xlfn.XLOOKUP(MID(JuchuZan[[#This Row],[Item'#]],2,3),INDEX(_dtRg_Material,,1),INDEX(_dtRg_Material,,2),"-")</f>
        <v>-</v>
      </c>
      <c r="X1041" s="1">
        <f>JuchuZan[[#This Row],[Total Length]]/JuchuZan[[#This Row],[OrderQty]]</f>
        <v>2480</v>
      </c>
      <c r="Y1041" s="87">
        <f>JuchuZan[[#This Row],[TotalPrice]]+Y1040</f>
        <v>1126835.1200000001</v>
      </c>
      <c r="Z10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1" s="1">
        <f>JuchuZan[[#This Row],[Total Length]]/JuchuZan[[#This Row],[Total Block]]</f>
        <v>1240</v>
      </c>
      <c r="AB1041" s="1">
        <f>JuchuZan[[#This Row],[TotalPrice]]/JuchuZan[[#This Row],[OrderQty]]</f>
        <v>1207</v>
      </c>
      <c r="AC1041" s="1" t="e">
        <f>_xlfn.XLOOKUP(JuchuZan[[#This Row],[H'#]],#REF!,#REF!,"NA",0)</f>
        <v>#REF!</v>
      </c>
      <c r="AD1041" s="1" t="e">
        <f>_xlfn.XLOOKUP(JuchuZan[[#This Row],[H'#]],#REF!,#REF!,"NA",0)</f>
        <v>#REF!</v>
      </c>
      <c r="AE1041" s="1" t="str">
        <f>_xlfn.XLOOKUP(JuchuZan[[#This Row],[H'#]],[3]Sheet1!$H$2:$H$1079,[3]Sheet1!$B$2:$B$1079,"NA",0)</f>
        <v>INDUCTION HARDENING</v>
      </c>
    </row>
    <row r="1042" spans="1:31">
      <c r="A1042" s="1" t="s">
        <v>2720</v>
      </c>
      <c r="B1042" s="1" t="s">
        <v>2721</v>
      </c>
      <c r="C1042" s="1" t="s">
        <v>2722</v>
      </c>
      <c r="D1042" s="1">
        <v>10</v>
      </c>
      <c r="E1042" s="1">
        <v>24000</v>
      </c>
      <c r="F1042" s="1">
        <v>40</v>
      </c>
      <c r="G1042" s="1" t="s">
        <v>559</v>
      </c>
      <c r="H1042" s="1" t="s">
        <v>66</v>
      </c>
      <c r="I1042" s="1" t="s">
        <v>67</v>
      </c>
      <c r="J1042" s="1" t="s">
        <v>68</v>
      </c>
      <c r="K1042" s="1" t="s">
        <v>60</v>
      </c>
      <c r="L1042" s="1" t="s">
        <v>96</v>
      </c>
      <c r="M1042" s="1" t="s">
        <v>208</v>
      </c>
      <c r="N1042" s="1">
        <v>362.27</v>
      </c>
      <c r="O1042" s="2">
        <v>3622.7</v>
      </c>
      <c r="P1042" s="1">
        <v>11</v>
      </c>
      <c r="Q1042" s="1">
        <v>20231018</v>
      </c>
      <c r="R1042" s="1">
        <v>20231018</v>
      </c>
      <c r="S1042" s="1">
        <v>20231018</v>
      </c>
      <c r="T1042" s="1" t="s">
        <v>2723</v>
      </c>
      <c r="U1042" s="1" t="b">
        <v>0</v>
      </c>
      <c r="V1042" s="1" t="b">
        <v>1</v>
      </c>
      <c r="W1042" s="1" t="str" cm="1">
        <f t="array" ref="W1042">_xlfn.XLOOKUP(MID(JuchuZan[[#This Row],[Item'#]],2,3),INDEX(_dtRg_Material,,1),INDEX(_dtRg_Material,,2),"-")</f>
        <v>-</v>
      </c>
      <c r="X1042" s="1">
        <f>JuchuZan[[#This Row],[Total Length]]/JuchuZan[[#This Row],[OrderQty]]</f>
        <v>2400</v>
      </c>
      <c r="Y1042" s="87">
        <f>JuchuZan[[#This Row],[TotalPrice]]+Y1041</f>
        <v>1130457.82</v>
      </c>
      <c r="Z10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042" s="1">
        <f>JuchuZan[[#This Row],[Total Length]]/JuchuZan[[#This Row],[Total Block]]</f>
        <v>600</v>
      </c>
      <c r="AB1042" s="1">
        <f>JuchuZan[[#This Row],[TotalPrice]]/JuchuZan[[#This Row],[OrderQty]]</f>
        <v>362.27</v>
      </c>
      <c r="AC1042" s="1" t="e">
        <f>_xlfn.XLOOKUP(JuchuZan[[#This Row],[H'#]],#REF!,#REF!,"NA",0)</f>
        <v>#REF!</v>
      </c>
      <c r="AD1042" s="1" t="e">
        <f>_xlfn.XLOOKUP(JuchuZan[[#This Row],[H'#]],#REF!,#REF!,"NA",0)</f>
        <v>#REF!</v>
      </c>
      <c r="AE1042" s="1" t="str">
        <f>_xlfn.XLOOKUP(JuchuZan[[#This Row],[H'#]],[3]Sheet1!$H$2:$H$1079,[3]Sheet1!$B$2:$B$1079,"NA",0)</f>
        <v>NA</v>
      </c>
    </row>
    <row r="1043" spans="1:31">
      <c r="A1043" s="1" t="s">
        <v>2724</v>
      </c>
      <c r="B1043" s="1" t="s">
        <v>2725</v>
      </c>
      <c r="C1043" s="1" t="s">
        <v>2726</v>
      </c>
      <c r="D1043" s="1">
        <v>1</v>
      </c>
      <c r="E1043" s="1">
        <v>360</v>
      </c>
      <c r="F1043" s="1">
        <v>1</v>
      </c>
      <c r="G1043" s="1" t="s">
        <v>2727</v>
      </c>
      <c r="H1043" s="1" t="s">
        <v>49</v>
      </c>
      <c r="I1043" s="1" t="s">
        <v>50</v>
      </c>
      <c r="J1043" s="1" t="s">
        <v>397</v>
      </c>
      <c r="K1043" s="1" t="s">
        <v>167</v>
      </c>
      <c r="L1043" s="1" t="s">
        <v>38</v>
      </c>
      <c r="M1043" s="1" t="s">
        <v>38</v>
      </c>
      <c r="N1043" s="1">
        <v>92.45</v>
      </c>
      <c r="O1043" s="2">
        <v>92.45</v>
      </c>
      <c r="P1043" s="1">
        <v>11</v>
      </c>
      <c r="Q1043" s="1">
        <v>20230915</v>
      </c>
      <c r="R1043" s="1">
        <v>20231018</v>
      </c>
      <c r="S1043" s="1">
        <v>20231018</v>
      </c>
      <c r="T1043" s="1" t="s">
        <v>38</v>
      </c>
      <c r="U1043" s="1" t="b">
        <v>0</v>
      </c>
      <c r="V1043" s="1" t="b">
        <v>1</v>
      </c>
      <c r="W1043" s="1" t="str" cm="1">
        <f t="array" ref="W1043">_xlfn.XLOOKUP(MID(JuchuZan[[#This Row],[Item'#]],2,3),INDEX(_dtRg_Material,,1),INDEX(_dtRg_Material,,2),"-")</f>
        <v>-</v>
      </c>
      <c r="X1043" s="1">
        <f>JuchuZan[[#This Row],[Total Length]]/JuchuZan[[#This Row],[OrderQty]]</f>
        <v>360</v>
      </c>
      <c r="Y1043" s="87">
        <f>JuchuZan[[#This Row],[TotalPrice]]+Y1042</f>
        <v>1130550.27</v>
      </c>
      <c r="Z10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3" s="1">
        <f>JuchuZan[[#This Row],[Total Length]]/JuchuZan[[#This Row],[Total Block]]</f>
        <v>360</v>
      </c>
      <c r="AB1043" s="1">
        <f>JuchuZan[[#This Row],[TotalPrice]]/JuchuZan[[#This Row],[OrderQty]]</f>
        <v>92.45</v>
      </c>
      <c r="AC1043" s="1" t="e">
        <f>_xlfn.XLOOKUP(JuchuZan[[#This Row],[H'#]],#REF!,#REF!,"NA",0)</f>
        <v>#REF!</v>
      </c>
      <c r="AD1043" s="1" t="e">
        <f>_xlfn.XLOOKUP(JuchuZan[[#This Row],[H'#]],#REF!,#REF!,"NA",0)</f>
        <v>#REF!</v>
      </c>
      <c r="AE1043" s="1" t="str">
        <f>_xlfn.XLOOKUP(JuchuZan[[#This Row],[H'#]],[3]Sheet1!$H$2:$H$1079,[3]Sheet1!$B$2:$B$1079,"NA",0)</f>
        <v>NA</v>
      </c>
    </row>
    <row r="1044" spans="1:31">
      <c r="A1044" s="1" t="s">
        <v>2728</v>
      </c>
      <c r="B1044" s="1" t="s">
        <v>2260</v>
      </c>
      <c r="C1044" s="1" t="s">
        <v>2261</v>
      </c>
      <c r="D1044" s="1">
        <v>100</v>
      </c>
      <c r="E1044" s="1">
        <v>0</v>
      </c>
      <c r="F1044" s="1">
        <v>100</v>
      </c>
      <c r="G1044" s="1" t="s">
        <v>123</v>
      </c>
      <c r="H1044" s="1" t="s">
        <v>49</v>
      </c>
      <c r="I1044" s="1" t="s">
        <v>50</v>
      </c>
      <c r="J1044" s="1" t="s">
        <v>51</v>
      </c>
      <c r="K1044" s="1" t="s">
        <v>115</v>
      </c>
      <c r="L1044" s="1" t="s">
        <v>38</v>
      </c>
      <c r="M1044" s="1" t="s">
        <v>38</v>
      </c>
      <c r="N1044" s="1">
        <v>51</v>
      </c>
      <c r="O1044" s="2">
        <v>5100</v>
      </c>
      <c r="P1044" s="1">
        <v>11</v>
      </c>
      <c r="Q1044" s="1">
        <v>20231024</v>
      </c>
      <c r="R1044" s="1">
        <v>20231018</v>
      </c>
      <c r="S1044" s="1">
        <v>20231018</v>
      </c>
      <c r="T1044" s="1" t="s">
        <v>38</v>
      </c>
      <c r="U1044" s="1" t="b">
        <v>0</v>
      </c>
      <c r="V1044" s="1" t="b">
        <v>1</v>
      </c>
      <c r="W1044" s="1" t="str" cm="1">
        <f t="array" ref="W1044">_xlfn.XLOOKUP(MID(JuchuZan[[#This Row],[Item'#]],2,3),INDEX(_dtRg_Material,,1),INDEX(_dtRg_Material,,2),"-")</f>
        <v>-</v>
      </c>
      <c r="X1044" s="1">
        <f>JuchuZan[[#This Row],[Total Length]]/JuchuZan[[#This Row],[OrderQty]]</f>
        <v>0</v>
      </c>
      <c r="Y1044" s="87">
        <f>JuchuZan[[#This Row],[TotalPrice]]+Y1043</f>
        <v>1135650.27</v>
      </c>
      <c r="Z10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4" s="1">
        <f>JuchuZan[[#This Row],[Total Length]]/JuchuZan[[#This Row],[Total Block]]</f>
        <v>0</v>
      </c>
      <c r="AB1044" s="1">
        <f>JuchuZan[[#This Row],[TotalPrice]]/JuchuZan[[#This Row],[OrderQty]]</f>
        <v>51</v>
      </c>
      <c r="AC1044" s="1" t="e">
        <f>_xlfn.XLOOKUP(JuchuZan[[#This Row],[H'#]],#REF!,#REF!,"NA",0)</f>
        <v>#REF!</v>
      </c>
      <c r="AD1044" s="1" t="e">
        <f>_xlfn.XLOOKUP(JuchuZan[[#This Row],[H'#]],#REF!,#REF!,"NA",0)</f>
        <v>#REF!</v>
      </c>
      <c r="AE1044" s="1" t="str">
        <f>_xlfn.XLOOKUP(JuchuZan[[#This Row],[H'#]],[3]Sheet1!$H$2:$H$1079,[3]Sheet1!$B$2:$B$1079,"NA",0)</f>
        <v>NA</v>
      </c>
    </row>
    <row r="1045" spans="1:31">
      <c r="A1045" s="1" t="s">
        <v>2729</v>
      </c>
      <c r="B1045" s="1" t="s">
        <v>2730</v>
      </c>
      <c r="C1045" s="1" t="s">
        <v>2731</v>
      </c>
      <c r="D1045" s="1">
        <v>5</v>
      </c>
      <c r="E1045" s="1">
        <v>12600</v>
      </c>
      <c r="F1045" s="1">
        <v>0</v>
      </c>
      <c r="G1045" s="1" t="s">
        <v>38</v>
      </c>
      <c r="H1045" s="1" t="s">
        <v>1333</v>
      </c>
      <c r="I1045" s="1" t="s">
        <v>233</v>
      </c>
      <c r="J1045" s="1" t="s">
        <v>51</v>
      </c>
      <c r="K1045" s="1" t="s">
        <v>38</v>
      </c>
      <c r="L1045" s="1" t="s">
        <v>61</v>
      </c>
      <c r="M1045" s="1" t="s">
        <v>38</v>
      </c>
      <c r="N1045" s="1">
        <v>339</v>
      </c>
      <c r="O1045" s="2">
        <v>1695</v>
      </c>
      <c r="P1045" s="1">
        <v>21</v>
      </c>
      <c r="Q1045" s="1">
        <v>20231018</v>
      </c>
      <c r="R1045" s="1">
        <v>20231018</v>
      </c>
      <c r="S1045" s="1">
        <v>20231018</v>
      </c>
      <c r="T1045" s="1" t="s">
        <v>38</v>
      </c>
      <c r="U1045" s="1" t="b">
        <v>0</v>
      </c>
      <c r="V1045" s="1" t="b">
        <v>1</v>
      </c>
      <c r="W1045" s="1" t="str" cm="1">
        <f t="array" ref="W1045">_xlfn.XLOOKUP(MID(JuchuZan[[#This Row],[Item'#]],2,3),INDEX(_dtRg_Material,,1),INDEX(_dtRg_Material,,2),"-")</f>
        <v>M</v>
      </c>
      <c r="X1045" s="1">
        <f>JuchuZan[[#This Row],[Total Length]]/JuchuZan[[#This Row],[OrderQty]]</f>
        <v>2520</v>
      </c>
      <c r="Y1045" s="87">
        <f>JuchuZan[[#This Row],[TotalPrice]]+Y1044</f>
        <v>1137345.27</v>
      </c>
      <c r="Z10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5" s="1" t="e">
        <f>JuchuZan[[#This Row],[Total Length]]/JuchuZan[[#This Row],[Total Block]]</f>
        <v>#DIV/0!</v>
      </c>
      <c r="AB1045" s="1">
        <f>JuchuZan[[#This Row],[TotalPrice]]/JuchuZan[[#This Row],[OrderQty]]</f>
        <v>339</v>
      </c>
      <c r="AC1045" s="1" t="e">
        <f>_xlfn.XLOOKUP(JuchuZan[[#This Row],[H'#]],#REF!,#REF!,"NA",0)</f>
        <v>#REF!</v>
      </c>
      <c r="AD1045" s="1" t="e">
        <f>_xlfn.XLOOKUP(JuchuZan[[#This Row],[H'#]],#REF!,#REF!,"NA",0)</f>
        <v>#REF!</v>
      </c>
      <c r="AE1045" s="1" t="str">
        <f>_xlfn.XLOOKUP(JuchuZan[[#This Row],[H'#]],[3]Sheet1!$H$2:$H$1079,[3]Sheet1!$B$2:$B$1079,"NA",0)</f>
        <v>NA</v>
      </c>
    </row>
    <row r="1046" spans="1:31" hidden="1">
      <c r="A1046" s="1" t="s">
        <v>2732</v>
      </c>
      <c r="B1046" s="1" t="s">
        <v>2699</v>
      </c>
      <c r="C1046" s="1" t="s">
        <v>2700</v>
      </c>
      <c r="D1046" s="1">
        <v>10</v>
      </c>
      <c r="E1046" s="1">
        <v>0</v>
      </c>
      <c r="F1046" s="1">
        <v>0</v>
      </c>
      <c r="G1046" s="1" t="s">
        <v>38</v>
      </c>
      <c r="H1046" s="1" t="s">
        <v>35</v>
      </c>
      <c r="I1046" s="1" t="s">
        <v>43</v>
      </c>
      <c r="J1046" s="1" t="s">
        <v>68</v>
      </c>
      <c r="K1046" s="1" t="s">
        <v>38</v>
      </c>
      <c r="L1046" s="1" t="s">
        <v>38</v>
      </c>
      <c r="M1046" s="1" t="s">
        <v>38</v>
      </c>
      <c r="N1046" s="1">
        <v>53.84</v>
      </c>
      <c r="O1046" s="2">
        <v>538.4</v>
      </c>
      <c r="P1046" s="1">
        <v>21</v>
      </c>
      <c r="Q1046" s="1">
        <v>20230906</v>
      </c>
      <c r="R1046" s="1">
        <v>20231018</v>
      </c>
      <c r="S1046" s="1">
        <v>20231018</v>
      </c>
      <c r="T1046" s="1" t="s">
        <v>38</v>
      </c>
      <c r="U1046" s="1" t="b">
        <v>0</v>
      </c>
      <c r="V1046" s="1" t="b">
        <v>0</v>
      </c>
      <c r="W1046" s="1" t="str" cm="1">
        <f t="array" ref="W1046">_xlfn.XLOOKUP(MID(JuchuZan[[#This Row],[Item'#]],2,3),INDEX(_dtRg_Material,,1),INDEX(_dtRg_Material,,2),"-")</f>
        <v>-</v>
      </c>
      <c r="X1046" s="1">
        <f>JuchuZan[[#This Row],[Total Length]]/JuchuZan[[#This Row],[OrderQty]]</f>
        <v>0</v>
      </c>
      <c r="Y1046" s="87">
        <f>JuchuZan[[#This Row],[TotalPrice]]+Y1045</f>
        <v>1137883.67</v>
      </c>
      <c r="Z10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6" s="1" t="e">
        <f>JuchuZan[[#This Row],[Total Length]]/JuchuZan[[#This Row],[Total Block]]</f>
        <v>#DIV/0!</v>
      </c>
      <c r="AB1046" s="1">
        <f>JuchuZan[[#This Row],[TotalPrice]]/JuchuZan[[#This Row],[OrderQty]]</f>
        <v>53.839999999999996</v>
      </c>
      <c r="AC1046" s="1" t="e">
        <f>_xlfn.XLOOKUP(JuchuZan[[#This Row],[H'#]],#REF!,#REF!,"NA",0)</f>
        <v>#REF!</v>
      </c>
      <c r="AD1046" s="1" t="e">
        <f>_xlfn.XLOOKUP(JuchuZan[[#This Row],[H'#]],#REF!,#REF!,"NA",0)</f>
        <v>#REF!</v>
      </c>
      <c r="AE1046" s="1" t="str">
        <f>_xlfn.XLOOKUP(JuchuZan[[#This Row],[H'#]],[3]Sheet1!$H$2:$H$1079,[3]Sheet1!$B$2:$B$1079,"NA",0)</f>
        <v>BURTON (BLACK ANODIZE) TYPE 2</v>
      </c>
    </row>
    <row r="1047" spans="1:31" hidden="1">
      <c r="A1047" s="1" t="s">
        <v>2733</v>
      </c>
      <c r="B1047" s="1" t="s">
        <v>968</v>
      </c>
      <c r="C1047" s="1" t="s">
        <v>969</v>
      </c>
      <c r="D1047" s="1">
        <v>1</v>
      </c>
      <c r="E1047" s="1">
        <v>1060</v>
      </c>
      <c r="F1047" s="1">
        <v>0</v>
      </c>
      <c r="G1047" s="1" t="s">
        <v>135</v>
      </c>
      <c r="H1047" s="1" t="s">
        <v>74</v>
      </c>
      <c r="I1047" s="1" t="s">
        <v>36</v>
      </c>
      <c r="J1047" s="1" t="s">
        <v>403</v>
      </c>
      <c r="K1047" s="1" t="s">
        <v>568</v>
      </c>
      <c r="L1047" s="1" t="s">
        <v>38</v>
      </c>
      <c r="M1047" s="1" t="s">
        <v>38</v>
      </c>
      <c r="N1047" s="1">
        <v>1403</v>
      </c>
      <c r="O1047" s="2">
        <v>1403</v>
      </c>
      <c r="P1047" s="1">
        <v>11</v>
      </c>
      <c r="Q1047" s="1">
        <v>20231018</v>
      </c>
      <c r="R1047" s="1">
        <v>20231018</v>
      </c>
      <c r="S1047" s="1">
        <v>20231018</v>
      </c>
      <c r="T1047" s="1" t="s">
        <v>38</v>
      </c>
      <c r="U1047" s="1" t="b">
        <v>0</v>
      </c>
      <c r="V1047" s="1" t="b">
        <v>0</v>
      </c>
      <c r="W1047" s="1" t="str" cm="1">
        <f t="array" ref="W1047">_xlfn.XLOOKUP(MID(JuchuZan[[#This Row],[Item'#]],2,3),INDEX(_dtRg_Material,,1),INDEX(_dtRg_Material,,2),"-")</f>
        <v>-</v>
      </c>
      <c r="X1047" s="1">
        <f>JuchuZan[[#This Row],[Total Length]]/JuchuZan[[#This Row],[OrderQty]]</f>
        <v>1060</v>
      </c>
      <c r="Y1047" s="87">
        <f>JuchuZan[[#This Row],[TotalPrice]]+Y1046</f>
        <v>1139286.67</v>
      </c>
      <c r="Z10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7" s="1" t="e">
        <f>JuchuZan[[#This Row],[Total Length]]/JuchuZan[[#This Row],[Total Block]]</f>
        <v>#DIV/0!</v>
      </c>
      <c r="AB1047" s="1">
        <f>JuchuZan[[#This Row],[TotalPrice]]/JuchuZan[[#This Row],[OrderQty]]</f>
        <v>1403</v>
      </c>
      <c r="AC1047" s="1" t="e">
        <f>_xlfn.XLOOKUP(JuchuZan[[#This Row],[H'#]],#REF!,#REF!,"NA",0)</f>
        <v>#REF!</v>
      </c>
      <c r="AD1047" s="1" t="e">
        <f>_xlfn.XLOOKUP(JuchuZan[[#This Row],[H'#]],#REF!,#REF!,"NA",0)</f>
        <v>#REF!</v>
      </c>
      <c r="AE1047" s="1" t="str">
        <f>_xlfn.XLOOKUP(JuchuZan[[#This Row],[H'#]],[3]Sheet1!$H$2:$H$1079,[3]Sheet1!$B$2:$B$1079,"NA",0)</f>
        <v>CUTTING &amp; HOLE MACHINING (GL)</v>
      </c>
    </row>
    <row r="1048" spans="1:31">
      <c r="A1048" s="1" t="s">
        <v>2734</v>
      </c>
      <c r="B1048" s="1" t="s">
        <v>2273</v>
      </c>
      <c r="C1048" s="1" t="s">
        <v>2274</v>
      </c>
      <c r="D1048" s="1">
        <v>30</v>
      </c>
      <c r="E1048" s="1">
        <v>0</v>
      </c>
      <c r="F1048" s="1">
        <v>30</v>
      </c>
      <c r="G1048" s="1" t="s">
        <v>38</v>
      </c>
      <c r="H1048" s="1" t="s">
        <v>49</v>
      </c>
      <c r="I1048" s="1" t="s">
        <v>50</v>
      </c>
      <c r="J1048" s="1" t="s">
        <v>81</v>
      </c>
      <c r="K1048" s="1" t="s">
        <v>60</v>
      </c>
      <c r="L1048" s="1" t="s">
        <v>38</v>
      </c>
      <c r="M1048" s="1" t="s">
        <v>38</v>
      </c>
      <c r="N1048" s="1">
        <v>46.61</v>
      </c>
      <c r="O1048" s="2">
        <v>1398.3</v>
      </c>
      <c r="P1048" s="1">
        <v>21</v>
      </c>
      <c r="Q1048" s="1">
        <v>20231018</v>
      </c>
      <c r="R1048" s="1">
        <v>20231018</v>
      </c>
      <c r="S1048" s="1">
        <v>20231018</v>
      </c>
      <c r="T1048" s="1" t="s">
        <v>38</v>
      </c>
      <c r="U1048" s="1" t="b">
        <v>0</v>
      </c>
      <c r="V1048" s="1" t="b">
        <v>1</v>
      </c>
      <c r="W1048" s="1" t="str" cm="1">
        <f t="array" ref="W1048">_xlfn.XLOOKUP(MID(JuchuZan[[#This Row],[Item'#]],2,3),INDEX(_dtRg_Material,,1),INDEX(_dtRg_Material,,2),"-")</f>
        <v>-</v>
      </c>
      <c r="X1048" s="1">
        <f>JuchuZan[[#This Row],[Total Length]]/JuchuZan[[#This Row],[OrderQty]]</f>
        <v>0</v>
      </c>
      <c r="Y1048" s="87">
        <f>JuchuZan[[#This Row],[TotalPrice]]+Y1047</f>
        <v>1140684.97</v>
      </c>
      <c r="Z10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8" s="1">
        <f>JuchuZan[[#This Row],[Total Length]]/JuchuZan[[#This Row],[Total Block]]</f>
        <v>0</v>
      </c>
      <c r="AB1048" s="1">
        <f>JuchuZan[[#This Row],[TotalPrice]]/JuchuZan[[#This Row],[OrderQty]]</f>
        <v>46.61</v>
      </c>
      <c r="AC1048" s="1" t="e">
        <f>_xlfn.XLOOKUP(JuchuZan[[#This Row],[H'#]],#REF!,#REF!,"NA",0)</f>
        <v>#REF!</v>
      </c>
      <c r="AD1048" s="1" t="e">
        <f>_xlfn.XLOOKUP(JuchuZan[[#This Row],[H'#]],#REF!,#REF!,"NA",0)</f>
        <v>#REF!</v>
      </c>
      <c r="AE1048" s="1" t="str">
        <f>_xlfn.XLOOKUP(JuchuZan[[#This Row],[H'#]],[3]Sheet1!$H$2:$H$1079,[3]Sheet1!$B$2:$B$1079,"NA",0)</f>
        <v>NA</v>
      </c>
    </row>
    <row r="1049" spans="1:31">
      <c r="A1049" s="1" t="s">
        <v>2735</v>
      </c>
      <c r="B1049" s="1" t="s">
        <v>2736</v>
      </c>
      <c r="C1049" s="1" t="s">
        <v>2737</v>
      </c>
      <c r="D1049" s="1">
        <v>2</v>
      </c>
      <c r="E1049" s="1">
        <v>3100</v>
      </c>
      <c r="F1049" s="1">
        <v>4</v>
      </c>
      <c r="G1049" s="1" t="s">
        <v>1375</v>
      </c>
      <c r="H1049" s="1" t="s">
        <v>49</v>
      </c>
      <c r="I1049" s="1" t="s">
        <v>50</v>
      </c>
      <c r="J1049" s="1" t="s">
        <v>114</v>
      </c>
      <c r="K1049" s="1" t="s">
        <v>60</v>
      </c>
      <c r="L1049" s="1" t="s">
        <v>38</v>
      </c>
      <c r="M1049" s="1" t="s">
        <v>38</v>
      </c>
      <c r="N1049" s="1">
        <v>228.56</v>
      </c>
      <c r="O1049" s="2">
        <v>457.12</v>
      </c>
      <c r="P1049" s="1">
        <v>11</v>
      </c>
      <c r="Q1049" s="1">
        <v>20230919</v>
      </c>
      <c r="R1049" s="1">
        <v>20231018</v>
      </c>
      <c r="S1049" s="1">
        <v>20231018</v>
      </c>
      <c r="T1049" s="1" t="s">
        <v>38</v>
      </c>
      <c r="U1049" s="1" t="b">
        <v>0</v>
      </c>
      <c r="V1049" s="1" t="b">
        <v>1</v>
      </c>
      <c r="W1049" s="1" t="str" cm="1">
        <f t="array" ref="W1049">_xlfn.XLOOKUP(MID(JuchuZan[[#This Row],[Item'#]],2,3),INDEX(_dtRg_Material,,1),INDEX(_dtRg_Material,,2),"-")</f>
        <v>-</v>
      </c>
      <c r="X1049" s="1">
        <f>JuchuZan[[#This Row],[Total Length]]/JuchuZan[[#This Row],[OrderQty]]</f>
        <v>1550</v>
      </c>
      <c r="Y1049" s="87">
        <f>JuchuZan[[#This Row],[TotalPrice]]+Y1048</f>
        <v>1141142.0900000001</v>
      </c>
      <c r="Z10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49" s="1">
        <f>JuchuZan[[#This Row],[Total Length]]/JuchuZan[[#This Row],[Total Block]]</f>
        <v>775</v>
      </c>
      <c r="AB1049" s="1">
        <f>JuchuZan[[#This Row],[TotalPrice]]/JuchuZan[[#This Row],[OrderQty]]</f>
        <v>228.56</v>
      </c>
      <c r="AC1049" s="1" t="e">
        <f>_xlfn.XLOOKUP(JuchuZan[[#This Row],[H'#]],#REF!,#REF!,"NA",0)</f>
        <v>#REF!</v>
      </c>
      <c r="AD1049" s="1" t="e">
        <f>_xlfn.XLOOKUP(JuchuZan[[#This Row],[H'#]],#REF!,#REF!,"NA",0)</f>
        <v>#REF!</v>
      </c>
      <c r="AE1049" s="1" t="str">
        <f>_xlfn.XLOOKUP(JuchuZan[[#This Row],[H'#]],[3]Sheet1!$H$2:$H$1079,[3]Sheet1!$B$2:$B$1079,"NA",0)</f>
        <v>NA</v>
      </c>
    </row>
    <row r="1050" spans="1:31">
      <c r="A1050" s="1" t="s">
        <v>2738</v>
      </c>
      <c r="B1050" s="1" t="s">
        <v>1705</v>
      </c>
      <c r="C1050" s="1" t="s">
        <v>1706</v>
      </c>
      <c r="D1050" s="1">
        <v>8</v>
      </c>
      <c r="E1050" s="1">
        <v>1960</v>
      </c>
      <c r="F1050" s="1">
        <v>16</v>
      </c>
      <c r="G1050" s="1" t="s">
        <v>171</v>
      </c>
      <c r="H1050" s="1" t="s">
        <v>172</v>
      </c>
      <c r="I1050" s="1" t="s">
        <v>173</v>
      </c>
      <c r="J1050" s="1" t="s">
        <v>243</v>
      </c>
      <c r="K1050" s="1" t="s">
        <v>38</v>
      </c>
      <c r="L1050" s="1" t="s">
        <v>38</v>
      </c>
      <c r="M1050" s="1" t="s">
        <v>38</v>
      </c>
      <c r="N1050" s="1">
        <v>53.05</v>
      </c>
      <c r="O1050" s="2">
        <v>424.4</v>
      </c>
      <c r="P1050" s="1">
        <v>11</v>
      </c>
      <c r="Q1050" s="1">
        <v>20231018</v>
      </c>
      <c r="R1050" s="1">
        <v>20231018</v>
      </c>
      <c r="S1050" s="1">
        <v>20231018</v>
      </c>
      <c r="T1050" s="1" t="s">
        <v>38</v>
      </c>
      <c r="U1050" s="1" t="b">
        <v>0</v>
      </c>
      <c r="V1050" s="1" t="b">
        <v>1</v>
      </c>
      <c r="W1050" s="1" t="str" cm="1">
        <f t="array" ref="W1050">_xlfn.XLOOKUP(MID(JuchuZan[[#This Row],[Item'#]],2,3),INDEX(_dtRg_Material,,1),INDEX(_dtRg_Material,,2),"-")</f>
        <v>M</v>
      </c>
      <c r="X1050" s="1">
        <f>JuchuZan[[#This Row],[Total Length]]/JuchuZan[[#This Row],[OrderQty]]</f>
        <v>245</v>
      </c>
      <c r="Y1050" s="87">
        <f>JuchuZan[[#This Row],[TotalPrice]]+Y1049</f>
        <v>1141566.49</v>
      </c>
      <c r="Z10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0" s="1">
        <f>JuchuZan[[#This Row],[Total Length]]/JuchuZan[[#This Row],[Total Block]]</f>
        <v>122.5</v>
      </c>
      <c r="AB1050" s="1">
        <f>JuchuZan[[#This Row],[TotalPrice]]/JuchuZan[[#This Row],[OrderQty]]</f>
        <v>53.05</v>
      </c>
      <c r="AC1050" s="1" t="e">
        <f>_xlfn.XLOOKUP(JuchuZan[[#This Row],[H'#]],#REF!,#REF!,"NA",0)</f>
        <v>#REF!</v>
      </c>
      <c r="AD1050" s="1" t="e">
        <f>_xlfn.XLOOKUP(JuchuZan[[#This Row],[H'#]],#REF!,#REF!,"NA",0)</f>
        <v>#REF!</v>
      </c>
      <c r="AE1050" s="1" t="str">
        <f>_xlfn.XLOOKUP(JuchuZan[[#This Row],[H'#]],[3]Sheet1!$H$2:$H$1079,[3]Sheet1!$B$2:$B$1079,"NA",0)</f>
        <v>NA</v>
      </c>
    </row>
    <row r="1051" spans="1:31">
      <c r="A1051" s="1" t="s">
        <v>2739</v>
      </c>
      <c r="B1051" s="1" t="s">
        <v>1452</v>
      </c>
      <c r="C1051" s="1" t="s">
        <v>1453</v>
      </c>
      <c r="D1051" s="1">
        <v>16</v>
      </c>
      <c r="E1051" s="1">
        <v>7520</v>
      </c>
      <c r="F1051" s="1">
        <v>32</v>
      </c>
      <c r="G1051" s="1" t="s">
        <v>171</v>
      </c>
      <c r="H1051" s="1" t="s">
        <v>172</v>
      </c>
      <c r="I1051" s="1" t="s">
        <v>173</v>
      </c>
      <c r="J1051" s="1" t="s">
        <v>243</v>
      </c>
      <c r="K1051" s="1" t="s">
        <v>38</v>
      </c>
      <c r="L1051" s="1" t="s">
        <v>38</v>
      </c>
      <c r="M1051" s="1" t="s">
        <v>38</v>
      </c>
      <c r="N1051" s="1">
        <v>69.400000000000006</v>
      </c>
      <c r="O1051" s="2">
        <v>1110.4000000000001</v>
      </c>
      <c r="P1051" s="1">
        <v>11</v>
      </c>
      <c r="Q1051" s="1">
        <v>20231018</v>
      </c>
      <c r="R1051" s="1">
        <v>20231018</v>
      </c>
      <c r="S1051" s="1">
        <v>20231018</v>
      </c>
      <c r="T1051" s="1" t="s">
        <v>38</v>
      </c>
      <c r="U1051" s="1" t="b">
        <v>0</v>
      </c>
      <c r="V1051" s="1" t="b">
        <v>1</v>
      </c>
      <c r="W1051" s="1" t="str" cm="1">
        <f t="array" ref="W1051">_xlfn.XLOOKUP(MID(JuchuZan[[#This Row],[Item'#]],2,3),INDEX(_dtRg_Material,,1),INDEX(_dtRg_Material,,2),"-")</f>
        <v>M</v>
      </c>
      <c r="X1051" s="1">
        <f>JuchuZan[[#This Row],[Total Length]]/JuchuZan[[#This Row],[OrderQty]]</f>
        <v>470</v>
      </c>
      <c r="Y1051" s="87">
        <f>JuchuZan[[#This Row],[TotalPrice]]+Y1050</f>
        <v>1142676.8899999999</v>
      </c>
      <c r="Z10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1" s="1">
        <f>JuchuZan[[#This Row],[Total Length]]/JuchuZan[[#This Row],[Total Block]]</f>
        <v>235</v>
      </c>
      <c r="AB1051" s="1">
        <f>JuchuZan[[#This Row],[TotalPrice]]/JuchuZan[[#This Row],[OrderQty]]</f>
        <v>69.400000000000006</v>
      </c>
      <c r="AC1051" s="1" t="e">
        <f>_xlfn.XLOOKUP(JuchuZan[[#This Row],[H'#]],#REF!,#REF!,"NA",0)</f>
        <v>#REF!</v>
      </c>
      <c r="AD1051" s="1" t="e">
        <f>_xlfn.XLOOKUP(JuchuZan[[#This Row],[H'#]],#REF!,#REF!,"NA",0)</f>
        <v>#REF!</v>
      </c>
      <c r="AE1051" s="1" t="str">
        <f>_xlfn.XLOOKUP(JuchuZan[[#This Row],[H'#]],[3]Sheet1!$H$2:$H$1079,[3]Sheet1!$B$2:$B$1079,"NA",0)</f>
        <v>NA</v>
      </c>
    </row>
    <row r="1052" spans="1:31">
      <c r="A1052" s="1" t="s">
        <v>2740</v>
      </c>
      <c r="B1052" s="1" t="s">
        <v>2741</v>
      </c>
      <c r="C1052" s="1" t="s">
        <v>2742</v>
      </c>
      <c r="D1052" s="1">
        <v>30</v>
      </c>
      <c r="E1052" s="1">
        <v>7650</v>
      </c>
      <c r="F1052" s="1">
        <v>60</v>
      </c>
      <c r="G1052" s="1" t="s">
        <v>2743</v>
      </c>
      <c r="H1052" s="1" t="s">
        <v>172</v>
      </c>
      <c r="I1052" s="1" t="s">
        <v>173</v>
      </c>
      <c r="J1052" s="1" t="s">
        <v>174</v>
      </c>
      <c r="K1052" s="1" t="s">
        <v>38</v>
      </c>
      <c r="L1052" s="1" t="s">
        <v>38</v>
      </c>
      <c r="M1052" s="1" t="s">
        <v>38</v>
      </c>
      <c r="N1052" s="1">
        <v>52.22</v>
      </c>
      <c r="O1052" s="2">
        <v>1566.6</v>
      </c>
      <c r="P1052" s="1">
        <v>11</v>
      </c>
      <c r="Q1052" s="1">
        <v>20231019</v>
      </c>
      <c r="R1052" s="1">
        <v>20231019</v>
      </c>
      <c r="S1052" s="1">
        <v>20231019</v>
      </c>
      <c r="T1052" s="1" t="s">
        <v>38</v>
      </c>
      <c r="U1052" s="1" t="b">
        <v>0</v>
      </c>
      <c r="V1052" s="1" t="b">
        <v>1</v>
      </c>
      <c r="W1052" s="1" t="str" cm="1">
        <f t="array" ref="W1052">_xlfn.XLOOKUP(MID(JuchuZan[[#This Row],[Item'#]],2,3),INDEX(_dtRg_Material,,1),INDEX(_dtRg_Material,,2),"-")</f>
        <v>M</v>
      </c>
      <c r="X1052" s="1">
        <f>JuchuZan[[#This Row],[Total Length]]/JuchuZan[[#This Row],[OrderQty]]</f>
        <v>255</v>
      </c>
      <c r="Y1052" s="87">
        <f>JuchuZan[[#This Row],[TotalPrice]]+Y1051</f>
        <v>1144243.49</v>
      </c>
      <c r="Z10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2" s="1">
        <f>JuchuZan[[#This Row],[Total Length]]/JuchuZan[[#This Row],[Total Block]]</f>
        <v>127.5</v>
      </c>
      <c r="AB1052" s="1">
        <f>JuchuZan[[#This Row],[TotalPrice]]/JuchuZan[[#This Row],[OrderQty]]</f>
        <v>52.22</v>
      </c>
      <c r="AC1052" s="1" t="e">
        <f>_xlfn.XLOOKUP(JuchuZan[[#This Row],[H'#]],#REF!,#REF!,"NA",0)</f>
        <v>#REF!</v>
      </c>
      <c r="AD1052" s="1" t="e">
        <f>_xlfn.XLOOKUP(JuchuZan[[#This Row],[H'#]],#REF!,#REF!,"NA",0)</f>
        <v>#REF!</v>
      </c>
      <c r="AE1052" s="1" t="str">
        <f>_xlfn.XLOOKUP(JuchuZan[[#This Row],[H'#]],[3]Sheet1!$H$2:$H$1079,[3]Sheet1!$B$2:$B$1079,"NA",0)</f>
        <v>NA</v>
      </c>
    </row>
    <row r="1053" spans="1:31">
      <c r="A1053" s="1" t="s">
        <v>2744</v>
      </c>
      <c r="B1053" s="1" t="s">
        <v>2692</v>
      </c>
      <c r="C1053" s="1" t="s">
        <v>2693</v>
      </c>
      <c r="D1053" s="1">
        <v>80</v>
      </c>
      <c r="E1053" s="1">
        <v>50400</v>
      </c>
      <c r="F1053" s="1">
        <v>80</v>
      </c>
      <c r="G1053" s="1" t="s">
        <v>135</v>
      </c>
      <c r="H1053" s="1" t="s">
        <v>172</v>
      </c>
      <c r="I1053" s="1" t="s">
        <v>173</v>
      </c>
      <c r="J1053" s="1" t="s">
        <v>174</v>
      </c>
      <c r="K1053" s="1" t="s">
        <v>38</v>
      </c>
      <c r="L1053" s="1" t="s">
        <v>38</v>
      </c>
      <c r="M1053" s="1" t="s">
        <v>38</v>
      </c>
      <c r="N1053" s="1">
        <v>79.77</v>
      </c>
      <c r="O1053" s="2">
        <v>6381.6</v>
      </c>
      <c r="P1053" s="1">
        <v>11</v>
      </c>
      <c r="Q1053" s="1">
        <v>20231019</v>
      </c>
      <c r="R1053" s="1">
        <v>20231019</v>
      </c>
      <c r="S1053" s="1">
        <v>20231019</v>
      </c>
      <c r="T1053" s="1" t="s">
        <v>38</v>
      </c>
      <c r="U1053" s="1" t="b">
        <v>0</v>
      </c>
      <c r="V1053" s="1" t="b">
        <v>1</v>
      </c>
      <c r="W1053" s="1" t="str" cm="1">
        <f t="array" ref="W1053">_xlfn.XLOOKUP(MID(JuchuZan[[#This Row],[Item'#]],2,3),INDEX(_dtRg_Material,,1),INDEX(_dtRg_Material,,2),"-")</f>
        <v>M</v>
      </c>
      <c r="X1053" s="1">
        <f>JuchuZan[[#This Row],[Total Length]]/JuchuZan[[#This Row],[OrderQty]]</f>
        <v>630</v>
      </c>
      <c r="Y1053" s="87">
        <f>JuchuZan[[#This Row],[TotalPrice]]+Y1052</f>
        <v>1150625.0900000001</v>
      </c>
      <c r="Z10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3" s="1">
        <f>JuchuZan[[#This Row],[Total Length]]/JuchuZan[[#This Row],[Total Block]]</f>
        <v>630</v>
      </c>
      <c r="AB1053" s="1">
        <f>JuchuZan[[#This Row],[TotalPrice]]/JuchuZan[[#This Row],[OrderQty]]</f>
        <v>79.77000000000001</v>
      </c>
      <c r="AC1053" s="1" t="e">
        <f>_xlfn.XLOOKUP(JuchuZan[[#This Row],[H'#]],#REF!,#REF!,"NA",0)</f>
        <v>#REF!</v>
      </c>
      <c r="AD1053" s="1" t="e">
        <f>_xlfn.XLOOKUP(JuchuZan[[#This Row],[H'#]],#REF!,#REF!,"NA",0)</f>
        <v>#REF!</v>
      </c>
      <c r="AE1053" s="1" t="str">
        <f>_xlfn.XLOOKUP(JuchuZan[[#This Row],[H'#]],[3]Sheet1!$H$2:$H$1079,[3]Sheet1!$B$2:$B$1079,"NA",0)</f>
        <v>NA</v>
      </c>
    </row>
    <row r="1054" spans="1:31">
      <c r="A1054" s="1" t="s">
        <v>2745</v>
      </c>
      <c r="B1054" s="1" t="s">
        <v>2287</v>
      </c>
      <c r="C1054" s="1" t="s">
        <v>2288</v>
      </c>
      <c r="D1054" s="1">
        <v>2</v>
      </c>
      <c r="E1054" s="1">
        <v>580</v>
      </c>
      <c r="F1054" s="1">
        <v>4</v>
      </c>
      <c r="G1054" s="1" t="s">
        <v>215</v>
      </c>
      <c r="H1054" s="1" t="s">
        <v>172</v>
      </c>
      <c r="I1054" s="1" t="s">
        <v>173</v>
      </c>
      <c r="J1054" s="1" t="s">
        <v>243</v>
      </c>
      <c r="K1054" s="1" t="s">
        <v>38</v>
      </c>
      <c r="L1054" s="1" t="s">
        <v>38</v>
      </c>
      <c r="M1054" s="1" t="s">
        <v>53</v>
      </c>
      <c r="N1054" s="1">
        <v>45</v>
      </c>
      <c r="O1054" s="2">
        <v>90</v>
      </c>
      <c r="P1054" s="1">
        <v>11</v>
      </c>
      <c r="Q1054" s="1">
        <v>20231019</v>
      </c>
      <c r="R1054" s="1">
        <v>20231019</v>
      </c>
      <c r="S1054" s="1">
        <v>20231019</v>
      </c>
      <c r="T1054" s="1" t="s">
        <v>38</v>
      </c>
      <c r="U1054" s="1" t="b">
        <v>0</v>
      </c>
      <c r="V1054" s="1" t="b">
        <v>1</v>
      </c>
      <c r="W1054" s="1" t="str" cm="1">
        <f t="array" ref="W1054">_xlfn.XLOOKUP(MID(JuchuZan[[#This Row],[Item'#]],2,3),INDEX(_dtRg_Material,,1),INDEX(_dtRg_Material,,2),"-")</f>
        <v>M</v>
      </c>
      <c r="X1054" s="1">
        <f>JuchuZan[[#This Row],[Total Length]]/JuchuZan[[#This Row],[OrderQty]]</f>
        <v>290</v>
      </c>
      <c r="Y1054" s="87">
        <f>JuchuZan[[#This Row],[TotalPrice]]+Y1053</f>
        <v>1150715.0900000001</v>
      </c>
      <c r="Z10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4" s="1">
        <f>JuchuZan[[#This Row],[Total Length]]/JuchuZan[[#This Row],[Total Block]]</f>
        <v>145</v>
      </c>
      <c r="AB1054" s="1">
        <f>JuchuZan[[#This Row],[TotalPrice]]/JuchuZan[[#This Row],[OrderQty]]</f>
        <v>45</v>
      </c>
      <c r="AC1054" s="1" t="e">
        <f>_xlfn.XLOOKUP(JuchuZan[[#This Row],[H'#]],#REF!,#REF!,"NA",0)</f>
        <v>#REF!</v>
      </c>
      <c r="AD1054" s="1" t="e">
        <f>_xlfn.XLOOKUP(JuchuZan[[#This Row],[H'#]],#REF!,#REF!,"NA",0)</f>
        <v>#REF!</v>
      </c>
      <c r="AE1054" s="1" t="str">
        <f>_xlfn.XLOOKUP(JuchuZan[[#This Row],[H'#]],[3]Sheet1!$H$2:$H$1079,[3]Sheet1!$B$2:$B$1079,"NA",0)</f>
        <v>WHEEL CUTTING HALF 4</v>
      </c>
    </row>
    <row r="1055" spans="1:31" hidden="1">
      <c r="A1055" s="1" t="s">
        <v>2746</v>
      </c>
      <c r="B1055" s="1" t="s">
        <v>2473</v>
      </c>
      <c r="C1055" s="1" t="s">
        <v>2474</v>
      </c>
      <c r="D1055" s="1">
        <v>20</v>
      </c>
      <c r="E1055" s="1">
        <v>0</v>
      </c>
      <c r="F1055" s="1">
        <v>0</v>
      </c>
      <c r="G1055" s="1" t="s">
        <v>269</v>
      </c>
      <c r="H1055" s="1" t="s">
        <v>270</v>
      </c>
      <c r="I1055" s="1" t="s">
        <v>271</v>
      </c>
      <c r="J1055" s="1" t="s">
        <v>38</v>
      </c>
      <c r="K1055" s="1" t="s">
        <v>38</v>
      </c>
      <c r="L1055" s="1" t="s">
        <v>38</v>
      </c>
      <c r="M1055" s="1" t="s">
        <v>38</v>
      </c>
      <c r="N1055" s="1">
        <v>2681</v>
      </c>
      <c r="O1055" s="2">
        <v>53620</v>
      </c>
      <c r="P1055" s="1">
        <v>11</v>
      </c>
      <c r="Q1055" s="1">
        <v>20231019</v>
      </c>
      <c r="R1055" s="1">
        <v>20231019</v>
      </c>
      <c r="S1055" s="1">
        <v>20231019</v>
      </c>
      <c r="T1055" s="1" t="s">
        <v>38</v>
      </c>
      <c r="U1055" s="1" t="b">
        <v>0</v>
      </c>
      <c r="V1055" s="1" t="b">
        <v>0</v>
      </c>
      <c r="W1055" s="1" t="str" cm="1">
        <f t="array" ref="W1055">_xlfn.XLOOKUP(MID(JuchuZan[[#This Row],[Item'#]],2,3),INDEX(_dtRg_Material,,1),INDEX(_dtRg_Material,,2),"-")</f>
        <v>-</v>
      </c>
      <c r="X1055" s="1">
        <f>JuchuZan[[#This Row],[Total Length]]/JuchuZan[[#This Row],[OrderQty]]</f>
        <v>0</v>
      </c>
      <c r="Y1055" s="87">
        <f>JuchuZan[[#This Row],[TotalPrice]]+Y1054</f>
        <v>1204335.0900000001</v>
      </c>
      <c r="Z10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5" s="1" t="e">
        <f>JuchuZan[[#This Row],[Total Length]]/JuchuZan[[#This Row],[Total Block]]</f>
        <v>#DIV/0!</v>
      </c>
      <c r="AB1055" s="1">
        <f>JuchuZan[[#This Row],[TotalPrice]]/JuchuZan[[#This Row],[OrderQty]]</f>
        <v>2681</v>
      </c>
      <c r="AC1055" s="1" t="e">
        <f>_xlfn.XLOOKUP(JuchuZan[[#This Row],[H'#]],#REF!,#REF!,"NA",0)</f>
        <v>#REF!</v>
      </c>
      <c r="AD1055" s="1" t="e">
        <f>_xlfn.XLOOKUP(JuchuZan[[#This Row],[H'#]],#REF!,#REF!,"NA",0)</f>
        <v>#REF!</v>
      </c>
      <c r="AE1055" s="1" t="str">
        <f>_xlfn.XLOOKUP(JuchuZan[[#This Row],[H'#]],[3]Sheet1!$H$2:$H$1079,[3]Sheet1!$B$2:$B$1079,"NA",0)</f>
        <v>NA</v>
      </c>
    </row>
    <row r="1056" spans="1:31">
      <c r="A1056" s="1" t="s">
        <v>2747</v>
      </c>
      <c r="B1056" s="1" t="s">
        <v>2543</v>
      </c>
      <c r="C1056" s="1" t="s">
        <v>2544</v>
      </c>
      <c r="D1056" s="1">
        <v>30</v>
      </c>
      <c r="E1056" s="1">
        <v>15720</v>
      </c>
      <c r="F1056" s="1">
        <v>60</v>
      </c>
      <c r="G1056" s="1" t="s">
        <v>835</v>
      </c>
      <c r="H1056" s="1" t="s">
        <v>172</v>
      </c>
      <c r="I1056" s="1" t="s">
        <v>173</v>
      </c>
      <c r="J1056" s="1" t="s">
        <v>174</v>
      </c>
      <c r="K1056" s="1" t="s">
        <v>38</v>
      </c>
      <c r="L1056" s="1" t="s">
        <v>38</v>
      </c>
      <c r="M1056" s="1" t="s">
        <v>38</v>
      </c>
      <c r="N1056" s="1">
        <v>77.260000000000005</v>
      </c>
      <c r="O1056" s="2">
        <v>2317.8000000000002</v>
      </c>
      <c r="P1056" s="1">
        <v>11</v>
      </c>
      <c r="Q1056" s="1">
        <v>20231019</v>
      </c>
      <c r="R1056" s="1">
        <v>20231019</v>
      </c>
      <c r="S1056" s="1">
        <v>20231019</v>
      </c>
      <c r="T1056" s="1" t="s">
        <v>38</v>
      </c>
      <c r="U1056" s="1" t="b">
        <v>0</v>
      </c>
      <c r="V1056" s="1" t="b">
        <v>1</v>
      </c>
      <c r="W1056" s="1" t="str" cm="1">
        <f t="array" ref="W1056">_xlfn.XLOOKUP(MID(JuchuZan[[#This Row],[Item'#]],2,3),INDEX(_dtRg_Material,,1),INDEX(_dtRg_Material,,2),"-")</f>
        <v>M</v>
      </c>
      <c r="X1056" s="1">
        <f>JuchuZan[[#This Row],[Total Length]]/JuchuZan[[#This Row],[OrderQty]]</f>
        <v>524</v>
      </c>
      <c r="Y1056" s="87">
        <f>JuchuZan[[#This Row],[TotalPrice]]+Y1055</f>
        <v>1206652.8900000001</v>
      </c>
      <c r="Z10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6" s="1">
        <f>JuchuZan[[#This Row],[Total Length]]/JuchuZan[[#This Row],[Total Block]]</f>
        <v>262</v>
      </c>
      <c r="AB1056" s="1">
        <f>JuchuZan[[#This Row],[TotalPrice]]/JuchuZan[[#This Row],[OrderQty]]</f>
        <v>77.260000000000005</v>
      </c>
      <c r="AC1056" s="1" t="e">
        <f>_xlfn.XLOOKUP(JuchuZan[[#This Row],[H'#]],#REF!,#REF!,"NA",0)</f>
        <v>#REF!</v>
      </c>
      <c r="AD1056" s="1" t="e">
        <f>_xlfn.XLOOKUP(JuchuZan[[#This Row],[H'#]],#REF!,#REF!,"NA",0)</f>
        <v>#REF!</v>
      </c>
      <c r="AE1056" s="1" t="str">
        <f>_xlfn.XLOOKUP(JuchuZan[[#This Row],[H'#]],[3]Sheet1!$H$2:$H$1079,[3]Sheet1!$B$2:$B$1079,"NA",0)</f>
        <v>NA</v>
      </c>
    </row>
    <row r="1057" spans="1:31">
      <c r="A1057" s="1" t="s">
        <v>2748</v>
      </c>
      <c r="B1057" s="1" t="s">
        <v>2543</v>
      </c>
      <c r="C1057" s="1" t="s">
        <v>2544</v>
      </c>
      <c r="D1057" s="1">
        <v>30</v>
      </c>
      <c r="E1057" s="1">
        <v>15720</v>
      </c>
      <c r="F1057" s="1">
        <v>60</v>
      </c>
      <c r="G1057" s="1" t="s">
        <v>835</v>
      </c>
      <c r="H1057" s="1" t="s">
        <v>172</v>
      </c>
      <c r="I1057" s="1" t="s">
        <v>173</v>
      </c>
      <c r="J1057" s="1" t="s">
        <v>174</v>
      </c>
      <c r="K1057" s="1" t="s">
        <v>38</v>
      </c>
      <c r="L1057" s="1" t="s">
        <v>38</v>
      </c>
      <c r="M1057" s="1" t="s">
        <v>38</v>
      </c>
      <c r="N1057" s="1">
        <v>77.260000000000005</v>
      </c>
      <c r="O1057" s="2">
        <v>2317.8000000000002</v>
      </c>
      <c r="P1057" s="1">
        <v>11</v>
      </c>
      <c r="Q1057" s="1">
        <v>20231019</v>
      </c>
      <c r="R1057" s="1">
        <v>20231019</v>
      </c>
      <c r="S1057" s="1">
        <v>20231019</v>
      </c>
      <c r="T1057" s="1" t="s">
        <v>38</v>
      </c>
      <c r="U1057" s="1" t="b">
        <v>0</v>
      </c>
      <c r="V1057" s="1" t="b">
        <v>1</v>
      </c>
      <c r="W1057" s="1" t="str" cm="1">
        <f t="array" ref="W1057">_xlfn.XLOOKUP(MID(JuchuZan[[#This Row],[Item'#]],2,3),INDEX(_dtRg_Material,,1),INDEX(_dtRg_Material,,2),"-")</f>
        <v>M</v>
      </c>
      <c r="X1057" s="1">
        <f>JuchuZan[[#This Row],[Total Length]]/JuchuZan[[#This Row],[OrderQty]]</f>
        <v>524</v>
      </c>
      <c r="Y1057" s="87">
        <f>JuchuZan[[#This Row],[TotalPrice]]+Y1056</f>
        <v>1208970.6900000002</v>
      </c>
      <c r="Z10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7" s="1">
        <f>JuchuZan[[#This Row],[Total Length]]/JuchuZan[[#This Row],[Total Block]]</f>
        <v>262</v>
      </c>
      <c r="AB1057" s="1">
        <f>JuchuZan[[#This Row],[TotalPrice]]/JuchuZan[[#This Row],[OrderQty]]</f>
        <v>77.260000000000005</v>
      </c>
      <c r="AC1057" s="1" t="e">
        <f>_xlfn.XLOOKUP(JuchuZan[[#This Row],[H'#]],#REF!,#REF!,"NA",0)</f>
        <v>#REF!</v>
      </c>
      <c r="AD1057" s="1" t="e">
        <f>_xlfn.XLOOKUP(JuchuZan[[#This Row],[H'#]],#REF!,#REF!,"NA",0)</f>
        <v>#REF!</v>
      </c>
      <c r="AE1057" s="1" t="str">
        <f>_xlfn.XLOOKUP(JuchuZan[[#This Row],[H'#]],[3]Sheet1!$H$2:$H$1079,[3]Sheet1!$B$2:$B$1079,"NA",0)</f>
        <v>NA</v>
      </c>
    </row>
    <row r="1058" spans="1:31" hidden="1">
      <c r="A1058" s="1" t="s">
        <v>2749</v>
      </c>
      <c r="B1058" s="1" t="s">
        <v>1967</v>
      </c>
      <c r="C1058" s="1" t="s">
        <v>1968</v>
      </c>
      <c r="D1058" s="1">
        <v>50</v>
      </c>
      <c r="E1058" s="1">
        <v>123000</v>
      </c>
      <c r="F1058" s="1">
        <v>200</v>
      </c>
      <c r="G1058" s="1" t="s">
        <v>1969</v>
      </c>
      <c r="H1058" s="1" t="s">
        <v>128</v>
      </c>
      <c r="I1058" s="1" t="s">
        <v>129</v>
      </c>
      <c r="J1058" s="1" t="s">
        <v>191</v>
      </c>
      <c r="K1058" s="1" t="s">
        <v>140</v>
      </c>
      <c r="L1058" s="1" t="s">
        <v>38</v>
      </c>
      <c r="M1058" s="1" t="s">
        <v>53</v>
      </c>
      <c r="N1058" s="1">
        <v>710</v>
      </c>
      <c r="O1058" s="2">
        <v>35500</v>
      </c>
      <c r="P1058" s="1">
        <v>11</v>
      </c>
      <c r="Q1058" s="1">
        <v>20231019</v>
      </c>
      <c r="R1058" s="1">
        <v>20231019</v>
      </c>
      <c r="S1058" s="1">
        <v>20231019</v>
      </c>
      <c r="T1058" s="1" t="s">
        <v>1970</v>
      </c>
      <c r="U1058" s="1" t="b">
        <v>1</v>
      </c>
      <c r="V1058" s="1" t="b">
        <v>0</v>
      </c>
      <c r="W1058" s="1" t="str" cm="1">
        <f t="array" ref="W1058">_xlfn.XLOOKUP(MID(JuchuZan[[#This Row],[Item'#]],2,3),INDEX(_dtRg_Material,,1),INDEX(_dtRg_Material,,2),"-")</f>
        <v>-</v>
      </c>
      <c r="X1058" s="1">
        <f>JuchuZan[[#This Row],[Total Length]]/JuchuZan[[#This Row],[OrderQty]]</f>
        <v>2460</v>
      </c>
      <c r="Y1058" s="87">
        <f>JuchuZan[[#This Row],[TotalPrice]]+Y1057</f>
        <v>1244470.6900000002</v>
      </c>
      <c r="Z10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8" s="1">
        <f>JuchuZan[[#This Row],[Total Length]]/JuchuZan[[#This Row],[Total Block]]</f>
        <v>615</v>
      </c>
      <c r="AB1058" s="1">
        <f>JuchuZan[[#This Row],[TotalPrice]]/JuchuZan[[#This Row],[OrderQty]]</f>
        <v>710</v>
      </c>
      <c r="AC1058" s="1" t="e">
        <f>_xlfn.XLOOKUP(JuchuZan[[#This Row],[H'#]],#REF!,#REF!,"NA",0)</f>
        <v>#REF!</v>
      </c>
      <c r="AD1058" s="1" t="e">
        <f>_xlfn.XLOOKUP(JuchuZan[[#This Row],[H'#]],#REF!,#REF!,"NA",0)</f>
        <v>#REF!</v>
      </c>
      <c r="AE1058" s="1" t="str">
        <f>_xlfn.XLOOKUP(JuchuZan[[#This Row],[H'#]],[3]Sheet1!$H$2:$H$1079,[3]Sheet1!$B$2:$B$1079,"NA",0)</f>
        <v>NA</v>
      </c>
    </row>
    <row r="1059" spans="1:31">
      <c r="A1059" s="1" t="s">
        <v>2750</v>
      </c>
      <c r="B1059" s="1" t="s">
        <v>388</v>
      </c>
      <c r="C1059" s="1" t="s">
        <v>389</v>
      </c>
      <c r="D1059" s="1">
        <v>100</v>
      </c>
      <c r="E1059" s="1">
        <v>40000</v>
      </c>
      <c r="F1059" s="1">
        <v>200</v>
      </c>
      <c r="G1059" s="1" t="s">
        <v>135</v>
      </c>
      <c r="H1059" s="1" t="s">
        <v>49</v>
      </c>
      <c r="I1059" s="1" t="s">
        <v>50</v>
      </c>
      <c r="J1059" s="1" t="s">
        <v>59</v>
      </c>
      <c r="K1059" s="1" t="s">
        <v>60</v>
      </c>
      <c r="L1059" s="1" t="s">
        <v>38</v>
      </c>
      <c r="M1059" s="1" t="s">
        <v>53</v>
      </c>
      <c r="N1059" s="1">
        <v>131</v>
      </c>
      <c r="O1059" s="2">
        <v>13100</v>
      </c>
      <c r="P1059" s="1">
        <v>11</v>
      </c>
      <c r="Q1059" s="1">
        <v>20231019</v>
      </c>
      <c r="R1059" s="1">
        <v>20231019</v>
      </c>
      <c r="S1059" s="1">
        <v>20231019</v>
      </c>
      <c r="T1059" s="1" t="s">
        <v>38</v>
      </c>
      <c r="U1059" s="1" t="b">
        <v>0</v>
      </c>
      <c r="V1059" s="1" t="b">
        <v>1</v>
      </c>
      <c r="W1059" s="1" t="str" cm="1">
        <f t="array" ref="W1059">_xlfn.XLOOKUP(MID(JuchuZan[[#This Row],[Item'#]],2,3),INDEX(_dtRg_Material,,1),INDEX(_dtRg_Material,,2),"-")</f>
        <v>-</v>
      </c>
      <c r="X1059" s="1">
        <f>JuchuZan[[#This Row],[Total Length]]/JuchuZan[[#This Row],[OrderQty]]</f>
        <v>400</v>
      </c>
      <c r="Y1059" s="87">
        <f>JuchuZan[[#This Row],[TotalPrice]]+Y1058</f>
        <v>1257570.6900000002</v>
      </c>
      <c r="Z10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59" s="1">
        <f>JuchuZan[[#This Row],[Total Length]]/JuchuZan[[#This Row],[Total Block]]</f>
        <v>200</v>
      </c>
      <c r="AB1059" s="1">
        <f>JuchuZan[[#This Row],[TotalPrice]]/JuchuZan[[#This Row],[OrderQty]]</f>
        <v>131</v>
      </c>
      <c r="AC1059" s="1" t="e">
        <f>_xlfn.XLOOKUP(JuchuZan[[#This Row],[H'#]],#REF!,#REF!,"NA",0)</f>
        <v>#REF!</v>
      </c>
      <c r="AD1059" s="1" t="e">
        <f>_xlfn.XLOOKUP(JuchuZan[[#This Row],[H'#]],#REF!,#REF!,"NA",0)</f>
        <v>#REF!</v>
      </c>
      <c r="AE1059" s="1" t="str">
        <f>_xlfn.XLOOKUP(JuchuZan[[#This Row],[H'#]],[3]Sheet1!$H$2:$H$1079,[3]Sheet1!$B$2:$B$1079,"NA",0)</f>
        <v>NA</v>
      </c>
    </row>
    <row r="1060" spans="1:31">
      <c r="A1060" s="1" t="s">
        <v>2751</v>
      </c>
      <c r="B1060" s="1" t="s">
        <v>388</v>
      </c>
      <c r="C1060" s="1" t="s">
        <v>389</v>
      </c>
      <c r="D1060" s="1">
        <v>20</v>
      </c>
      <c r="E1060" s="1">
        <v>8000</v>
      </c>
      <c r="F1060" s="1">
        <v>40</v>
      </c>
      <c r="G1060" s="1" t="s">
        <v>135</v>
      </c>
      <c r="H1060" s="1" t="s">
        <v>49</v>
      </c>
      <c r="I1060" s="1" t="s">
        <v>50</v>
      </c>
      <c r="J1060" s="1" t="s">
        <v>59</v>
      </c>
      <c r="K1060" s="1" t="s">
        <v>60</v>
      </c>
      <c r="L1060" s="1" t="s">
        <v>38</v>
      </c>
      <c r="M1060" s="1" t="s">
        <v>53</v>
      </c>
      <c r="N1060" s="1">
        <v>131</v>
      </c>
      <c r="O1060" s="2">
        <v>2620</v>
      </c>
      <c r="P1060" s="1">
        <v>11</v>
      </c>
      <c r="Q1060" s="1">
        <v>20231019</v>
      </c>
      <c r="R1060" s="1">
        <v>20231019</v>
      </c>
      <c r="S1060" s="1">
        <v>20231019</v>
      </c>
      <c r="T1060" s="1" t="s">
        <v>38</v>
      </c>
      <c r="U1060" s="1" t="b">
        <v>0</v>
      </c>
      <c r="V1060" s="1" t="b">
        <v>1</v>
      </c>
      <c r="W1060" s="1" t="str" cm="1">
        <f t="array" ref="W1060">_xlfn.XLOOKUP(MID(JuchuZan[[#This Row],[Item'#]],2,3),INDEX(_dtRg_Material,,1),INDEX(_dtRg_Material,,2),"-")</f>
        <v>-</v>
      </c>
      <c r="X1060" s="1">
        <f>JuchuZan[[#This Row],[Total Length]]/JuchuZan[[#This Row],[OrderQty]]</f>
        <v>400</v>
      </c>
      <c r="Y1060" s="87">
        <f>JuchuZan[[#This Row],[TotalPrice]]+Y1059</f>
        <v>1260190.6900000002</v>
      </c>
      <c r="Z10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0" s="1">
        <f>JuchuZan[[#This Row],[Total Length]]/JuchuZan[[#This Row],[Total Block]]</f>
        <v>200</v>
      </c>
      <c r="AB1060" s="1">
        <f>JuchuZan[[#This Row],[TotalPrice]]/JuchuZan[[#This Row],[OrderQty]]</f>
        <v>131</v>
      </c>
      <c r="AC1060" s="1" t="e">
        <f>_xlfn.XLOOKUP(JuchuZan[[#This Row],[H'#]],#REF!,#REF!,"NA",0)</f>
        <v>#REF!</v>
      </c>
      <c r="AD1060" s="1" t="e">
        <f>_xlfn.XLOOKUP(JuchuZan[[#This Row],[H'#]],#REF!,#REF!,"NA",0)</f>
        <v>#REF!</v>
      </c>
      <c r="AE1060" s="1" t="str">
        <f>_xlfn.XLOOKUP(JuchuZan[[#This Row],[H'#]],[3]Sheet1!$H$2:$H$1079,[3]Sheet1!$B$2:$B$1079,"NA",0)</f>
        <v>NA</v>
      </c>
    </row>
    <row r="1061" spans="1:31" hidden="1">
      <c r="A1061" s="1" t="s">
        <v>2752</v>
      </c>
      <c r="B1061" s="1" t="s">
        <v>1477</v>
      </c>
      <c r="C1061" s="1" t="s">
        <v>1478</v>
      </c>
      <c r="D1061" s="1">
        <v>65</v>
      </c>
      <c r="E1061" s="1">
        <v>37700</v>
      </c>
      <c r="F1061" s="1">
        <v>130</v>
      </c>
      <c r="G1061" s="1" t="s">
        <v>135</v>
      </c>
      <c r="H1061" s="1" t="s">
        <v>189</v>
      </c>
      <c r="I1061" s="1" t="s">
        <v>190</v>
      </c>
      <c r="J1061" s="1" t="s">
        <v>130</v>
      </c>
      <c r="K1061" s="1" t="s">
        <v>192</v>
      </c>
      <c r="L1061" s="1" t="s">
        <v>38</v>
      </c>
      <c r="M1061" s="1" t="s">
        <v>53</v>
      </c>
      <c r="N1061" s="1">
        <v>165.54</v>
      </c>
      <c r="O1061" s="2">
        <v>10760.1</v>
      </c>
      <c r="P1061" s="1">
        <v>11</v>
      </c>
      <c r="Q1061" s="1">
        <v>20231019</v>
      </c>
      <c r="R1061" s="1">
        <v>20231019</v>
      </c>
      <c r="S1061" s="1">
        <v>20231019</v>
      </c>
      <c r="T1061" s="1" t="s">
        <v>38</v>
      </c>
      <c r="U1061" s="1" t="b">
        <v>0</v>
      </c>
      <c r="V1061" s="1" t="b">
        <v>0</v>
      </c>
      <c r="W1061" s="1" t="str" cm="1">
        <f t="array" ref="W1061">_xlfn.XLOOKUP(MID(JuchuZan[[#This Row],[Item'#]],2,3),INDEX(_dtRg_Material,,1),INDEX(_dtRg_Material,,2),"-")</f>
        <v>-</v>
      </c>
      <c r="X1061" s="1">
        <f>JuchuZan[[#This Row],[Total Length]]/JuchuZan[[#This Row],[OrderQty]]</f>
        <v>580</v>
      </c>
      <c r="Y1061" s="87">
        <f>JuchuZan[[#This Row],[TotalPrice]]+Y1060</f>
        <v>1270950.7900000003</v>
      </c>
      <c r="Z10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1" s="1">
        <f>JuchuZan[[#This Row],[Total Length]]/JuchuZan[[#This Row],[Total Block]]</f>
        <v>290</v>
      </c>
      <c r="AB1061" s="1">
        <f>JuchuZan[[#This Row],[TotalPrice]]/JuchuZan[[#This Row],[OrderQty]]</f>
        <v>165.54</v>
      </c>
      <c r="AC1061" s="1" t="e">
        <f>_xlfn.XLOOKUP(JuchuZan[[#This Row],[H'#]],#REF!,#REF!,"NA",0)</f>
        <v>#REF!</v>
      </c>
      <c r="AD1061" s="1" t="e">
        <f>_xlfn.XLOOKUP(JuchuZan[[#This Row],[H'#]],#REF!,#REF!,"NA",0)</f>
        <v>#REF!</v>
      </c>
      <c r="AE1061" s="1" t="str">
        <f>_xlfn.XLOOKUP(JuchuZan[[#This Row],[H'#]],[3]Sheet1!$H$2:$H$1079,[3]Sheet1!$B$2:$B$1079,"NA",0)</f>
        <v>NA</v>
      </c>
    </row>
    <row r="1062" spans="1:31">
      <c r="A1062" s="1" t="s">
        <v>2753</v>
      </c>
      <c r="B1062" s="1" t="s">
        <v>2754</v>
      </c>
      <c r="C1062" s="1" t="s">
        <v>2755</v>
      </c>
      <c r="D1062" s="1">
        <v>20</v>
      </c>
      <c r="E1062" s="1">
        <v>24800</v>
      </c>
      <c r="F1062" s="1">
        <v>0</v>
      </c>
      <c r="G1062" s="1" t="s">
        <v>38</v>
      </c>
      <c r="H1062" s="1" t="s">
        <v>2756</v>
      </c>
      <c r="I1062" s="1" t="s">
        <v>50</v>
      </c>
      <c r="J1062" s="1" t="s">
        <v>59</v>
      </c>
      <c r="K1062" s="1" t="s">
        <v>38</v>
      </c>
      <c r="L1062" s="1" t="s">
        <v>61</v>
      </c>
      <c r="M1062" s="1" t="s">
        <v>38</v>
      </c>
      <c r="N1062" s="1">
        <v>216.3</v>
      </c>
      <c r="O1062" s="2">
        <v>4326</v>
      </c>
      <c r="P1062" s="1">
        <v>21</v>
      </c>
      <c r="Q1062" s="1">
        <v>20231019</v>
      </c>
      <c r="R1062" s="1">
        <v>20231019</v>
      </c>
      <c r="S1062" s="1">
        <v>20231019</v>
      </c>
      <c r="T1062" s="1" t="s">
        <v>38</v>
      </c>
      <c r="U1062" s="1" t="b">
        <v>0</v>
      </c>
      <c r="V1062" s="1" t="b">
        <v>1</v>
      </c>
      <c r="W1062" s="1" t="str" cm="1">
        <f t="array" ref="W1062">_xlfn.XLOOKUP(MID(JuchuZan[[#This Row],[Item'#]],2,3),INDEX(_dtRg_Material,,1),INDEX(_dtRg_Material,,2),"-")</f>
        <v>-</v>
      </c>
      <c r="X1062" s="1">
        <f>JuchuZan[[#This Row],[Total Length]]/JuchuZan[[#This Row],[OrderQty]]</f>
        <v>1240</v>
      </c>
      <c r="Y1062" s="87">
        <f>JuchuZan[[#This Row],[TotalPrice]]+Y1061</f>
        <v>1275276.7900000003</v>
      </c>
      <c r="Z10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2" s="1" t="e">
        <f>JuchuZan[[#This Row],[Total Length]]/JuchuZan[[#This Row],[Total Block]]</f>
        <v>#DIV/0!</v>
      </c>
      <c r="AB1062" s="1">
        <f>JuchuZan[[#This Row],[TotalPrice]]/JuchuZan[[#This Row],[OrderQty]]</f>
        <v>216.3</v>
      </c>
      <c r="AC1062" s="1" t="e">
        <f>_xlfn.XLOOKUP(JuchuZan[[#This Row],[H'#]],#REF!,#REF!,"NA",0)</f>
        <v>#REF!</v>
      </c>
      <c r="AD1062" s="1" t="e">
        <f>_xlfn.XLOOKUP(JuchuZan[[#This Row],[H'#]],#REF!,#REF!,"NA",0)</f>
        <v>#REF!</v>
      </c>
      <c r="AE1062" s="1" t="str">
        <f>_xlfn.XLOOKUP(JuchuZan[[#This Row],[H'#]],[3]Sheet1!$H$2:$H$1079,[3]Sheet1!$B$2:$B$1079,"NA",0)</f>
        <v>NA</v>
      </c>
    </row>
    <row r="1063" spans="1:31">
      <c r="A1063" s="1" t="s">
        <v>2757</v>
      </c>
      <c r="B1063" s="1" t="s">
        <v>2758</v>
      </c>
      <c r="C1063" s="1" t="s">
        <v>2759</v>
      </c>
      <c r="D1063" s="1">
        <v>20</v>
      </c>
      <c r="E1063" s="1">
        <v>29600</v>
      </c>
      <c r="F1063" s="1">
        <v>0</v>
      </c>
      <c r="G1063" s="1" t="s">
        <v>38</v>
      </c>
      <c r="H1063" s="1" t="s">
        <v>2756</v>
      </c>
      <c r="I1063" s="1" t="s">
        <v>50</v>
      </c>
      <c r="J1063" s="1" t="s">
        <v>81</v>
      </c>
      <c r="K1063" s="1" t="s">
        <v>38</v>
      </c>
      <c r="L1063" s="1" t="s">
        <v>61</v>
      </c>
      <c r="M1063" s="1" t="s">
        <v>38</v>
      </c>
      <c r="N1063" s="1">
        <v>224.54</v>
      </c>
      <c r="O1063" s="2">
        <v>4490.8</v>
      </c>
      <c r="P1063" s="1">
        <v>21</v>
      </c>
      <c r="Q1063" s="1">
        <v>20231019</v>
      </c>
      <c r="R1063" s="1">
        <v>20231019</v>
      </c>
      <c r="S1063" s="1">
        <v>20231019</v>
      </c>
      <c r="T1063" s="1" t="s">
        <v>38</v>
      </c>
      <c r="U1063" s="1" t="b">
        <v>0</v>
      </c>
      <c r="V1063" s="1" t="b">
        <v>1</v>
      </c>
      <c r="W1063" s="1" t="str" cm="1">
        <f t="array" ref="W1063">_xlfn.XLOOKUP(MID(JuchuZan[[#This Row],[Item'#]],2,3),INDEX(_dtRg_Material,,1),INDEX(_dtRg_Material,,2),"-")</f>
        <v>-</v>
      </c>
      <c r="X1063" s="1">
        <f>JuchuZan[[#This Row],[Total Length]]/JuchuZan[[#This Row],[OrderQty]]</f>
        <v>1480</v>
      </c>
      <c r="Y1063" s="87">
        <f>JuchuZan[[#This Row],[TotalPrice]]+Y1062</f>
        <v>1279767.5900000003</v>
      </c>
      <c r="Z10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3" s="1" t="e">
        <f>JuchuZan[[#This Row],[Total Length]]/JuchuZan[[#This Row],[Total Block]]</f>
        <v>#DIV/0!</v>
      </c>
      <c r="AB1063" s="1">
        <f>JuchuZan[[#This Row],[TotalPrice]]/JuchuZan[[#This Row],[OrderQty]]</f>
        <v>224.54000000000002</v>
      </c>
      <c r="AC1063" s="1" t="e">
        <f>_xlfn.XLOOKUP(JuchuZan[[#This Row],[H'#]],#REF!,#REF!,"NA",0)</f>
        <v>#REF!</v>
      </c>
      <c r="AD1063" s="1" t="e">
        <f>_xlfn.XLOOKUP(JuchuZan[[#This Row],[H'#]],#REF!,#REF!,"NA",0)</f>
        <v>#REF!</v>
      </c>
      <c r="AE1063" s="1" t="str">
        <f>_xlfn.XLOOKUP(JuchuZan[[#This Row],[H'#]],[3]Sheet1!$H$2:$H$1079,[3]Sheet1!$B$2:$B$1079,"NA",0)</f>
        <v>NA</v>
      </c>
    </row>
    <row r="1064" spans="1:31">
      <c r="A1064" s="1" t="s">
        <v>2760</v>
      </c>
      <c r="B1064" s="1" t="s">
        <v>2761</v>
      </c>
      <c r="C1064" s="1" t="s">
        <v>2762</v>
      </c>
      <c r="D1064" s="1">
        <v>10</v>
      </c>
      <c r="E1064" s="1">
        <v>20200</v>
      </c>
      <c r="F1064" s="1">
        <v>0</v>
      </c>
      <c r="G1064" s="1" t="s">
        <v>38</v>
      </c>
      <c r="H1064" s="1" t="s">
        <v>2756</v>
      </c>
      <c r="I1064" s="1" t="s">
        <v>50</v>
      </c>
      <c r="J1064" s="1" t="s">
        <v>114</v>
      </c>
      <c r="K1064" s="1" t="s">
        <v>38</v>
      </c>
      <c r="L1064" s="1" t="s">
        <v>61</v>
      </c>
      <c r="M1064" s="1" t="s">
        <v>38</v>
      </c>
      <c r="N1064" s="1">
        <v>311.06</v>
      </c>
      <c r="O1064" s="2">
        <v>3110.6</v>
      </c>
      <c r="P1064" s="1">
        <v>21</v>
      </c>
      <c r="Q1064" s="1">
        <v>20231019</v>
      </c>
      <c r="R1064" s="1">
        <v>20231019</v>
      </c>
      <c r="S1064" s="1">
        <v>20231019</v>
      </c>
      <c r="T1064" s="1" t="s">
        <v>38</v>
      </c>
      <c r="U1064" s="1" t="b">
        <v>0</v>
      </c>
      <c r="V1064" s="1" t="b">
        <v>1</v>
      </c>
      <c r="W1064" s="1" t="str" cm="1">
        <f t="array" ref="W1064">_xlfn.XLOOKUP(MID(JuchuZan[[#This Row],[Item'#]],2,3),INDEX(_dtRg_Material,,1),INDEX(_dtRg_Material,,2),"-")</f>
        <v>-</v>
      </c>
      <c r="X1064" s="1">
        <f>JuchuZan[[#This Row],[Total Length]]/JuchuZan[[#This Row],[OrderQty]]</f>
        <v>2020</v>
      </c>
      <c r="Y1064" s="87">
        <f>JuchuZan[[#This Row],[TotalPrice]]+Y1063</f>
        <v>1282878.1900000004</v>
      </c>
      <c r="Z10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4" s="1" t="e">
        <f>JuchuZan[[#This Row],[Total Length]]/JuchuZan[[#This Row],[Total Block]]</f>
        <v>#DIV/0!</v>
      </c>
      <c r="AB1064" s="1">
        <f>JuchuZan[[#This Row],[TotalPrice]]/JuchuZan[[#This Row],[OrderQty]]</f>
        <v>311.06</v>
      </c>
      <c r="AC1064" s="1" t="e">
        <f>_xlfn.XLOOKUP(JuchuZan[[#This Row],[H'#]],#REF!,#REF!,"NA",0)</f>
        <v>#REF!</v>
      </c>
      <c r="AD1064" s="1" t="e">
        <f>_xlfn.XLOOKUP(JuchuZan[[#This Row],[H'#]],#REF!,#REF!,"NA",0)</f>
        <v>#REF!</v>
      </c>
      <c r="AE1064" s="1" t="str">
        <f>_xlfn.XLOOKUP(JuchuZan[[#This Row],[H'#]],[3]Sheet1!$H$2:$H$1079,[3]Sheet1!$B$2:$B$1079,"NA",0)</f>
        <v>NA</v>
      </c>
    </row>
    <row r="1065" spans="1:31" hidden="1">
      <c r="A1065" s="1" t="s">
        <v>2763</v>
      </c>
      <c r="B1065" s="1" t="s">
        <v>2764</v>
      </c>
      <c r="C1065" s="1" t="s">
        <v>2765</v>
      </c>
      <c r="D1065" s="1">
        <v>25</v>
      </c>
      <c r="E1065" s="1">
        <v>13875</v>
      </c>
      <c r="F1065" s="1">
        <v>25</v>
      </c>
      <c r="G1065" s="1" t="s">
        <v>2766</v>
      </c>
      <c r="H1065" s="1" t="s">
        <v>49</v>
      </c>
      <c r="I1065" s="1" t="s">
        <v>50</v>
      </c>
      <c r="J1065" s="1" t="s">
        <v>59</v>
      </c>
      <c r="K1065" s="1" t="s">
        <v>115</v>
      </c>
      <c r="L1065" s="1" t="s">
        <v>38</v>
      </c>
      <c r="M1065" s="1" t="s">
        <v>53</v>
      </c>
      <c r="N1065" s="1">
        <v>131.84</v>
      </c>
      <c r="O1065" s="2">
        <v>3296</v>
      </c>
      <c r="P1065" s="1">
        <v>11</v>
      </c>
      <c r="Q1065" s="1">
        <v>20231019</v>
      </c>
      <c r="R1065" s="1">
        <v>20231019</v>
      </c>
      <c r="S1065" s="1">
        <v>20231019</v>
      </c>
      <c r="T1065" s="1" t="s">
        <v>38</v>
      </c>
      <c r="U1065" s="1" t="b">
        <v>0</v>
      </c>
      <c r="V1065" s="1" t="b">
        <v>0</v>
      </c>
      <c r="W1065" s="1" t="str" cm="1">
        <f t="array" ref="W1065">_xlfn.XLOOKUP(MID(JuchuZan[[#This Row],[Item'#]],2,3),INDEX(_dtRg_Material,,1),INDEX(_dtRg_Material,,2),"-")</f>
        <v>-</v>
      </c>
      <c r="X1065" s="1">
        <f>JuchuZan[[#This Row],[Total Length]]/JuchuZan[[#This Row],[OrderQty]]</f>
        <v>555</v>
      </c>
      <c r="Y1065" s="87">
        <f>JuchuZan[[#This Row],[TotalPrice]]+Y1064</f>
        <v>1286174.1900000004</v>
      </c>
      <c r="Z10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5" s="1">
        <f>JuchuZan[[#This Row],[Total Length]]/JuchuZan[[#This Row],[Total Block]]</f>
        <v>555</v>
      </c>
      <c r="AB1065" s="1">
        <f>JuchuZan[[#This Row],[TotalPrice]]/JuchuZan[[#This Row],[OrderQty]]</f>
        <v>131.84</v>
      </c>
      <c r="AC1065" s="1" t="e">
        <f>_xlfn.XLOOKUP(JuchuZan[[#This Row],[H'#]],#REF!,#REF!,"NA",0)</f>
        <v>#REF!</v>
      </c>
      <c r="AD1065" s="1" t="e">
        <f>_xlfn.XLOOKUP(JuchuZan[[#This Row],[H'#]],#REF!,#REF!,"NA",0)</f>
        <v>#REF!</v>
      </c>
      <c r="AE1065" s="1" t="str">
        <f>_xlfn.XLOOKUP(JuchuZan[[#This Row],[H'#]],[3]Sheet1!$H$2:$H$1079,[3]Sheet1!$B$2:$B$1079,"NA",0)</f>
        <v>ARMOLOY (CHROME)IL</v>
      </c>
    </row>
    <row r="1066" spans="1:31">
      <c r="A1066" s="1" t="s">
        <v>2767</v>
      </c>
      <c r="B1066" s="1" t="s">
        <v>2204</v>
      </c>
      <c r="C1066" s="1" t="s">
        <v>2205</v>
      </c>
      <c r="D1066" s="1">
        <v>4</v>
      </c>
      <c r="E1066" s="1">
        <v>0</v>
      </c>
      <c r="F1066" s="1">
        <v>4</v>
      </c>
      <c r="G1066" s="1" t="s">
        <v>1475</v>
      </c>
      <c r="H1066" s="1" t="s">
        <v>49</v>
      </c>
      <c r="I1066" s="1" t="s">
        <v>50</v>
      </c>
      <c r="J1066" s="1" t="s">
        <v>325</v>
      </c>
      <c r="K1066" s="1" t="s">
        <v>60</v>
      </c>
      <c r="L1066" s="1" t="s">
        <v>61</v>
      </c>
      <c r="M1066" s="1" t="s">
        <v>38</v>
      </c>
      <c r="N1066" s="1">
        <v>167.58</v>
      </c>
      <c r="O1066" s="2">
        <v>670.32</v>
      </c>
      <c r="P1066" s="1">
        <v>11</v>
      </c>
      <c r="Q1066" s="1">
        <v>20230727</v>
      </c>
      <c r="R1066" s="1">
        <v>20231019</v>
      </c>
      <c r="S1066" s="1">
        <v>20231019</v>
      </c>
      <c r="T1066" s="1" t="s">
        <v>38</v>
      </c>
      <c r="U1066" s="1" t="b">
        <v>0</v>
      </c>
      <c r="V1066" s="1" t="b">
        <v>1</v>
      </c>
      <c r="W1066" s="1" t="str" cm="1">
        <f t="array" ref="W1066">_xlfn.XLOOKUP(MID(JuchuZan[[#This Row],[Item'#]],2,3),INDEX(_dtRg_Material,,1),INDEX(_dtRg_Material,,2),"-")</f>
        <v>-</v>
      </c>
      <c r="X1066" s="1">
        <f>JuchuZan[[#This Row],[Total Length]]/JuchuZan[[#This Row],[OrderQty]]</f>
        <v>0</v>
      </c>
      <c r="Y1066" s="87">
        <f>JuchuZan[[#This Row],[TotalPrice]]+Y1065</f>
        <v>1286844.5100000005</v>
      </c>
      <c r="Z10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6" s="1">
        <f>JuchuZan[[#This Row],[Total Length]]/JuchuZan[[#This Row],[Total Block]]</f>
        <v>0</v>
      </c>
      <c r="AB1066" s="1">
        <f>JuchuZan[[#This Row],[TotalPrice]]/JuchuZan[[#This Row],[OrderQty]]</f>
        <v>167.58</v>
      </c>
      <c r="AC1066" s="1" t="e">
        <f>_xlfn.XLOOKUP(JuchuZan[[#This Row],[H'#]],#REF!,#REF!,"NA",0)</f>
        <v>#REF!</v>
      </c>
      <c r="AD1066" s="1" t="e">
        <f>_xlfn.XLOOKUP(JuchuZan[[#This Row],[H'#]],#REF!,#REF!,"NA",0)</f>
        <v>#REF!</v>
      </c>
      <c r="AE1066" s="1" t="str">
        <f>_xlfn.XLOOKUP(JuchuZan[[#This Row],[H'#]],[3]Sheet1!$H$2:$H$1079,[3]Sheet1!$B$2:$B$1079,"NA",0)</f>
        <v>NA</v>
      </c>
    </row>
    <row r="1067" spans="1:31">
      <c r="A1067" s="1" t="s">
        <v>2768</v>
      </c>
      <c r="B1067" s="1" t="s">
        <v>1898</v>
      </c>
      <c r="C1067" s="1" t="s">
        <v>1899</v>
      </c>
      <c r="D1067" s="1">
        <v>50</v>
      </c>
      <c r="E1067" s="1">
        <v>0</v>
      </c>
      <c r="F1067" s="1">
        <v>50</v>
      </c>
      <c r="G1067" s="1" t="s">
        <v>1597</v>
      </c>
      <c r="H1067" s="1" t="s">
        <v>49</v>
      </c>
      <c r="I1067" s="1" t="s">
        <v>50</v>
      </c>
      <c r="J1067" s="1" t="s">
        <v>114</v>
      </c>
      <c r="K1067" s="1" t="s">
        <v>207</v>
      </c>
      <c r="L1067" s="1" t="s">
        <v>38</v>
      </c>
      <c r="M1067" s="1" t="s">
        <v>38</v>
      </c>
      <c r="N1067" s="1">
        <v>50</v>
      </c>
      <c r="O1067" s="2">
        <v>2500</v>
      </c>
      <c r="P1067" s="1">
        <v>11</v>
      </c>
      <c r="Q1067" s="1">
        <v>20230921</v>
      </c>
      <c r="R1067" s="1">
        <v>20231019</v>
      </c>
      <c r="S1067" s="1">
        <v>20231019</v>
      </c>
      <c r="T1067" s="1" t="s">
        <v>38</v>
      </c>
      <c r="U1067" s="1" t="b">
        <v>0</v>
      </c>
      <c r="V1067" s="1" t="b">
        <v>1</v>
      </c>
      <c r="W1067" s="1" t="str" cm="1">
        <f t="array" ref="W1067">_xlfn.XLOOKUP(MID(JuchuZan[[#This Row],[Item'#]],2,3),INDEX(_dtRg_Material,,1),INDEX(_dtRg_Material,,2),"-")</f>
        <v>-</v>
      </c>
      <c r="X1067" s="1">
        <f>JuchuZan[[#This Row],[Total Length]]/JuchuZan[[#This Row],[OrderQty]]</f>
        <v>0</v>
      </c>
      <c r="Y1067" s="87">
        <f>JuchuZan[[#This Row],[TotalPrice]]+Y1066</f>
        <v>1289344.5100000005</v>
      </c>
      <c r="Z10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7" s="1">
        <f>JuchuZan[[#This Row],[Total Length]]/JuchuZan[[#This Row],[Total Block]]</f>
        <v>0</v>
      </c>
      <c r="AB1067" s="1">
        <f>JuchuZan[[#This Row],[TotalPrice]]/JuchuZan[[#This Row],[OrderQty]]</f>
        <v>50</v>
      </c>
      <c r="AC1067" s="1" t="e">
        <f>_xlfn.XLOOKUP(JuchuZan[[#This Row],[H'#]],#REF!,#REF!,"NA",0)</f>
        <v>#REF!</v>
      </c>
      <c r="AD1067" s="1" t="e">
        <f>_xlfn.XLOOKUP(JuchuZan[[#This Row],[H'#]],#REF!,#REF!,"NA",0)</f>
        <v>#REF!</v>
      </c>
      <c r="AE1067" s="1" t="str">
        <f>_xlfn.XLOOKUP(JuchuZan[[#This Row],[H'#]],[3]Sheet1!$H$2:$H$1079,[3]Sheet1!$B$2:$B$1079,"NA",0)</f>
        <v>NA</v>
      </c>
    </row>
    <row r="1068" spans="1:31">
      <c r="A1068" s="1" t="s">
        <v>2769</v>
      </c>
      <c r="B1068" s="1" t="s">
        <v>2770</v>
      </c>
      <c r="C1068" s="1" t="s">
        <v>2771</v>
      </c>
      <c r="D1068" s="1">
        <v>3</v>
      </c>
      <c r="E1068" s="1">
        <v>7500</v>
      </c>
      <c r="F1068" s="1">
        <v>6</v>
      </c>
      <c r="G1068" s="1" t="s">
        <v>2772</v>
      </c>
      <c r="H1068" s="1" t="s">
        <v>66</v>
      </c>
      <c r="I1068" s="1" t="s">
        <v>67</v>
      </c>
      <c r="J1068" s="1" t="s">
        <v>114</v>
      </c>
      <c r="K1068" s="1" t="s">
        <v>60</v>
      </c>
      <c r="L1068" s="1" t="s">
        <v>38</v>
      </c>
      <c r="M1068" s="1" t="s">
        <v>38</v>
      </c>
      <c r="N1068" s="1">
        <v>654.04999999999995</v>
      </c>
      <c r="O1068" s="2">
        <v>1962.15</v>
      </c>
      <c r="P1068" s="1">
        <v>11</v>
      </c>
      <c r="Q1068" s="1">
        <v>20230821</v>
      </c>
      <c r="R1068" s="1">
        <v>20231019</v>
      </c>
      <c r="S1068" s="1">
        <v>20231019</v>
      </c>
      <c r="T1068" s="1" t="s">
        <v>38</v>
      </c>
      <c r="U1068" s="1" t="b">
        <v>0</v>
      </c>
      <c r="V1068" s="1" t="b">
        <v>1</v>
      </c>
      <c r="W1068" s="1" t="str" cm="1">
        <f t="array" ref="W1068">_xlfn.XLOOKUP(MID(JuchuZan[[#This Row],[Item'#]],2,3),INDEX(_dtRg_Material,,1),INDEX(_dtRg_Material,,2),"-")</f>
        <v>-</v>
      </c>
      <c r="X1068" s="1">
        <f>JuchuZan[[#This Row],[Total Length]]/JuchuZan[[#This Row],[OrderQty]]</f>
        <v>2500</v>
      </c>
      <c r="Y1068" s="87">
        <f>JuchuZan[[#This Row],[TotalPrice]]+Y1067</f>
        <v>1291306.6600000004</v>
      </c>
      <c r="Z10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8" s="1">
        <f>JuchuZan[[#This Row],[Total Length]]/JuchuZan[[#This Row],[Total Block]]</f>
        <v>1250</v>
      </c>
      <c r="AB1068" s="1">
        <f>JuchuZan[[#This Row],[TotalPrice]]/JuchuZan[[#This Row],[OrderQty]]</f>
        <v>654.05000000000007</v>
      </c>
      <c r="AC1068" s="1" t="e">
        <f>_xlfn.XLOOKUP(JuchuZan[[#This Row],[H'#]],#REF!,#REF!,"NA",0)</f>
        <v>#REF!</v>
      </c>
      <c r="AD1068" s="1" t="e">
        <f>_xlfn.XLOOKUP(JuchuZan[[#This Row],[H'#]],#REF!,#REF!,"NA",0)</f>
        <v>#REF!</v>
      </c>
      <c r="AE1068" s="1" t="str">
        <f>_xlfn.XLOOKUP(JuchuZan[[#This Row],[H'#]],[3]Sheet1!$H$2:$H$1079,[3]Sheet1!$B$2:$B$1079,"NA",0)</f>
        <v>WASHING &amp; WIPING RAIL</v>
      </c>
    </row>
    <row r="1069" spans="1:31">
      <c r="A1069" s="1" t="s">
        <v>2773</v>
      </c>
      <c r="B1069" s="1" t="s">
        <v>2770</v>
      </c>
      <c r="C1069" s="1" t="s">
        <v>2771</v>
      </c>
      <c r="D1069" s="1">
        <v>2</v>
      </c>
      <c r="E1069" s="1">
        <v>5000</v>
      </c>
      <c r="F1069" s="1">
        <v>4</v>
      </c>
      <c r="G1069" s="1" t="s">
        <v>2772</v>
      </c>
      <c r="H1069" s="1" t="s">
        <v>66</v>
      </c>
      <c r="I1069" s="1" t="s">
        <v>67</v>
      </c>
      <c r="J1069" s="1" t="s">
        <v>114</v>
      </c>
      <c r="K1069" s="1" t="s">
        <v>60</v>
      </c>
      <c r="L1069" s="1" t="s">
        <v>38</v>
      </c>
      <c r="M1069" s="1" t="s">
        <v>38</v>
      </c>
      <c r="N1069" s="1">
        <v>654.04999999999995</v>
      </c>
      <c r="O1069" s="2">
        <v>1308.0999999999999</v>
      </c>
      <c r="P1069" s="1">
        <v>11</v>
      </c>
      <c r="Q1069" s="1">
        <v>20230821</v>
      </c>
      <c r="R1069" s="1">
        <v>20231019</v>
      </c>
      <c r="S1069" s="1">
        <v>20231019</v>
      </c>
      <c r="T1069" s="1" t="s">
        <v>38</v>
      </c>
      <c r="U1069" s="1" t="b">
        <v>0</v>
      </c>
      <c r="V1069" s="1" t="b">
        <v>1</v>
      </c>
      <c r="W1069" s="1" t="str" cm="1">
        <f t="array" ref="W1069">_xlfn.XLOOKUP(MID(JuchuZan[[#This Row],[Item'#]],2,3),INDEX(_dtRg_Material,,1),INDEX(_dtRg_Material,,2),"-")</f>
        <v>-</v>
      </c>
      <c r="X1069" s="1">
        <f>JuchuZan[[#This Row],[Total Length]]/JuchuZan[[#This Row],[OrderQty]]</f>
        <v>2500</v>
      </c>
      <c r="Y1069" s="87">
        <f>JuchuZan[[#This Row],[TotalPrice]]+Y1068</f>
        <v>1292614.7600000005</v>
      </c>
      <c r="Z10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69" s="1">
        <f>JuchuZan[[#This Row],[Total Length]]/JuchuZan[[#This Row],[Total Block]]</f>
        <v>1250</v>
      </c>
      <c r="AB1069" s="1">
        <f>JuchuZan[[#This Row],[TotalPrice]]/JuchuZan[[#This Row],[OrderQty]]</f>
        <v>654.04999999999995</v>
      </c>
      <c r="AC1069" s="1" t="e">
        <f>_xlfn.XLOOKUP(JuchuZan[[#This Row],[H'#]],#REF!,#REF!,"NA",0)</f>
        <v>#REF!</v>
      </c>
      <c r="AD1069" s="1" t="e">
        <f>_xlfn.XLOOKUP(JuchuZan[[#This Row],[H'#]],#REF!,#REF!,"NA",0)</f>
        <v>#REF!</v>
      </c>
      <c r="AE1069" s="1" t="str">
        <f>_xlfn.XLOOKUP(JuchuZan[[#This Row],[H'#]],[3]Sheet1!$H$2:$H$1079,[3]Sheet1!$B$2:$B$1079,"NA",0)</f>
        <v>WASHING &amp; WIPING RAIL</v>
      </c>
    </row>
    <row r="1070" spans="1:31">
      <c r="A1070" s="1" t="s">
        <v>2774</v>
      </c>
      <c r="B1070" s="1" t="s">
        <v>2775</v>
      </c>
      <c r="C1070" s="1" t="s">
        <v>2776</v>
      </c>
      <c r="D1070" s="1">
        <v>40</v>
      </c>
      <c r="E1070" s="1">
        <v>10800</v>
      </c>
      <c r="F1070" s="1">
        <v>40</v>
      </c>
      <c r="G1070" s="1" t="s">
        <v>2022</v>
      </c>
      <c r="H1070" s="1" t="s">
        <v>172</v>
      </c>
      <c r="I1070" s="1" t="s">
        <v>173</v>
      </c>
      <c r="J1070" s="1" t="s">
        <v>243</v>
      </c>
      <c r="K1070" s="1" t="s">
        <v>38</v>
      </c>
      <c r="L1070" s="1" t="s">
        <v>38</v>
      </c>
      <c r="M1070" s="1" t="s">
        <v>38</v>
      </c>
      <c r="N1070" s="1">
        <v>46.45</v>
      </c>
      <c r="O1070" s="2">
        <v>1858</v>
      </c>
      <c r="P1070" s="1">
        <v>11</v>
      </c>
      <c r="Q1070" s="1">
        <v>20231019</v>
      </c>
      <c r="R1070" s="1">
        <v>20231019</v>
      </c>
      <c r="S1070" s="1">
        <v>20231019</v>
      </c>
      <c r="T1070" s="1" t="s">
        <v>38</v>
      </c>
      <c r="U1070" s="1" t="b">
        <v>0</v>
      </c>
      <c r="V1070" s="1" t="b">
        <v>1</v>
      </c>
      <c r="W1070" s="1" t="str" cm="1">
        <f t="array" ref="W1070">_xlfn.XLOOKUP(MID(JuchuZan[[#This Row],[Item'#]],2,3),INDEX(_dtRg_Material,,1),INDEX(_dtRg_Material,,2),"-")</f>
        <v>M</v>
      </c>
      <c r="X1070" s="1">
        <f>JuchuZan[[#This Row],[Total Length]]/JuchuZan[[#This Row],[OrderQty]]</f>
        <v>270</v>
      </c>
      <c r="Y1070" s="87">
        <f>JuchuZan[[#This Row],[TotalPrice]]+Y1069</f>
        <v>1294472.7600000005</v>
      </c>
      <c r="Z10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0" s="1">
        <f>JuchuZan[[#This Row],[Total Length]]/JuchuZan[[#This Row],[Total Block]]</f>
        <v>270</v>
      </c>
      <c r="AB1070" s="1">
        <f>JuchuZan[[#This Row],[TotalPrice]]/JuchuZan[[#This Row],[OrderQty]]</f>
        <v>46.45</v>
      </c>
      <c r="AC1070" s="1" t="e">
        <f>_xlfn.XLOOKUP(JuchuZan[[#This Row],[H'#]],#REF!,#REF!,"NA",0)</f>
        <v>#REF!</v>
      </c>
      <c r="AD1070" s="1" t="e">
        <f>_xlfn.XLOOKUP(JuchuZan[[#This Row],[H'#]],#REF!,#REF!,"NA",0)</f>
        <v>#REF!</v>
      </c>
      <c r="AE1070" s="1" t="str">
        <f>_xlfn.XLOOKUP(JuchuZan[[#This Row],[H'#]],[3]Sheet1!$H$2:$H$1079,[3]Sheet1!$B$2:$B$1079,"NA",0)</f>
        <v>WHEEL CUTTING HALF 4</v>
      </c>
    </row>
    <row r="1071" spans="1:31">
      <c r="A1071" s="1" t="s">
        <v>2777</v>
      </c>
      <c r="B1071" s="1" t="s">
        <v>2778</v>
      </c>
      <c r="C1071" s="1" t="s">
        <v>2779</v>
      </c>
      <c r="D1071" s="1">
        <v>8</v>
      </c>
      <c r="E1071" s="1">
        <v>11040</v>
      </c>
      <c r="F1071" s="1">
        <v>16</v>
      </c>
      <c r="G1071" s="1" t="s">
        <v>215</v>
      </c>
      <c r="H1071" s="1" t="s">
        <v>1171</v>
      </c>
      <c r="I1071" s="1" t="s">
        <v>233</v>
      </c>
      <c r="J1071" s="1" t="s">
        <v>114</v>
      </c>
      <c r="K1071" s="1" t="s">
        <v>105</v>
      </c>
      <c r="L1071" s="1" t="s">
        <v>96</v>
      </c>
      <c r="M1071" s="1" t="s">
        <v>53</v>
      </c>
      <c r="N1071" s="1">
        <v>240.2</v>
      </c>
      <c r="O1071" s="2">
        <v>1921.6</v>
      </c>
      <c r="P1071" s="1">
        <v>11</v>
      </c>
      <c r="Q1071" s="1">
        <v>20231110</v>
      </c>
      <c r="R1071" s="1">
        <v>20231019</v>
      </c>
      <c r="S1071" s="1">
        <v>20231110</v>
      </c>
      <c r="T1071" s="1" t="s">
        <v>38</v>
      </c>
      <c r="U1071" s="1" t="b">
        <v>0</v>
      </c>
      <c r="V1071" s="1" t="b">
        <v>1</v>
      </c>
      <c r="W1071" s="1" t="str" cm="1">
        <f t="array" ref="W1071">_xlfn.XLOOKUP(MID(JuchuZan[[#This Row],[Item'#]],2,3),INDEX(_dtRg_Material,,1),INDEX(_dtRg_Material,,2),"-")</f>
        <v>-</v>
      </c>
      <c r="X1071" s="1">
        <f>JuchuZan[[#This Row],[Total Length]]/JuchuZan[[#This Row],[OrderQty]]</f>
        <v>1380</v>
      </c>
      <c r="Y1071" s="87">
        <f>JuchuZan[[#This Row],[TotalPrice]]+Y1070</f>
        <v>1296394.3600000006</v>
      </c>
      <c r="Z10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1" s="1">
        <f>JuchuZan[[#This Row],[Total Length]]/JuchuZan[[#This Row],[Total Block]]</f>
        <v>690</v>
      </c>
      <c r="AB1071" s="1">
        <f>JuchuZan[[#This Row],[TotalPrice]]/JuchuZan[[#This Row],[OrderQty]]</f>
        <v>240.2</v>
      </c>
      <c r="AC1071" s="1" t="e">
        <f>_xlfn.XLOOKUP(JuchuZan[[#This Row],[H'#]],#REF!,#REF!,"NA",0)</f>
        <v>#REF!</v>
      </c>
      <c r="AD1071" s="1" t="e">
        <f>_xlfn.XLOOKUP(JuchuZan[[#This Row],[H'#]],#REF!,#REF!,"NA",0)</f>
        <v>#REF!</v>
      </c>
      <c r="AE1071" s="1" t="str">
        <f>_xlfn.XLOOKUP(JuchuZan[[#This Row],[H'#]],[3]Sheet1!$H$2:$H$1079,[3]Sheet1!$B$2:$B$1079,"NA",0)</f>
        <v>WASHING &amp; WIPING RAIL</v>
      </c>
    </row>
    <row r="1072" spans="1:31" hidden="1">
      <c r="A1072" s="1" t="s">
        <v>2780</v>
      </c>
      <c r="B1072" s="1" t="s">
        <v>621</v>
      </c>
      <c r="C1072" s="1" t="s">
        <v>622</v>
      </c>
      <c r="D1072" s="1">
        <v>6</v>
      </c>
      <c r="E1072" s="1">
        <v>0</v>
      </c>
      <c r="F1072" s="1">
        <v>0</v>
      </c>
      <c r="G1072" s="1" t="s">
        <v>269</v>
      </c>
      <c r="H1072" s="1" t="s">
        <v>270</v>
      </c>
      <c r="I1072" s="1" t="s">
        <v>271</v>
      </c>
      <c r="J1072" s="1" t="s">
        <v>38</v>
      </c>
      <c r="K1072" s="1" t="s">
        <v>38</v>
      </c>
      <c r="L1072" s="1" t="s">
        <v>38</v>
      </c>
      <c r="M1072" s="1" t="s">
        <v>38</v>
      </c>
      <c r="N1072" s="1">
        <v>5710</v>
      </c>
      <c r="O1072" s="2">
        <v>34260</v>
      </c>
      <c r="P1072" s="1">
        <v>11</v>
      </c>
      <c r="Q1072" s="1">
        <v>20231020</v>
      </c>
      <c r="R1072" s="1">
        <v>20231020</v>
      </c>
      <c r="S1072" s="1">
        <v>20231020</v>
      </c>
      <c r="T1072" s="1" t="s">
        <v>38</v>
      </c>
      <c r="U1072" s="1" t="b">
        <v>0</v>
      </c>
      <c r="V1072" s="1" t="b">
        <v>0</v>
      </c>
      <c r="W1072" s="1" t="str" cm="1">
        <f t="array" ref="W1072">_xlfn.XLOOKUP(MID(JuchuZan[[#This Row],[Item'#]],2,3),INDEX(_dtRg_Material,,1),INDEX(_dtRg_Material,,2),"-")</f>
        <v>-</v>
      </c>
      <c r="X1072" s="1">
        <f>JuchuZan[[#This Row],[Total Length]]/JuchuZan[[#This Row],[OrderQty]]</f>
        <v>0</v>
      </c>
      <c r="Y1072" s="87">
        <f>JuchuZan[[#This Row],[TotalPrice]]+Y1071</f>
        <v>1330654.3600000006</v>
      </c>
      <c r="Z10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2" s="1" t="e">
        <f>JuchuZan[[#This Row],[Total Length]]/JuchuZan[[#This Row],[Total Block]]</f>
        <v>#DIV/0!</v>
      </c>
      <c r="AB1072" s="1">
        <f>JuchuZan[[#This Row],[TotalPrice]]/JuchuZan[[#This Row],[OrderQty]]</f>
        <v>5710</v>
      </c>
      <c r="AC1072" s="1" t="e">
        <f>_xlfn.XLOOKUP(JuchuZan[[#This Row],[H'#]],#REF!,#REF!,"NA",0)</f>
        <v>#REF!</v>
      </c>
      <c r="AD1072" s="1" t="e">
        <f>_xlfn.XLOOKUP(JuchuZan[[#This Row],[H'#]],#REF!,#REF!,"NA",0)</f>
        <v>#REF!</v>
      </c>
      <c r="AE1072" s="1" t="str">
        <f>_xlfn.XLOOKUP(JuchuZan[[#This Row],[H'#]],[3]Sheet1!$H$2:$H$1079,[3]Sheet1!$B$2:$B$1079,"NA",0)</f>
        <v>NA</v>
      </c>
    </row>
    <row r="1073" spans="1:31" hidden="1">
      <c r="A1073" s="1" t="s">
        <v>2781</v>
      </c>
      <c r="B1073" s="1" t="s">
        <v>624</v>
      </c>
      <c r="C1073" s="1" t="s">
        <v>625</v>
      </c>
      <c r="D1073" s="1">
        <v>6</v>
      </c>
      <c r="E1073" s="1">
        <v>0</v>
      </c>
      <c r="F1073" s="1">
        <v>0</v>
      </c>
      <c r="G1073" s="1" t="s">
        <v>269</v>
      </c>
      <c r="H1073" s="1" t="s">
        <v>270</v>
      </c>
      <c r="I1073" s="1" t="s">
        <v>271</v>
      </c>
      <c r="J1073" s="1" t="s">
        <v>38</v>
      </c>
      <c r="K1073" s="1" t="s">
        <v>38</v>
      </c>
      <c r="L1073" s="1" t="s">
        <v>38</v>
      </c>
      <c r="M1073" s="1" t="s">
        <v>38</v>
      </c>
      <c r="N1073" s="1">
        <v>8347</v>
      </c>
      <c r="O1073" s="2">
        <v>50082</v>
      </c>
      <c r="P1073" s="1">
        <v>11</v>
      </c>
      <c r="Q1073" s="1">
        <v>20231020</v>
      </c>
      <c r="R1073" s="1">
        <v>20231020</v>
      </c>
      <c r="S1073" s="1">
        <v>20231020</v>
      </c>
      <c r="T1073" s="1" t="s">
        <v>38</v>
      </c>
      <c r="U1073" s="1" t="b">
        <v>0</v>
      </c>
      <c r="V1073" s="1" t="b">
        <v>0</v>
      </c>
      <c r="W1073" s="1" t="str" cm="1">
        <f t="array" ref="W1073">_xlfn.XLOOKUP(MID(JuchuZan[[#This Row],[Item'#]],2,3),INDEX(_dtRg_Material,,1),INDEX(_dtRg_Material,,2),"-")</f>
        <v>-</v>
      </c>
      <c r="X1073" s="1">
        <f>JuchuZan[[#This Row],[Total Length]]/JuchuZan[[#This Row],[OrderQty]]</f>
        <v>0</v>
      </c>
      <c r="Y1073" s="87">
        <f>JuchuZan[[#This Row],[TotalPrice]]+Y1072</f>
        <v>1380736.3600000006</v>
      </c>
      <c r="Z10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3" s="1" t="e">
        <f>JuchuZan[[#This Row],[Total Length]]/JuchuZan[[#This Row],[Total Block]]</f>
        <v>#DIV/0!</v>
      </c>
      <c r="AB1073" s="1">
        <f>JuchuZan[[#This Row],[TotalPrice]]/JuchuZan[[#This Row],[OrderQty]]</f>
        <v>8347</v>
      </c>
      <c r="AC1073" s="1" t="e">
        <f>_xlfn.XLOOKUP(JuchuZan[[#This Row],[H'#]],#REF!,#REF!,"NA",0)</f>
        <v>#REF!</v>
      </c>
      <c r="AD1073" s="1" t="e">
        <f>_xlfn.XLOOKUP(JuchuZan[[#This Row],[H'#]],#REF!,#REF!,"NA",0)</f>
        <v>#REF!</v>
      </c>
      <c r="AE1073" s="1" t="str">
        <f>_xlfn.XLOOKUP(JuchuZan[[#This Row],[H'#]],[3]Sheet1!$H$2:$H$1079,[3]Sheet1!$B$2:$B$1079,"NA",0)</f>
        <v>NA</v>
      </c>
    </row>
    <row r="1074" spans="1:31">
      <c r="A1074" s="1" t="s">
        <v>2782</v>
      </c>
      <c r="B1074" s="1" t="s">
        <v>2783</v>
      </c>
      <c r="C1074" s="1" t="s">
        <v>2784</v>
      </c>
      <c r="D1074" s="1">
        <v>3</v>
      </c>
      <c r="E1074" s="1">
        <v>2745</v>
      </c>
      <c r="F1074" s="1">
        <v>6</v>
      </c>
      <c r="G1074" s="1" t="s">
        <v>156</v>
      </c>
      <c r="H1074" s="1" t="s">
        <v>49</v>
      </c>
      <c r="I1074" s="1" t="s">
        <v>50</v>
      </c>
      <c r="J1074" s="1" t="s">
        <v>325</v>
      </c>
      <c r="K1074" s="1" t="s">
        <v>207</v>
      </c>
      <c r="L1074" s="1" t="s">
        <v>96</v>
      </c>
      <c r="M1074" s="1" t="s">
        <v>38</v>
      </c>
      <c r="N1074" s="1">
        <v>848.57</v>
      </c>
      <c r="O1074" s="2">
        <v>2545.71</v>
      </c>
      <c r="P1074" s="1">
        <v>11</v>
      </c>
      <c r="Q1074" s="1">
        <v>20231020</v>
      </c>
      <c r="R1074" s="1">
        <v>20231020</v>
      </c>
      <c r="S1074" s="1">
        <v>20231020</v>
      </c>
      <c r="T1074" s="1" t="s">
        <v>38</v>
      </c>
      <c r="U1074" s="1" t="b">
        <v>0</v>
      </c>
      <c r="V1074" s="1" t="b">
        <v>1</v>
      </c>
      <c r="W1074" s="1" t="str" cm="1">
        <f t="array" ref="W1074">_xlfn.XLOOKUP(MID(JuchuZan[[#This Row],[Item'#]],2,3),INDEX(_dtRg_Material,,1),INDEX(_dtRg_Material,,2),"-")</f>
        <v>-</v>
      </c>
      <c r="X1074" s="1">
        <f>JuchuZan[[#This Row],[Total Length]]/JuchuZan[[#This Row],[OrderQty]]</f>
        <v>915</v>
      </c>
      <c r="Y1074" s="87">
        <f>JuchuZan[[#This Row],[TotalPrice]]+Y1073</f>
        <v>1383282.0700000005</v>
      </c>
      <c r="Z10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4" s="1">
        <f>JuchuZan[[#This Row],[Total Length]]/JuchuZan[[#This Row],[Total Block]]</f>
        <v>457.5</v>
      </c>
      <c r="AB1074" s="1">
        <f>JuchuZan[[#This Row],[TotalPrice]]/JuchuZan[[#This Row],[OrderQty]]</f>
        <v>848.57</v>
      </c>
      <c r="AC1074" s="1" t="e">
        <f>_xlfn.XLOOKUP(JuchuZan[[#This Row],[H'#]],#REF!,#REF!,"NA",0)</f>
        <v>#REF!</v>
      </c>
      <c r="AD1074" s="1" t="e">
        <f>_xlfn.XLOOKUP(JuchuZan[[#This Row],[H'#]],#REF!,#REF!,"NA",0)</f>
        <v>#REF!</v>
      </c>
      <c r="AE1074" s="1" t="str">
        <f>_xlfn.XLOOKUP(JuchuZan[[#This Row],[H'#]],[3]Sheet1!$H$2:$H$1079,[3]Sheet1!$B$2:$B$1079,"NA",0)</f>
        <v>NA</v>
      </c>
    </row>
    <row r="1075" spans="1:31" hidden="1">
      <c r="A1075" s="1" t="s">
        <v>2785</v>
      </c>
      <c r="B1075" s="1" t="s">
        <v>2540</v>
      </c>
      <c r="C1075" s="1" t="s">
        <v>2541</v>
      </c>
      <c r="D1075" s="1">
        <v>4</v>
      </c>
      <c r="E1075" s="1">
        <v>0</v>
      </c>
      <c r="F1075" s="1">
        <v>0</v>
      </c>
      <c r="G1075" s="1" t="s">
        <v>269</v>
      </c>
      <c r="H1075" s="1" t="s">
        <v>270</v>
      </c>
      <c r="I1075" s="1" t="s">
        <v>271</v>
      </c>
      <c r="J1075" s="1" t="s">
        <v>38</v>
      </c>
      <c r="K1075" s="1" t="s">
        <v>38</v>
      </c>
      <c r="L1075" s="1" t="s">
        <v>38</v>
      </c>
      <c r="M1075" s="1" t="s">
        <v>38</v>
      </c>
      <c r="N1075" s="1">
        <v>13095</v>
      </c>
      <c r="O1075" s="2">
        <v>52380</v>
      </c>
      <c r="P1075" s="1">
        <v>11</v>
      </c>
      <c r="Q1075" s="1">
        <v>20231005</v>
      </c>
      <c r="R1075" s="1">
        <v>20231020</v>
      </c>
      <c r="S1075" s="1">
        <v>20231020</v>
      </c>
      <c r="T1075" s="1" t="s">
        <v>38</v>
      </c>
      <c r="U1075" s="1" t="b">
        <v>0</v>
      </c>
      <c r="V1075" s="1" t="b">
        <v>0</v>
      </c>
      <c r="W1075" s="1" t="str" cm="1">
        <f t="array" ref="W1075">_xlfn.XLOOKUP(MID(JuchuZan[[#This Row],[Item'#]],2,3),INDEX(_dtRg_Material,,1),INDEX(_dtRg_Material,,2),"-")</f>
        <v>-</v>
      </c>
      <c r="X1075" s="1">
        <f>JuchuZan[[#This Row],[Total Length]]/JuchuZan[[#This Row],[OrderQty]]</f>
        <v>0</v>
      </c>
      <c r="Y1075" s="87">
        <f>JuchuZan[[#This Row],[TotalPrice]]+Y1074</f>
        <v>1435662.0700000005</v>
      </c>
      <c r="Z10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5" s="1" t="e">
        <f>JuchuZan[[#This Row],[Total Length]]/JuchuZan[[#This Row],[Total Block]]</f>
        <v>#DIV/0!</v>
      </c>
      <c r="AB1075" s="1">
        <f>JuchuZan[[#This Row],[TotalPrice]]/JuchuZan[[#This Row],[OrderQty]]</f>
        <v>13095</v>
      </c>
      <c r="AC1075" s="1" t="e">
        <f>_xlfn.XLOOKUP(JuchuZan[[#This Row],[H'#]],#REF!,#REF!,"NA",0)</f>
        <v>#REF!</v>
      </c>
      <c r="AD1075" s="1" t="e">
        <f>_xlfn.XLOOKUP(JuchuZan[[#This Row],[H'#]],#REF!,#REF!,"NA",0)</f>
        <v>#REF!</v>
      </c>
      <c r="AE1075" s="1" t="str">
        <f>_xlfn.XLOOKUP(JuchuZan[[#This Row],[H'#]],[3]Sheet1!$H$2:$H$1079,[3]Sheet1!$B$2:$B$1079,"NA",0)</f>
        <v>NA</v>
      </c>
    </row>
    <row r="1076" spans="1:31">
      <c r="A1076" s="1" t="s">
        <v>2786</v>
      </c>
      <c r="B1076" s="1" t="s">
        <v>2787</v>
      </c>
      <c r="C1076" s="1" t="s">
        <v>2788</v>
      </c>
      <c r="D1076" s="1">
        <v>1</v>
      </c>
      <c r="E1076" s="1">
        <v>140</v>
      </c>
      <c r="F1076" s="1">
        <v>1</v>
      </c>
      <c r="G1076" s="1" t="s">
        <v>42</v>
      </c>
      <c r="H1076" s="1" t="s">
        <v>49</v>
      </c>
      <c r="I1076" s="1" t="s">
        <v>50</v>
      </c>
      <c r="J1076" s="1" t="s">
        <v>397</v>
      </c>
      <c r="K1076" s="1" t="s">
        <v>82</v>
      </c>
      <c r="L1076" s="1" t="s">
        <v>96</v>
      </c>
      <c r="M1076" s="1" t="s">
        <v>208</v>
      </c>
      <c r="N1076" s="1">
        <v>96.83</v>
      </c>
      <c r="O1076" s="2">
        <v>96.83</v>
      </c>
      <c r="P1076" s="1">
        <v>11</v>
      </c>
      <c r="Q1076" s="1">
        <v>20230628</v>
      </c>
      <c r="R1076" s="1">
        <v>20231020</v>
      </c>
      <c r="S1076" s="1">
        <v>20231020</v>
      </c>
      <c r="T1076" s="1" t="s">
        <v>38</v>
      </c>
      <c r="U1076" s="1" t="b">
        <v>0</v>
      </c>
      <c r="V1076" s="1" t="b">
        <v>1</v>
      </c>
      <c r="W1076" s="1" t="str" cm="1">
        <f t="array" ref="W1076">_xlfn.XLOOKUP(MID(JuchuZan[[#This Row],[Item'#]],2,3),INDEX(_dtRg_Material,,1),INDEX(_dtRg_Material,,2),"-")</f>
        <v>-</v>
      </c>
      <c r="X1076" s="1">
        <f>JuchuZan[[#This Row],[Total Length]]/JuchuZan[[#This Row],[OrderQty]]</f>
        <v>140</v>
      </c>
      <c r="Y1076" s="87">
        <f>JuchuZan[[#This Row],[TotalPrice]]+Y1075</f>
        <v>1435758.9000000006</v>
      </c>
      <c r="Z10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6" s="1">
        <f>JuchuZan[[#This Row],[Total Length]]/JuchuZan[[#This Row],[Total Block]]</f>
        <v>140</v>
      </c>
      <c r="AB1076" s="1">
        <f>JuchuZan[[#This Row],[TotalPrice]]/JuchuZan[[#This Row],[OrderQty]]</f>
        <v>96.83</v>
      </c>
      <c r="AC1076" s="1" t="e">
        <f>_xlfn.XLOOKUP(JuchuZan[[#This Row],[H'#]],#REF!,#REF!,"NA",0)</f>
        <v>#REF!</v>
      </c>
      <c r="AD1076" s="1" t="e">
        <f>_xlfn.XLOOKUP(JuchuZan[[#This Row],[H'#]],#REF!,#REF!,"NA",0)</f>
        <v>#REF!</v>
      </c>
      <c r="AE1076" s="1" t="str">
        <f>_xlfn.XLOOKUP(JuchuZan[[#This Row],[H'#]],[3]Sheet1!$H$2:$H$1079,[3]Sheet1!$B$2:$B$1079,"NA",0)</f>
        <v>NA</v>
      </c>
    </row>
    <row r="1077" spans="1:31">
      <c r="A1077" s="1" t="s">
        <v>2789</v>
      </c>
      <c r="B1077" s="1" t="s">
        <v>2790</v>
      </c>
      <c r="C1077" s="1" t="s">
        <v>2791</v>
      </c>
      <c r="D1077" s="1">
        <v>1</v>
      </c>
      <c r="E1077" s="1">
        <v>400</v>
      </c>
      <c r="F1077" s="1">
        <v>1</v>
      </c>
      <c r="G1077" s="1" t="s">
        <v>42</v>
      </c>
      <c r="H1077" s="1" t="s">
        <v>49</v>
      </c>
      <c r="I1077" s="1" t="s">
        <v>50</v>
      </c>
      <c r="J1077" s="1" t="s">
        <v>397</v>
      </c>
      <c r="K1077" s="1" t="s">
        <v>115</v>
      </c>
      <c r="L1077" s="1" t="s">
        <v>96</v>
      </c>
      <c r="M1077" s="1" t="s">
        <v>208</v>
      </c>
      <c r="N1077" s="1">
        <v>160.66</v>
      </c>
      <c r="O1077" s="2">
        <v>160.66</v>
      </c>
      <c r="P1077" s="1">
        <v>11</v>
      </c>
      <c r="Q1077" s="1">
        <v>20230628</v>
      </c>
      <c r="R1077" s="1">
        <v>20231020</v>
      </c>
      <c r="S1077" s="1">
        <v>20231020</v>
      </c>
      <c r="T1077" s="1" t="s">
        <v>38</v>
      </c>
      <c r="U1077" s="1" t="b">
        <v>0</v>
      </c>
      <c r="V1077" s="1" t="b">
        <v>1</v>
      </c>
      <c r="W1077" s="1" t="str" cm="1">
        <f t="array" ref="W1077">_xlfn.XLOOKUP(MID(JuchuZan[[#This Row],[Item'#]],2,3),INDEX(_dtRg_Material,,1),INDEX(_dtRg_Material,,2),"-")</f>
        <v>-</v>
      </c>
      <c r="X1077" s="1">
        <f>JuchuZan[[#This Row],[Total Length]]/JuchuZan[[#This Row],[OrderQty]]</f>
        <v>400</v>
      </c>
      <c r="Y1077" s="87">
        <f>JuchuZan[[#This Row],[TotalPrice]]+Y1076</f>
        <v>1435919.5600000005</v>
      </c>
      <c r="Z10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7" s="1">
        <f>JuchuZan[[#This Row],[Total Length]]/JuchuZan[[#This Row],[Total Block]]</f>
        <v>400</v>
      </c>
      <c r="AB1077" s="1">
        <f>JuchuZan[[#This Row],[TotalPrice]]/JuchuZan[[#This Row],[OrderQty]]</f>
        <v>160.66</v>
      </c>
      <c r="AC1077" s="1" t="e">
        <f>_xlfn.XLOOKUP(JuchuZan[[#This Row],[H'#]],#REF!,#REF!,"NA",0)</f>
        <v>#REF!</v>
      </c>
      <c r="AD1077" s="1" t="e">
        <f>_xlfn.XLOOKUP(JuchuZan[[#This Row],[H'#]],#REF!,#REF!,"NA",0)</f>
        <v>#REF!</v>
      </c>
      <c r="AE1077" s="1" t="str">
        <f>_xlfn.XLOOKUP(JuchuZan[[#This Row],[H'#]],[3]Sheet1!$H$2:$H$1079,[3]Sheet1!$B$2:$B$1079,"NA",0)</f>
        <v>NA</v>
      </c>
    </row>
    <row r="1078" spans="1:31">
      <c r="A1078" s="1" t="s">
        <v>2792</v>
      </c>
      <c r="B1078" s="1" t="s">
        <v>2790</v>
      </c>
      <c r="C1078" s="1" t="s">
        <v>2791</v>
      </c>
      <c r="D1078" s="1">
        <v>2</v>
      </c>
      <c r="E1078" s="1">
        <v>800</v>
      </c>
      <c r="F1078" s="1">
        <v>2</v>
      </c>
      <c r="G1078" s="1" t="s">
        <v>1015</v>
      </c>
      <c r="H1078" s="1" t="s">
        <v>49</v>
      </c>
      <c r="I1078" s="1" t="s">
        <v>50</v>
      </c>
      <c r="J1078" s="1" t="s">
        <v>397</v>
      </c>
      <c r="K1078" s="1" t="s">
        <v>115</v>
      </c>
      <c r="L1078" s="1" t="s">
        <v>96</v>
      </c>
      <c r="M1078" s="1" t="s">
        <v>208</v>
      </c>
      <c r="N1078" s="1">
        <v>160.66</v>
      </c>
      <c r="O1078" s="2">
        <v>321.32</v>
      </c>
      <c r="P1078" s="1">
        <v>11</v>
      </c>
      <c r="Q1078" s="1">
        <v>20230724</v>
      </c>
      <c r="R1078" s="1">
        <v>20231020</v>
      </c>
      <c r="S1078" s="1">
        <v>20231020</v>
      </c>
      <c r="T1078" s="1" t="s">
        <v>38</v>
      </c>
      <c r="U1078" s="1" t="b">
        <v>0</v>
      </c>
      <c r="V1078" s="1" t="b">
        <v>1</v>
      </c>
      <c r="W1078" s="1" t="str" cm="1">
        <f t="array" ref="W1078">_xlfn.XLOOKUP(MID(JuchuZan[[#This Row],[Item'#]],2,3),INDEX(_dtRg_Material,,1),INDEX(_dtRg_Material,,2),"-")</f>
        <v>-</v>
      </c>
      <c r="X1078" s="1">
        <f>JuchuZan[[#This Row],[Total Length]]/JuchuZan[[#This Row],[OrderQty]]</f>
        <v>400</v>
      </c>
      <c r="Y1078" s="87">
        <f>JuchuZan[[#This Row],[TotalPrice]]+Y1077</f>
        <v>1436240.8800000006</v>
      </c>
      <c r="Z10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8" s="1">
        <f>JuchuZan[[#This Row],[Total Length]]/JuchuZan[[#This Row],[Total Block]]</f>
        <v>400</v>
      </c>
      <c r="AB1078" s="1">
        <f>JuchuZan[[#This Row],[TotalPrice]]/JuchuZan[[#This Row],[OrderQty]]</f>
        <v>160.66</v>
      </c>
      <c r="AC1078" s="1" t="e">
        <f>_xlfn.XLOOKUP(JuchuZan[[#This Row],[H'#]],#REF!,#REF!,"NA",0)</f>
        <v>#REF!</v>
      </c>
      <c r="AD1078" s="1" t="e">
        <f>_xlfn.XLOOKUP(JuchuZan[[#This Row],[H'#]],#REF!,#REF!,"NA",0)</f>
        <v>#REF!</v>
      </c>
      <c r="AE1078" s="1" t="str">
        <f>_xlfn.XLOOKUP(JuchuZan[[#This Row],[H'#]],[3]Sheet1!$H$2:$H$1079,[3]Sheet1!$B$2:$B$1079,"NA",0)</f>
        <v>NA</v>
      </c>
    </row>
    <row r="1079" spans="1:31">
      <c r="A1079" s="1" t="s">
        <v>2793</v>
      </c>
      <c r="B1079" s="1" t="s">
        <v>2794</v>
      </c>
      <c r="C1079" s="1" t="s">
        <v>2795</v>
      </c>
      <c r="D1079" s="1">
        <v>1</v>
      </c>
      <c r="E1079" s="1">
        <v>400</v>
      </c>
      <c r="F1079" s="1">
        <v>1</v>
      </c>
      <c r="G1079" s="1" t="s">
        <v>42</v>
      </c>
      <c r="H1079" s="1" t="s">
        <v>49</v>
      </c>
      <c r="I1079" s="1" t="s">
        <v>50</v>
      </c>
      <c r="J1079" s="1" t="s">
        <v>397</v>
      </c>
      <c r="K1079" s="1" t="s">
        <v>115</v>
      </c>
      <c r="L1079" s="1" t="s">
        <v>38</v>
      </c>
      <c r="M1079" s="1" t="s">
        <v>208</v>
      </c>
      <c r="N1079" s="1">
        <v>126.22</v>
      </c>
      <c r="O1079" s="2">
        <v>126.22</v>
      </c>
      <c r="P1079" s="1">
        <v>11</v>
      </c>
      <c r="Q1079" s="1">
        <v>20230629</v>
      </c>
      <c r="R1079" s="1">
        <v>20231020</v>
      </c>
      <c r="S1079" s="1">
        <v>20231020</v>
      </c>
      <c r="T1079" s="1" t="s">
        <v>38</v>
      </c>
      <c r="U1079" s="1" t="b">
        <v>0</v>
      </c>
      <c r="V1079" s="1" t="b">
        <v>1</v>
      </c>
      <c r="W1079" s="1" t="str" cm="1">
        <f t="array" ref="W1079">_xlfn.XLOOKUP(MID(JuchuZan[[#This Row],[Item'#]],2,3),INDEX(_dtRg_Material,,1),INDEX(_dtRg_Material,,2),"-")</f>
        <v>-</v>
      </c>
      <c r="X1079" s="1">
        <f>JuchuZan[[#This Row],[Total Length]]/JuchuZan[[#This Row],[OrderQty]]</f>
        <v>400</v>
      </c>
      <c r="Y1079" s="87">
        <f>JuchuZan[[#This Row],[TotalPrice]]+Y1078</f>
        <v>1436367.1000000006</v>
      </c>
      <c r="Z10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79" s="1">
        <f>JuchuZan[[#This Row],[Total Length]]/JuchuZan[[#This Row],[Total Block]]</f>
        <v>400</v>
      </c>
      <c r="AB1079" s="1">
        <f>JuchuZan[[#This Row],[TotalPrice]]/JuchuZan[[#This Row],[OrderQty]]</f>
        <v>126.22</v>
      </c>
      <c r="AC1079" s="1" t="e">
        <f>_xlfn.XLOOKUP(JuchuZan[[#This Row],[H'#]],#REF!,#REF!,"NA",0)</f>
        <v>#REF!</v>
      </c>
      <c r="AD1079" s="1" t="e">
        <f>_xlfn.XLOOKUP(JuchuZan[[#This Row],[H'#]],#REF!,#REF!,"NA",0)</f>
        <v>#REF!</v>
      </c>
      <c r="AE1079" s="1" t="str">
        <f>_xlfn.XLOOKUP(JuchuZan[[#This Row],[H'#]],[3]Sheet1!$H$2:$H$1079,[3]Sheet1!$B$2:$B$1079,"NA",0)</f>
        <v>NA</v>
      </c>
    </row>
    <row r="1080" spans="1:31">
      <c r="A1080" s="1" t="s">
        <v>2796</v>
      </c>
      <c r="B1080" s="1" t="s">
        <v>2318</v>
      </c>
      <c r="C1080" s="1" t="s">
        <v>2319</v>
      </c>
      <c r="D1080" s="1">
        <v>52</v>
      </c>
      <c r="E1080" s="1">
        <v>78000</v>
      </c>
      <c r="F1080" s="1">
        <v>0</v>
      </c>
      <c r="G1080" s="1" t="s">
        <v>350</v>
      </c>
      <c r="H1080" s="1" t="s">
        <v>324</v>
      </c>
      <c r="I1080" s="1" t="s">
        <v>50</v>
      </c>
      <c r="J1080" s="1" t="s">
        <v>44</v>
      </c>
      <c r="K1080" s="1" t="s">
        <v>38</v>
      </c>
      <c r="L1080" s="1" t="s">
        <v>61</v>
      </c>
      <c r="M1080" s="1" t="s">
        <v>38</v>
      </c>
      <c r="N1080" s="1">
        <v>231</v>
      </c>
      <c r="O1080" s="2">
        <v>12012</v>
      </c>
      <c r="P1080" s="1">
        <v>11</v>
      </c>
      <c r="Q1080" s="1">
        <v>20231020</v>
      </c>
      <c r="R1080" s="1">
        <v>20231020</v>
      </c>
      <c r="S1080" s="1">
        <v>20231020</v>
      </c>
      <c r="T1080" s="1" t="s">
        <v>38</v>
      </c>
      <c r="U1080" s="1" t="b">
        <v>0</v>
      </c>
      <c r="V1080" s="1" t="b">
        <v>1</v>
      </c>
      <c r="W1080" s="1" t="str" cm="1">
        <f t="array" ref="W1080">_xlfn.XLOOKUP(MID(JuchuZan[[#This Row],[Item'#]],2,3),INDEX(_dtRg_Material,,1),INDEX(_dtRg_Material,,2),"-")</f>
        <v>-</v>
      </c>
      <c r="X1080" s="1">
        <f>JuchuZan[[#This Row],[Total Length]]/JuchuZan[[#This Row],[OrderQty]]</f>
        <v>1500</v>
      </c>
      <c r="Y1080" s="87">
        <f>JuchuZan[[#This Row],[TotalPrice]]+Y1079</f>
        <v>1448379.1000000006</v>
      </c>
      <c r="Z10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0" s="1" t="e">
        <f>JuchuZan[[#This Row],[Total Length]]/JuchuZan[[#This Row],[Total Block]]</f>
        <v>#DIV/0!</v>
      </c>
      <c r="AB1080" s="1">
        <f>JuchuZan[[#This Row],[TotalPrice]]/JuchuZan[[#This Row],[OrderQty]]</f>
        <v>231</v>
      </c>
      <c r="AC1080" s="1" t="e">
        <f>_xlfn.XLOOKUP(JuchuZan[[#This Row],[H'#]],#REF!,#REF!,"NA",0)</f>
        <v>#REF!</v>
      </c>
      <c r="AD1080" s="1" t="e">
        <f>_xlfn.XLOOKUP(JuchuZan[[#This Row],[H'#]],#REF!,#REF!,"NA",0)</f>
        <v>#REF!</v>
      </c>
      <c r="AE1080" s="1" t="str">
        <f>_xlfn.XLOOKUP(JuchuZan[[#This Row],[H'#]],[3]Sheet1!$H$2:$H$1079,[3]Sheet1!$B$2:$B$1079,"NA",0)</f>
        <v>INDUCTION HARDENING</v>
      </c>
    </row>
    <row r="1081" spans="1:31">
      <c r="A1081" s="1" t="s">
        <v>2797</v>
      </c>
      <c r="B1081" s="1" t="s">
        <v>2260</v>
      </c>
      <c r="C1081" s="1" t="s">
        <v>2261</v>
      </c>
      <c r="D1081" s="1">
        <v>100</v>
      </c>
      <c r="E1081" s="1">
        <v>0</v>
      </c>
      <c r="F1081" s="1">
        <v>100</v>
      </c>
      <c r="G1081" s="1" t="s">
        <v>123</v>
      </c>
      <c r="H1081" s="1" t="s">
        <v>49</v>
      </c>
      <c r="I1081" s="1" t="s">
        <v>50</v>
      </c>
      <c r="J1081" s="1" t="s">
        <v>51</v>
      </c>
      <c r="K1081" s="1" t="s">
        <v>115</v>
      </c>
      <c r="L1081" s="1" t="s">
        <v>38</v>
      </c>
      <c r="M1081" s="1" t="s">
        <v>38</v>
      </c>
      <c r="N1081" s="1">
        <v>51</v>
      </c>
      <c r="O1081" s="2">
        <v>5100</v>
      </c>
      <c r="P1081" s="1">
        <v>11</v>
      </c>
      <c r="Q1081" s="1">
        <v>20231024</v>
      </c>
      <c r="R1081" s="1">
        <v>20231020</v>
      </c>
      <c r="S1081" s="1">
        <v>20231020</v>
      </c>
      <c r="T1081" s="1" t="s">
        <v>38</v>
      </c>
      <c r="U1081" s="1" t="b">
        <v>0</v>
      </c>
      <c r="V1081" s="1" t="b">
        <v>1</v>
      </c>
      <c r="W1081" s="1" t="str" cm="1">
        <f t="array" ref="W1081">_xlfn.XLOOKUP(MID(JuchuZan[[#This Row],[Item'#]],2,3),INDEX(_dtRg_Material,,1),INDEX(_dtRg_Material,,2),"-")</f>
        <v>-</v>
      </c>
      <c r="X1081" s="1">
        <f>JuchuZan[[#This Row],[Total Length]]/JuchuZan[[#This Row],[OrderQty]]</f>
        <v>0</v>
      </c>
      <c r="Y1081" s="87">
        <f>JuchuZan[[#This Row],[TotalPrice]]+Y1080</f>
        <v>1453479.1000000006</v>
      </c>
      <c r="Z10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1" s="1">
        <f>JuchuZan[[#This Row],[Total Length]]/JuchuZan[[#This Row],[Total Block]]</f>
        <v>0</v>
      </c>
      <c r="AB1081" s="1">
        <f>JuchuZan[[#This Row],[TotalPrice]]/JuchuZan[[#This Row],[OrderQty]]</f>
        <v>51</v>
      </c>
      <c r="AC1081" s="1" t="e">
        <f>_xlfn.XLOOKUP(JuchuZan[[#This Row],[H'#]],#REF!,#REF!,"NA",0)</f>
        <v>#REF!</v>
      </c>
      <c r="AD1081" s="1" t="e">
        <f>_xlfn.XLOOKUP(JuchuZan[[#This Row],[H'#]],#REF!,#REF!,"NA",0)</f>
        <v>#REF!</v>
      </c>
      <c r="AE1081" s="1" t="str">
        <f>_xlfn.XLOOKUP(JuchuZan[[#This Row],[H'#]],[3]Sheet1!$H$2:$H$1079,[3]Sheet1!$B$2:$B$1079,"NA",0)</f>
        <v>NA</v>
      </c>
    </row>
    <row r="1082" spans="1:31" hidden="1">
      <c r="A1082" s="1" t="s">
        <v>2798</v>
      </c>
      <c r="B1082" s="1" t="s">
        <v>2799</v>
      </c>
      <c r="C1082" s="1" t="s">
        <v>2800</v>
      </c>
      <c r="D1082" s="1">
        <v>20</v>
      </c>
      <c r="E1082" s="1">
        <v>4400</v>
      </c>
      <c r="F1082" s="1">
        <v>0</v>
      </c>
      <c r="G1082" s="1" t="s">
        <v>2801</v>
      </c>
      <c r="H1082" s="1" t="s">
        <v>324</v>
      </c>
      <c r="I1082" s="1" t="s">
        <v>50</v>
      </c>
      <c r="J1082" s="1" t="s">
        <v>59</v>
      </c>
      <c r="K1082" s="1" t="s">
        <v>38</v>
      </c>
      <c r="L1082" s="1" t="s">
        <v>61</v>
      </c>
      <c r="M1082" s="1" t="s">
        <v>38</v>
      </c>
      <c r="N1082" s="1">
        <v>24.03</v>
      </c>
      <c r="O1082" s="2">
        <v>480.6</v>
      </c>
      <c r="P1082" s="1">
        <v>11</v>
      </c>
      <c r="Q1082" s="1">
        <v>20231020</v>
      </c>
      <c r="R1082" s="1">
        <v>20231020</v>
      </c>
      <c r="S1082" s="1">
        <v>20231020</v>
      </c>
      <c r="T1082" s="1" t="s">
        <v>38</v>
      </c>
      <c r="U1082" s="1" t="b">
        <v>1</v>
      </c>
      <c r="V1082" s="1" t="b">
        <v>0</v>
      </c>
      <c r="W1082" s="1" t="str" cm="1">
        <f t="array" ref="W1082">_xlfn.XLOOKUP(MID(JuchuZan[[#This Row],[Item'#]],2,3),INDEX(_dtRg_Material,,1),INDEX(_dtRg_Material,,2),"-")</f>
        <v>-</v>
      </c>
      <c r="X1082" s="1">
        <f>JuchuZan[[#This Row],[Total Length]]/JuchuZan[[#This Row],[OrderQty]]</f>
        <v>220</v>
      </c>
      <c r="Y1082" s="87">
        <f>JuchuZan[[#This Row],[TotalPrice]]+Y1081</f>
        <v>1453959.7000000007</v>
      </c>
      <c r="Z10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2" s="1" t="e">
        <f>JuchuZan[[#This Row],[Total Length]]/JuchuZan[[#This Row],[Total Block]]</f>
        <v>#DIV/0!</v>
      </c>
      <c r="AB1082" s="1">
        <f>JuchuZan[[#This Row],[TotalPrice]]/JuchuZan[[#This Row],[OrderQty]]</f>
        <v>24.03</v>
      </c>
      <c r="AC1082" s="1" t="e">
        <f>_xlfn.XLOOKUP(JuchuZan[[#This Row],[H'#]],#REF!,#REF!,"NA",0)</f>
        <v>#REF!</v>
      </c>
      <c r="AD1082" s="1" t="e">
        <f>_xlfn.XLOOKUP(JuchuZan[[#This Row],[H'#]],#REF!,#REF!,"NA",0)</f>
        <v>#REF!</v>
      </c>
      <c r="AE1082" s="1" t="str">
        <f>_xlfn.XLOOKUP(JuchuZan[[#This Row],[H'#]],[3]Sheet1!$H$2:$H$1079,[3]Sheet1!$B$2:$B$1079,"NA",0)</f>
        <v>WASHING &amp; WIPING RAIL</v>
      </c>
    </row>
    <row r="1083" spans="1:31" hidden="1">
      <c r="A1083" s="1" t="s">
        <v>2802</v>
      </c>
      <c r="B1083" s="1" t="s">
        <v>2803</v>
      </c>
      <c r="C1083" s="1" t="s">
        <v>2804</v>
      </c>
      <c r="D1083" s="1">
        <v>8</v>
      </c>
      <c r="E1083" s="1">
        <v>1280</v>
      </c>
      <c r="F1083" s="1">
        <v>0</v>
      </c>
      <c r="G1083" s="1" t="s">
        <v>2801</v>
      </c>
      <c r="H1083" s="1" t="s">
        <v>324</v>
      </c>
      <c r="I1083" s="1" t="s">
        <v>50</v>
      </c>
      <c r="J1083" s="1" t="s">
        <v>59</v>
      </c>
      <c r="K1083" s="1" t="s">
        <v>38</v>
      </c>
      <c r="L1083" s="1" t="s">
        <v>61</v>
      </c>
      <c r="M1083" s="1" t="s">
        <v>38</v>
      </c>
      <c r="N1083" s="1">
        <v>14</v>
      </c>
      <c r="O1083" s="2">
        <v>112</v>
      </c>
      <c r="P1083" s="1">
        <v>11</v>
      </c>
      <c r="Q1083" s="1">
        <v>20231020</v>
      </c>
      <c r="R1083" s="1">
        <v>20231020</v>
      </c>
      <c r="S1083" s="1">
        <v>20231020</v>
      </c>
      <c r="T1083" s="1" t="s">
        <v>38</v>
      </c>
      <c r="U1083" s="1" t="b">
        <v>1</v>
      </c>
      <c r="V1083" s="1" t="b">
        <v>0</v>
      </c>
      <c r="W1083" s="1" t="str" cm="1">
        <f t="array" ref="W1083">_xlfn.XLOOKUP(MID(JuchuZan[[#This Row],[Item'#]],2,3),INDEX(_dtRg_Material,,1),INDEX(_dtRg_Material,,2),"-")</f>
        <v>-</v>
      </c>
      <c r="X1083" s="1">
        <f>JuchuZan[[#This Row],[Total Length]]/JuchuZan[[#This Row],[OrderQty]]</f>
        <v>160</v>
      </c>
      <c r="Y1083" s="87">
        <f>JuchuZan[[#This Row],[TotalPrice]]+Y1082</f>
        <v>1454071.7000000007</v>
      </c>
      <c r="Z10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3" s="1" t="e">
        <f>JuchuZan[[#This Row],[Total Length]]/JuchuZan[[#This Row],[Total Block]]</f>
        <v>#DIV/0!</v>
      </c>
      <c r="AB1083" s="1">
        <f>JuchuZan[[#This Row],[TotalPrice]]/JuchuZan[[#This Row],[OrderQty]]</f>
        <v>14</v>
      </c>
      <c r="AC1083" s="1" t="e">
        <f>_xlfn.XLOOKUP(JuchuZan[[#This Row],[H'#]],#REF!,#REF!,"NA",0)</f>
        <v>#REF!</v>
      </c>
      <c r="AD1083" s="1" t="e">
        <f>_xlfn.XLOOKUP(JuchuZan[[#This Row],[H'#]],#REF!,#REF!,"NA",0)</f>
        <v>#REF!</v>
      </c>
      <c r="AE1083" s="1" t="str">
        <f>_xlfn.XLOOKUP(JuchuZan[[#This Row],[H'#]],[3]Sheet1!$H$2:$H$1079,[3]Sheet1!$B$2:$B$1079,"NA",0)</f>
        <v>WASHING &amp; WIPING RAIL</v>
      </c>
    </row>
    <row r="1084" spans="1:31">
      <c r="A1084" s="1" t="s">
        <v>2805</v>
      </c>
      <c r="B1084" s="1" t="s">
        <v>2806</v>
      </c>
      <c r="C1084" s="1" t="s">
        <v>2807</v>
      </c>
      <c r="D1084" s="1">
        <v>20</v>
      </c>
      <c r="E1084" s="1">
        <v>11800</v>
      </c>
      <c r="F1084" s="1">
        <v>40</v>
      </c>
      <c r="G1084" s="1" t="s">
        <v>215</v>
      </c>
      <c r="H1084" s="1" t="s">
        <v>172</v>
      </c>
      <c r="I1084" s="1" t="s">
        <v>173</v>
      </c>
      <c r="J1084" s="1" t="s">
        <v>243</v>
      </c>
      <c r="K1084" s="1" t="s">
        <v>38</v>
      </c>
      <c r="L1084" s="1" t="s">
        <v>38</v>
      </c>
      <c r="M1084" s="1" t="s">
        <v>53</v>
      </c>
      <c r="N1084" s="1">
        <v>62</v>
      </c>
      <c r="O1084" s="2">
        <v>1240</v>
      </c>
      <c r="P1084" s="1">
        <v>11</v>
      </c>
      <c r="Q1084" s="1">
        <v>20231020</v>
      </c>
      <c r="R1084" s="1">
        <v>20231020</v>
      </c>
      <c r="S1084" s="1">
        <v>20231020</v>
      </c>
      <c r="T1084" s="1" t="s">
        <v>38</v>
      </c>
      <c r="U1084" s="1" t="b">
        <v>0</v>
      </c>
      <c r="V1084" s="1" t="b">
        <v>1</v>
      </c>
      <c r="W1084" s="1" t="str" cm="1">
        <f t="array" ref="W1084">_xlfn.XLOOKUP(MID(JuchuZan[[#This Row],[Item'#]],2,3),INDEX(_dtRg_Material,,1),INDEX(_dtRg_Material,,2),"-")</f>
        <v>M</v>
      </c>
      <c r="X1084" s="1">
        <f>JuchuZan[[#This Row],[Total Length]]/JuchuZan[[#This Row],[OrderQty]]</f>
        <v>590</v>
      </c>
      <c r="Y1084" s="87">
        <f>JuchuZan[[#This Row],[TotalPrice]]+Y1083</f>
        <v>1455311.7000000007</v>
      </c>
      <c r="Z10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4" s="1">
        <f>JuchuZan[[#This Row],[Total Length]]/JuchuZan[[#This Row],[Total Block]]</f>
        <v>295</v>
      </c>
      <c r="AB1084" s="1">
        <f>JuchuZan[[#This Row],[TotalPrice]]/JuchuZan[[#This Row],[OrderQty]]</f>
        <v>62</v>
      </c>
      <c r="AC1084" s="1" t="e">
        <f>_xlfn.XLOOKUP(JuchuZan[[#This Row],[H'#]],#REF!,#REF!,"NA",0)</f>
        <v>#REF!</v>
      </c>
      <c r="AD1084" s="1" t="e">
        <f>_xlfn.XLOOKUP(JuchuZan[[#This Row],[H'#]],#REF!,#REF!,"NA",0)</f>
        <v>#REF!</v>
      </c>
      <c r="AE1084" s="1" t="str">
        <f>_xlfn.XLOOKUP(JuchuZan[[#This Row],[H'#]],[3]Sheet1!$H$2:$H$1079,[3]Sheet1!$B$2:$B$1079,"NA",0)</f>
        <v>NA</v>
      </c>
    </row>
    <row r="1085" spans="1:31" hidden="1">
      <c r="A1085" s="1" t="s">
        <v>2808</v>
      </c>
      <c r="B1085" s="1" t="s">
        <v>1176</v>
      </c>
      <c r="C1085" s="1" t="s">
        <v>1177</v>
      </c>
      <c r="D1085" s="1">
        <v>20</v>
      </c>
      <c r="E1085" s="1">
        <v>14000</v>
      </c>
      <c r="F1085" s="1">
        <v>20</v>
      </c>
      <c r="G1085" s="1" t="s">
        <v>38</v>
      </c>
      <c r="H1085" s="1" t="s">
        <v>49</v>
      </c>
      <c r="I1085" s="1" t="s">
        <v>50</v>
      </c>
      <c r="J1085" s="1" t="s">
        <v>59</v>
      </c>
      <c r="K1085" s="1" t="s">
        <v>167</v>
      </c>
      <c r="L1085" s="1" t="s">
        <v>38</v>
      </c>
      <c r="M1085" s="1" t="s">
        <v>38</v>
      </c>
      <c r="N1085" s="1">
        <v>71</v>
      </c>
      <c r="O1085" s="2">
        <v>1420</v>
      </c>
      <c r="P1085" s="1">
        <v>21</v>
      </c>
      <c r="Q1085" s="1">
        <v>20231020</v>
      </c>
      <c r="R1085" s="1">
        <v>20231020</v>
      </c>
      <c r="S1085" s="1">
        <v>20231020</v>
      </c>
      <c r="T1085" s="1" t="s">
        <v>38</v>
      </c>
      <c r="U1085" s="1" t="b">
        <v>1</v>
      </c>
      <c r="V1085" s="1" t="b">
        <v>0</v>
      </c>
      <c r="W1085" s="1" t="str" cm="1">
        <f t="array" ref="W1085">_xlfn.XLOOKUP(MID(JuchuZan[[#This Row],[Item'#]],2,3),INDEX(_dtRg_Material,,1),INDEX(_dtRg_Material,,2),"-")</f>
        <v>-</v>
      </c>
      <c r="X1085" s="1">
        <f>JuchuZan[[#This Row],[Total Length]]/JuchuZan[[#This Row],[OrderQty]]</f>
        <v>700</v>
      </c>
      <c r="Y1085" s="87">
        <f>JuchuZan[[#This Row],[TotalPrice]]+Y1084</f>
        <v>1456731.7000000007</v>
      </c>
      <c r="Z10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5" s="1">
        <f>JuchuZan[[#This Row],[Total Length]]/JuchuZan[[#This Row],[Total Block]]</f>
        <v>700</v>
      </c>
      <c r="AB1085" s="1">
        <f>JuchuZan[[#This Row],[TotalPrice]]/JuchuZan[[#This Row],[OrderQty]]</f>
        <v>71</v>
      </c>
      <c r="AC1085" s="1" t="e">
        <f>_xlfn.XLOOKUP(JuchuZan[[#This Row],[H'#]],#REF!,#REF!,"NA",0)</f>
        <v>#REF!</v>
      </c>
      <c r="AD1085" s="1" t="e">
        <f>_xlfn.XLOOKUP(JuchuZan[[#This Row],[H'#]],#REF!,#REF!,"NA",0)</f>
        <v>#REF!</v>
      </c>
      <c r="AE1085" s="1" t="str">
        <f>_xlfn.XLOOKUP(JuchuZan[[#This Row],[H'#]],[3]Sheet1!$H$2:$H$1079,[3]Sheet1!$B$2:$B$1079,"NA",0)</f>
        <v>NA</v>
      </c>
    </row>
    <row r="1086" spans="1:31" hidden="1">
      <c r="A1086" s="1" t="s">
        <v>2809</v>
      </c>
      <c r="B1086" s="1" t="s">
        <v>1176</v>
      </c>
      <c r="C1086" s="1" t="s">
        <v>1177</v>
      </c>
      <c r="D1086" s="1">
        <v>20</v>
      </c>
      <c r="E1086" s="1">
        <v>14000</v>
      </c>
      <c r="F1086" s="1">
        <v>20</v>
      </c>
      <c r="G1086" s="1" t="s">
        <v>38</v>
      </c>
      <c r="H1086" s="1" t="s">
        <v>49</v>
      </c>
      <c r="I1086" s="1" t="s">
        <v>50</v>
      </c>
      <c r="J1086" s="1" t="s">
        <v>59</v>
      </c>
      <c r="K1086" s="1" t="s">
        <v>167</v>
      </c>
      <c r="L1086" s="1" t="s">
        <v>38</v>
      </c>
      <c r="M1086" s="1" t="s">
        <v>38</v>
      </c>
      <c r="N1086" s="1">
        <v>71</v>
      </c>
      <c r="O1086" s="2">
        <v>1420</v>
      </c>
      <c r="P1086" s="1">
        <v>21</v>
      </c>
      <c r="Q1086" s="1">
        <v>20231020</v>
      </c>
      <c r="R1086" s="1">
        <v>20231020</v>
      </c>
      <c r="S1086" s="1">
        <v>20231020</v>
      </c>
      <c r="T1086" s="1" t="s">
        <v>38</v>
      </c>
      <c r="U1086" s="1" t="b">
        <v>1</v>
      </c>
      <c r="V1086" s="1" t="b">
        <v>0</v>
      </c>
      <c r="W1086" s="1" t="str" cm="1">
        <f t="array" ref="W1086">_xlfn.XLOOKUP(MID(JuchuZan[[#This Row],[Item'#]],2,3),INDEX(_dtRg_Material,,1),INDEX(_dtRg_Material,,2),"-")</f>
        <v>-</v>
      </c>
      <c r="X1086" s="1">
        <f>JuchuZan[[#This Row],[Total Length]]/JuchuZan[[#This Row],[OrderQty]]</f>
        <v>700</v>
      </c>
      <c r="Y1086" s="87">
        <f>JuchuZan[[#This Row],[TotalPrice]]+Y1085</f>
        <v>1458151.7000000007</v>
      </c>
      <c r="Z10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6" s="1">
        <f>JuchuZan[[#This Row],[Total Length]]/JuchuZan[[#This Row],[Total Block]]</f>
        <v>700</v>
      </c>
      <c r="AB1086" s="1">
        <f>JuchuZan[[#This Row],[TotalPrice]]/JuchuZan[[#This Row],[OrderQty]]</f>
        <v>71</v>
      </c>
      <c r="AC1086" s="1" t="e">
        <f>_xlfn.XLOOKUP(JuchuZan[[#This Row],[H'#]],#REF!,#REF!,"NA",0)</f>
        <v>#REF!</v>
      </c>
      <c r="AD1086" s="1" t="e">
        <f>_xlfn.XLOOKUP(JuchuZan[[#This Row],[H'#]],#REF!,#REF!,"NA",0)</f>
        <v>#REF!</v>
      </c>
      <c r="AE1086" s="1" t="str">
        <f>_xlfn.XLOOKUP(JuchuZan[[#This Row],[H'#]],[3]Sheet1!$H$2:$H$1079,[3]Sheet1!$B$2:$B$1079,"NA",0)</f>
        <v>NA</v>
      </c>
    </row>
    <row r="1087" spans="1:31" hidden="1">
      <c r="A1087" s="1" t="s">
        <v>2810</v>
      </c>
      <c r="B1087" s="1" t="s">
        <v>1176</v>
      </c>
      <c r="C1087" s="1" t="s">
        <v>1177</v>
      </c>
      <c r="D1087" s="1">
        <v>20</v>
      </c>
      <c r="E1087" s="1">
        <v>14000</v>
      </c>
      <c r="F1087" s="1">
        <v>20</v>
      </c>
      <c r="G1087" s="1" t="s">
        <v>38</v>
      </c>
      <c r="H1087" s="1" t="s">
        <v>49</v>
      </c>
      <c r="I1087" s="1" t="s">
        <v>50</v>
      </c>
      <c r="J1087" s="1" t="s">
        <v>59</v>
      </c>
      <c r="K1087" s="1" t="s">
        <v>167</v>
      </c>
      <c r="L1087" s="1" t="s">
        <v>38</v>
      </c>
      <c r="M1087" s="1" t="s">
        <v>38</v>
      </c>
      <c r="N1087" s="1">
        <v>71</v>
      </c>
      <c r="O1087" s="2">
        <v>1420</v>
      </c>
      <c r="P1087" s="1">
        <v>21</v>
      </c>
      <c r="Q1087" s="1">
        <v>20231020</v>
      </c>
      <c r="R1087" s="1">
        <v>20231020</v>
      </c>
      <c r="S1087" s="1">
        <v>20231020</v>
      </c>
      <c r="T1087" s="1" t="s">
        <v>38</v>
      </c>
      <c r="U1087" s="1" t="b">
        <v>1</v>
      </c>
      <c r="V1087" s="1" t="b">
        <v>0</v>
      </c>
      <c r="W1087" s="1" t="str" cm="1">
        <f t="array" ref="W1087">_xlfn.XLOOKUP(MID(JuchuZan[[#This Row],[Item'#]],2,3),INDEX(_dtRg_Material,,1),INDEX(_dtRg_Material,,2),"-")</f>
        <v>-</v>
      </c>
      <c r="X1087" s="1">
        <f>JuchuZan[[#This Row],[Total Length]]/JuchuZan[[#This Row],[OrderQty]]</f>
        <v>700</v>
      </c>
      <c r="Y1087" s="87">
        <f>JuchuZan[[#This Row],[TotalPrice]]+Y1086</f>
        <v>1459571.7000000007</v>
      </c>
      <c r="Z10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7" s="1">
        <f>JuchuZan[[#This Row],[Total Length]]/JuchuZan[[#This Row],[Total Block]]</f>
        <v>700</v>
      </c>
      <c r="AB1087" s="1">
        <f>JuchuZan[[#This Row],[TotalPrice]]/JuchuZan[[#This Row],[OrderQty]]</f>
        <v>71</v>
      </c>
      <c r="AC1087" s="1" t="e">
        <f>_xlfn.XLOOKUP(JuchuZan[[#This Row],[H'#]],#REF!,#REF!,"NA",0)</f>
        <v>#REF!</v>
      </c>
      <c r="AD1087" s="1" t="e">
        <f>_xlfn.XLOOKUP(JuchuZan[[#This Row],[H'#]],#REF!,#REF!,"NA",0)</f>
        <v>#REF!</v>
      </c>
      <c r="AE1087" s="1" t="str">
        <f>_xlfn.XLOOKUP(JuchuZan[[#This Row],[H'#]],[3]Sheet1!$H$2:$H$1079,[3]Sheet1!$B$2:$B$1079,"NA",0)</f>
        <v>NA</v>
      </c>
    </row>
    <row r="1088" spans="1:31" hidden="1">
      <c r="A1088" s="1" t="s">
        <v>2811</v>
      </c>
      <c r="B1088" s="1" t="s">
        <v>1176</v>
      </c>
      <c r="C1088" s="1" t="s">
        <v>1177</v>
      </c>
      <c r="D1088" s="1">
        <v>20</v>
      </c>
      <c r="E1088" s="1">
        <v>14000</v>
      </c>
      <c r="F1088" s="1">
        <v>20</v>
      </c>
      <c r="G1088" s="1" t="s">
        <v>38</v>
      </c>
      <c r="H1088" s="1" t="s">
        <v>49</v>
      </c>
      <c r="I1088" s="1" t="s">
        <v>50</v>
      </c>
      <c r="J1088" s="1" t="s">
        <v>59</v>
      </c>
      <c r="K1088" s="1" t="s">
        <v>167</v>
      </c>
      <c r="L1088" s="1" t="s">
        <v>38</v>
      </c>
      <c r="M1088" s="1" t="s">
        <v>38</v>
      </c>
      <c r="N1088" s="1">
        <v>71</v>
      </c>
      <c r="O1088" s="2">
        <v>1420</v>
      </c>
      <c r="P1088" s="1">
        <v>21</v>
      </c>
      <c r="Q1088" s="1">
        <v>20231020</v>
      </c>
      <c r="R1088" s="1">
        <v>20231020</v>
      </c>
      <c r="S1088" s="1">
        <v>20231020</v>
      </c>
      <c r="T1088" s="1" t="s">
        <v>38</v>
      </c>
      <c r="U1088" s="1" t="b">
        <v>1</v>
      </c>
      <c r="V1088" s="1" t="b">
        <v>0</v>
      </c>
      <c r="W1088" s="1" t="str" cm="1">
        <f t="array" ref="W1088">_xlfn.XLOOKUP(MID(JuchuZan[[#This Row],[Item'#]],2,3),INDEX(_dtRg_Material,,1),INDEX(_dtRg_Material,,2),"-")</f>
        <v>-</v>
      </c>
      <c r="X1088" s="1">
        <f>JuchuZan[[#This Row],[Total Length]]/JuchuZan[[#This Row],[OrderQty]]</f>
        <v>700</v>
      </c>
      <c r="Y1088" s="87">
        <f>JuchuZan[[#This Row],[TotalPrice]]+Y1087</f>
        <v>1460991.7000000007</v>
      </c>
      <c r="Z10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8" s="1">
        <f>JuchuZan[[#This Row],[Total Length]]/JuchuZan[[#This Row],[Total Block]]</f>
        <v>700</v>
      </c>
      <c r="AB1088" s="1">
        <f>JuchuZan[[#This Row],[TotalPrice]]/JuchuZan[[#This Row],[OrderQty]]</f>
        <v>71</v>
      </c>
      <c r="AC1088" s="1" t="e">
        <f>_xlfn.XLOOKUP(JuchuZan[[#This Row],[H'#]],#REF!,#REF!,"NA",0)</f>
        <v>#REF!</v>
      </c>
      <c r="AD1088" s="1" t="e">
        <f>_xlfn.XLOOKUP(JuchuZan[[#This Row],[H'#]],#REF!,#REF!,"NA",0)</f>
        <v>#REF!</v>
      </c>
      <c r="AE1088" s="1" t="str">
        <f>_xlfn.XLOOKUP(JuchuZan[[#This Row],[H'#]],[3]Sheet1!$H$2:$H$1079,[3]Sheet1!$B$2:$B$1079,"NA",0)</f>
        <v>NA</v>
      </c>
    </row>
    <row r="1089" spans="1:31">
      <c r="A1089" s="1" t="s">
        <v>2812</v>
      </c>
      <c r="B1089" s="1" t="s">
        <v>2813</v>
      </c>
      <c r="C1089" s="1" t="s">
        <v>2814</v>
      </c>
      <c r="D1089" s="1">
        <v>5</v>
      </c>
      <c r="E1089" s="1">
        <v>750</v>
      </c>
      <c r="F1089" s="1">
        <v>5</v>
      </c>
      <c r="G1089" s="1" t="s">
        <v>38</v>
      </c>
      <c r="H1089" s="1" t="s">
        <v>183</v>
      </c>
      <c r="I1089" s="1" t="s">
        <v>184</v>
      </c>
      <c r="J1089" s="1" t="s">
        <v>243</v>
      </c>
      <c r="K1089" s="1" t="s">
        <v>185</v>
      </c>
      <c r="L1089" s="1" t="s">
        <v>38</v>
      </c>
      <c r="M1089" s="1" t="s">
        <v>53</v>
      </c>
      <c r="N1089" s="1">
        <v>39.35</v>
      </c>
      <c r="O1089" s="2">
        <v>196.75</v>
      </c>
      <c r="P1089" s="1">
        <v>21</v>
      </c>
      <c r="Q1089" s="1">
        <v>20231020</v>
      </c>
      <c r="R1089" s="1">
        <v>20231020</v>
      </c>
      <c r="S1089" s="1">
        <v>20231020</v>
      </c>
      <c r="T1089" s="1" t="s">
        <v>38</v>
      </c>
      <c r="U1089" s="1" t="b">
        <v>0</v>
      </c>
      <c r="V1089" s="1" t="b">
        <v>1</v>
      </c>
      <c r="W1089" s="1" t="str" cm="1">
        <f t="array" ref="W1089">_xlfn.XLOOKUP(MID(JuchuZan[[#This Row],[Item'#]],2,3),INDEX(_dtRg_Material,,1),INDEX(_dtRg_Material,,2),"-")</f>
        <v>M</v>
      </c>
      <c r="X1089" s="1">
        <f>JuchuZan[[#This Row],[Total Length]]/JuchuZan[[#This Row],[OrderQty]]</f>
        <v>150</v>
      </c>
      <c r="Y1089" s="87">
        <f>JuchuZan[[#This Row],[TotalPrice]]+Y1088</f>
        <v>1461188.4500000007</v>
      </c>
      <c r="Z10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89" s="1">
        <f>JuchuZan[[#This Row],[Total Length]]/JuchuZan[[#This Row],[Total Block]]</f>
        <v>150</v>
      </c>
      <c r="AB1089" s="1">
        <f>JuchuZan[[#This Row],[TotalPrice]]/JuchuZan[[#This Row],[OrderQty]]</f>
        <v>39.35</v>
      </c>
      <c r="AC1089" s="1" t="e">
        <f>_xlfn.XLOOKUP(JuchuZan[[#This Row],[H'#]],#REF!,#REF!,"NA",0)</f>
        <v>#REF!</v>
      </c>
      <c r="AD1089" s="1" t="e">
        <f>_xlfn.XLOOKUP(JuchuZan[[#This Row],[H'#]],#REF!,#REF!,"NA",0)</f>
        <v>#REF!</v>
      </c>
      <c r="AE1089" s="1" t="str">
        <f>_xlfn.XLOOKUP(JuchuZan[[#This Row],[H'#]],[3]Sheet1!$H$2:$H$1079,[3]Sheet1!$B$2:$B$1079,"NA",0)</f>
        <v>NA</v>
      </c>
    </row>
    <row r="1090" spans="1:31">
      <c r="A1090" s="1" t="s">
        <v>2815</v>
      </c>
      <c r="B1090" s="1" t="s">
        <v>2816</v>
      </c>
      <c r="C1090" s="1" t="s">
        <v>2817</v>
      </c>
      <c r="D1090" s="1">
        <v>20</v>
      </c>
      <c r="E1090" s="1">
        <v>7500</v>
      </c>
      <c r="F1090" s="1">
        <v>40</v>
      </c>
      <c r="G1090" s="1" t="s">
        <v>38</v>
      </c>
      <c r="H1090" s="1" t="s">
        <v>172</v>
      </c>
      <c r="I1090" s="1" t="s">
        <v>173</v>
      </c>
      <c r="J1090" s="1" t="s">
        <v>174</v>
      </c>
      <c r="K1090" s="1" t="s">
        <v>38</v>
      </c>
      <c r="L1090" s="1" t="s">
        <v>38</v>
      </c>
      <c r="M1090" s="1" t="s">
        <v>38</v>
      </c>
      <c r="N1090" s="1">
        <v>64.3</v>
      </c>
      <c r="O1090" s="2">
        <v>1286</v>
      </c>
      <c r="P1090" s="1">
        <v>21</v>
      </c>
      <c r="Q1090" s="1">
        <v>20231020</v>
      </c>
      <c r="R1090" s="1">
        <v>20231020</v>
      </c>
      <c r="S1090" s="1">
        <v>20231020</v>
      </c>
      <c r="T1090" s="1" t="s">
        <v>38</v>
      </c>
      <c r="U1090" s="1" t="b">
        <v>0</v>
      </c>
      <c r="V1090" s="1" t="b">
        <v>1</v>
      </c>
      <c r="W1090" s="1" t="str" cm="1">
        <f t="array" ref="W1090">_xlfn.XLOOKUP(MID(JuchuZan[[#This Row],[Item'#]],2,3),INDEX(_dtRg_Material,,1),INDEX(_dtRg_Material,,2),"-")</f>
        <v>M</v>
      </c>
      <c r="X1090" s="1">
        <f>JuchuZan[[#This Row],[Total Length]]/JuchuZan[[#This Row],[OrderQty]]</f>
        <v>375</v>
      </c>
      <c r="Y1090" s="87">
        <f>JuchuZan[[#This Row],[TotalPrice]]+Y1089</f>
        <v>1462474.4500000007</v>
      </c>
      <c r="Z10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0" s="1">
        <f>JuchuZan[[#This Row],[Total Length]]/JuchuZan[[#This Row],[Total Block]]</f>
        <v>187.5</v>
      </c>
      <c r="AB1090" s="1">
        <f>JuchuZan[[#This Row],[TotalPrice]]/JuchuZan[[#This Row],[OrderQty]]</f>
        <v>64.3</v>
      </c>
      <c r="AC1090" s="1" t="e">
        <f>_xlfn.XLOOKUP(JuchuZan[[#This Row],[H'#]],#REF!,#REF!,"NA",0)</f>
        <v>#REF!</v>
      </c>
      <c r="AD1090" s="1" t="e">
        <f>_xlfn.XLOOKUP(JuchuZan[[#This Row],[H'#]],#REF!,#REF!,"NA",0)</f>
        <v>#REF!</v>
      </c>
      <c r="AE1090" s="1" t="str">
        <f>_xlfn.XLOOKUP(JuchuZan[[#This Row],[H'#]],[3]Sheet1!$H$2:$H$1079,[3]Sheet1!$B$2:$B$1079,"NA",0)</f>
        <v>FINAL INSPECTION</v>
      </c>
    </row>
    <row r="1091" spans="1:31">
      <c r="A1091" s="1" t="s">
        <v>2818</v>
      </c>
      <c r="B1091" s="1" t="s">
        <v>2816</v>
      </c>
      <c r="C1091" s="1" t="s">
        <v>2817</v>
      </c>
      <c r="D1091" s="1">
        <v>10</v>
      </c>
      <c r="E1091" s="1">
        <v>3750</v>
      </c>
      <c r="F1091" s="1">
        <v>20</v>
      </c>
      <c r="G1091" s="1" t="s">
        <v>38</v>
      </c>
      <c r="H1091" s="1" t="s">
        <v>172</v>
      </c>
      <c r="I1091" s="1" t="s">
        <v>173</v>
      </c>
      <c r="J1091" s="1" t="s">
        <v>174</v>
      </c>
      <c r="K1091" s="1" t="s">
        <v>38</v>
      </c>
      <c r="L1091" s="1" t="s">
        <v>38</v>
      </c>
      <c r="M1091" s="1" t="s">
        <v>38</v>
      </c>
      <c r="N1091" s="1">
        <v>64.3</v>
      </c>
      <c r="O1091" s="2">
        <v>643</v>
      </c>
      <c r="P1091" s="1">
        <v>21</v>
      </c>
      <c r="Q1091" s="1">
        <v>20231020</v>
      </c>
      <c r="R1091" s="1">
        <v>20231020</v>
      </c>
      <c r="S1091" s="1">
        <v>20231020</v>
      </c>
      <c r="T1091" s="1" t="s">
        <v>38</v>
      </c>
      <c r="U1091" s="1" t="b">
        <v>0</v>
      </c>
      <c r="V1091" s="1" t="b">
        <v>1</v>
      </c>
      <c r="W1091" s="1" t="str" cm="1">
        <f t="array" ref="W1091">_xlfn.XLOOKUP(MID(JuchuZan[[#This Row],[Item'#]],2,3),INDEX(_dtRg_Material,,1),INDEX(_dtRg_Material,,2),"-")</f>
        <v>M</v>
      </c>
      <c r="X1091" s="1">
        <f>JuchuZan[[#This Row],[Total Length]]/JuchuZan[[#This Row],[OrderQty]]</f>
        <v>375</v>
      </c>
      <c r="Y1091" s="87">
        <f>JuchuZan[[#This Row],[TotalPrice]]+Y1090</f>
        <v>1463117.4500000007</v>
      </c>
      <c r="Z10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1" s="1">
        <f>JuchuZan[[#This Row],[Total Length]]/JuchuZan[[#This Row],[Total Block]]</f>
        <v>187.5</v>
      </c>
      <c r="AB1091" s="1">
        <f>JuchuZan[[#This Row],[TotalPrice]]/JuchuZan[[#This Row],[OrderQty]]</f>
        <v>64.3</v>
      </c>
      <c r="AC1091" s="1" t="e">
        <f>_xlfn.XLOOKUP(JuchuZan[[#This Row],[H'#]],#REF!,#REF!,"NA",0)</f>
        <v>#REF!</v>
      </c>
      <c r="AD1091" s="1" t="e">
        <f>_xlfn.XLOOKUP(JuchuZan[[#This Row],[H'#]],#REF!,#REF!,"NA",0)</f>
        <v>#REF!</v>
      </c>
      <c r="AE1091" s="1" t="str">
        <f>_xlfn.XLOOKUP(JuchuZan[[#This Row],[H'#]],[3]Sheet1!$H$2:$H$1079,[3]Sheet1!$B$2:$B$1079,"NA",0)</f>
        <v>FINAL INSPECTION</v>
      </c>
    </row>
    <row r="1092" spans="1:31">
      <c r="A1092" s="1" t="s">
        <v>2819</v>
      </c>
      <c r="B1092" s="1" t="s">
        <v>2816</v>
      </c>
      <c r="C1092" s="1" t="s">
        <v>2817</v>
      </c>
      <c r="D1092" s="1">
        <v>10</v>
      </c>
      <c r="E1092" s="1">
        <v>3750</v>
      </c>
      <c r="F1092" s="1">
        <v>20</v>
      </c>
      <c r="G1092" s="1" t="s">
        <v>38</v>
      </c>
      <c r="H1092" s="1" t="s">
        <v>172</v>
      </c>
      <c r="I1092" s="1" t="s">
        <v>173</v>
      </c>
      <c r="J1092" s="1" t="s">
        <v>174</v>
      </c>
      <c r="K1092" s="1" t="s">
        <v>38</v>
      </c>
      <c r="L1092" s="1" t="s">
        <v>38</v>
      </c>
      <c r="M1092" s="1" t="s">
        <v>38</v>
      </c>
      <c r="N1092" s="1">
        <v>64.3</v>
      </c>
      <c r="O1092" s="2">
        <v>643</v>
      </c>
      <c r="P1092" s="1">
        <v>21</v>
      </c>
      <c r="Q1092" s="1">
        <v>20231020</v>
      </c>
      <c r="R1092" s="1">
        <v>20231020</v>
      </c>
      <c r="S1092" s="1">
        <v>20231020</v>
      </c>
      <c r="T1092" s="1" t="s">
        <v>38</v>
      </c>
      <c r="U1092" s="1" t="b">
        <v>0</v>
      </c>
      <c r="V1092" s="1" t="b">
        <v>1</v>
      </c>
      <c r="W1092" s="1" t="str" cm="1">
        <f t="array" ref="W1092">_xlfn.XLOOKUP(MID(JuchuZan[[#This Row],[Item'#]],2,3),INDEX(_dtRg_Material,,1),INDEX(_dtRg_Material,,2),"-")</f>
        <v>M</v>
      </c>
      <c r="X1092" s="1">
        <f>JuchuZan[[#This Row],[Total Length]]/JuchuZan[[#This Row],[OrderQty]]</f>
        <v>375</v>
      </c>
      <c r="Y1092" s="87">
        <f>JuchuZan[[#This Row],[TotalPrice]]+Y1091</f>
        <v>1463760.4500000007</v>
      </c>
      <c r="Z10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2" s="1">
        <f>JuchuZan[[#This Row],[Total Length]]/JuchuZan[[#This Row],[Total Block]]</f>
        <v>187.5</v>
      </c>
      <c r="AB1092" s="1">
        <f>JuchuZan[[#This Row],[TotalPrice]]/JuchuZan[[#This Row],[OrderQty]]</f>
        <v>64.3</v>
      </c>
      <c r="AC1092" s="1" t="e">
        <f>_xlfn.XLOOKUP(JuchuZan[[#This Row],[H'#]],#REF!,#REF!,"NA",0)</f>
        <v>#REF!</v>
      </c>
      <c r="AD1092" s="1" t="e">
        <f>_xlfn.XLOOKUP(JuchuZan[[#This Row],[H'#]],#REF!,#REF!,"NA",0)</f>
        <v>#REF!</v>
      </c>
      <c r="AE1092" s="1" t="str">
        <f>_xlfn.XLOOKUP(JuchuZan[[#This Row],[H'#]],[3]Sheet1!$H$2:$H$1079,[3]Sheet1!$B$2:$B$1079,"NA",0)</f>
        <v>FINAL INSPECTION</v>
      </c>
    </row>
    <row r="1093" spans="1:31">
      <c r="A1093" s="1" t="s">
        <v>2820</v>
      </c>
      <c r="B1093" s="1" t="s">
        <v>2816</v>
      </c>
      <c r="C1093" s="1" t="s">
        <v>2817</v>
      </c>
      <c r="D1093" s="1">
        <v>10</v>
      </c>
      <c r="E1093" s="1">
        <v>3750</v>
      </c>
      <c r="F1093" s="1">
        <v>20</v>
      </c>
      <c r="G1093" s="1" t="s">
        <v>38</v>
      </c>
      <c r="H1093" s="1" t="s">
        <v>172</v>
      </c>
      <c r="I1093" s="1" t="s">
        <v>173</v>
      </c>
      <c r="J1093" s="1" t="s">
        <v>174</v>
      </c>
      <c r="K1093" s="1" t="s">
        <v>38</v>
      </c>
      <c r="L1093" s="1" t="s">
        <v>38</v>
      </c>
      <c r="M1093" s="1" t="s">
        <v>38</v>
      </c>
      <c r="N1093" s="1">
        <v>64.3</v>
      </c>
      <c r="O1093" s="2">
        <v>643</v>
      </c>
      <c r="P1093" s="1">
        <v>21</v>
      </c>
      <c r="Q1093" s="1">
        <v>20231020</v>
      </c>
      <c r="R1093" s="1">
        <v>20231020</v>
      </c>
      <c r="S1093" s="1">
        <v>20231020</v>
      </c>
      <c r="T1093" s="1" t="s">
        <v>38</v>
      </c>
      <c r="U1093" s="1" t="b">
        <v>0</v>
      </c>
      <c r="V1093" s="1" t="b">
        <v>1</v>
      </c>
      <c r="W1093" s="1" t="str" cm="1">
        <f t="array" ref="W1093">_xlfn.XLOOKUP(MID(JuchuZan[[#This Row],[Item'#]],2,3),INDEX(_dtRg_Material,,1),INDEX(_dtRg_Material,,2),"-")</f>
        <v>M</v>
      </c>
      <c r="X1093" s="1">
        <f>JuchuZan[[#This Row],[Total Length]]/JuchuZan[[#This Row],[OrderQty]]</f>
        <v>375</v>
      </c>
      <c r="Y1093" s="87">
        <f>JuchuZan[[#This Row],[TotalPrice]]+Y1092</f>
        <v>1464403.4500000007</v>
      </c>
      <c r="Z10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3" s="1">
        <f>JuchuZan[[#This Row],[Total Length]]/JuchuZan[[#This Row],[Total Block]]</f>
        <v>187.5</v>
      </c>
      <c r="AB1093" s="1">
        <f>JuchuZan[[#This Row],[TotalPrice]]/JuchuZan[[#This Row],[OrderQty]]</f>
        <v>64.3</v>
      </c>
      <c r="AC1093" s="1" t="e">
        <f>_xlfn.XLOOKUP(JuchuZan[[#This Row],[H'#]],#REF!,#REF!,"NA",0)</f>
        <v>#REF!</v>
      </c>
      <c r="AD1093" s="1" t="e">
        <f>_xlfn.XLOOKUP(JuchuZan[[#This Row],[H'#]],#REF!,#REF!,"NA",0)</f>
        <v>#REF!</v>
      </c>
      <c r="AE1093" s="1" t="str">
        <f>_xlfn.XLOOKUP(JuchuZan[[#This Row],[H'#]],[3]Sheet1!$H$2:$H$1079,[3]Sheet1!$B$2:$B$1079,"NA",0)</f>
        <v>NA</v>
      </c>
    </row>
    <row r="1094" spans="1:31">
      <c r="A1094" s="1" t="s">
        <v>2821</v>
      </c>
      <c r="B1094" s="1" t="s">
        <v>2816</v>
      </c>
      <c r="C1094" s="1" t="s">
        <v>2817</v>
      </c>
      <c r="D1094" s="1">
        <v>10</v>
      </c>
      <c r="E1094" s="1">
        <v>3750</v>
      </c>
      <c r="F1094" s="1">
        <v>20</v>
      </c>
      <c r="G1094" s="1" t="s">
        <v>38</v>
      </c>
      <c r="H1094" s="1" t="s">
        <v>172</v>
      </c>
      <c r="I1094" s="1" t="s">
        <v>173</v>
      </c>
      <c r="J1094" s="1" t="s">
        <v>174</v>
      </c>
      <c r="K1094" s="1" t="s">
        <v>38</v>
      </c>
      <c r="L1094" s="1" t="s">
        <v>38</v>
      </c>
      <c r="M1094" s="1" t="s">
        <v>38</v>
      </c>
      <c r="N1094" s="1">
        <v>64.3</v>
      </c>
      <c r="O1094" s="2">
        <v>643</v>
      </c>
      <c r="P1094" s="1">
        <v>21</v>
      </c>
      <c r="Q1094" s="1">
        <v>20231020</v>
      </c>
      <c r="R1094" s="1">
        <v>20231020</v>
      </c>
      <c r="S1094" s="1">
        <v>20231020</v>
      </c>
      <c r="T1094" s="1" t="s">
        <v>38</v>
      </c>
      <c r="U1094" s="1" t="b">
        <v>0</v>
      </c>
      <c r="V1094" s="1" t="b">
        <v>1</v>
      </c>
      <c r="W1094" s="1" t="str" cm="1">
        <f t="array" ref="W1094">_xlfn.XLOOKUP(MID(JuchuZan[[#This Row],[Item'#]],2,3),INDEX(_dtRg_Material,,1),INDEX(_dtRg_Material,,2),"-")</f>
        <v>M</v>
      </c>
      <c r="X1094" s="1">
        <f>JuchuZan[[#This Row],[Total Length]]/JuchuZan[[#This Row],[OrderQty]]</f>
        <v>375</v>
      </c>
      <c r="Y1094" s="87">
        <f>JuchuZan[[#This Row],[TotalPrice]]+Y1093</f>
        <v>1465046.4500000007</v>
      </c>
      <c r="Z10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4" s="1">
        <f>JuchuZan[[#This Row],[Total Length]]/JuchuZan[[#This Row],[Total Block]]</f>
        <v>187.5</v>
      </c>
      <c r="AB1094" s="1">
        <f>JuchuZan[[#This Row],[TotalPrice]]/JuchuZan[[#This Row],[OrderQty]]</f>
        <v>64.3</v>
      </c>
      <c r="AC1094" s="1" t="e">
        <f>_xlfn.XLOOKUP(JuchuZan[[#This Row],[H'#]],#REF!,#REF!,"NA",0)</f>
        <v>#REF!</v>
      </c>
      <c r="AD1094" s="1" t="e">
        <f>_xlfn.XLOOKUP(JuchuZan[[#This Row],[H'#]],#REF!,#REF!,"NA",0)</f>
        <v>#REF!</v>
      </c>
      <c r="AE1094" s="1" t="str">
        <f>_xlfn.XLOOKUP(JuchuZan[[#This Row],[H'#]],[3]Sheet1!$H$2:$H$1079,[3]Sheet1!$B$2:$B$1079,"NA",0)</f>
        <v>NA</v>
      </c>
    </row>
    <row r="1095" spans="1:31">
      <c r="A1095" s="1" t="s">
        <v>2822</v>
      </c>
      <c r="B1095" s="1" t="s">
        <v>2816</v>
      </c>
      <c r="C1095" s="1" t="s">
        <v>2817</v>
      </c>
      <c r="D1095" s="1">
        <v>10</v>
      </c>
      <c r="E1095" s="1">
        <v>3750</v>
      </c>
      <c r="F1095" s="1">
        <v>20</v>
      </c>
      <c r="G1095" s="1" t="s">
        <v>38</v>
      </c>
      <c r="H1095" s="1" t="s">
        <v>172</v>
      </c>
      <c r="I1095" s="1" t="s">
        <v>173</v>
      </c>
      <c r="J1095" s="1" t="s">
        <v>174</v>
      </c>
      <c r="K1095" s="1" t="s">
        <v>38</v>
      </c>
      <c r="L1095" s="1" t="s">
        <v>38</v>
      </c>
      <c r="M1095" s="1" t="s">
        <v>38</v>
      </c>
      <c r="N1095" s="1">
        <v>64.3</v>
      </c>
      <c r="O1095" s="2">
        <v>643</v>
      </c>
      <c r="P1095" s="1">
        <v>21</v>
      </c>
      <c r="Q1095" s="1">
        <v>20231020</v>
      </c>
      <c r="R1095" s="1">
        <v>20231020</v>
      </c>
      <c r="S1095" s="1">
        <v>20231020</v>
      </c>
      <c r="T1095" s="1" t="s">
        <v>38</v>
      </c>
      <c r="U1095" s="1" t="b">
        <v>0</v>
      </c>
      <c r="V1095" s="1" t="b">
        <v>1</v>
      </c>
      <c r="W1095" s="1" t="str" cm="1">
        <f t="array" ref="W1095">_xlfn.XLOOKUP(MID(JuchuZan[[#This Row],[Item'#]],2,3),INDEX(_dtRg_Material,,1),INDEX(_dtRg_Material,,2),"-")</f>
        <v>M</v>
      </c>
      <c r="X1095" s="1">
        <f>JuchuZan[[#This Row],[Total Length]]/JuchuZan[[#This Row],[OrderQty]]</f>
        <v>375</v>
      </c>
      <c r="Y1095" s="87">
        <f>JuchuZan[[#This Row],[TotalPrice]]+Y1094</f>
        <v>1465689.4500000007</v>
      </c>
      <c r="Z10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5" s="1">
        <f>JuchuZan[[#This Row],[Total Length]]/JuchuZan[[#This Row],[Total Block]]</f>
        <v>187.5</v>
      </c>
      <c r="AB1095" s="1">
        <f>JuchuZan[[#This Row],[TotalPrice]]/JuchuZan[[#This Row],[OrderQty]]</f>
        <v>64.3</v>
      </c>
      <c r="AC1095" s="1" t="e">
        <f>_xlfn.XLOOKUP(JuchuZan[[#This Row],[H'#]],#REF!,#REF!,"NA",0)</f>
        <v>#REF!</v>
      </c>
      <c r="AD1095" s="1" t="e">
        <f>_xlfn.XLOOKUP(JuchuZan[[#This Row],[H'#]],#REF!,#REF!,"NA",0)</f>
        <v>#REF!</v>
      </c>
      <c r="AE1095" s="1" t="str">
        <f>_xlfn.XLOOKUP(JuchuZan[[#This Row],[H'#]],[3]Sheet1!$H$2:$H$1079,[3]Sheet1!$B$2:$B$1079,"NA",0)</f>
        <v>NA</v>
      </c>
    </row>
    <row r="1096" spans="1:31">
      <c r="A1096" s="1" t="s">
        <v>2823</v>
      </c>
      <c r="B1096" s="1" t="s">
        <v>2824</v>
      </c>
      <c r="C1096" s="1" t="s">
        <v>2825</v>
      </c>
      <c r="D1096" s="1">
        <v>1</v>
      </c>
      <c r="E1096" s="1">
        <v>42</v>
      </c>
      <c r="F1096" s="1">
        <v>1</v>
      </c>
      <c r="G1096" s="1" t="s">
        <v>139</v>
      </c>
      <c r="H1096" s="1" t="s">
        <v>172</v>
      </c>
      <c r="I1096" s="1" t="s">
        <v>173</v>
      </c>
      <c r="J1096" s="1" t="s">
        <v>174</v>
      </c>
      <c r="K1096" s="1" t="s">
        <v>38</v>
      </c>
      <c r="L1096" s="1" t="s">
        <v>38</v>
      </c>
      <c r="M1096" s="1" t="s">
        <v>38</v>
      </c>
      <c r="N1096" s="1">
        <v>20.27</v>
      </c>
      <c r="O1096" s="2">
        <v>20.27</v>
      </c>
      <c r="P1096" s="1">
        <v>11</v>
      </c>
      <c r="Q1096" s="1">
        <v>20231020</v>
      </c>
      <c r="R1096" s="1">
        <v>20231020</v>
      </c>
      <c r="S1096" s="1">
        <v>20231020</v>
      </c>
      <c r="T1096" s="1" t="s">
        <v>38</v>
      </c>
      <c r="U1096" s="1" t="b">
        <v>0</v>
      </c>
      <c r="V1096" s="1" t="b">
        <v>1</v>
      </c>
      <c r="W1096" s="1" t="str" cm="1">
        <f t="array" ref="W1096">_xlfn.XLOOKUP(MID(JuchuZan[[#This Row],[Item'#]],2,3),INDEX(_dtRg_Material,,1),INDEX(_dtRg_Material,,2),"-")</f>
        <v>M</v>
      </c>
      <c r="X1096" s="1">
        <f>JuchuZan[[#This Row],[Total Length]]/JuchuZan[[#This Row],[OrderQty]]</f>
        <v>42</v>
      </c>
      <c r="Y1096" s="87">
        <f>JuchuZan[[#This Row],[TotalPrice]]+Y1095</f>
        <v>1465709.7200000007</v>
      </c>
      <c r="Z10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6" s="1">
        <f>JuchuZan[[#This Row],[Total Length]]/JuchuZan[[#This Row],[Total Block]]</f>
        <v>42</v>
      </c>
      <c r="AB1096" s="1">
        <f>JuchuZan[[#This Row],[TotalPrice]]/JuchuZan[[#This Row],[OrderQty]]</f>
        <v>20.27</v>
      </c>
      <c r="AC1096" s="1" t="e">
        <f>_xlfn.XLOOKUP(JuchuZan[[#This Row],[H'#]],#REF!,#REF!,"NA",0)</f>
        <v>#REF!</v>
      </c>
      <c r="AD1096" s="1" t="e">
        <f>_xlfn.XLOOKUP(JuchuZan[[#This Row],[H'#]],#REF!,#REF!,"NA",0)</f>
        <v>#REF!</v>
      </c>
      <c r="AE1096" s="1" t="str">
        <f>_xlfn.XLOOKUP(JuchuZan[[#This Row],[H'#]],[3]Sheet1!$H$2:$H$1079,[3]Sheet1!$B$2:$B$1079,"NA",0)</f>
        <v>NA</v>
      </c>
    </row>
    <row r="1097" spans="1:31">
      <c r="A1097" s="1" t="s">
        <v>2826</v>
      </c>
      <c r="B1097" s="1" t="s">
        <v>2806</v>
      </c>
      <c r="C1097" s="1" t="s">
        <v>2807</v>
      </c>
      <c r="D1097" s="1">
        <v>18</v>
      </c>
      <c r="E1097" s="1">
        <v>10620</v>
      </c>
      <c r="F1097" s="1">
        <v>36</v>
      </c>
      <c r="G1097" s="1" t="s">
        <v>215</v>
      </c>
      <c r="H1097" s="1" t="s">
        <v>172</v>
      </c>
      <c r="I1097" s="1" t="s">
        <v>173</v>
      </c>
      <c r="J1097" s="1" t="s">
        <v>243</v>
      </c>
      <c r="K1097" s="1" t="s">
        <v>38</v>
      </c>
      <c r="L1097" s="1" t="s">
        <v>38</v>
      </c>
      <c r="M1097" s="1" t="s">
        <v>53</v>
      </c>
      <c r="N1097" s="1">
        <v>62</v>
      </c>
      <c r="O1097" s="2">
        <v>1116</v>
      </c>
      <c r="P1097" s="1">
        <v>11</v>
      </c>
      <c r="Q1097" s="1">
        <v>20231020</v>
      </c>
      <c r="R1097" s="1">
        <v>20231020</v>
      </c>
      <c r="S1097" s="1">
        <v>20231020</v>
      </c>
      <c r="T1097" s="1" t="s">
        <v>38</v>
      </c>
      <c r="U1097" s="1" t="b">
        <v>0</v>
      </c>
      <c r="V1097" s="1" t="b">
        <v>1</v>
      </c>
      <c r="W1097" s="1" t="str" cm="1">
        <f t="array" ref="W1097">_xlfn.XLOOKUP(MID(JuchuZan[[#This Row],[Item'#]],2,3),INDEX(_dtRg_Material,,1),INDEX(_dtRg_Material,,2),"-")</f>
        <v>M</v>
      </c>
      <c r="X1097" s="1">
        <f>JuchuZan[[#This Row],[Total Length]]/JuchuZan[[#This Row],[OrderQty]]</f>
        <v>590</v>
      </c>
      <c r="Y1097" s="87">
        <f>JuchuZan[[#This Row],[TotalPrice]]+Y1096</f>
        <v>1466825.7200000007</v>
      </c>
      <c r="Z10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7" s="1">
        <f>JuchuZan[[#This Row],[Total Length]]/JuchuZan[[#This Row],[Total Block]]</f>
        <v>295</v>
      </c>
      <c r="AB1097" s="1">
        <f>JuchuZan[[#This Row],[TotalPrice]]/JuchuZan[[#This Row],[OrderQty]]</f>
        <v>62</v>
      </c>
      <c r="AC1097" s="1" t="e">
        <f>_xlfn.XLOOKUP(JuchuZan[[#This Row],[H'#]],#REF!,#REF!,"NA",0)</f>
        <v>#REF!</v>
      </c>
      <c r="AD1097" s="1" t="e">
        <f>_xlfn.XLOOKUP(JuchuZan[[#This Row],[H'#]],#REF!,#REF!,"NA",0)</f>
        <v>#REF!</v>
      </c>
      <c r="AE1097" s="1" t="str">
        <f>_xlfn.XLOOKUP(JuchuZan[[#This Row],[H'#]],[3]Sheet1!$H$2:$H$1079,[3]Sheet1!$B$2:$B$1079,"NA",0)</f>
        <v>NA</v>
      </c>
    </row>
    <row r="1098" spans="1:31">
      <c r="A1098" s="1" t="s">
        <v>2827</v>
      </c>
      <c r="B1098" s="1" t="s">
        <v>327</v>
      </c>
      <c r="C1098" s="1" t="s">
        <v>328</v>
      </c>
      <c r="D1098" s="1">
        <v>40</v>
      </c>
      <c r="E1098" s="1">
        <v>0</v>
      </c>
      <c r="F1098" s="1">
        <v>40</v>
      </c>
      <c r="G1098" s="1" t="s">
        <v>38</v>
      </c>
      <c r="H1098" s="1" t="s">
        <v>49</v>
      </c>
      <c r="I1098" s="1" t="s">
        <v>50</v>
      </c>
      <c r="J1098" s="1" t="s">
        <v>114</v>
      </c>
      <c r="K1098" s="1" t="s">
        <v>60</v>
      </c>
      <c r="L1098" s="1" t="s">
        <v>61</v>
      </c>
      <c r="M1098" s="1" t="s">
        <v>38</v>
      </c>
      <c r="N1098" s="1">
        <v>46.94</v>
      </c>
      <c r="O1098" s="2">
        <v>1877.6</v>
      </c>
      <c r="P1098" s="1">
        <v>21</v>
      </c>
      <c r="Q1098" s="1">
        <v>20230926</v>
      </c>
      <c r="R1098" s="1">
        <v>20231020</v>
      </c>
      <c r="S1098" s="1">
        <v>20231020</v>
      </c>
      <c r="T1098" s="1" t="s">
        <v>38</v>
      </c>
      <c r="U1098" s="1" t="b">
        <v>0</v>
      </c>
      <c r="V1098" s="1" t="b">
        <v>1</v>
      </c>
      <c r="W1098" s="1" t="str" cm="1">
        <f t="array" ref="W1098">_xlfn.XLOOKUP(MID(JuchuZan[[#This Row],[Item'#]],2,3),INDEX(_dtRg_Material,,1),INDEX(_dtRg_Material,,2),"-")</f>
        <v>-</v>
      </c>
      <c r="X1098" s="1">
        <f>JuchuZan[[#This Row],[Total Length]]/JuchuZan[[#This Row],[OrderQty]]</f>
        <v>0</v>
      </c>
      <c r="Y1098" s="87">
        <f>JuchuZan[[#This Row],[TotalPrice]]+Y1097</f>
        <v>1468703.3200000008</v>
      </c>
      <c r="Z10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8" s="1">
        <f>JuchuZan[[#This Row],[Total Length]]/JuchuZan[[#This Row],[Total Block]]</f>
        <v>0</v>
      </c>
      <c r="AB1098" s="1">
        <f>JuchuZan[[#This Row],[TotalPrice]]/JuchuZan[[#This Row],[OrderQty]]</f>
        <v>46.94</v>
      </c>
      <c r="AC1098" s="1" t="e">
        <f>_xlfn.XLOOKUP(JuchuZan[[#This Row],[H'#]],#REF!,#REF!,"NA",0)</f>
        <v>#REF!</v>
      </c>
      <c r="AD1098" s="1" t="e">
        <f>_xlfn.XLOOKUP(JuchuZan[[#This Row],[H'#]],#REF!,#REF!,"NA",0)</f>
        <v>#REF!</v>
      </c>
      <c r="AE1098" s="1" t="str">
        <f>_xlfn.XLOOKUP(JuchuZan[[#This Row],[H'#]],[3]Sheet1!$H$2:$H$1079,[3]Sheet1!$B$2:$B$1079,"NA",0)</f>
        <v>NA</v>
      </c>
    </row>
    <row r="1099" spans="1:31">
      <c r="A1099" s="1" t="s">
        <v>2828</v>
      </c>
      <c r="B1099" s="1" t="s">
        <v>2829</v>
      </c>
      <c r="C1099" s="1" t="s">
        <v>2830</v>
      </c>
      <c r="D1099" s="1">
        <v>32</v>
      </c>
      <c r="E1099" s="1">
        <v>271680</v>
      </c>
      <c r="F1099" s="1">
        <v>96</v>
      </c>
      <c r="G1099" s="1" t="s">
        <v>42</v>
      </c>
      <c r="H1099" s="1" t="s">
        <v>49</v>
      </c>
      <c r="I1099" s="1" t="s">
        <v>50</v>
      </c>
      <c r="J1099" s="1" t="s">
        <v>44</v>
      </c>
      <c r="K1099" s="1" t="s">
        <v>60</v>
      </c>
      <c r="L1099" s="1" t="s">
        <v>38</v>
      </c>
      <c r="M1099" s="1" t="s">
        <v>38</v>
      </c>
      <c r="N1099" s="1">
        <v>1825.38</v>
      </c>
      <c r="O1099" s="2">
        <v>58412.160000000003</v>
      </c>
      <c r="P1099" s="1">
        <v>11</v>
      </c>
      <c r="Q1099" s="1">
        <v>20230804</v>
      </c>
      <c r="R1099" s="1">
        <v>20231020</v>
      </c>
      <c r="S1099" s="1">
        <v>20231020</v>
      </c>
      <c r="T1099" s="1" t="s">
        <v>2831</v>
      </c>
      <c r="U1099" s="1" t="b">
        <v>0</v>
      </c>
      <c r="V1099" s="1" t="b">
        <v>1</v>
      </c>
      <c r="W1099" s="1" t="str" cm="1">
        <f t="array" ref="W1099">_xlfn.XLOOKUP(MID(JuchuZan[[#This Row],[Item'#]],2,3),INDEX(_dtRg_Material,,1),INDEX(_dtRg_Material,,2),"-")</f>
        <v>-</v>
      </c>
      <c r="X1099" s="1">
        <f>JuchuZan[[#This Row],[Total Length]]/JuchuZan[[#This Row],[OrderQty]]</f>
        <v>8490</v>
      </c>
      <c r="Y1099" s="87">
        <f>JuchuZan[[#This Row],[TotalPrice]]+Y1098</f>
        <v>1527115.4800000007</v>
      </c>
      <c r="Z10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099" s="1">
        <f>JuchuZan[[#This Row],[Total Length]]/JuchuZan[[#This Row],[Total Block]]</f>
        <v>2830</v>
      </c>
      <c r="AB1099" s="1">
        <f>JuchuZan[[#This Row],[TotalPrice]]/JuchuZan[[#This Row],[OrderQty]]</f>
        <v>1825.38</v>
      </c>
      <c r="AC1099" s="1" t="e">
        <f>_xlfn.XLOOKUP(JuchuZan[[#This Row],[H'#]],#REF!,#REF!,"NA",0)</f>
        <v>#REF!</v>
      </c>
      <c r="AD1099" s="1" t="e">
        <f>_xlfn.XLOOKUP(JuchuZan[[#This Row],[H'#]],#REF!,#REF!,"NA",0)</f>
        <v>#REF!</v>
      </c>
      <c r="AE1099" s="1" t="str">
        <f>_xlfn.XLOOKUP(JuchuZan[[#This Row],[H'#]],[3]Sheet1!$H$2:$H$1079,[3]Sheet1!$B$2:$B$1079,"NA",0)</f>
        <v>NA</v>
      </c>
    </row>
    <row r="1100" spans="1:31">
      <c r="A1100" s="1" t="s">
        <v>2832</v>
      </c>
      <c r="B1100" s="1" t="s">
        <v>2692</v>
      </c>
      <c r="C1100" s="1" t="s">
        <v>2693</v>
      </c>
      <c r="D1100" s="1">
        <v>40</v>
      </c>
      <c r="E1100" s="1">
        <v>25200</v>
      </c>
      <c r="F1100" s="1">
        <v>40</v>
      </c>
      <c r="G1100" s="1" t="s">
        <v>135</v>
      </c>
      <c r="H1100" s="1" t="s">
        <v>172</v>
      </c>
      <c r="I1100" s="1" t="s">
        <v>173</v>
      </c>
      <c r="J1100" s="1" t="s">
        <v>174</v>
      </c>
      <c r="K1100" s="1" t="s">
        <v>38</v>
      </c>
      <c r="L1100" s="1" t="s">
        <v>38</v>
      </c>
      <c r="M1100" s="1" t="s">
        <v>38</v>
      </c>
      <c r="N1100" s="1">
        <v>79.77</v>
      </c>
      <c r="O1100" s="2">
        <v>3190.8</v>
      </c>
      <c r="P1100" s="1">
        <v>11</v>
      </c>
      <c r="Q1100" s="1">
        <v>20231027</v>
      </c>
      <c r="R1100" s="1">
        <v>20231020</v>
      </c>
      <c r="S1100" s="1">
        <v>20231020</v>
      </c>
      <c r="T1100" s="1" t="s">
        <v>38</v>
      </c>
      <c r="U1100" s="1" t="b">
        <v>0</v>
      </c>
      <c r="V1100" s="1" t="b">
        <v>1</v>
      </c>
      <c r="W1100" s="1" t="str" cm="1">
        <f t="array" ref="W1100">_xlfn.XLOOKUP(MID(JuchuZan[[#This Row],[Item'#]],2,3),INDEX(_dtRg_Material,,1),INDEX(_dtRg_Material,,2),"-")</f>
        <v>M</v>
      </c>
      <c r="X1100" s="1">
        <f>JuchuZan[[#This Row],[Total Length]]/JuchuZan[[#This Row],[OrderQty]]</f>
        <v>630</v>
      </c>
      <c r="Y1100" s="87">
        <f>JuchuZan[[#This Row],[TotalPrice]]+Y1099</f>
        <v>1530306.2800000007</v>
      </c>
      <c r="Z11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0" s="1">
        <f>JuchuZan[[#This Row],[Total Length]]/JuchuZan[[#This Row],[Total Block]]</f>
        <v>630</v>
      </c>
      <c r="AB1100" s="1">
        <f>JuchuZan[[#This Row],[TotalPrice]]/JuchuZan[[#This Row],[OrderQty]]</f>
        <v>79.77000000000001</v>
      </c>
      <c r="AC1100" s="1" t="e">
        <f>_xlfn.XLOOKUP(JuchuZan[[#This Row],[H'#]],#REF!,#REF!,"NA",0)</f>
        <v>#REF!</v>
      </c>
      <c r="AD1100" s="1" t="e">
        <f>_xlfn.XLOOKUP(JuchuZan[[#This Row],[H'#]],#REF!,#REF!,"NA",0)</f>
        <v>#REF!</v>
      </c>
      <c r="AE1100" s="1" t="str">
        <f>_xlfn.XLOOKUP(JuchuZan[[#This Row],[H'#]],[3]Sheet1!$H$2:$H$1079,[3]Sheet1!$B$2:$B$1079,"NA",0)</f>
        <v>NA</v>
      </c>
    </row>
    <row r="1101" spans="1:31">
      <c r="A1101" s="1" t="s">
        <v>2833</v>
      </c>
      <c r="B1101" s="1" t="s">
        <v>2583</v>
      </c>
      <c r="C1101" s="1" t="s">
        <v>2584</v>
      </c>
      <c r="D1101" s="1">
        <v>1</v>
      </c>
      <c r="E1101" s="1">
        <v>0</v>
      </c>
      <c r="F1101" s="1">
        <v>1</v>
      </c>
      <c r="G1101" s="1" t="s">
        <v>156</v>
      </c>
      <c r="H1101" s="1" t="s">
        <v>1171</v>
      </c>
      <c r="I1101" s="1" t="s">
        <v>233</v>
      </c>
      <c r="J1101" s="1" t="s">
        <v>114</v>
      </c>
      <c r="K1101" s="1" t="s">
        <v>105</v>
      </c>
      <c r="L1101" s="1" t="s">
        <v>61</v>
      </c>
      <c r="M1101" s="1" t="s">
        <v>38</v>
      </c>
      <c r="N1101" s="1">
        <v>38.67</v>
      </c>
      <c r="O1101" s="2">
        <v>38.67</v>
      </c>
      <c r="P1101" s="1">
        <v>11</v>
      </c>
      <c r="Q1101" s="1">
        <v>20231020</v>
      </c>
      <c r="R1101" s="1">
        <v>20231020</v>
      </c>
      <c r="S1101" s="1">
        <v>20231020</v>
      </c>
      <c r="T1101" s="1" t="s">
        <v>38</v>
      </c>
      <c r="U1101" s="1" t="b">
        <v>0</v>
      </c>
      <c r="V1101" s="1" t="b">
        <v>1</v>
      </c>
      <c r="W1101" s="1" t="str" cm="1">
        <f t="array" ref="W1101">_xlfn.XLOOKUP(MID(JuchuZan[[#This Row],[Item'#]],2,3),INDEX(_dtRg_Material,,1),INDEX(_dtRg_Material,,2),"-")</f>
        <v>-</v>
      </c>
      <c r="X1101" s="1">
        <f>JuchuZan[[#This Row],[Total Length]]/JuchuZan[[#This Row],[OrderQty]]</f>
        <v>0</v>
      </c>
      <c r="Y1101" s="87">
        <f>JuchuZan[[#This Row],[TotalPrice]]+Y1100</f>
        <v>1530344.9500000007</v>
      </c>
      <c r="Z11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1" s="1">
        <f>JuchuZan[[#This Row],[Total Length]]/JuchuZan[[#This Row],[Total Block]]</f>
        <v>0</v>
      </c>
      <c r="AB1101" s="1">
        <f>JuchuZan[[#This Row],[TotalPrice]]/JuchuZan[[#This Row],[OrderQty]]</f>
        <v>38.67</v>
      </c>
      <c r="AC1101" s="1" t="e">
        <f>_xlfn.XLOOKUP(JuchuZan[[#This Row],[H'#]],#REF!,#REF!,"NA",0)</f>
        <v>#REF!</v>
      </c>
      <c r="AD1101" s="1" t="e">
        <f>_xlfn.XLOOKUP(JuchuZan[[#This Row],[H'#]],#REF!,#REF!,"NA",0)</f>
        <v>#REF!</v>
      </c>
      <c r="AE1101" s="1" t="str">
        <f>_xlfn.XLOOKUP(JuchuZan[[#This Row],[H'#]],[3]Sheet1!$H$2:$H$1079,[3]Sheet1!$B$2:$B$1079,"NA",0)</f>
        <v>BLOCK ASSEMBLY (GK)</v>
      </c>
    </row>
    <row r="1102" spans="1:31">
      <c r="A1102" s="1" t="s">
        <v>2834</v>
      </c>
      <c r="B1102" s="1" t="s">
        <v>2835</v>
      </c>
      <c r="C1102" s="1" t="s">
        <v>2836</v>
      </c>
      <c r="D1102" s="1">
        <v>2</v>
      </c>
      <c r="E1102" s="1">
        <v>14520</v>
      </c>
      <c r="F1102" s="1">
        <v>4</v>
      </c>
      <c r="G1102" s="1" t="s">
        <v>439</v>
      </c>
      <c r="H1102" s="1" t="s">
        <v>49</v>
      </c>
      <c r="I1102" s="1" t="s">
        <v>50</v>
      </c>
      <c r="J1102" s="1" t="s">
        <v>44</v>
      </c>
      <c r="K1102" s="1" t="s">
        <v>52</v>
      </c>
      <c r="L1102" s="1" t="s">
        <v>38</v>
      </c>
      <c r="M1102" s="1" t="s">
        <v>53</v>
      </c>
      <c r="N1102" s="1">
        <v>1680.28</v>
      </c>
      <c r="O1102" s="2">
        <v>3360.56</v>
      </c>
      <c r="P1102" s="1">
        <v>11</v>
      </c>
      <c r="Q1102" s="1">
        <v>20230929</v>
      </c>
      <c r="R1102" s="1">
        <v>20231020</v>
      </c>
      <c r="S1102" s="1">
        <v>20231020</v>
      </c>
      <c r="T1102" s="1" t="s">
        <v>2837</v>
      </c>
      <c r="U1102" s="1" t="b">
        <v>0</v>
      </c>
      <c r="V1102" s="1" t="b">
        <v>1</v>
      </c>
      <c r="W1102" s="1" t="str" cm="1">
        <f t="array" ref="W1102">_xlfn.XLOOKUP(MID(JuchuZan[[#This Row],[Item'#]],2,3),INDEX(_dtRg_Material,,1),INDEX(_dtRg_Material,,2),"-")</f>
        <v>-</v>
      </c>
      <c r="X1102" s="1">
        <f>JuchuZan[[#This Row],[Total Length]]/JuchuZan[[#This Row],[OrderQty]]</f>
        <v>7260</v>
      </c>
      <c r="Y1102" s="87">
        <f>JuchuZan[[#This Row],[TotalPrice]]+Y1101</f>
        <v>1533705.5100000007</v>
      </c>
      <c r="Z11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2" s="1">
        <f>JuchuZan[[#This Row],[Total Length]]/JuchuZan[[#This Row],[Total Block]]</f>
        <v>3630</v>
      </c>
      <c r="AB1102" s="1">
        <f>JuchuZan[[#This Row],[TotalPrice]]/JuchuZan[[#This Row],[OrderQty]]</f>
        <v>1680.28</v>
      </c>
      <c r="AC1102" s="1" t="e">
        <f>_xlfn.XLOOKUP(JuchuZan[[#This Row],[H'#]],#REF!,#REF!,"NA",0)</f>
        <v>#REF!</v>
      </c>
      <c r="AD1102" s="1" t="e">
        <f>_xlfn.XLOOKUP(JuchuZan[[#This Row],[H'#]],#REF!,#REF!,"NA",0)</f>
        <v>#REF!</v>
      </c>
      <c r="AE1102" s="1" t="str">
        <f>_xlfn.XLOOKUP(JuchuZan[[#This Row],[H'#]],[3]Sheet1!$H$2:$H$1079,[3]Sheet1!$B$2:$B$1079,"NA",0)</f>
        <v>INDUCTION HARDENING</v>
      </c>
    </row>
    <row r="1103" spans="1:31" hidden="1">
      <c r="A1103" s="1" t="s">
        <v>2838</v>
      </c>
      <c r="B1103" s="1" t="s">
        <v>2839</v>
      </c>
      <c r="C1103" s="1" t="s">
        <v>2840</v>
      </c>
      <c r="D1103" s="1">
        <v>50</v>
      </c>
      <c r="E1103" s="1">
        <v>58500</v>
      </c>
      <c r="F1103" s="1">
        <v>100</v>
      </c>
      <c r="G1103" s="1" t="s">
        <v>559</v>
      </c>
      <c r="H1103" s="1" t="s">
        <v>1568</v>
      </c>
      <c r="I1103" s="1" t="s">
        <v>1569</v>
      </c>
      <c r="J1103" s="1" t="s">
        <v>51</v>
      </c>
      <c r="K1103" s="1" t="s">
        <v>60</v>
      </c>
      <c r="L1103" s="1" t="s">
        <v>96</v>
      </c>
      <c r="M1103" s="1" t="s">
        <v>208</v>
      </c>
      <c r="N1103" s="1">
        <v>170</v>
      </c>
      <c r="O1103" s="2">
        <v>8500</v>
      </c>
      <c r="P1103" s="1">
        <v>11</v>
      </c>
      <c r="Q1103" s="1">
        <v>20231020</v>
      </c>
      <c r="R1103" s="1">
        <v>20231020</v>
      </c>
      <c r="S1103" s="1">
        <v>20231020</v>
      </c>
      <c r="T1103" s="1" t="s">
        <v>38</v>
      </c>
      <c r="U1103" s="1" t="b">
        <v>0</v>
      </c>
      <c r="V1103" s="1" t="b">
        <v>0</v>
      </c>
      <c r="W1103" s="1" t="str" cm="1">
        <f t="array" ref="W1103">_xlfn.XLOOKUP(MID(JuchuZan[[#This Row],[Item'#]],2,3),INDEX(_dtRg_Material,,1),INDEX(_dtRg_Material,,2),"-")</f>
        <v>-</v>
      </c>
      <c r="X1103" s="1">
        <f>JuchuZan[[#This Row],[Total Length]]/JuchuZan[[#This Row],[OrderQty]]</f>
        <v>1170</v>
      </c>
      <c r="Y1103" s="87">
        <f>JuchuZan[[#This Row],[TotalPrice]]+Y1102</f>
        <v>1542205.5100000007</v>
      </c>
      <c r="Z11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103" s="1">
        <f>JuchuZan[[#This Row],[Total Length]]/JuchuZan[[#This Row],[Total Block]]</f>
        <v>585</v>
      </c>
      <c r="AB1103" s="1">
        <f>JuchuZan[[#This Row],[TotalPrice]]/JuchuZan[[#This Row],[OrderQty]]</f>
        <v>170</v>
      </c>
      <c r="AC1103" s="1" t="e">
        <f>_xlfn.XLOOKUP(JuchuZan[[#This Row],[H'#]],#REF!,#REF!,"NA",0)</f>
        <v>#REF!</v>
      </c>
      <c r="AD1103" s="1" t="e">
        <f>_xlfn.XLOOKUP(JuchuZan[[#This Row],[H'#]],#REF!,#REF!,"NA",0)</f>
        <v>#REF!</v>
      </c>
      <c r="AE1103" s="1" t="str">
        <f>_xlfn.XLOOKUP(JuchuZan[[#This Row],[H'#]],[3]Sheet1!$H$2:$H$1079,[3]Sheet1!$B$2:$B$1079,"NA",0)</f>
        <v>WHEEL CUTTING HALF 3</v>
      </c>
    </row>
    <row r="1104" spans="1:31">
      <c r="A1104" s="1" t="s">
        <v>2841</v>
      </c>
      <c r="B1104" s="1" t="s">
        <v>1059</v>
      </c>
      <c r="C1104" s="1" t="s">
        <v>1060</v>
      </c>
      <c r="D1104" s="1">
        <v>20</v>
      </c>
      <c r="E1104" s="1">
        <v>0</v>
      </c>
      <c r="F1104" s="1">
        <v>20</v>
      </c>
      <c r="G1104" s="1" t="s">
        <v>38</v>
      </c>
      <c r="H1104" s="1" t="s">
        <v>58</v>
      </c>
      <c r="I1104" s="1" t="s">
        <v>50</v>
      </c>
      <c r="J1104" s="1" t="s">
        <v>68</v>
      </c>
      <c r="K1104" s="1" t="s">
        <v>82</v>
      </c>
      <c r="L1104" s="1" t="s">
        <v>61</v>
      </c>
      <c r="M1104" s="1" t="s">
        <v>38</v>
      </c>
      <c r="N1104" s="1">
        <v>54.99</v>
      </c>
      <c r="O1104" s="2">
        <v>1099.8</v>
      </c>
      <c r="P1104" s="1">
        <v>21</v>
      </c>
      <c r="Q1104" s="1">
        <v>20231020</v>
      </c>
      <c r="R1104" s="1">
        <v>20231020</v>
      </c>
      <c r="S1104" s="1">
        <v>20231020</v>
      </c>
      <c r="T1104" s="1" t="s">
        <v>38</v>
      </c>
      <c r="U1104" s="1" t="b">
        <v>0</v>
      </c>
      <c r="V1104" s="1" t="b">
        <v>1</v>
      </c>
      <c r="W1104" s="1" t="str" cm="1">
        <f t="array" ref="W1104">_xlfn.XLOOKUP(MID(JuchuZan[[#This Row],[Item'#]],2,3),INDEX(_dtRg_Material,,1),INDEX(_dtRg_Material,,2),"-")</f>
        <v>-</v>
      </c>
      <c r="X1104" s="1">
        <f>JuchuZan[[#This Row],[Total Length]]/JuchuZan[[#This Row],[OrderQty]]</f>
        <v>0</v>
      </c>
      <c r="Y1104" s="87">
        <f>JuchuZan[[#This Row],[TotalPrice]]+Y1103</f>
        <v>1543305.3100000008</v>
      </c>
      <c r="Z11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4" s="1">
        <f>JuchuZan[[#This Row],[Total Length]]/JuchuZan[[#This Row],[Total Block]]</f>
        <v>0</v>
      </c>
      <c r="AB1104" s="1">
        <f>JuchuZan[[#This Row],[TotalPrice]]/JuchuZan[[#This Row],[OrderQty]]</f>
        <v>54.989999999999995</v>
      </c>
      <c r="AC1104" s="1" t="e">
        <f>_xlfn.XLOOKUP(JuchuZan[[#This Row],[H'#]],#REF!,#REF!,"NA",0)</f>
        <v>#REF!</v>
      </c>
      <c r="AD1104" s="1" t="e">
        <f>_xlfn.XLOOKUP(JuchuZan[[#This Row],[H'#]],#REF!,#REF!,"NA",0)</f>
        <v>#REF!</v>
      </c>
      <c r="AE1104" s="1" t="str">
        <f>_xlfn.XLOOKUP(JuchuZan[[#This Row],[H'#]],[3]Sheet1!$H$2:$H$1079,[3]Sheet1!$B$2:$B$1079,"NA",0)</f>
        <v>NA</v>
      </c>
    </row>
    <row r="1105" spans="1:31" hidden="1">
      <c r="A1105" s="1" t="s">
        <v>2842</v>
      </c>
      <c r="B1105" s="1" t="s">
        <v>962</v>
      </c>
      <c r="C1105" s="1" t="s">
        <v>963</v>
      </c>
      <c r="D1105" s="1">
        <v>20</v>
      </c>
      <c r="E1105" s="1">
        <v>16400</v>
      </c>
      <c r="F1105" s="1">
        <v>40</v>
      </c>
      <c r="G1105" s="1" t="s">
        <v>38</v>
      </c>
      <c r="H1105" s="1" t="s">
        <v>49</v>
      </c>
      <c r="I1105" s="1" t="s">
        <v>50</v>
      </c>
      <c r="J1105" s="1" t="s">
        <v>59</v>
      </c>
      <c r="K1105" s="1" t="s">
        <v>167</v>
      </c>
      <c r="L1105" s="1" t="s">
        <v>38</v>
      </c>
      <c r="M1105" s="1" t="s">
        <v>38</v>
      </c>
      <c r="N1105" s="1">
        <v>97</v>
      </c>
      <c r="O1105" s="2">
        <v>1940</v>
      </c>
      <c r="P1105" s="1">
        <v>21</v>
      </c>
      <c r="Q1105" s="1">
        <v>20231020</v>
      </c>
      <c r="R1105" s="1">
        <v>20231020</v>
      </c>
      <c r="S1105" s="1">
        <v>20231020</v>
      </c>
      <c r="T1105" s="1" t="s">
        <v>38</v>
      </c>
      <c r="U1105" s="1" t="b">
        <v>1</v>
      </c>
      <c r="V1105" s="1" t="b">
        <v>0</v>
      </c>
      <c r="W1105" s="1" t="str" cm="1">
        <f t="array" ref="W1105">_xlfn.XLOOKUP(MID(JuchuZan[[#This Row],[Item'#]],2,3),INDEX(_dtRg_Material,,1),INDEX(_dtRg_Material,,2),"-")</f>
        <v>-</v>
      </c>
      <c r="X1105" s="1">
        <f>JuchuZan[[#This Row],[Total Length]]/JuchuZan[[#This Row],[OrderQty]]</f>
        <v>820</v>
      </c>
      <c r="Y1105" s="87">
        <f>JuchuZan[[#This Row],[TotalPrice]]+Y1104</f>
        <v>1545245.3100000008</v>
      </c>
      <c r="Z11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5" s="1">
        <f>JuchuZan[[#This Row],[Total Length]]/JuchuZan[[#This Row],[Total Block]]</f>
        <v>410</v>
      </c>
      <c r="AB1105" s="1">
        <f>JuchuZan[[#This Row],[TotalPrice]]/JuchuZan[[#This Row],[OrderQty]]</f>
        <v>97</v>
      </c>
      <c r="AC1105" s="1" t="e">
        <f>_xlfn.XLOOKUP(JuchuZan[[#This Row],[H'#]],#REF!,#REF!,"NA",0)</f>
        <v>#REF!</v>
      </c>
      <c r="AD1105" s="1" t="e">
        <f>_xlfn.XLOOKUP(JuchuZan[[#This Row],[H'#]],#REF!,#REF!,"NA",0)</f>
        <v>#REF!</v>
      </c>
      <c r="AE1105" s="1" t="str">
        <f>_xlfn.XLOOKUP(JuchuZan[[#This Row],[H'#]],[3]Sheet1!$H$2:$H$1079,[3]Sheet1!$B$2:$B$1079,"NA",0)</f>
        <v>NA</v>
      </c>
    </row>
    <row r="1106" spans="1:31" hidden="1">
      <c r="A1106" s="1" t="s">
        <v>2843</v>
      </c>
      <c r="B1106" s="1" t="s">
        <v>962</v>
      </c>
      <c r="C1106" s="1" t="s">
        <v>963</v>
      </c>
      <c r="D1106" s="1">
        <v>20</v>
      </c>
      <c r="E1106" s="1">
        <v>16400</v>
      </c>
      <c r="F1106" s="1">
        <v>40</v>
      </c>
      <c r="G1106" s="1" t="s">
        <v>38</v>
      </c>
      <c r="H1106" s="1" t="s">
        <v>49</v>
      </c>
      <c r="I1106" s="1" t="s">
        <v>50</v>
      </c>
      <c r="J1106" s="1" t="s">
        <v>59</v>
      </c>
      <c r="K1106" s="1" t="s">
        <v>167</v>
      </c>
      <c r="L1106" s="1" t="s">
        <v>38</v>
      </c>
      <c r="M1106" s="1" t="s">
        <v>38</v>
      </c>
      <c r="N1106" s="1">
        <v>97</v>
      </c>
      <c r="O1106" s="2">
        <v>1940</v>
      </c>
      <c r="P1106" s="1">
        <v>21</v>
      </c>
      <c r="Q1106" s="1">
        <v>20231020</v>
      </c>
      <c r="R1106" s="1">
        <v>20231020</v>
      </c>
      <c r="S1106" s="1">
        <v>20231020</v>
      </c>
      <c r="T1106" s="1" t="s">
        <v>38</v>
      </c>
      <c r="U1106" s="1" t="b">
        <v>1</v>
      </c>
      <c r="V1106" s="1" t="b">
        <v>0</v>
      </c>
      <c r="W1106" s="1" t="str" cm="1">
        <f t="array" ref="W1106">_xlfn.XLOOKUP(MID(JuchuZan[[#This Row],[Item'#]],2,3),INDEX(_dtRg_Material,,1),INDEX(_dtRg_Material,,2),"-")</f>
        <v>-</v>
      </c>
      <c r="X1106" s="1">
        <f>JuchuZan[[#This Row],[Total Length]]/JuchuZan[[#This Row],[OrderQty]]</f>
        <v>820</v>
      </c>
      <c r="Y1106" s="87">
        <f>JuchuZan[[#This Row],[TotalPrice]]+Y1105</f>
        <v>1547185.3100000008</v>
      </c>
      <c r="Z11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6" s="1">
        <f>JuchuZan[[#This Row],[Total Length]]/JuchuZan[[#This Row],[Total Block]]</f>
        <v>410</v>
      </c>
      <c r="AB1106" s="1">
        <f>JuchuZan[[#This Row],[TotalPrice]]/JuchuZan[[#This Row],[OrderQty]]</f>
        <v>97</v>
      </c>
      <c r="AC1106" s="1" t="e">
        <f>_xlfn.XLOOKUP(JuchuZan[[#This Row],[H'#]],#REF!,#REF!,"NA",0)</f>
        <v>#REF!</v>
      </c>
      <c r="AD1106" s="1" t="e">
        <f>_xlfn.XLOOKUP(JuchuZan[[#This Row],[H'#]],#REF!,#REF!,"NA",0)</f>
        <v>#REF!</v>
      </c>
      <c r="AE1106" s="1" t="str">
        <f>_xlfn.XLOOKUP(JuchuZan[[#This Row],[H'#]],[3]Sheet1!$H$2:$H$1079,[3]Sheet1!$B$2:$B$1079,"NA",0)</f>
        <v>NA</v>
      </c>
    </row>
    <row r="1107" spans="1:31" hidden="1">
      <c r="A1107" s="1" t="s">
        <v>2844</v>
      </c>
      <c r="B1107" s="1" t="s">
        <v>962</v>
      </c>
      <c r="C1107" s="1" t="s">
        <v>963</v>
      </c>
      <c r="D1107" s="1">
        <v>12</v>
      </c>
      <c r="E1107" s="1">
        <v>9840</v>
      </c>
      <c r="F1107" s="1">
        <v>24</v>
      </c>
      <c r="G1107" s="1" t="s">
        <v>38</v>
      </c>
      <c r="H1107" s="1" t="s">
        <v>49</v>
      </c>
      <c r="I1107" s="1" t="s">
        <v>50</v>
      </c>
      <c r="J1107" s="1" t="s">
        <v>59</v>
      </c>
      <c r="K1107" s="1" t="s">
        <v>167</v>
      </c>
      <c r="L1107" s="1" t="s">
        <v>38</v>
      </c>
      <c r="M1107" s="1" t="s">
        <v>38</v>
      </c>
      <c r="N1107" s="1">
        <v>97</v>
      </c>
      <c r="O1107" s="2">
        <v>1164</v>
      </c>
      <c r="P1107" s="1">
        <v>21</v>
      </c>
      <c r="Q1107" s="1">
        <v>20231020</v>
      </c>
      <c r="R1107" s="1">
        <v>20231020</v>
      </c>
      <c r="S1107" s="1">
        <v>20231020</v>
      </c>
      <c r="T1107" s="1" t="s">
        <v>38</v>
      </c>
      <c r="U1107" s="1" t="b">
        <v>1</v>
      </c>
      <c r="V1107" s="1" t="b">
        <v>0</v>
      </c>
      <c r="W1107" s="1" t="str" cm="1">
        <f t="array" ref="W1107">_xlfn.XLOOKUP(MID(JuchuZan[[#This Row],[Item'#]],2,3),INDEX(_dtRg_Material,,1),INDEX(_dtRg_Material,,2),"-")</f>
        <v>-</v>
      </c>
      <c r="X1107" s="1">
        <f>JuchuZan[[#This Row],[Total Length]]/JuchuZan[[#This Row],[OrderQty]]</f>
        <v>820</v>
      </c>
      <c r="Y1107" s="87">
        <f>JuchuZan[[#This Row],[TotalPrice]]+Y1106</f>
        <v>1548349.3100000008</v>
      </c>
      <c r="Z11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7" s="1">
        <f>JuchuZan[[#This Row],[Total Length]]/JuchuZan[[#This Row],[Total Block]]</f>
        <v>410</v>
      </c>
      <c r="AB1107" s="1">
        <f>JuchuZan[[#This Row],[TotalPrice]]/JuchuZan[[#This Row],[OrderQty]]</f>
        <v>97</v>
      </c>
      <c r="AC1107" s="1" t="e">
        <f>_xlfn.XLOOKUP(JuchuZan[[#This Row],[H'#]],#REF!,#REF!,"NA",0)</f>
        <v>#REF!</v>
      </c>
      <c r="AD1107" s="1" t="e">
        <f>_xlfn.XLOOKUP(JuchuZan[[#This Row],[H'#]],#REF!,#REF!,"NA",0)</f>
        <v>#REF!</v>
      </c>
      <c r="AE1107" s="1" t="str">
        <f>_xlfn.XLOOKUP(JuchuZan[[#This Row],[H'#]],[3]Sheet1!$H$2:$H$1079,[3]Sheet1!$B$2:$B$1079,"NA",0)</f>
        <v>NA</v>
      </c>
    </row>
    <row r="1108" spans="1:31">
      <c r="A1108" s="1" t="s">
        <v>2845</v>
      </c>
      <c r="B1108" s="1" t="s">
        <v>2846</v>
      </c>
      <c r="C1108" s="1" t="s">
        <v>2847</v>
      </c>
      <c r="D1108" s="1">
        <v>8</v>
      </c>
      <c r="E1108" s="1">
        <v>4480</v>
      </c>
      <c r="F1108" s="1">
        <v>8</v>
      </c>
      <c r="G1108" s="1" t="s">
        <v>156</v>
      </c>
      <c r="H1108" s="1" t="s">
        <v>49</v>
      </c>
      <c r="I1108" s="1" t="s">
        <v>50</v>
      </c>
      <c r="J1108" s="1" t="s">
        <v>51</v>
      </c>
      <c r="K1108" s="1" t="s">
        <v>52</v>
      </c>
      <c r="L1108" s="1" t="s">
        <v>38</v>
      </c>
      <c r="M1108" s="1" t="s">
        <v>38</v>
      </c>
      <c r="N1108" s="1">
        <v>133.28</v>
      </c>
      <c r="O1108" s="2">
        <v>1066.24</v>
      </c>
      <c r="P1108" s="1">
        <v>11</v>
      </c>
      <c r="Q1108" s="1">
        <v>20231020</v>
      </c>
      <c r="R1108" s="1">
        <v>20231020</v>
      </c>
      <c r="S1108" s="1">
        <v>20231020</v>
      </c>
      <c r="T1108" s="1" t="s">
        <v>38</v>
      </c>
      <c r="U1108" s="1" t="b">
        <v>0</v>
      </c>
      <c r="V1108" s="1" t="b">
        <v>1</v>
      </c>
      <c r="W1108" s="1" t="str" cm="1">
        <f t="array" ref="W1108">_xlfn.XLOOKUP(MID(JuchuZan[[#This Row],[Item'#]],2,3),INDEX(_dtRg_Material,,1),INDEX(_dtRg_Material,,2),"-")</f>
        <v>-</v>
      </c>
      <c r="X1108" s="1">
        <f>JuchuZan[[#This Row],[Total Length]]/JuchuZan[[#This Row],[OrderQty]]</f>
        <v>560</v>
      </c>
      <c r="Y1108" s="87">
        <f>JuchuZan[[#This Row],[TotalPrice]]+Y1107</f>
        <v>1549415.5500000007</v>
      </c>
      <c r="Z11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8" s="1">
        <f>JuchuZan[[#This Row],[Total Length]]/JuchuZan[[#This Row],[Total Block]]</f>
        <v>560</v>
      </c>
      <c r="AB1108" s="1">
        <f>JuchuZan[[#This Row],[TotalPrice]]/JuchuZan[[#This Row],[OrderQty]]</f>
        <v>133.28</v>
      </c>
      <c r="AC1108" s="1" t="e">
        <f>_xlfn.XLOOKUP(JuchuZan[[#This Row],[H'#]],#REF!,#REF!,"NA",0)</f>
        <v>#REF!</v>
      </c>
      <c r="AD1108" s="1" t="e">
        <f>_xlfn.XLOOKUP(JuchuZan[[#This Row],[H'#]],#REF!,#REF!,"NA",0)</f>
        <v>#REF!</v>
      </c>
      <c r="AE1108" s="1" t="str">
        <f>_xlfn.XLOOKUP(JuchuZan[[#This Row],[H'#]],[3]Sheet1!$H$2:$H$1079,[3]Sheet1!$B$2:$B$1079,"NA",0)</f>
        <v>NA</v>
      </c>
    </row>
    <row r="1109" spans="1:31">
      <c r="A1109" s="1" t="s">
        <v>2848</v>
      </c>
      <c r="B1109" s="1" t="s">
        <v>2849</v>
      </c>
      <c r="C1109" s="1" t="s">
        <v>2850</v>
      </c>
      <c r="D1109" s="1">
        <v>2</v>
      </c>
      <c r="E1109" s="1">
        <v>3040</v>
      </c>
      <c r="F1109" s="1">
        <v>4</v>
      </c>
      <c r="G1109" s="1" t="s">
        <v>156</v>
      </c>
      <c r="H1109" s="1" t="s">
        <v>49</v>
      </c>
      <c r="I1109" s="1" t="s">
        <v>50</v>
      </c>
      <c r="J1109" s="1" t="s">
        <v>51</v>
      </c>
      <c r="K1109" s="1" t="s">
        <v>52</v>
      </c>
      <c r="L1109" s="1" t="s">
        <v>38</v>
      </c>
      <c r="M1109" s="1" t="s">
        <v>38</v>
      </c>
      <c r="N1109" s="1">
        <v>294.33999999999997</v>
      </c>
      <c r="O1109" s="2">
        <v>588.67999999999995</v>
      </c>
      <c r="P1109" s="1">
        <v>11</v>
      </c>
      <c r="Q1109" s="1">
        <v>20231020</v>
      </c>
      <c r="R1109" s="1">
        <v>20231020</v>
      </c>
      <c r="S1109" s="1">
        <v>20231020</v>
      </c>
      <c r="T1109" s="1" t="s">
        <v>38</v>
      </c>
      <c r="U1109" s="1" t="b">
        <v>0</v>
      </c>
      <c r="V1109" s="1" t="b">
        <v>1</v>
      </c>
      <c r="W1109" s="1" t="str" cm="1">
        <f t="array" ref="W1109">_xlfn.XLOOKUP(MID(JuchuZan[[#This Row],[Item'#]],2,3),INDEX(_dtRg_Material,,1),INDEX(_dtRg_Material,,2),"-")</f>
        <v>-</v>
      </c>
      <c r="X1109" s="1">
        <f>JuchuZan[[#This Row],[Total Length]]/JuchuZan[[#This Row],[OrderQty]]</f>
        <v>1520</v>
      </c>
      <c r="Y1109" s="87">
        <f>JuchuZan[[#This Row],[TotalPrice]]+Y1108</f>
        <v>1550004.2300000007</v>
      </c>
      <c r="Z11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09" s="1">
        <f>JuchuZan[[#This Row],[Total Length]]/JuchuZan[[#This Row],[Total Block]]</f>
        <v>760</v>
      </c>
      <c r="AB1109" s="1">
        <f>JuchuZan[[#This Row],[TotalPrice]]/JuchuZan[[#This Row],[OrderQty]]</f>
        <v>294.33999999999997</v>
      </c>
      <c r="AC1109" s="1" t="e">
        <f>_xlfn.XLOOKUP(JuchuZan[[#This Row],[H'#]],#REF!,#REF!,"NA",0)</f>
        <v>#REF!</v>
      </c>
      <c r="AD1109" s="1" t="e">
        <f>_xlfn.XLOOKUP(JuchuZan[[#This Row],[H'#]],#REF!,#REF!,"NA",0)</f>
        <v>#REF!</v>
      </c>
      <c r="AE1109" s="1" t="str">
        <f>_xlfn.XLOOKUP(JuchuZan[[#This Row],[H'#]],[3]Sheet1!$H$2:$H$1079,[3]Sheet1!$B$2:$B$1079,"NA",0)</f>
        <v>NA</v>
      </c>
    </row>
    <row r="1110" spans="1:31">
      <c r="A1110" s="1" t="s">
        <v>2851</v>
      </c>
      <c r="B1110" s="1" t="s">
        <v>2852</v>
      </c>
      <c r="C1110" s="1" t="s">
        <v>2853</v>
      </c>
      <c r="D1110" s="1">
        <v>9</v>
      </c>
      <c r="E1110" s="1">
        <v>67212</v>
      </c>
      <c r="F1110" s="1">
        <v>63</v>
      </c>
      <c r="G1110" s="1" t="s">
        <v>1033</v>
      </c>
      <c r="H1110" s="1" t="s">
        <v>66</v>
      </c>
      <c r="I1110" s="1" t="s">
        <v>67</v>
      </c>
      <c r="J1110" s="1" t="s">
        <v>68</v>
      </c>
      <c r="K1110" s="1" t="s">
        <v>207</v>
      </c>
      <c r="L1110" s="1" t="s">
        <v>38</v>
      </c>
      <c r="M1110" s="1" t="s">
        <v>38</v>
      </c>
      <c r="N1110" s="1">
        <v>3327.93</v>
      </c>
      <c r="O1110" s="2">
        <v>29951.37</v>
      </c>
      <c r="P1110" s="1">
        <v>11</v>
      </c>
      <c r="Q1110" s="1">
        <v>20230914</v>
      </c>
      <c r="R1110" s="1">
        <v>20231020</v>
      </c>
      <c r="S1110" s="1">
        <v>20231020</v>
      </c>
      <c r="T1110" s="1" t="s">
        <v>38</v>
      </c>
      <c r="U1110" s="1" t="b">
        <v>0</v>
      </c>
      <c r="V1110" s="1" t="b">
        <v>1</v>
      </c>
      <c r="W1110" s="1" t="str" cm="1">
        <f t="array" ref="W1110">_xlfn.XLOOKUP(MID(JuchuZan[[#This Row],[Item'#]],2,3),INDEX(_dtRg_Material,,1),INDEX(_dtRg_Material,,2),"-")</f>
        <v>-</v>
      </c>
      <c r="X1110" s="1">
        <f>JuchuZan[[#This Row],[Total Length]]/JuchuZan[[#This Row],[OrderQty]]</f>
        <v>7468</v>
      </c>
      <c r="Y1110" s="87">
        <f>JuchuZan[[#This Row],[TotalPrice]]+Y1109</f>
        <v>1579955.6000000008</v>
      </c>
      <c r="Z11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0" s="1">
        <f>JuchuZan[[#This Row],[Total Length]]/JuchuZan[[#This Row],[Total Block]]</f>
        <v>1066.8571428571429</v>
      </c>
      <c r="AB1110" s="1">
        <f>JuchuZan[[#This Row],[TotalPrice]]/JuchuZan[[#This Row],[OrderQty]]</f>
        <v>3327.93</v>
      </c>
      <c r="AC1110" s="1" t="e">
        <f>_xlfn.XLOOKUP(JuchuZan[[#This Row],[H'#]],#REF!,#REF!,"NA",0)</f>
        <v>#REF!</v>
      </c>
      <c r="AD1110" s="1" t="e">
        <f>_xlfn.XLOOKUP(JuchuZan[[#This Row],[H'#]],#REF!,#REF!,"NA",0)</f>
        <v>#REF!</v>
      </c>
      <c r="AE1110" s="1" t="str">
        <f>_xlfn.XLOOKUP(JuchuZan[[#This Row],[H'#]],[3]Sheet1!$H$2:$H$1079,[3]Sheet1!$B$2:$B$1079,"NA",0)</f>
        <v>NA</v>
      </c>
    </row>
    <row r="1111" spans="1:31">
      <c r="A1111" s="1" t="s">
        <v>2854</v>
      </c>
      <c r="B1111" s="1" t="s">
        <v>2855</v>
      </c>
      <c r="C1111" s="1" t="s">
        <v>2856</v>
      </c>
      <c r="D1111" s="1">
        <v>2</v>
      </c>
      <c r="E1111" s="1">
        <v>680</v>
      </c>
      <c r="F1111" s="1">
        <v>2</v>
      </c>
      <c r="G1111" s="1" t="s">
        <v>2857</v>
      </c>
      <c r="H1111" s="1" t="s">
        <v>102</v>
      </c>
      <c r="I1111" s="1" t="s">
        <v>103</v>
      </c>
      <c r="J1111" s="1" t="s">
        <v>942</v>
      </c>
      <c r="K1111" s="1" t="s">
        <v>105</v>
      </c>
      <c r="L1111" s="1" t="s">
        <v>38</v>
      </c>
      <c r="M1111" s="1" t="s">
        <v>38</v>
      </c>
      <c r="N1111" s="1">
        <v>138</v>
      </c>
      <c r="O1111" s="2">
        <v>276</v>
      </c>
      <c r="P1111" s="1">
        <v>11</v>
      </c>
      <c r="Q1111" s="1">
        <v>20230831</v>
      </c>
      <c r="R1111" s="1">
        <v>20231020</v>
      </c>
      <c r="S1111" s="1">
        <v>20231020</v>
      </c>
      <c r="T1111" s="1" t="s">
        <v>38</v>
      </c>
      <c r="U1111" s="1" t="b">
        <v>0</v>
      </c>
      <c r="V1111" s="1" t="b">
        <v>1</v>
      </c>
      <c r="W1111" s="1" t="str" cm="1">
        <f t="array" ref="W1111">_xlfn.XLOOKUP(MID(JuchuZan[[#This Row],[Item'#]],2,3),INDEX(_dtRg_Material,,1),INDEX(_dtRg_Material,,2),"-")</f>
        <v>-</v>
      </c>
      <c r="X1111" s="1">
        <f>JuchuZan[[#This Row],[Total Length]]/JuchuZan[[#This Row],[OrderQty]]</f>
        <v>340</v>
      </c>
      <c r="Y1111" s="87">
        <f>JuchuZan[[#This Row],[TotalPrice]]+Y1110</f>
        <v>1580231.6000000008</v>
      </c>
      <c r="Z11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1" s="1">
        <f>JuchuZan[[#This Row],[Total Length]]/JuchuZan[[#This Row],[Total Block]]</f>
        <v>340</v>
      </c>
      <c r="AB1111" s="1">
        <f>JuchuZan[[#This Row],[TotalPrice]]/JuchuZan[[#This Row],[OrderQty]]</f>
        <v>138</v>
      </c>
      <c r="AC1111" s="1" t="e">
        <f>_xlfn.XLOOKUP(JuchuZan[[#This Row],[H'#]],#REF!,#REF!,"NA",0)</f>
        <v>#REF!</v>
      </c>
      <c r="AD1111" s="1" t="e">
        <f>_xlfn.XLOOKUP(JuchuZan[[#This Row],[H'#]],#REF!,#REF!,"NA",0)</f>
        <v>#REF!</v>
      </c>
      <c r="AE1111" s="1" t="str">
        <f>_xlfn.XLOOKUP(JuchuZan[[#This Row],[H'#]],[3]Sheet1!$H$2:$H$1079,[3]Sheet1!$B$2:$B$1079,"NA",0)</f>
        <v>ROTARY GRINDING</v>
      </c>
    </row>
    <row r="1112" spans="1:31" hidden="1">
      <c r="A1112" s="1" t="s">
        <v>2858</v>
      </c>
      <c r="B1112" s="1" t="s">
        <v>2426</v>
      </c>
      <c r="C1112" s="1" t="s">
        <v>2427</v>
      </c>
      <c r="D1112" s="1">
        <v>10</v>
      </c>
      <c r="E1112" s="1">
        <v>0</v>
      </c>
      <c r="F1112" s="1">
        <v>0</v>
      </c>
      <c r="G1112" s="1" t="s">
        <v>38</v>
      </c>
      <c r="H1112" s="1" t="s">
        <v>35</v>
      </c>
      <c r="I1112" s="1" t="s">
        <v>38</v>
      </c>
      <c r="J1112" s="1" t="s">
        <v>38</v>
      </c>
      <c r="K1112" s="1" t="s">
        <v>38</v>
      </c>
      <c r="L1112" s="1" t="s">
        <v>38</v>
      </c>
      <c r="M1112" s="1" t="s">
        <v>38</v>
      </c>
      <c r="N1112" s="1">
        <v>36</v>
      </c>
      <c r="O1112" s="2">
        <v>360</v>
      </c>
      <c r="P1112" s="1">
        <v>21</v>
      </c>
      <c r="Q1112" s="1">
        <v>20230915</v>
      </c>
      <c r="R1112" s="1">
        <v>20231020</v>
      </c>
      <c r="S1112" s="1">
        <v>20231020</v>
      </c>
      <c r="T1112" s="1" t="s">
        <v>38</v>
      </c>
      <c r="U1112" s="1" t="b">
        <v>0</v>
      </c>
      <c r="V1112" s="1" t="b">
        <v>0</v>
      </c>
      <c r="W1112" s="1" t="str" cm="1">
        <f t="array" ref="W1112">_xlfn.XLOOKUP(MID(JuchuZan[[#This Row],[Item'#]],2,3),INDEX(_dtRg_Material,,1),INDEX(_dtRg_Material,,2),"-")</f>
        <v>-</v>
      </c>
      <c r="X1112" s="1">
        <f>JuchuZan[[#This Row],[Total Length]]/JuchuZan[[#This Row],[OrderQty]]</f>
        <v>0</v>
      </c>
      <c r="Y1112" s="87">
        <f>JuchuZan[[#This Row],[TotalPrice]]+Y1111</f>
        <v>1580591.6000000008</v>
      </c>
      <c r="Z11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2" s="1" t="e">
        <f>JuchuZan[[#This Row],[Total Length]]/JuchuZan[[#This Row],[Total Block]]</f>
        <v>#DIV/0!</v>
      </c>
      <c r="AB1112" s="1">
        <f>JuchuZan[[#This Row],[TotalPrice]]/JuchuZan[[#This Row],[OrderQty]]</f>
        <v>36</v>
      </c>
      <c r="AC1112" s="1" t="e">
        <f>_xlfn.XLOOKUP(JuchuZan[[#This Row],[H'#]],#REF!,#REF!,"NA",0)</f>
        <v>#REF!</v>
      </c>
      <c r="AD1112" s="1" t="e">
        <f>_xlfn.XLOOKUP(JuchuZan[[#This Row],[H'#]],#REF!,#REF!,"NA",0)</f>
        <v>#REF!</v>
      </c>
      <c r="AE1112" s="1" t="str">
        <f>_xlfn.XLOOKUP(JuchuZan[[#This Row],[H'#]],[3]Sheet1!$H$2:$H$1079,[3]Sheet1!$B$2:$B$1079,"NA",0)</f>
        <v>NA</v>
      </c>
    </row>
    <row r="1113" spans="1:31">
      <c r="A1113" s="1" t="s">
        <v>2859</v>
      </c>
      <c r="B1113" s="1" t="s">
        <v>99</v>
      </c>
      <c r="C1113" s="1" t="s">
        <v>100</v>
      </c>
      <c r="D1113" s="1">
        <v>15</v>
      </c>
      <c r="E1113" s="1">
        <v>11400</v>
      </c>
      <c r="F1113" s="1">
        <v>30</v>
      </c>
      <c r="G1113" s="1" t="s">
        <v>101</v>
      </c>
      <c r="H1113" s="1" t="s">
        <v>102</v>
      </c>
      <c r="I1113" s="1" t="s">
        <v>103</v>
      </c>
      <c r="J1113" s="1" t="s">
        <v>104</v>
      </c>
      <c r="K1113" s="1" t="s">
        <v>105</v>
      </c>
      <c r="L1113" s="1" t="s">
        <v>106</v>
      </c>
      <c r="M1113" s="1" t="s">
        <v>53</v>
      </c>
      <c r="N1113" s="1">
        <v>217.78</v>
      </c>
      <c r="O1113" s="2">
        <v>3266.7</v>
      </c>
      <c r="P1113" s="1">
        <v>11</v>
      </c>
      <c r="Q1113" s="1">
        <v>20231023</v>
      </c>
      <c r="R1113" s="1">
        <v>20231023</v>
      </c>
      <c r="S1113" s="1">
        <v>20231023</v>
      </c>
      <c r="T1113" s="1" t="s">
        <v>38</v>
      </c>
      <c r="U1113" s="1" t="b">
        <v>0</v>
      </c>
      <c r="V1113" s="1" t="b">
        <v>1</v>
      </c>
      <c r="W1113" s="1" t="str" cm="1">
        <f t="array" ref="W1113">_xlfn.XLOOKUP(MID(JuchuZan[[#This Row],[Item'#]],2,3),INDEX(_dtRg_Material,,1),INDEX(_dtRg_Material,,2),"-")</f>
        <v>-</v>
      </c>
      <c r="X1113" s="1">
        <f>JuchuZan[[#This Row],[Total Length]]/JuchuZan[[#This Row],[OrderQty]]</f>
        <v>760</v>
      </c>
      <c r="Y1113" s="87">
        <f>JuchuZan[[#This Row],[TotalPrice]]+Y1112</f>
        <v>1583858.3000000007</v>
      </c>
      <c r="Z11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3" s="1">
        <f>JuchuZan[[#This Row],[Total Length]]/JuchuZan[[#This Row],[Total Block]]</f>
        <v>380</v>
      </c>
      <c r="AB1113" s="1">
        <f>JuchuZan[[#This Row],[TotalPrice]]/JuchuZan[[#This Row],[OrderQty]]</f>
        <v>217.78</v>
      </c>
      <c r="AC1113" s="1" t="e">
        <f>_xlfn.XLOOKUP(JuchuZan[[#This Row],[H'#]],#REF!,#REF!,"NA",0)</f>
        <v>#REF!</v>
      </c>
      <c r="AD1113" s="1" t="e">
        <f>_xlfn.XLOOKUP(JuchuZan[[#This Row],[H'#]],#REF!,#REF!,"NA",0)</f>
        <v>#REF!</v>
      </c>
      <c r="AE1113" s="1" t="str">
        <f>_xlfn.XLOOKUP(JuchuZan[[#This Row],[H'#]],[3]Sheet1!$H$2:$H$1079,[3]Sheet1!$B$2:$B$1079,"NA",0)</f>
        <v>ACCURACY INSPECTION</v>
      </c>
    </row>
    <row r="1114" spans="1:31" hidden="1">
      <c r="A1114" s="1" t="s">
        <v>2860</v>
      </c>
      <c r="B1114" s="1" t="s">
        <v>1236</v>
      </c>
      <c r="C1114" s="1" t="s">
        <v>1237</v>
      </c>
      <c r="D1114" s="1">
        <v>6</v>
      </c>
      <c r="E1114" s="1">
        <v>1164</v>
      </c>
      <c r="F1114" s="1">
        <v>12</v>
      </c>
      <c r="G1114" s="1" t="s">
        <v>101</v>
      </c>
      <c r="H1114" s="1" t="s">
        <v>49</v>
      </c>
      <c r="I1114" s="1" t="s">
        <v>50</v>
      </c>
      <c r="J1114" s="1" t="s">
        <v>59</v>
      </c>
      <c r="K1114" s="1" t="s">
        <v>167</v>
      </c>
      <c r="L1114" s="1" t="s">
        <v>96</v>
      </c>
      <c r="M1114" s="1" t="s">
        <v>53</v>
      </c>
      <c r="N1114" s="1">
        <v>93.3</v>
      </c>
      <c r="O1114" s="2">
        <v>559.79999999999995</v>
      </c>
      <c r="P1114" s="1">
        <v>11</v>
      </c>
      <c r="Q1114" s="1">
        <v>20231023</v>
      </c>
      <c r="R1114" s="1">
        <v>20231023</v>
      </c>
      <c r="S1114" s="1">
        <v>20231023</v>
      </c>
      <c r="T1114" s="1" t="s">
        <v>38</v>
      </c>
      <c r="U1114" s="1" t="b">
        <v>1</v>
      </c>
      <c r="V1114" s="1" t="b">
        <v>0</v>
      </c>
      <c r="W1114" s="1" t="str" cm="1">
        <f t="array" ref="W1114">_xlfn.XLOOKUP(MID(JuchuZan[[#This Row],[Item'#]],2,3),INDEX(_dtRg_Material,,1),INDEX(_dtRg_Material,,2),"-")</f>
        <v>-</v>
      </c>
      <c r="X1114" s="1">
        <f>JuchuZan[[#This Row],[Total Length]]/JuchuZan[[#This Row],[OrderQty]]</f>
        <v>194</v>
      </c>
      <c r="Y1114" s="87">
        <f>JuchuZan[[#This Row],[TotalPrice]]+Y1113</f>
        <v>1584418.1000000008</v>
      </c>
      <c r="Z11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4" s="1">
        <f>JuchuZan[[#This Row],[Total Length]]/JuchuZan[[#This Row],[Total Block]]</f>
        <v>97</v>
      </c>
      <c r="AB1114" s="1">
        <f>JuchuZan[[#This Row],[TotalPrice]]/JuchuZan[[#This Row],[OrderQty]]</f>
        <v>93.3</v>
      </c>
      <c r="AC1114" s="1" t="e">
        <f>_xlfn.XLOOKUP(JuchuZan[[#This Row],[H'#]],#REF!,#REF!,"NA",0)</f>
        <v>#REF!</v>
      </c>
      <c r="AD1114" s="1" t="e">
        <f>_xlfn.XLOOKUP(JuchuZan[[#This Row],[H'#]],#REF!,#REF!,"NA",0)</f>
        <v>#REF!</v>
      </c>
      <c r="AE1114" s="1" t="str">
        <f>_xlfn.XLOOKUP(JuchuZan[[#This Row],[H'#]],[3]Sheet1!$H$2:$H$1079,[3]Sheet1!$B$2:$B$1079,"NA",0)</f>
        <v>NA</v>
      </c>
    </row>
    <row r="1115" spans="1:31">
      <c r="A1115" s="1" t="s">
        <v>2861</v>
      </c>
      <c r="B1115" s="1" t="s">
        <v>2862</v>
      </c>
      <c r="C1115" s="1" t="s">
        <v>2863</v>
      </c>
      <c r="D1115" s="1">
        <v>10</v>
      </c>
      <c r="E1115" s="1">
        <v>10200</v>
      </c>
      <c r="F1115" s="1">
        <v>0</v>
      </c>
      <c r="G1115" s="1" t="s">
        <v>619</v>
      </c>
      <c r="H1115" s="1" t="s">
        <v>324</v>
      </c>
      <c r="I1115" s="1" t="s">
        <v>50</v>
      </c>
      <c r="J1115" s="1" t="s">
        <v>325</v>
      </c>
      <c r="K1115" s="1" t="s">
        <v>38</v>
      </c>
      <c r="L1115" s="1" t="s">
        <v>61</v>
      </c>
      <c r="M1115" s="1" t="s">
        <v>38</v>
      </c>
      <c r="N1115" s="1">
        <v>177</v>
      </c>
      <c r="O1115" s="2">
        <v>1770</v>
      </c>
      <c r="P1115" s="1">
        <v>11</v>
      </c>
      <c r="Q1115" s="1">
        <v>20230721</v>
      </c>
      <c r="R1115" s="1">
        <v>20231023</v>
      </c>
      <c r="S1115" s="1">
        <v>20231023</v>
      </c>
      <c r="T1115" s="1" t="s">
        <v>38</v>
      </c>
      <c r="U1115" s="1" t="b">
        <v>0</v>
      </c>
      <c r="V1115" s="1" t="b">
        <v>1</v>
      </c>
      <c r="W1115" s="1" t="str" cm="1">
        <f t="array" ref="W1115">_xlfn.XLOOKUP(MID(JuchuZan[[#This Row],[Item'#]],2,3),INDEX(_dtRg_Material,,1),INDEX(_dtRg_Material,,2),"-")</f>
        <v>-</v>
      </c>
      <c r="X1115" s="1">
        <f>JuchuZan[[#This Row],[Total Length]]/JuchuZan[[#This Row],[OrderQty]]</f>
        <v>1020</v>
      </c>
      <c r="Y1115" s="87">
        <f>JuchuZan[[#This Row],[TotalPrice]]+Y1114</f>
        <v>1586188.1000000008</v>
      </c>
      <c r="Z11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5" s="1" t="e">
        <f>JuchuZan[[#This Row],[Total Length]]/JuchuZan[[#This Row],[Total Block]]</f>
        <v>#DIV/0!</v>
      </c>
      <c r="AB1115" s="1">
        <f>JuchuZan[[#This Row],[TotalPrice]]/JuchuZan[[#This Row],[OrderQty]]</f>
        <v>177</v>
      </c>
      <c r="AC1115" s="1" t="e">
        <f>_xlfn.XLOOKUP(JuchuZan[[#This Row],[H'#]],#REF!,#REF!,"NA",0)</f>
        <v>#REF!</v>
      </c>
      <c r="AD1115" s="1" t="e">
        <f>_xlfn.XLOOKUP(JuchuZan[[#This Row],[H'#]],#REF!,#REF!,"NA",0)</f>
        <v>#REF!</v>
      </c>
      <c r="AE1115" s="1" t="str">
        <f>_xlfn.XLOOKUP(JuchuZan[[#This Row],[H'#]],[3]Sheet1!$H$2:$H$1079,[3]Sheet1!$B$2:$B$1079,"NA",0)</f>
        <v>NA</v>
      </c>
    </row>
    <row r="1116" spans="1:31">
      <c r="A1116" s="1" t="s">
        <v>2864</v>
      </c>
      <c r="B1116" s="1" t="s">
        <v>2290</v>
      </c>
      <c r="C1116" s="1" t="s">
        <v>2291</v>
      </c>
      <c r="D1116" s="1">
        <v>30</v>
      </c>
      <c r="E1116" s="1">
        <v>43200</v>
      </c>
      <c r="F1116" s="1">
        <v>0</v>
      </c>
      <c r="G1116" s="1" t="s">
        <v>350</v>
      </c>
      <c r="H1116" s="1" t="s">
        <v>595</v>
      </c>
      <c r="I1116" s="1" t="s">
        <v>67</v>
      </c>
      <c r="J1116" s="1" t="s">
        <v>44</v>
      </c>
      <c r="K1116" s="1" t="s">
        <v>38</v>
      </c>
      <c r="L1116" s="1" t="s">
        <v>61</v>
      </c>
      <c r="M1116" s="1" t="s">
        <v>38</v>
      </c>
      <c r="N1116" s="1">
        <v>215</v>
      </c>
      <c r="O1116" s="2">
        <v>6450</v>
      </c>
      <c r="P1116" s="1">
        <v>11</v>
      </c>
      <c r="Q1116" s="1">
        <v>20231023</v>
      </c>
      <c r="R1116" s="1">
        <v>20231023</v>
      </c>
      <c r="S1116" s="1">
        <v>20231023</v>
      </c>
      <c r="T1116" s="1" t="s">
        <v>38</v>
      </c>
      <c r="U1116" s="1" t="b">
        <v>0</v>
      </c>
      <c r="V1116" s="1" t="b">
        <v>1</v>
      </c>
      <c r="W1116" s="1" t="str" cm="1">
        <f t="array" ref="W1116">_xlfn.XLOOKUP(MID(JuchuZan[[#This Row],[Item'#]],2,3),INDEX(_dtRg_Material,,1),INDEX(_dtRg_Material,,2),"-")</f>
        <v>-</v>
      </c>
      <c r="X1116" s="1">
        <f>JuchuZan[[#This Row],[Total Length]]/JuchuZan[[#This Row],[OrderQty]]</f>
        <v>1440</v>
      </c>
      <c r="Y1116" s="87">
        <f>JuchuZan[[#This Row],[TotalPrice]]+Y1115</f>
        <v>1592638.1000000008</v>
      </c>
      <c r="Z11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6" s="1" t="e">
        <f>JuchuZan[[#This Row],[Total Length]]/JuchuZan[[#This Row],[Total Block]]</f>
        <v>#DIV/0!</v>
      </c>
      <c r="AB1116" s="1">
        <f>JuchuZan[[#This Row],[TotalPrice]]/JuchuZan[[#This Row],[OrderQty]]</f>
        <v>215</v>
      </c>
      <c r="AC1116" s="1" t="e">
        <f>_xlfn.XLOOKUP(JuchuZan[[#This Row],[H'#]],#REF!,#REF!,"NA",0)</f>
        <v>#REF!</v>
      </c>
      <c r="AD1116" s="1" t="e">
        <f>_xlfn.XLOOKUP(JuchuZan[[#This Row],[H'#]],#REF!,#REF!,"NA",0)</f>
        <v>#REF!</v>
      </c>
      <c r="AE1116" s="1" t="str">
        <f>_xlfn.XLOOKUP(JuchuZan[[#This Row],[H'#]],[3]Sheet1!$H$2:$H$1079,[3]Sheet1!$B$2:$B$1079,"NA",0)</f>
        <v>NA</v>
      </c>
    </row>
    <row r="1117" spans="1:31">
      <c r="A1117" s="1" t="s">
        <v>2865</v>
      </c>
      <c r="B1117" s="1" t="s">
        <v>2866</v>
      </c>
      <c r="C1117" s="1" t="s">
        <v>2867</v>
      </c>
      <c r="D1117" s="1">
        <v>2</v>
      </c>
      <c r="E1117" s="1">
        <v>880</v>
      </c>
      <c r="F1117" s="1">
        <v>4</v>
      </c>
      <c r="G1117" s="1" t="s">
        <v>156</v>
      </c>
      <c r="H1117" s="1" t="s">
        <v>49</v>
      </c>
      <c r="I1117" s="1" t="s">
        <v>50</v>
      </c>
      <c r="J1117" s="1" t="s">
        <v>397</v>
      </c>
      <c r="K1117" s="1" t="s">
        <v>207</v>
      </c>
      <c r="L1117" s="1" t="s">
        <v>38</v>
      </c>
      <c r="M1117" s="1" t="s">
        <v>38</v>
      </c>
      <c r="N1117" s="1">
        <v>222.19</v>
      </c>
      <c r="O1117" s="2">
        <v>444.38</v>
      </c>
      <c r="P1117" s="1">
        <v>11</v>
      </c>
      <c r="Q1117" s="1">
        <v>20231012</v>
      </c>
      <c r="R1117" s="1">
        <v>20231023</v>
      </c>
      <c r="S1117" s="1">
        <v>20231023</v>
      </c>
      <c r="T1117" s="1" t="s">
        <v>38</v>
      </c>
      <c r="U1117" s="1" t="b">
        <v>0</v>
      </c>
      <c r="V1117" s="1" t="b">
        <v>1</v>
      </c>
      <c r="W1117" s="1" t="str" cm="1">
        <f t="array" ref="W1117">_xlfn.XLOOKUP(MID(JuchuZan[[#This Row],[Item'#]],2,3),INDEX(_dtRg_Material,,1),INDEX(_dtRg_Material,,2),"-")</f>
        <v>-</v>
      </c>
      <c r="X1117" s="1">
        <f>JuchuZan[[#This Row],[Total Length]]/JuchuZan[[#This Row],[OrderQty]]</f>
        <v>440</v>
      </c>
      <c r="Y1117" s="87">
        <f>JuchuZan[[#This Row],[TotalPrice]]+Y1116</f>
        <v>1593082.4800000007</v>
      </c>
      <c r="Z11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7" s="1">
        <f>JuchuZan[[#This Row],[Total Length]]/JuchuZan[[#This Row],[Total Block]]</f>
        <v>220</v>
      </c>
      <c r="AB1117" s="1">
        <f>JuchuZan[[#This Row],[TotalPrice]]/JuchuZan[[#This Row],[OrderQty]]</f>
        <v>222.19</v>
      </c>
      <c r="AC1117" s="1" t="e">
        <f>_xlfn.XLOOKUP(JuchuZan[[#This Row],[H'#]],#REF!,#REF!,"NA",0)</f>
        <v>#REF!</v>
      </c>
      <c r="AD1117" s="1" t="e">
        <f>_xlfn.XLOOKUP(JuchuZan[[#This Row],[H'#]],#REF!,#REF!,"NA",0)</f>
        <v>#REF!</v>
      </c>
      <c r="AE1117" s="1" t="str">
        <f>_xlfn.XLOOKUP(JuchuZan[[#This Row],[H'#]],[3]Sheet1!$H$2:$H$1079,[3]Sheet1!$B$2:$B$1079,"NA",0)</f>
        <v>NA</v>
      </c>
    </row>
    <row r="1118" spans="1:31">
      <c r="A1118" s="1" t="s">
        <v>2868</v>
      </c>
      <c r="B1118" s="1" t="s">
        <v>1249</v>
      </c>
      <c r="C1118" s="1" t="s">
        <v>1250</v>
      </c>
      <c r="D1118" s="1">
        <v>5</v>
      </c>
      <c r="E1118" s="1">
        <v>12400</v>
      </c>
      <c r="F1118" s="1">
        <v>10</v>
      </c>
      <c r="G1118" s="1" t="s">
        <v>619</v>
      </c>
      <c r="H1118" s="1" t="s">
        <v>49</v>
      </c>
      <c r="I1118" s="1" t="s">
        <v>50</v>
      </c>
      <c r="J1118" s="1" t="s">
        <v>44</v>
      </c>
      <c r="K1118" s="1" t="s">
        <v>115</v>
      </c>
      <c r="L1118" s="1" t="s">
        <v>38</v>
      </c>
      <c r="M1118" s="1" t="s">
        <v>398</v>
      </c>
      <c r="N1118" s="1">
        <v>1207</v>
      </c>
      <c r="O1118" s="2">
        <v>6035</v>
      </c>
      <c r="P1118" s="1">
        <v>11</v>
      </c>
      <c r="Q1118" s="1">
        <v>20231023</v>
      </c>
      <c r="R1118" s="1">
        <v>20231023</v>
      </c>
      <c r="S1118" s="1">
        <v>20231023</v>
      </c>
      <c r="T1118" s="1" t="s">
        <v>38</v>
      </c>
      <c r="U1118" s="1" t="b">
        <v>0</v>
      </c>
      <c r="V1118" s="1" t="b">
        <v>1</v>
      </c>
      <c r="W1118" s="1" t="str" cm="1">
        <f t="array" ref="W1118">_xlfn.XLOOKUP(MID(JuchuZan[[#This Row],[Item'#]],2,3),INDEX(_dtRg_Material,,1),INDEX(_dtRg_Material,,2),"-")</f>
        <v>-</v>
      </c>
      <c r="X1118" s="1">
        <f>JuchuZan[[#This Row],[Total Length]]/JuchuZan[[#This Row],[OrderQty]]</f>
        <v>2480</v>
      </c>
      <c r="Y1118" s="87">
        <f>JuchuZan[[#This Row],[TotalPrice]]+Y1117</f>
        <v>1599117.4800000007</v>
      </c>
      <c r="Z11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8" s="1">
        <f>JuchuZan[[#This Row],[Total Length]]/JuchuZan[[#This Row],[Total Block]]</f>
        <v>1240</v>
      </c>
      <c r="AB1118" s="1">
        <f>JuchuZan[[#This Row],[TotalPrice]]/JuchuZan[[#This Row],[OrderQty]]</f>
        <v>1207</v>
      </c>
      <c r="AC1118" s="1" t="e">
        <f>_xlfn.XLOOKUP(JuchuZan[[#This Row],[H'#]],#REF!,#REF!,"NA",0)</f>
        <v>#REF!</v>
      </c>
      <c r="AD1118" s="1" t="e">
        <f>_xlfn.XLOOKUP(JuchuZan[[#This Row],[H'#]],#REF!,#REF!,"NA",0)</f>
        <v>#REF!</v>
      </c>
      <c r="AE1118" s="1" t="str">
        <f>_xlfn.XLOOKUP(JuchuZan[[#This Row],[H'#]],[3]Sheet1!$H$2:$H$1079,[3]Sheet1!$B$2:$B$1079,"NA",0)</f>
        <v>INDUCTION HARDENING</v>
      </c>
    </row>
    <row r="1119" spans="1:31">
      <c r="A1119" s="1" t="s">
        <v>2869</v>
      </c>
      <c r="B1119" s="1" t="s">
        <v>1249</v>
      </c>
      <c r="C1119" s="1" t="s">
        <v>1250</v>
      </c>
      <c r="D1119" s="1">
        <v>5</v>
      </c>
      <c r="E1119" s="1">
        <v>12400</v>
      </c>
      <c r="F1119" s="1">
        <v>10</v>
      </c>
      <c r="G1119" s="1" t="s">
        <v>619</v>
      </c>
      <c r="H1119" s="1" t="s">
        <v>49</v>
      </c>
      <c r="I1119" s="1" t="s">
        <v>50</v>
      </c>
      <c r="J1119" s="1" t="s">
        <v>44</v>
      </c>
      <c r="K1119" s="1" t="s">
        <v>115</v>
      </c>
      <c r="L1119" s="1" t="s">
        <v>38</v>
      </c>
      <c r="M1119" s="1" t="s">
        <v>398</v>
      </c>
      <c r="N1119" s="1">
        <v>1207</v>
      </c>
      <c r="O1119" s="2">
        <v>6035</v>
      </c>
      <c r="P1119" s="1">
        <v>11</v>
      </c>
      <c r="Q1119" s="1">
        <v>20231023</v>
      </c>
      <c r="R1119" s="1">
        <v>20231023</v>
      </c>
      <c r="S1119" s="1">
        <v>20231023</v>
      </c>
      <c r="T1119" s="1" t="s">
        <v>38</v>
      </c>
      <c r="U1119" s="1" t="b">
        <v>0</v>
      </c>
      <c r="V1119" s="1" t="b">
        <v>1</v>
      </c>
      <c r="W1119" s="1" t="str" cm="1">
        <f t="array" ref="W1119">_xlfn.XLOOKUP(MID(JuchuZan[[#This Row],[Item'#]],2,3),INDEX(_dtRg_Material,,1),INDEX(_dtRg_Material,,2),"-")</f>
        <v>-</v>
      </c>
      <c r="X1119" s="1">
        <f>JuchuZan[[#This Row],[Total Length]]/JuchuZan[[#This Row],[OrderQty]]</f>
        <v>2480</v>
      </c>
      <c r="Y1119" s="87">
        <f>JuchuZan[[#This Row],[TotalPrice]]+Y1118</f>
        <v>1605152.4800000007</v>
      </c>
      <c r="Z11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19" s="1">
        <f>JuchuZan[[#This Row],[Total Length]]/JuchuZan[[#This Row],[Total Block]]</f>
        <v>1240</v>
      </c>
      <c r="AB1119" s="1">
        <f>JuchuZan[[#This Row],[TotalPrice]]/JuchuZan[[#This Row],[OrderQty]]</f>
        <v>1207</v>
      </c>
      <c r="AC1119" s="1" t="e">
        <f>_xlfn.XLOOKUP(JuchuZan[[#This Row],[H'#]],#REF!,#REF!,"NA",0)</f>
        <v>#REF!</v>
      </c>
      <c r="AD1119" s="1" t="e">
        <f>_xlfn.XLOOKUP(JuchuZan[[#This Row],[H'#]],#REF!,#REF!,"NA",0)</f>
        <v>#REF!</v>
      </c>
      <c r="AE1119" s="1" t="str">
        <f>_xlfn.XLOOKUP(JuchuZan[[#This Row],[H'#]],[3]Sheet1!$H$2:$H$1079,[3]Sheet1!$B$2:$B$1079,"NA",0)</f>
        <v>INDUCTION HARDENING</v>
      </c>
    </row>
    <row r="1120" spans="1:31">
      <c r="A1120" s="1" t="s">
        <v>2870</v>
      </c>
      <c r="B1120" s="1" t="s">
        <v>2871</v>
      </c>
      <c r="C1120" s="1" t="s">
        <v>2872</v>
      </c>
      <c r="D1120" s="1">
        <v>6</v>
      </c>
      <c r="E1120" s="1">
        <v>3120</v>
      </c>
      <c r="F1120" s="1">
        <v>12</v>
      </c>
      <c r="G1120" s="1" t="s">
        <v>2873</v>
      </c>
      <c r="H1120" s="1" t="s">
        <v>1171</v>
      </c>
      <c r="I1120" s="1" t="s">
        <v>233</v>
      </c>
      <c r="J1120" s="1" t="s">
        <v>397</v>
      </c>
      <c r="K1120" s="1" t="s">
        <v>82</v>
      </c>
      <c r="L1120" s="1" t="s">
        <v>38</v>
      </c>
      <c r="M1120" s="1" t="s">
        <v>53</v>
      </c>
      <c r="N1120" s="1">
        <v>151.4</v>
      </c>
      <c r="O1120" s="2">
        <v>908.4</v>
      </c>
      <c r="P1120" s="1">
        <v>11</v>
      </c>
      <c r="Q1120" s="1">
        <v>20231024</v>
      </c>
      <c r="R1120" s="1">
        <v>20231023</v>
      </c>
      <c r="S1120" s="1">
        <v>20231023</v>
      </c>
      <c r="T1120" s="1" t="s">
        <v>38</v>
      </c>
      <c r="U1120" s="1" t="b">
        <v>0</v>
      </c>
      <c r="V1120" s="1" t="b">
        <v>1</v>
      </c>
      <c r="W1120" s="1" t="str" cm="1">
        <f t="array" ref="W1120">_xlfn.XLOOKUP(MID(JuchuZan[[#This Row],[Item'#]],2,3),INDEX(_dtRg_Material,,1),INDEX(_dtRg_Material,,2),"-")</f>
        <v>-</v>
      </c>
      <c r="X1120" s="1">
        <f>JuchuZan[[#This Row],[Total Length]]/JuchuZan[[#This Row],[OrderQty]]</f>
        <v>520</v>
      </c>
      <c r="Y1120" s="87">
        <f>JuchuZan[[#This Row],[TotalPrice]]+Y1119</f>
        <v>1606060.8800000006</v>
      </c>
      <c r="Z11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0" s="1">
        <f>JuchuZan[[#This Row],[Total Length]]/JuchuZan[[#This Row],[Total Block]]</f>
        <v>260</v>
      </c>
      <c r="AB1120" s="1">
        <f>JuchuZan[[#This Row],[TotalPrice]]/JuchuZan[[#This Row],[OrderQty]]</f>
        <v>151.4</v>
      </c>
      <c r="AC1120" s="1" t="e">
        <f>_xlfn.XLOOKUP(JuchuZan[[#This Row],[H'#]],#REF!,#REF!,"NA",0)</f>
        <v>#REF!</v>
      </c>
      <c r="AD1120" s="1" t="e">
        <f>_xlfn.XLOOKUP(JuchuZan[[#This Row],[H'#]],#REF!,#REF!,"NA",0)</f>
        <v>#REF!</v>
      </c>
      <c r="AE1120" s="1" t="str">
        <f>_xlfn.XLOOKUP(JuchuZan[[#This Row],[H'#]],[3]Sheet1!$H$2:$H$1079,[3]Sheet1!$B$2:$B$1079,"NA",0)</f>
        <v>NA</v>
      </c>
    </row>
    <row r="1121" spans="1:31" hidden="1">
      <c r="A1121" s="1" t="s">
        <v>2874</v>
      </c>
      <c r="B1121" s="1" t="s">
        <v>1665</v>
      </c>
      <c r="C1121" s="1" t="s">
        <v>1666</v>
      </c>
      <c r="D1121" s="1">
        <v>5</v>
      </c>
      <c r="E1121" s="1">
        <v>1500</v>
      </c>
      <c r="F1121" s="1">
        <v>5</v>
      </c>
      <c r="G1121" s="1" t="s">
        <v>139</v>
      </c>
      <c r="H1121" s="1" t="s">
        <v>93</v>
      </c>
      <c r="I1121" s="1" t="s">
        <v>43</v>
      </c>
      <c r="J1121" s="1" t="s">
        <v>421</v>
      </c>
      <c r="K1121" s="1" t="s">
        <v>227</v>
      </c>
      <c r="L1121" s="1" t="s">
        <v>38</v>
      </c>
      <c r="M1121" s="1" t="s">
        <v>289</v>
      </c>
      <c r="N1121" s="1">
        <v>307.83999999999997</v>
      </c>
      <c r="O1121" s="2">
        <v>1539.2</v>
      </c>
      <c r="P1121" s="1">
        <v>11</v>
      </c>
      <c r="Q1121" s="1">
        <v>20231023</v>
      </c>
      <c r="R1121" s="1">
        <v>20231023</v>
      </c>
      <c r="S1121" s="1">
        <v>20231023</v>
      </c>
      <c r="T1121" s="1" t="s">
        <v>38</v>
      </c>
      <c r="U1121" s="1" t="b">
        <v>0</v>
      </c>
      <c r="V1121" s="1" t="b">
        <v>0</v>
      </c>
      <c r="W1121" s="1" t="str" cm="1">
        <f t="array" ref="W1121">_xlfn.XLOOKUP(MID(JuchuZan[[#This Row],[Item'#]],2,3),INDEX(_dtRg_Material,,1),INDEX(_dtRg_Material,,2),"-")</f>
        <v>-</v>
      </c>
      <c r="X1121" s="1">
        <f>JuchuZan[[#This Row],[Total Length]]/JuchuZan[[#This Row],[OrderQty]]</f>
        <v>300</v>
      </c>
      <c r="Y1121" s="87">
        <f>JuchuZan[[#This Row],[TotalPrice]]+Y1120</f>
        <v>1607600.0800000005</v>
      </c>
      <c r="Z11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1" s="1">
        <f>JuchuZan[[#This Row],[Total Length]]/JuchuZan[[#This Row],[Total Block]]</f>
        <v>300</v>
      </c>
      <c r="AB1121" s="1">
        <f>JuchuZan[[#This Row],[TotalPrice]]/JuchuZan[[#This Row],[OrderQty]]</f>
        <v>307.84000000000003</v>
      </c>
      <c r="AC1121" s="1" t="e">
        <f>_xlfn.XLOOKUP(JuchuZan[[#This Row],[H'#]],#REF!,#REF!,"NA",0)</f>
        <v>#REF!</v>
      </c>
      <c r="AD1121" s="1" t="e">
        <f>_xlfn.XLOOKUP(JuchuZan[[#This Row],[H'#]],#REF!,#REF!,"NA",0)</f>
        <v>#REF!</v>
      </c>
      <c r="AE1121" s="1" t="str">
        <f>_xlfn.XLOOKUP(JuchuZan[[#This Row],[H'#]],[3]Sheet1!$H$2:$H$1079,[3]Sheet1!$B$2:$B$1079,"NA",0)</f>
        <v>NA</v>
      </c>
    </row>
    <row r="1122" spans="1:31">
      <c r="A1122" s="1" t="s">
        <v>2875</v>
      </c>
      <c r="B1122" s="1" t="s">
        <v>2876</v>
      </c>
      <c r="C1122" s="1" t="s">
        <v>2877</v>
      </c>
      <c r="D1122" s="1">
        <v>2</v>
      </c>
      <c r="E1122" s="1">
        <v>2940</v>
      </c>
      <c r="F1122" s="1">
        <v>8</v>
      </c>
      <c r="G1122" s="1" t="s">
        <v>2878</v>
      </c>
      <c r="H1122" s="1" t="s">
        <v>1171</v>
      </c>
      <c r="I1122" s="1" t="s">
        <v>233</v>
      </c>
      <c r="J1122" s="1" t="s">
        <v>51</v>
      </c>
      <c r="K1122" s="1" t="s">
        <v>1340</v>
      </c>
      <c r="L1122" s="1" t="s">
        <v>38</v>
      </c>
      <c r="M1122" s="1" t="s">
        <v>53</v>
      </c>
      <c r="N1122" s="1">
        <v>387.59</v>
      </c>
      <c r="O1122" s="2">
        <v>775.18</v>
      </c>
      <c r="P1122" s="1">
        <v>11</v>
      </c>
      <c r="Q1122" s="1">
        <v>20231023</v>
      </c>
      <c r="R1122" s="1">
        <v>20231023</v>
      </c>
      <c r="S1122" s="1">
        <v>20231023</v>
      </c>
      <c r="T1122" s="1" t="s">
        <v>38</v>
      </c>
      <c r="U1122" s="1" t="b">
        <v>0</v>
      </c>
      <c r="V1122" s="1" t="b">
        <v>1</v>
      </c>
      <c r="W1122" s="1" t="str" cm="1">
        <f t="array" ref="W1122">_xlfn.XLOOKUP(MID(JuchuZan[[#This Row],[Item'#]],2,3),INDEX(_dtRg_Material,,1),INDEX(_dtRg_Material,,2),"-")</f>
        <v>-</v>
      </c>
      <c r="X1122" s="1">
        <f>JuchuZan[[#This Row],[Total Length]]/JuchuZan[[#This Row],[OrderQty]]</f>
        <v>1470</v>
      </c>
      <c r="Y1122" s="87">
        <f>JuchuZan[[#This Row],[TotalPrice]]+Y1121</f>
        <v>1608375.2600000005</v>
      </c>
      <c r="Z11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2" s="1">
        <f>JuchuZan[[#This Row],[Total Length]]/JuchuZan[[#This Row],[Total Block]]</f>
        <v>367.5</v>
      </c>
      <c r="AB1122" s="1">
        <f>JuchuZan[[#This Row],[TotalPrice]]/JuchuZan[[#This Row],[OrderQty]]</f>
        <v>387.59</v>
      </c>
      <c r="AC1122" s="1" t="e">
        <f>_xlfn.XLOOKUP(JuchuZan[[#This Row],[H'#]],#REF!,#REF!,"NA",0)</f>
        <v>#REF!</v>
      </c>
      <c r="AD1122" s="1" t="e">
        <f>_xlfn.XLOOKUP(JuchuZan[[#This Row],[H'#]],#REF!,#REF!,"NA",0)</f>
        <v>#REF!</v>
      </c>
      <c r="AE1122" s="1" t="str">
        <f>_xlfn.XLOOKUP(JuchuZan[[#This Row],[H'#]],[3]Sheet1!$H$2:$H$1079,[3]Sheet1!$B$2:$B$1079,"NA",0)</f>
        <v>NA</v>
      </c>
    </row>
    <row r="1123" spans="1:31">
      <c r="A1123" s="1" t="s">
        <v>2879</v>
      </c>
      <c r="B1123" s="1" t="s">
        <v>2880</v>
      </c>
      <c r="C1123" s="1" t="s">
        <v>2881</v>
      </c>
      <c r="D1123" s="1">
        <v>140</v>
      </c>
      <c r="E1123" s="1">
        <v>117600</v>
      </c>
      <c r="F1123" s="1">
        <v>0</v>
      </c>
      <c r="G1123" s="1" t="s">
        <v>156</v>
      </c>
      <c r="H1123" s="1" t="s">
        <v>595</v>
      </c>
      <c r="I1123" s="1" t="s">
        <v>67</v>
      </c>
      <c r="J1123" s="1" t="s">
        <v>51</v>
      </c>
      <c r="K1123" s="1" t="s">
        <v>38</v>
      </c>
      <c r="L1123" s="1" t="s">
        <v>61</v>
      </c>
      <c r="M1123" s="1" t="s">
        <v>38</v>
      </c>
      <c r="N1123" s="1">
        <v>76.58</v>
      </c>
      <c r="O1123" s="2">
        <v>10721.2</v>
      </c>
      <c r="P1123" s="1">
        <v>11</v>
      </c>
      <c r="Q1123" s="1">
        <v>20231023</v>
      </c>
      <c r="R1123" s="1">
        <v>20231023</v>
      </c>
      <c r="S1123" s="1">
        <v>20231023</v>
      </c>
      <c r="T1123" s="1" t="s">
        <v>38</v>
      </c>
      <c r="U1123" s="1" t="b">
        <v>0</v>
      </c>
      <c r="V1123" s="1" t="b">
        <v>1</v>
      </c>
      <c r="W1123" s="1" t="str" cm="1">
        <f t="array" ref="W1123">_xlfn.XLOOKUP(MID(JuchuZan[[#This Row],[Item'#]],2,3),INDEX(_dtRg_Material,,1),INDEX(_dtRg_Material,,2),"-")</f>
        <v>-</v>
      </c>
      <c r="X1123" s="1">
        <f>JuchuZan[[#This Row],[Total Length]]/JuchuZan[[#This Row],[OrderQty]]</f>
        <v>840</v>
      </c>
      <c r="Y1123" s="87">
        <f>JuchuZan[[#This Row],[TotalPrice]]+Y1122</f>
        <v>1619096.4600000004</v>
      </c>
      <c r="Z11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3" s="1" t="e">
        <f>JuchuZan[[#This Row],[Total Length]]/JuchuZan[[#This Row],[Total Block]]</f>
        <v>#DIV/0!</v>
      </c>
      <c r="AB1123" s="1">
        <f>JuchuZan[[#This Row],[TotalPrice]]/JuchuZan[[#This Row],[OrderQty]]</f>
        <v>76.58</v>
      </c>
      <c r="AC1123" s="1" t="e">
        <f>_xlfn.XLOOKUP(JuchuZan[[#This Row],[H'#]],#REF!,#REF!,"NA",0)</f>
        <v>#REF!</v>
      </c>
      <c r="AD1123" s="1" t="e">
        <f>_xlfn.XLOOKUP(JuchuZan[[#This Row],[H'#]],#REF!,#REF!,"NA",0)</f>
        <v>#REF!</v>
      </c>
      <c r="AE1123" s="1" t="str">
        <f>_xlfn.XLOOKUP(JuchuZan[[#This Row],[H'#]],[3]Sheet1!$H$2:$H$1079,[3]Sheet1!$B$2:$B$1079,"NA",0)</f>
        <v>RAIL SURFACE/GROOVE GRINDING</v>
      </c>
    </row>
    <row r="1124" spans="1:31">
      <c r="A1124" s="1" t="s">
        <v>2882</v>
      </c>
      <c r="B1124" s="1" t="s">
        <v>1705</v>
      </c>
      <c r="C1124" s="1" t="s">
        <v>1706</v>
      </c>
      <c r="D1124" s="1">
        <v>8</v>
      </c>
      <c r="E1124" s="1">
        <v>1960</v>
      </c>
      <c r="F1124" s="1">
        <v>16</v>
      </c>
      <c r="G1124" s="1" t="s">
        <v>171</v>
      </c>
      <c r="H1124" s="1" t="s">
        <v>172</v>
      </c>
      <c r="I1124" s="1" t="s">
        <v>173</v>
      </c>
      <c r="J1124" s="1" t="s">
        <v>243</v>
      </c>
      <c r="K1124" s="1" t="s">
        <v>38</v>
      </c>
      <c r="L1124" s="1" t="s">
        <v>38</v>
      </c>
      <c r="M1124" s="1" t="s">
        <v>38</v>
      </c>
      <c r="N1124" s="1">
        <v>53.05</v>
      </c>
      <c r="O1124" s="2">
        <v>424.4</v>
      </c>
      <c r="P1124" s="1">
        <v>11</v>
      </c>
      <c r="Q1124" s="1">
        <v>20231023</v>
      </c>
      <c r="R1124" s="1">
        <v>20231023</v>
      </c>
      <c r="S1124" s="1">
        <v>20231023</v>
      </c>
      <c r="T1124" s="1" t="s">
        <v>38</v>
      </c>
      <c r="U1124" s="1" t="b">
        <v>0</v>
      </c>
      <c r="V1124" s="1" t="b">
        <v>1</v>
      </c>
      <c r="W1124" s="1" t="str" cm="1">
        <f t="array" ref="W1124">_xlfn.XLOOKUP(MID(JuchuZan[[#This Row],[Item'#]],2,3),INDEX(_dtRg_Material,,1),INDEX(_dtRg_Material,,2),"-")</f>
        <v>M</v>
      </c>
      <c r="X1124" s="1">
        <f>JuchuZan[[#This Row],[Total Length]]/JuchuZan[[#This Row],[OrderQty]]</f>
        <v>245</v>
      </c>
      <c r="Y1124" s="87">
        <f>JuchuZan[[#This Row],[TotalPrice]]+Y1123</f>
        <v>1619520.8600000003</v>
      </c>
      <c r="Z11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4" s="1">
        <f>JuchuZan[[#This Row],[Total Length]]/JuchuZan[[#This Row],[Total Block]]</f>
        <v>122.5</v>
      </c>
      <c r="AB1124" s="1">
        <f>JuchuZan[[#This Row],[TotalPrice]]/JuchuZan[[#This Row],[OrderQty]]</f>
        <v>53.05</v>
      </c>
      <c r="AC1124" s="1" t="e">
        <f>_xlfn.XLOOKUP(JuchuZan[[#This Row],[H'#]],#REF!,#REF!,"NA",0)</f>
        <v>#REF!</v>
      </c>
      <c r="AD1124" s="1" t="e">
        <f>_xlfn.XLOOKUP(JuchuZan[[#This Row],[H'#]],#REF!,#REF!,"NA",0)</f>
        <v>#REF!</v>
      </c>
      <c r="AE1124" s="1" t="str">
        <f>_xlfn.XLOOKUP(JuchuZan[[#This Row],[H'#]],[3]Sheet1!$H$2:$H$1079,[3]Sheet1!$B$2:$B$1079,"NA",0)</f>
        <v>NA</v>
      </c>
    </row>
    <row r="1125" spans="1:31">
      <c r="A1125" s="1" t="s">
        <v>2883</v>
      </c>
      <c r="B1125" s="1" t="s">
        <v>2884</v>
      </c>
      <c r="C1125" s="1" t="s">
        <v>2885</v>
      </c>
      <c r="D1125" s="1">
        <v>12</v>
      </c>
      <c r="E1125" s="1">
        <v>0</v>
      </c>
      <c r="F1125" s="1">
        <v>12</v>
      </c>
      <c r="G1125" s="1" t="s">
        <v>42</v>
      </c>
      <c r="H1125" s="1" t="s">
        <v>49</v>
      </c>
      <c r="I1125" s="1" t="s">
        <v>50</v>
      </c>
      <c r="J1125" s="1" t="s">
        <v>68</v>
      </c>
      <c r="K1125" s="1" t="s">
        <v>207</v>
      </c>
      <c r="L1125" s="1" t="s">
        <v>38</v>
      </c>
      <c r="M1125" s="1" t="s">
        <v>38</v>
      </c>
      <c r="N1125" s="1">
        <v>150.38</v>
      </c>
      <c r="O1125" s="2">
        <v>1804.56</v>
      </c>
      <c r="P1125" s="1">
        <v>11</v>
      </c>
      <c r="Q1125" s="1">
        <v>20230905</v>
      </c>
      <c r="R1125" s="1">
        <v>20231023</v>
      </c>
      <c r="S1125" s="1">
        <v>20231023</v>
      </c>
      <c r="T1125" s="1" t="s">
        <v>38</v>
      </c>
      <c r="U1125" s="1" t="b">
        <v>0</v>
      </c>
      <c r="V1125" s="1" t="b">
        <v>1</v>
      </c>
      <c r="W1125" s="1" t="str" cm="1">
        <f t="array" ref="W1125">_xlfn.XLOOKUP(MID(JuchuZan[[#This Row],[Item'#]],2,3),INDEX(_dtRg_Material,,1),INDEX(_dtRg_Material,,2),"-")</f>
        <v>-</v>
      </c>
      <c r="X1125" s="1">
        <f>JuchuZan[[#This Row],[Total Length]]/JuchuZan[[#This Row],[OrderQty]]</f>
        <v>0</v>
      </c>
      <c r="Y1125" s="87">
        <f>JuchuZan[[#This Row],[TotalPrice]]+Y1124</f>
        <v>1621325.4200000004</v>
      </c>
      <c r="Z11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5" s="1">
        <f>JuchuZan[[#This Row],[Total Length]]/JuchuZan[[#This Row],[Total Block]]</f>
        <v>0</v>
      </c>
      <c r="AB1125" s="1">
        <f>JuchuZan[[#This Row],[TotalPrice]]/JuchuZan[[#This Row],[OrderQty]]</f>
        <v>150.38</v>
      </c>
      <c r="AC1125" s="1" t="e">
        <f>_xlfn.XLOOKUP(JuchuZan[[#This Row],[H'#]],#REF!,#REF!,"NA",0)</f>
        <v>#REF!</v>
      </c>
      <c r="AD1125" s="1" t="e">
        <f>_xlfn.XLOOKUP(JuchuZan[[#This Row],[H'#]],#REF!,#REF!,"NA",0)</f>
        <v>#REF!</v>
      </c>
      <c r="AE1125" s="1" t="str">
        <f>_xlfn.XLOOKUP(JuchuZan[[#This Row],[H'#]],[3]Sheet1!$H$2:$H$1079,[3]Sheet1!$B$2:$B$1079,"NA",0)</f>
        <v>NA</v>
      </c>
    </row>
    <row r="1126" spans="1:31">
      <c r="A1126" s="1" t="s">
        <v>2886</v>
      </c>
      <c r="B1126" s="1" t="s">
        <v>934</v>
      </c>
      <c r="C1126" s="1" t="s">
        <v>935</v>
      </c>
      <c r="D1126" s="1">
        <v>24</v>
      </c>
      <c r="E1126" s="1">
        <v>29184</v>
      </c>
      <c r="F1126" s="1">
        <v>48</v>
      </c>
      <c r="G1126" s="1" t="s">
        <v>936</v>
      </c>
      <c r="H1126" s="1" t="s">
        <v>49</v>
      </c>
      <c r="I1126" s="1" t="s">
        <v>50</v>
      </c>
      <c r="J1126" s="1" t="s">
        <v>397</v>
      </c>
      <c r="K1126" s="1" t="s">
        <v>82</v>
      </c>
      <c r="L1126" s="1" t="s">
        <v>38</v>
      </c>
      <c r="M1126" s="1" t="s">
        <v>53</v>
      </c>
      <c r="N1126" s="1">
        <v>282.52</v>
      </c>
      <c r="O1126" s="2">
        <v>6780.48</v>
      </c>
      <c r="P1126" s="1">
        <v>11</v>
      </c>
      <c r="Q1126" s="1">
        <v>20231109</v>
      </c>
      <c r="R1126" s="1">
        <v>20231023</v>
      </c>
      <c r="S1126" s="1">
        <v>20231109</v>
      </c>
      <c r="T1126" s="1" t="s">
        <v>937</v>
      </c>
      <c r="U1126" s="1" t="b">
        <v>0</v>
      </c>
      <c r="V1126" s="1" t="b">
        <v>1</v>
      </c>
      <c r="W1126" s="1" t="str" cm="1">
        <f t="array" ref="W1126">_xlfn.XLOOKUP(MID(JuchuZan[[#This Row],[Item'#]],2,3),INDEX(_dtRg_Material,,1),INDEX(_dtRg_Material,,2),"-")</f>
        <v>-</v>
      </c>
      <c r="X1126" s="1">
        <f>JuchuZan[[#This Row],[Total Length]]/JuchuZan[[#This Row],[OrderQty]]</f>
        <v>1216</v>
      </c>
      <c r="Y1126" s="87">
        <f>JuchuZan[[#This Row],[TotalPrice]]+Y1125</f>
        <v>1628105.9000000004</v>
      </c>
      <c r="Z11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6" s="1">
        <f>JuchuZan[[#This Row],[Total Length]]/JuchuZan[[#This Row],[Total Block]]</f>
        <v>608</v>
      </c>
      <c r="AB1126" s="1">
        <f>JuchuZan[[#This Row],[TotalPrice]]/JuchuZan[[#This Row],[OrderQty]]</f>
        <v>282.52</v>
      </c>
      <c r="AC1126" s="1" t="e">
        <f>_xlfn.XLOOKUP(JuchuZan[[#This Row],[H'#]],#REF!,#REF!,"NA",0)</f>
        <v>#REF!</v>
      </c>
      <c r="AD1126" s="1" t="e">
        <f>_xlfn.XLOOKUP(JuchuZan[[#This Row],[H'#]],#REF!,#REF!,"NA",0)</f>
        <v>#REF!</v>
      </c>
      <c r="AE1126" s="1" t="str">
        <f>_xlfn.XLOOKUP(JuchuZan[[#This Row],[H'#]],[3]Sheet1!$H$2:$H$1079,[3]Sheet1!$B$2:$B$1079,"NA",0)</f>
        <v>NA</v>
      </c>
    </row>
    <row r="1127" spans="1:31">
      <c r="A1127" s="1" t="s">
        <v>2887</v>
      </c>
      <c r="B1127" s="1" t="s">
        <v>2888</v>
      </c>
      <c r="C1127" s="1" t="s">
        <v>2889</v>
      </c>
      <c r="D1127" s="1">
        <v>6</v>
      </c>
      <c r="E1127" s="1">
        <v>4560</v>
      </c>
      <c r="F1127" s="1">
        <v>24</v>
      </c>
      <c r="G1127" s="1" t="s">
        <v>402</v>
      </c>
      <c r="H1127" s="1" t="s">
        <v>1171</v>
      </c>
      <c r="I1127" s="1" t="s">
        <v>233</v>
      </c>
      <c r="J1127" s="1" t="s">
        <v>397</v>
      </c>
      <c r="K1127" s="1" t="s">
        <v>105</v>
      </c>
      <c r="L1127" s="1" t="s">
        <v>38</v>
      </c>
      <c r="M1127" s="1" t="s">
        <v>38</v>
      </c>
      <c r="N1127" s="1">
        <v>302.56</v>
      </c>
      <c r="O1127" s="2">
        <v>1815.36</v>
      </c>
      <c r="P1127" s="1">
        <v>11</v>
      </c>
      <c r="Q1127" s="1">
        <v>20231110</v>
      </c>
      <c r="R1127" s="1">
        <v>20231023</v>
      </c>
      <c r="S1127" s="1">
        <v>20231110</v>
      </c>
      <c r="T1127" s="1" t="s">
        <v>38</v>
      </c>
      <c r="U1127" s="1" t="b">
        <v>0</v>
      </c>
      <c r="V1127" s="1" t="b">
        <v>1</v>
      </c>
      <c r="W1127" s="1" t="str" cm="1">
        <f t="array" ref="W1127">_xlfn.XLOOKUP(MID(JuchuZan[[#This Row],[Item'#]],2,3),INDEX(_dtRg_Material,,1),INDEX(_dtRg_Material,,2),"-")</f>
        <v>-</v>
      </c>
      <c r="X1127" s="1">
        <f>JuchuZan[[#This Row],[Total Length]]/JuchuZan[[#This Row],[OrderQty]]</f>
        <v>760</v>
      </c>
      <c r="Y1127" s="87">
        <f>JuchuZan[[#This Row],[TotalPrice]]+Y1126</f>
        <v>1629921.2600000005</v>
      </c>
      <c r="Z11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7" s="1">
        <f>JuchuZan[[#This Row],[Total Length]]/JuchuZan[[#This Row],[Total Block]]</f>
        <v>190</v>
      </c>
      <c r="AB1127" s="1">
        <f>JuchuZan[[#This Row],[TotalPrice]]/JuchuZan[[#This Row],[OrderQty]]</f>
        <v>302.56</v>
      </c>
      <c r="AC1127" s="1" t="e">
        <f>_xlfn.XLOOKUP(JuchuZan[[#This Row],[H'#]],#REF!,#REF!,"NA",0)</f>
        <v>#REF!</v>
      </c>
      <c r="AD1127" s="1" t="e">
        <f>_xlfn.XLOOKUP(JuchuZan[[#This Row],[H'#]],#REF!,#REF!,"NA",0)</f>
        <v>#REF!</v>
      </c>
      <c r="AE1127" s="1" t="str">
        <f>_xlfn.XLOOKUP(JuchuZan[[#This Row],[H'#]],[3]Sheet1!$H$2:$H$1079,[3]Sheet1!$B$2:$B$1079,"NA",0)</f>
        <v>NA</v>
      </c>
    </row>
    <row r="1128" spans="1:31">
      <c r="A1128" s="1" t="s">
        <v>2890</v>
      </c>
      <c r="B1128" s="1" t="s">
        <v>2891</v>
      </c>
      <c r="C1128" s="1" t="s">
        <v>2892</v>
      </c>
      <c r="D1128" s="1">
        <v>60</v>
      </c>
      <c r="E1128" s="1">
        <v>19200</v>
      </c>
      <c r="F1128" s="1">
        <v>60</v>
      </c>
      <c r="G1128" s="1" t="s">
        <v>2893</v>
      </c>
      <c r="H1128" s="1" t="s">
        <v>172</v>
      </c>
      <c r="I1128" s="1" t="s">
        <v>173</v>
      </c>
      <c r="J1128" s="1" t="s">
        <v>174</v>
      </c>
      <c r="K1128" s="1" t="s">
        <v>185</v>
      </c>
      <c r="L1128" s="1" t="s">
        <v>38</v>
      </c>
      <c r="M1128" s="1" t="s">
        <v>398</v>
      </c>
      <c r="N1128" s="1">
        <v>44.34</v>
      </c>
      <c r="O1128" s="2">
        <v>2660.4</v>
      </c>
      <c r="P1128" s="1">
        <v>11</v>
      </c>
      <c r="Q1128" s="1">
        <v>20231024</v>
      </c>
      <c r="R1128" s="1">
        <v>20231024</v>
      </c>
      <c r="S1128" s="1">
        <v>20231024</v>
      </c>
      <c r="T1128" s="1" t="s">
        <v>38</v>
      </c>
      <c r="U1128" s="1" t="b">
        <v>0</v>
      </c>
      <c r="V1128" s="1" t="b">
        <v>1</v>
      </c>
      <c r="W1128" s="1" t="str" cm="1">
        <f t="array" ref="W1128">_xlfn.XLOOKUP(MID(JuchuZan[[#This Row],[Item'#]],2,3),INDEX(_dtRg_Material,,1),INDEX(_dtRg_Material,,2),"-")</f>
        <v>M</v>
      </c>
      <c r="X1128" s="1">
        <f>JuchuZan[[#This Row],[Total Length]]/JuchuZan[[#This Row],[OrderQty]]</f>
        <v>320</v>
      </c>
      <c r="Y1128" s="87">
        <f>JuchuZan[[#This Row],[TotalPrice]]+Y1127</f>
        <v>1632581.6600000004</v>
      </c>
      <c r="Z11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8" s="1">
        <f>JuchuZan[[#This Row],[Total Length]]/JuchuZan[[#This Row],[Total Block]]</f>
        <v>320</v>
      </c>
      <c r="AB1128" s="1">
        <f>JuchuZan[[#This Row],[TotalPrice]]/JuchuZan[[#This Row],[OrderQty]]</f>
        <v>44.34</v>
      </c>
      <c r="AC1128" s="1" t="e">
        <f>_xlfn.XLOOKUP(JuchuZan[[#This Row],[H'#]],#REF!,#REF!,"NA",0)</f>
        <v>#REF!</v>
      </c>
      <c r="AD1128" s="1" t="e">
        <f>_xlfn.XLOOKUP(JuchuZan[[#This Row],[H'#]],#REF!,#REF!,"NA",0)</f>
        <v>#REF!</v>
      </c>
      <c r="AE1128" s="1" t="str">
        <f>_xlfn.XLOOKUP(JuchuZan[[#This Row],[H'#]],[3]Sheet1!$H$2:$H$1079,[3]Sheet1!$B$2:$B$1079,"NA",0)</f>
        <v>WRAPPING &amp; PACKAGING</v>
      </c>
    </row>
    <row r="1129" spans="1:31">
      <c r="A1129" s="1" t="s">
        <v>2894</v>
      </c>
      <c r="B1129" s="1" t="s">
        <v>2895</v>
      </c>
      <c r="C1129" s="1" t="s">
        <v>2896</v>
      </c>
      <c r="D1129" s="1">
        <v>75</v>
      </c>
      <c r="E1129" s="1">
        <v>55500</v>
      </c>
      <c r="F1129" s="1">
        <v>75</v>
      </c>
      <c r="G1129" s="1" t="s">
        <v>2893</v>
      </c>
      <c r="H1129" s="1" t="s">
        <v>172</v>
      </c>
      <c r="I1129" s="1" t="s">
        <v>173</v>
      </c>
      <c r="J1129" s="1" t="s">
        <v>174</v>
      </c>
      <c r="K1129" s="1" t="s">
        <v>38</v>
      </c>
      <c r="L1129" s="1" t="s">
        <v>38</v>
      </c>
      <c r="M1129" s="1" t="s">
        <v>398</v>
      </c>
      <c r="N1129" s="1">
        <v>93.37</v>
      </c>
      <c r="O1129" s="2">
        <v>7002.75</v>
      </c>
      <c r="P1129" s="1">
        <v>11</v>
      </c>
      <c r="Q1129" s="1">
        <v>20231024</v>
      </c>
      <c r="R1129" s="1">
        <v>20231024</v>
      </c>
      <c r="S1129" s="1">
        <v>20231024</v>
      </c>
      <c r="T1129" s="1" t="s">
        <v>38</v>
      </c>
      <c r="U1129" s="1" t="b">
        <v>0</v>
      </c>
      <c r="V1129" s="1" t="b">
        <v>1</v>
      </c>
      <c r="W1129" s="1" t="str" cm="1">
        <f t="array" ref="W1129">_xlfn.XLOOKUP(MID(JuchuZan[[#This Row],[Item'#]],2,3),INDEX(_dtRg_Material,,1),INDEX(_dtRg_Material,,2),"-")</f>
        <v>M</v>
      </c>
      <c r="X1129" s="1">
        <f>JuchuZan[[#This Row],[Total Length]]/JuchuZan[[#This Row],[OrderQty]]</f>
        <v>740</v>
      </c>
      <c r="Y1129" s="87">
        <f>JuchuZan[[#This Row],[TotalPrice]]+Y1128</f>
        <v>1639584.4100000004</v>
      </c>
      <c r="Z11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29" s="1">
        <f>JuchuZan[[#This Row],[Total Length]]/JuchuZan[[#This Row],[Total Block]]</f>
        <v>740</v>
      </c>
      <c r="AB1129" s="1">
        <f>JuchuZan[[#This Row],[TotalPrice]]/JuchuZan[[#This Row],[OrderQty]]</f>
        <v>93.37</v>
      </c>
      <c r="AC1129" s="1" t="e">
        <f>_xlfn.XLOOKUP(JuchuZan[[#This Row],[H'#]],#REF!,#REF!,"NA",0)</f>
        <v>#REF!</v>
      </c>
      <c r="AD1129" s="1" t="e">
        <f>_xlfn.XLOOKUP(JuchuZan[[#This Row],[H'#]],#REF!,#REF!,"NA",0)</f>
        <v>#REF!</v>
      </c>
      <c r="AE1129" s="1" t="str">
        <f>_xlfn.XLOOKUP(JuchuZan[[#This Row],[H'#]],[3]Sheet1!$H$2:$H$1079,[3]Sheet1!$B$2:$B$1079,"NA",0)</f>
        <v>NA</v>
      </c>
    </row>
    <row r="1130" spans="1:31">
      <c r="A1130" s="1" t="s">
        <v>2897</v>
      </c>
      <c r="B1130" s="1" t="s">
        <v>2898</v>
      </c>
      <c r="C1130" s="1" t="s">
        <v>2899</v>
      </c>
      <c r="D1130" s="1">
        <v>4</v>
      </c>
      <c r="E1130" s="1">
        <v>5816</v>
      </c>
      <c r="F1130" s="1">
        <v>8</v>
      </c>
      <c r="G1130" s="1" t="s">
        <v>48</v>
      </c>
      <c r="H1130" s="1" t="s">
        <v>49</v>
      </c>
      <c r="I1130" s="1" t="s">
        <v>50</v>
      </c>
      <c r="J1130" s="1" t="s">
        <v>51</v>
      </c>
      <c r="K1130" s="1" t="s">
        <v>60</v>
      </c>
      <c r="L1130" s="1" t="s">
        <v>38</v>
      </c>
      <c r="M1130" s="1" t="s">
        <v>38</v>
      </c>
      <c r="N1130" s="1">
        <v>216</v>
      </c>
      <c r="O1130" s="2">
        <v>864</v>
      </c>
      <c r="P1130" s="1">
        <v>11</v>
      </c>
      <c r="Q1130" s="1">
        <v>20231024</v>
      </c>
      <c r="R1130" s="1">
        <v>20231024</v>
      </c>
      <c r="S1130" s="1">
        <v>20231024</v>
      </c>
      <c r="T1130" s="1" t="s">
        <v>38</v>
      </c>
      <c r="U1130" s="1" t="b">
        <v>0</v>
      </c>
      <c r="V1130" s="1" t="b">
        <v>1</v>
      </c>
      <c r="W1130" s="1" t="str" cm="1">
        <f t="array" ref="W1130">_xlfn.XLOOKUP(MID(JuchuZan[[#This Row],[Item'#]],2,3),INDEX(_dtRg_Material,,1),INDEX(_dtRg_Material,,2),"-")</f>
        <v>-</v>
      </c>
      <c r="X1130" s="1">
        <f>JuchuZan[[#This Row],[Total Length]]/JuchuZan[[#This Row],[OrderQty]]</f>
        <v>1454</v>
      </c>
      <c r="Y1130" s="87">
        <f>JuchuZan[[#This Row],[TotalPrice]]+Y1129</f>
        <v>1640448.4100000004</v>
      </c>
      <c r="Z11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0" s="1">
        <f>JuchuZan[[#This Row],[Total Length]]/JuchuZan[[#This Row],[Total Block]]</f>
        <v>727</v>
      </c>
      <c r="AB1130" s="1">
        <f>JuchuZan[[#This Row],[TotalPrice]]/JuchuZan[[#This Row],[OrderQty]]</f>
        <v>216</v>
      </c>
      <c r="AC1130" s="1" t="e">
        <f>_xlfn.XLOOKUP(JuchuZan[[#This Row],[H'#]],#REF!,#REF!,"NA",0)</f>
        <v>#REF!</v>
      </c>
      <c r="AD1130" s="1" t="e">
        <f>_xlfn.XLOOKUP(JuchuZan[[#This Row],[H'#]],#REF!,#REF!,"NA",0)</f>
        <v>#REF!</v>
      </c>
      <c r="AE1130" s="1" t="str">
        <f>_xlfn.XLOOKUP(JuchuZan[[#This Row],[H'#]],[3]Sheet1!$H$2:$H$1079,[3]Sheet1!$B$2:$B$1079,"NA",0)</f>
        <v>NA</v>
      </c>
    </row>
    <row r="1131" spans="1:31" hidden="1">
      <c r="A1131" s="1" t="s">
        <v>2900</v>
      </c>
      <c r="B1131" s="1" t="s">
        <v>1558</v>
      </c>
      <c r="C1131" s="1" t="s">
        <v>1559</v>
      </c>
      <c r="D1131" s="1">
        <v>24</v>
      </c>
      <c r="E1131" s="1">
        <v>0</v>
      </c>
      <c r="F1131" s="1">
        <v>0</v>
      </c>
      <c r="G1131" s="1" t="s">
        <v>553</v>
      </c>
      <c r="H1131" s="1" t="s">
        <v>200</v>
      </c>
      <c r="I1131" s="1" t="s">
        <v>201</v>
      </c>
      <c r="J1131" s="1" t="s">
        <v>1560</v>
      </c>
      <c r="K1131" s="1" t="s">
        <v>38</v>
      </c>
      <c r="L1131" s="1" t="s">
        <v>38</v>
      </c>
      <c r="M1131" s="1" t="s">
        <v>38</v>
      </c>
      <c r="N1131" s="1">
        <v>518.46</v>
      </c>
      <c r="O1131" s="2">
        <v>12443.04</v>
      </c>
      <c r="P1131" s="1">
        <v>11</v>
      </c>
      <c r="Q1131" s="1">
        <v>20231024</v>
      </c>
      <c r="R1131" s="1">
        <v>20231024</v>
      </c>
      <c r="S1131" s="1">
        <v>20231024</v>
      </c>
      <c r="T1131" s="1" t="s">
        <v>38</v>
      </c>
      <c r="U1131" s="1" t="b">
        <v>0</v>
      </c>
      <c r="V1131" s="1" t="b">
        <v>0</v>
      </c>
      <c r="W1131" s="1" t="str" cm="1">
        <f t="array" ref="W1131">_xlfn.XLOOKUP(MID(JuchuZan[[#This Row],[Item'#]],2,3),INDEX(_dtRg_Material,,1),INDEX(_dtRg_Material,,2),"-")</f>
        <v>-</v>
      </c>
      <c r="X1131" s="1">
        <f>JuchuZan[[#This Row],[Total Length]]/JuchuZan[[#This Row],[OrderQty]]</f>
        <v>0</v>
      </c>
      <c r="Y1131" s="87">
        <f>JuchuZan[[#This Row],[TotalPrice]]+Y1130</f>
        <v>1652891.4500000004</v>
      </c>
      <c r="Z11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1" s="1" t="e">
        <f>JuchuZan[[#This Row],[Total Length]]/JuchuZan[[#This Row],[Total Block]]</f>
        <v>#DIV/0!</v>
      </c>
      <c r="AB1131" s="1">
        <f>JuchuZan[[#This Row],[TotalPrice]]/JuchuZan[[#This Row],[OrderQty]]</f>
        <v>518.46</v>
      </c>
      <c r="AC1131" s="1" t="e">
        <f>_xlfn.XLOOKUP(JuchuZan[[#This Row],[H'#]],#REF!,#REF!,"NA",0)</f>
        <v>#REF!</v>
      </c>
      <c r="AD1131" s="1" t="e">
        <f>_xlfn.XLOOKUP(JuchuZan[[#This Row],[H'#]],#REF!,#REF!,"NA",0)</f>
        <v>#REF!</v>
      </c>
      <c r="AE1131" s="1" t="str">
        <f>_xlfn.XLOOKUP(JuchuZan[[#This Row],[H'#]],[3]Sheet1!$H$2:$H$1079,[3]Sheet1!$B$2:$B$1079,"NA",0)</f>
        <v>BURTON (BLACK ANODIZE) TYPE 2</v>
      </c>
    </row>
    <row r="1132" spans="1:31">
      <c r="A1132" s="1" t="s">
        <v>2901</v>
      </c>
      <c r="B1132" s="1" t="s">
        <v>2902</v>
      </c>
      <c r="C1132" s="1" t="s">
        <v>2903</v>
      </c>
      <c r="D1132" s="1">
        <v>400</v>
      </c>
      <c r="E1132" s="1">
        <v>320000</v>
      </c>
      <c r="F1132" s="1">
        <v>400</v>
      </c>
      <c r="G1132" s="1" t="s">
        <v>959</v>
      </c>
      <c r="H1132" s="1" t="s">
        <v>172</v>
      </c>
      <c r="I1132" s="1" t="s">
        <v>173</v>
      </c>
      <c r="J1132" s="1" t="s">
        <v>243</v>
      </c>
      <c r="K1132" s="1" t="s">
        <v>960</v>
      </c>
      <c r="L1132" s="1" t="s">
        <v>38</v>
      </c>
      <c r="M1132" s="1" t="s">
        <v>38</v>
      </c>
      <c r="N1132" s="1">
        <v>55</v>
      </c>
      <c r="O1132" s="2">
        <v>22000</v>
      </c>
      <c r="P1132" s="1">
        <v>11</v>
      </c>
      <c r="Q1132" s="1">
        <v>20231024</v>
      </c>
      <c r="R1132" s="1">
        <v>20231024</v>
      </c>
      <c r="S1132" s="1">
        <v>20231024</v>
      </c>
      <c r="T1132" s="1" t="s">
        <v>38</v>
      </c>
      <c r="U1132" s="1" t="b">
        <v>0</v>
      </c>
      <c r="V1132" s="1" t="b">
        <v>1</v>
      </c>
      <c r="W1132" s="1" t="str" cm="1">
        <f t="array" ref="W1132">_xlfn.XLOOKUP(MID(JuchuZan[[#This Row],[Item'#]],2,3),INDEX(_dtRg_Material,,1),INDEX(_dtRg_Material,,2),"-")</f>
        <v>M</v>
      </c>
      <c r="X1132" s="1">
        <f>JuchuZan[[#This Row],[Total Length]]/JuchuZan[[#This Row],[OrderQty]]</f>
        <v>800</v>
      </c>
      <c r="Y1132" s="87">
        <f>JuchuZan[[#This Row],[TotalPrice]]+Y1131</f>
        <v>1674891.4500000004</v>
      </c>
      <c r="Z11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2" s="1">
        <f>JuchuZan[[#This Row],[Total Length]]/JuchuZan[[#This Row],[Total Block]]</f>
        <v>800</v>
      </c>
      <c r="AB1132" s="1">
        <f>JuchuZan[[#This Row],[TotalPrice]]/JuchuZan[[#This Row],[OrderQty]]</f>
        <v>55</v>
      </c>
      <c r="AC1132" s="1" t="e">
        <f>_xlfn.XLOOKUP(JuchuZan[[#This Row],[H'#]],#REF!,#REF!,"NA",0)</f>
        <v>#REF!</v>
      </c>
      <c r="AD1132" s="1" t="e">
        <f>_xlfn.XLOOKUP(JuchuZan[[#This Row],[H'#]],#REF!,#REF!,"NA",0)</f>
        <v>#REF!</v>
      </c>
      <c r="AE1132" s="1" t="str">
        <f>_xlfn.XLOOKUP(JuchuZan[[#This Row],[H'#]],[3]Sheet1!$H$2:$H$1079,[3]Sheet1!$B$2:$B$1079,"NA",0)</f>
        <v>NA</v>
      </c>
    </row>
    <row r="1133" spans="1:31">
      <c r="A1133" s="1" t="s">
        <v>2904</v>
      </c>
      <c r="B1133" s="1" t="s">
        <v>2312</v>
      </c>
      <c r="C1133" s="1" t="s">
        <v>2313</v>
      </c>
      <c r="D1133" s="1">
        <v>100</v>
      </c>
      <c r="E1133" s="1">
        <v>0</v>
      </c>
      <c r="F1133" s="1">
        <v>100</v>
      </c>
      <c r="G1133" s="1" t="s">
        <v>2314</v>
      </c>
      <c r="H1133" s="1" t="s">
        <v>49</v>
      </c>
      <c r="I1133" s="1" t="s">
        <v>50</v>
      </c>
      <c r="J1133" s="1" t="s">
        <v>114</v>
      </c>
      <c r="K1133" s="1" t="s">
        <v>207</v>
      </c>
      <c r="L1133" s="1" t="s">
        <v>38</v>
      </c>
      <c r="M1133" s="1" t="s">
        <v>38</v>
      </c>
      <c r="N1133" s="1">
        <v>74.14</v>
      </c>
      <c r="O1133" s="2">
        <v>7414</v>
      </c>
      <c r="P1133" s="1">
        <v>11</v>
      </c>
      <c r="Q1133" s="1">
        <v>20231024</v>
      </c>
      <c r="R1133" s="1">
        <v>20231024</v>
      </c>
      <c r="S1133" s="1">
        <v>20231024</v>
      </c>
      <c r="T1133" s="1" t="s">
        <v>38</v>
      </c>
      <c r="U1133" s="1" t="b">
        <v>0</v>
      </c>
      <c r="V1133" s="1" t="b">
        <v>1</v>
      </c>
      <c r="W1133" s="1" t="str" cm="1">
        <f t="array" ref="W1133">_xlfn.XLOOKUP(MID(JuchuZan[[#This Row],[Item'#]],2,3),INDEX(_dtRg_Material,,1),INDEX(_dtRg_Material,,2),"-")</f>
        <v>-</v>
      </c>
      <c r="X1133" s="1">
        <f>JuchuZan[[#This Row],[Total Length]]/JuchuZan[[#This Row],[OrderQty]]</f>
        <v>0</v>
      </c>
      <c r="Y1133" s="87">
        <f>JuchuZan[[#This Row],[TotalPrice]]+Y1132</f>
        <v>1682305.4500000004</v>
      </c>
      <c r="Z11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3" s="1">
        <f>JuchuZan[[#This Row],[Total Length]]/JuchuZan[[#This Row],[Total Block]]</f>
        <v>0</v>
      </c>
      <c r="AB1133" s="1">
        <f>JuchuZan[[#This Row],[TotalPrice]]/JuchuZan[[#This Row],[OrderQty]]</f>
        <v>74.14</v>
      </c>
      <c r="AC1133" s="1" t="e">
        <f>_xlfn.XLOOKUP(JuchuZan[[#This Row],[H'#]],#REF!,#REF!,"NA",0)</f>
        <v>#REF!</v>
      </c>
      <c r="AD1133" s="1" t="e">
        <f>_xlfn.XLOOKUP(JuchuZan[[#This Row],[H'#]],#REF!,#REF!,"NA",0)</f>
        <v>#REF!</v>
      </c>
      <c r="AE1133" s="1" t="str">
        <f>_xlfn.XLOOKUP(JuchuZan[[#This Row],[H'#]],[3]Sheet1!$H$2:$H$1079,[3]Sheet1!$B$2:$B$1079,"NA",0)</f>
        <v>NA</v>
      </c>
    </row>
    <row r="1134" spans="1:31">
      <c r="A1134" s="1" t="s">
        <v>2905</v>
      </c>
      <c r="B1134" s="1" t="s">
        <v>2312</v>
      </c>
      <c r="C1134" s="1" t="s">
        <v>2313</v>
      </c>
      <c r="D1134" s="1">
        <v>44</v>
      </c>
      <c r="E1134" s="1">
        <v>0</v>
      </c>
      <c r="F1134" s="1">
        <v>44</v>
      </c>
      <c r="G1134" s="1" t="s">
        <v>2314</v>
      </c>
      <c r="H1134" s="1" t="s">
        <v>49</v>
      </c>
      <c r="I1134" s="1" t="s">
        <v>50</v>
      </c>
      <c r="J1134" s="1" t="s">
        <v>114</v>
      </c>
      <c r="K1134" s="1" t="s">
        <v>207</v>
      </c>
      <c r="L1134" s="1" t="s">
        <v>38</v>
      </c>
      <c r="M1134" s="1" t="s">
        <v>38</v>
      </c>
      <c r="N1134" s="1">
        <v>74.14</v>
      </c>
      <c r="O1134" s="2">
        <v>3262.16</v>
      </c>
      <c r="P1134" s="1">
        <v>11</v>
      </c>
      <c r="Q1134" s="1">
        <v>20231024</v>
      </c>
      <c r="R1134" s="1">
        <v>20231024</v>
      </c>
      <c r="S1134" s="1">
        <v>20231024</v>
      </c>
      <c r="T1134" s="1" t="s">
        <v>38</v>
      </c>
      <c r="U1134" s="1" t="b">
        <v>0</v>
      </c>
      <c r="V1134" s="1" t="b">
        <v>1</v>
      </c>
      <c r="W1134" s="1" t="str" cm="1">
        <f t="array" ref="W1134">_xlfn.XLOOKUP(MID(JuchuZan[[#This Row],[Item'#]],2,3),INDEX(_dtRg_Material,,1),INDEX(_dtRg_Material,,2),"-")</f>
        <v>-</v>
      </c>
      <c r="X1134" s="1">
        <f>JuchuZan[[#This Row],[Total Length]]/JuchuZan[[#This Row],[OrderQty]]</f>
        <v>0</v>
      </c>
      <c r="Y1134" s="87">
        <f>JuchuZan[[#This Row],[TotalPrice]]+Y1133</f>
        <v>1685567.6100000003</v>
      </c>
      <c r="Z11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4" s="1">
        <f>JuchuZan[[#This Row],[Total Length]]/JuchuZan[[#This Row],[Total Block]]</f>
        <v>0</v>
      </c>
      <c r="AB1134" s="1">
        <f>JuchuZan[[#This Row],[TotalPrice]]/JuchuZan[[#This Row],[OrderQty]]</f>
        <v>74.14</v>
      </c>
      <c r="AC1134" s="1" t="e">
        <f>_xlfn.XLOOKUP(JuchuZan[[#This Row],[H'#]],#REF!,#REF!,"NA",0)</f>
        <v>#REF!</v>
      </c>
      <c r="AD1134" s="1" t="e">
        <f>_xlfn.XLOOKUP(JuchuZan[[#This Row],[H'#]],#REF!,#REF!,"NA",0)</f>
        <v>#REF!</v>
      </c>
      <c r="AE1134" s="1" t="str">
        <f>_xlfn.XLOOKUP(JuchuZan[[#This Row],[H'#]],[3]Sheet1!$H$2:$H$1079,[3]Sheet1!$B$2:$B$1079,"NA",0)</f>
        <v>NA</v>
      </c>
    </row>
    <row r="1135" spans="1:31">
      <c r="A1135" s="1" t="s">
        <v>2906</v>
      </c>
      <c r="B1135" s="1" t="s">
        <v>345</v>
      </c>
      <c r="C1135" s="1" t="s">
        <v>346</v>
      </c>
      <c r="D1135" s="1">
        <v>428</v>
      </c>
      <c r="E1135" s="1">
        <v>0</v>
      </c>
      <c r="F1135" s="1">
        <v>428</v>
      </c>
      <c r="G1135" s="1" t="s">
        <v>2314</v>
      </c>
      <c r="H1135" s="1" t="s">
        <v>49</v>
      </c>
      <c r="I1135" s="1" t="s">
        <v>50</v>
      </c>
      <c r="J1135" s="1" t="s">
        <v>114</v>
      </c>
      <c r="K1135" s="1" t="s">
        <v>60</v>
      </c>
      <c r="L1135" s="1" t="s">
        <v>38</v>
      </c>
      <c r="M1135" s="1" t="s">
        <v>38</v>
      </c>
      <c r="N1135" s="1">
        <v>56.4</v>
      </c>
      <c r="O1135" s="2">
        <v>24139.200000000001</v>
      </c>
      <c r="P1135" s="1">
        <v>11</v>
      </c>
      <c r="Q1135" s="1">
        <v>20231024</v>
      </c>
      <c r="R1135" s="1">
        <v>20231024</v>
      </c>
      <c r="S1135" s="1">
        <v>20231024</v>
      </c>
      <c r="T1135" s="1" t="s">
        <v>38</v>
      </c>
      <c r="U1135" s="1" t="b">
        <v>0</v>
      </c>
      <c r="V1135" s="1" t="b">
        <v>1</v>
      </c>
      <c r="W1135" s="1" t="str" cm="1">
        <f t="array" ref="W1135">_xlfn.XLOOKUP(MID(JuchuZan[[#This Row],[Item'#]],2,3),INDEX(_dtRg_Material,,1),INDEX(_dtRg_Material,,2),"-")</f>
        <v>-</v>
      </c>
      <c r="X1135" s="1">
        <f>JuchuZan[[#This Row],[Total Length]]/JuchuZan[[#This Row],[OrderQty]]</f>
        <v>0</v>
      </c>
      <c r="Y1135" s="87">
        <f>JuchuZan[[#This Row],[TotalPrice]]+Y1134</f>
        <v>1709706.8100000003</v>
      </c>
      <c r="Z11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5" s="1">
        <f>JuchuZan[[#This Row],[Total Length]]/JuchuZan[[#This Row],[Total Block]]</f>
        <v>0</v>
      </c>
      <c r="AB1135" s="1">
        <f>JuchuZan[[#This Row],[TotalPrice]]/JuchuZan[[#This Row],[OrderQty]]</f>
        <v>56.4</v>
      </c>
      <c r="AC1135" s="1" t="e">
        <f>_xlfn.XLOOKUP(JuchuZan[[#This Row],[H'#]],#REF!,#REF!,"NA",0)</f>
        <v>#REF!</v>
      </c>
      <c r="AD1135" s="1" t="e">
        <f>_xlfn.XLOOKUP(JuchuZan[[#This Row],[H'#]],#REF!,#REF!,"NA",0)</f>
        <v>#REF!</v>
      </c>
      <c r="AE1135" s="1" t="str">
        <f>_xlfn.XLOOKUP(JuchuZan[[#This Row],[H'#]],[3]Sheet1!$H$2:$H$1079,[3]Sheet1!$B$2:$B$1079,"NA",0)</f>
        <v>NA</v>
      </c>
    </row>
    <row r="1136" spans="1:31">
      <c r="A1136" s="1" t="s">
        <v>2907</v>
      </c>
      <c r="B1136" s="1" t="s">
        <v>2260</v>
      </c>
      <c r="C1136" s="1" t="s">
        <v>2261</v>
      </c>
      <c r="D1136" s="1">
        <v>100</v>
      </c>
      <c r="E1136" s="1">
        <v>0</v>
      </c>
      <c r="F1136" s="1">
        <v>100</v>
      </c>
      <c r="G1136" s="1" t="s">
        <v>123</v>
      </c>
      <c r="H1136" s="1" t="s">
        <v>49</v>
      </c>
      <c r="I1136" s="1" t="s">
        <v>50</v>
      </c>
      <c r="J1136" s="1" t="s">
        <v>51</v>
      </c>
      <c r="K1136" s="1" t="s">
        <v>115</v>
      </c>
      <c r="L1136" s="1" t="s">
        <v>38</v>
      </c>
      <c r="M1136" s="1" t="s">
        <v>38</v>
      </c>
      <c r="N1136" s="1">
        <v>51</v>
      </c>
      <c r="O1136" s="2">
        <v>5100</v>
      </c>
      <c r="P1136" s="1">
        <v>11</v>
      </c>
      <c r="Q1136" s="1">
        <v>20231024</v>
      </c>
      <c r="R1136" s="1">
        <v>20231024</v>
      </c>
      <c r="S1136" s="1">
        <v>20231024</v>
      </c>
      <c r="T1136" s="1" t="s">
        <v>38</v>
      </c>
      <c r="U1136" s="1" t="b">
        <v>0</v>
      </c>
      <c r="V1136" s="1" t="b">
        <v>1</v>
      </c>
      <c r="W1136" s="1" t="str" cm="1">
        <f t="array" ref="W1136">_xlfn.XLOOKUP(MID(JuchuZan[[#This Row],[Item'#]],2,3),INDEX(_dtRg_Material,,1),INDEX(_dtRg_Material,,2),"-")</f>
        <v>-</v>
      </c>
      <c r="X1136" s="1">
        <f>JuchuZan[[#This Row],[Total Length]]/JuchuZan[[#This Row],[OrderQty]]</f>
        <v>0</v>
      </c>
      <c r="Y1136" s="87">
        <f>JuchuZan[[#This Row],[TotalPrice]]+Y1135</f>
        <v>1714806.8100000003</v>
      </c>
      <c r="Z11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6" s="1">
        <f>JuchuZan[[#This Row],[Total Length]]/JuchuZan[[#This Row],[Total Block]]</f>
        <v>0</v>
      </c>
      <c r="AB1136" s="1">
        <f>JuchuZan[[#This Row],[TotalPrice]]/JuchuZan[[#This Row],[OrderQty]]</f>
        <v>51</v>
      </c>
      <c r="AC1136" s="1" t="e">
        <f>_xlfn.XLOOKUP(JuchuZan[[#This Row],[H'#]],#REF!,#REF!,"NA",0)</f>
        <v>#REF!</v>
      </c>
      <c r="AD1136" s="1" t="e">
        <f>_xlfn.XLOOKUP(JuchuZan[[#This Row],[H'#]],#REF!,#REF!,"NA",0)</f>
        <v>#REF!</v>
      </c>
      <c r="AE1136" s="1" t="str">
        <f>_xlfn.XLOOKUP(JuchuZan[[#This Row],[H'#]],[3]Sheet1!$H$2:$H$1079,[3]Sheet1!$B$2:$B$1079,"NA",0)</f>
        <v>NA</v>
      </c>
    </row>
    <row r="1137" spans="1:31">
      <c r="A1137" s="1" t="s">
        <v>2908</v>
      </c>
      <c r="B1137" s="1" t="s">
        <v>2909</v>
      </c>
      <c r="C1137" s="1" t="s">
        <v>2910</v>
      </c>
      <c r="D1137" s="1">
        <v>40</v>
      </c>
      <c r="E1137" s="1">
        <v>224000</v>
      </c>
      <c r="F1137" s="1">
        <v>0</v>
      </c>
      <c r="G1137" s="1" t="s">
        <v>123</v>
      </c>
      <c r="H1137" s="1" t="s">
        <v>324</v>
      </c>
      <c r="I1137" s="1" t="s">
        <v>50</v>
      </c>
      <c r="J1137" s="1" t="s">
        <v>51</v>
      </c>
      <c r="K1137" s="1" t="s">
        <v>38</v>
      </c>
      <c r="L1137" s="1" t="s">
        <v>61</v>
      </c>
      <c r="M1137" s="1" t="s">
        <v>38</v>
      </c>
      <c r="N1137" s="1">
        <v>324</v>
      </c>
      <c r="O1137" s="2">
        <v>12960</v>
      </c>
      <c r="P1137" s="1">
        <v>11</v>
      </c>
      <c r="Q1137" s="1">
        <v>20231024</v>
      </c>
      <c r="R1137" s="1">
        <v>20231024</v>
      </c>
      <c r="S1137" s="1">
        <v>20231024</v>
      </c>
      <c r="T1137" s="1" t="s">
        <v>2911</v>
      </c>
      <c r="U1137" s="1" t="b">
        <v>0</v>
      </c>
      <c r="V1137" s="1" t="b">
        <v>1</v>
      </c>
      <c r="W1137" s="1" t="str" cm="1">
        <f t="array" ref="W1137">_xlfn.XLOOKUP(MID(JuchuZan[[#This Row],[Item'#]],2,3),INDEX(_dtRg_Material,,1),INDEX(_dtRg_Material,,2),"-")</f>
        <v>-</v>
      </c>
      <c r="X1137" s="1">
        <f>JuchuZan[[#This Row],[Total Length]]/JuchuZan[[#This Row],[OrderQty]]</f>
        <v>5600</v>
      </c>
      <c r="Y1137" s="87">
        <f>JuchuZan[[#This Row],[TotalPrice]]+Y1136</f>
        <v>1727766.8100000003</v>
      </c>
      <c r="Z11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7" s="1" t="e">
        <f>JuchuZan[[#This Row],[Total Length]]/JuchuZan[[#This Row],[Total Block]]</f>
        <v>#DIV/0!</v>
      </c>
      <c r="AB1137" s="1">
        <f>JuchuZan[[#This Row],[TotalPrice]]/JuchuZan[[#This Row],[OrderQty]]</f>
        <v>324</v>
      </c>
      <c r="AC1137" s="1" t="e">
        <f>_xlfn.XLOOKUP(JuchuZan[[#This Row],[H'#]],#REF!,#REF!,"NA",0)</f>
        <v>#REF!</v>
      </c>
      <c r="AD1137" s="1" t="e">
        <f>_xlfn.XLOOKUP(JuchuZan[[#This Row],[H'#]],#REF!,#REF!,"NA",0)</f>
        <v>#REF!</v>
      </c>
      <c r="AE1137" s="1" t="str">
        <f>_xlfn.XLOOKUP(JuchuZan[[#This Row],[H'#]],[3]Sheet1!$H$2:$H$1079,[3]Sheet1!$B$2:$B$1079,"NA",0)</f>
        <v>RAIL SURFACE/GROOVE GRINDING</v>
      </c>
    </row>
    <row r="1138" spans="1:31">
      <c r="A1138" s="1" t="s">
        <v>2912</v>
      </c>
      <c r="B1138" s="1" t="s">
        <v>2913</v>
      </c>
      <c r="C1138" s="1" t="s">
        <v>2914</v>
      </c>
      <c r="D1138" s="1">
        <v>46</v>
      </c>
      <c r="E1138" s="1">
        <v>17020</v>
      </c>
      <c r="F1138" s="1">
        <v>92</v>
      </c>
      <c r="G1138" s="1" t="s">
        <v>835</v>
      </c>
      <c r="H1138" s="1" t="s">
        <v>172</v>
      </c>
      <c r="I1138" s="1" t="s">
        <v>173</v>
      </c>
      <c r="J1138" s="1" t="s">
        <v>243</v>
      </c>
      <c r="K1138" s="1" t="s">
        <v>38</v>
      </c>
      <c r="L1138" s="1" t="s">
        <v>38</v>
      </c>
      <c r="M1138" s="1" t="s">
        <v>38</v>
      </c>
      <c r="N1138" s="1">
        <v>61.89</v>
      </c>
      <c r="O1138" s="2">
        <v>2846.94</v>
      </c>
      <c r="P1138" s="1">
        <v>11</v>
      </c>
      <c r="Q1138" s="1">
        <v>20231024</v>
      </c>
      <c r="R1138" s="1">
        <v>20231024</v>
      </c>
      <c r="S1138" s="1">
        <v>20231024</v>
      </c>
      <c r="T1138" s="1" t="s">
        <v>38</v>
      </c>
      <c r="U1138" s="1" t="b">
        <v>0</v>
      </c>
      <c r="V1138" s="1" t="b">
        <v>1</v>
      </c>
      <c r="W1138" s="1" t="str" cm="1">
        <f t="array" ref="W1138">_xlfn.XLOOKUP(MID(JuchuZan[[#This Row],[Item'#]],2,3),INDEX(_dtRg_Material,,1),INDEX(_dtRg_Material,,2),"-")</f>
        <v>M</v>
      </c>
      <c r="X1138" s="1">
        <f>JuchuZan[[#This Row],[Total Length]]/JuchuZan[[#This Row],[OrderQty]]</f>
        <v>370</v>
      </c>
      <c r="Y1138" s="87">
        <f>JuchuZan[[#This Row],[TotalPrice]]+Y1137</f>
        <v>1730613.7500000002</v>
      </c>
      <c r="Z11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8" s="1">
        <f>JuchuZan[[#This Row],[Total Length]]/JuchuZan[[#This Row],[Total Block]]</f>
        <v>185</v>
      </c>
      <c r="AB1138" s="1">
        <f>JuchuZan[[#This Row],[TotalPrice]]/JuchuZan[[#This Row],[OrderQty]]</f>
        <v>61.89</v>
      </c>
      <c r="AC1138" s="1" t="e">
        <f>_xlfn.XLOOKUP(JuchuZan[[#This Row],[H'#]],#REF!,#REF!,"NA",0)</f>
        <v>#REF!</v>
      </c>
      <c r="AD1138" s="1" t="e">
        <f>_xlfn.XLOOKUP(JuchuZan[[#This Row],[H'#]],#REF!,#REF!,"NA",0)</f>
        <v>#REF!</v>
      </c>
      <c r="AE1138" s="1" t="str">
        <f>_xlfn.XLOOKUP(JuchuZan[[#This Row],[H'#]],[3]Sheet1!$H$2:$H$1079,[3]Sheet1!$B$2:$B$1079,"NA",0)</f>
        <v>WHEEL CUTTING HALF 4</v>
      </c>
    </row>
    <row r="1139" spans="1:31">
      <c r="A1139" s="1" t="s">
        <v>2915</v>
      </c>
      <c r="B1139" s="1" t="s">
        <v>327</v>
      </c>
      <c r="C1139" s="1" t="s">
        <v>328</v>
      </c>
      <c r="D1139" s="1">
        <v>40</v>
      </c>
      <c r="E1139" s="1">
        <v>0</v>
      </c>
      <c r="F1139" s="1">
        <v>40</v>
      </c>
      <c r="G1139" s="1" t="s">
        <v>38</v>
      </c>
      <c r="H1139" s="1" t="s">
        <v>49</v>
      </c>
      <c r="I1139" s="1" t="s">
        <v>50</v>
      </c>
      <c r="J1139" s="1" t="s">
        <v>114</v>
      </c>
      <c r="K1139" s="1" t="s">
        <v>60</v>
      </c>
      <c r="L1139" s="1" t="s">
        <v>61</v>
      </c>
      <c r="M1139" s="1" t="s">
        <v>38</v>
      </c>
      <c r="N1139" s="1">
        <v>46.94</v>
      </c>
      <c r="O1139" s="2">
        <v>1877.6</v>
      </c>
      <c r="P1139" s="1">
        <v>21</v>
      </c>
      <c r="Q1139" s="1">
        <v>20230926</v>
      </c>
      <c r="R1139" s="1">
        <v>20231024</v>
      </c>
      <c r="S1139" s="1">
        <v>20231024</v>
      </c>
      <c r="T1139" s="1" t="s">
        <v>38</v>
      </c>
      <c r="U1139" s="1" t="b">
        <v>0</v>
      </c>
      <c r="V1139" s="1" t="b">
        <v>1</v>
      </c>
      <c r="W1139" s="1" t="str" cm="1">
        <f t="array" ref="W1139">_xlfn.XLOOKUP(MID(JuchuZan[[#This Row],[Item'#]],2,3),INDEX(_dtRg_Material,,1),INDEX(_dtRg_Material,,2),"-")</f>
        <v>-</v>
      </c>
      <c r="X1139" s="1">
        <f>JuchuZan[[#This Row],[Total Length]]/JuchuZan[[#This Row],[OrderQty]]</f>
        <v>0</v>
      </c>
      <c r="Y1139" s="87">
        <f>JuchuZan[[#This Row],[TotalPrice]]+Y1138</f>
        <v>1732491.3500000003</v>
      </c>
      <c r="Z11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39" s="1">
        <f>JuchuZan[[#This Row],[Total Length]]/JuchuZan[[#This Row],[Total Block]]</f>
        <v>0</v>
      </c>
      <c r="AB1139" s="1">
        <f>JuchuZan[[#This Row],[TotalPrice]]/JuchuZan[[#This Row],[OrderQty]]</f>
        <v>46.94</v>
      </c>
      <c r="AC1139" s="1" t="e">
        <f>_xlfn.XLOOKUP(JuchuZan[[#This Row],[H'#]],#REF!,#REF!,"NA",0)</f>
        <v>#REF!</v>
      </c>
      <c r="AD1139" s="1" t="e">
        <f>_xlfn.XLOOKUP(JuchuZan[[#This Row],[H'#]],#REF!,#REF!,"NA",0)</f>
        <v>#REF!</v>
      </c>
      <c r="AE1139" s="1" t="str">
        <f>_xlfn.XLOOKUP(JuchuZan[[#This Row],[H'#]],[3]Sheet1!$H$2:$H$1079,[3]Sheet1!$B$2:$B$1079,"NA",0)</f>
        <v>NA</v>
      </c>
    </row>
    <row r="1140" spans="1:31">
      <c r="A1140" s="1" t="s">
        <v>2916</v>
      </c>
      <c r="B1140" s="1" t="s">
        <v>2917</v>
      </c>
      <c r="C1140" s="1" t="s">
        <v>2918</v>
      </c>
      <c r="D1140" s="1">
        <v>1</v>
      </c>
      <c r="E1140" s="1">
        <v>1000</v>
      </c>
      <c r="F1140" s="1">
        <v>0</v>
      </c>
      <c r="G1140" s="1" t="s">
        <v>42</v>
      </c>
      <c r="H1140" s="1" t="s">
        <v>324</v>
      </c>
      <c r="I1140" s="1" t="s">
        <v>50</v>
      </c>
      <c r="J1140" s="1" t="s">
        <v>51</v>
      </c>
      <c r="K1140" s="1" t="s">
        <v>38</v>
      </c>
      <c r="L1140" s="1" t="s">
        <v>38</v>
      </c>
      <c r="M1140" s="1" t="s">
        <v>38</v>
      </c>
      <c r="N1140" s="1">
        <v>234.84</v>
      </c>
      <c r="O1140" s="2">
        <v>234.84</v>
      </c>
      <c r="P1140" s="1">
        <v>11</v>
      </c>
      <c r="Q1140" s="1">
        <v>20230804</v>
      </c>
      <c r="R1140" s="1">
        <v>20231024</v>
      </c>
      <c r="S1140" s="1">
        <v>20231024</v>
      </c>
      <c r="T1140" s="1" t="s">
        <v>38</v>
      </c>
      <c r="U1140" s="1" t="b">
        <v>0</v>
      </c>
      <c r="V1140" s="1" t="b">
        <v>1</v>
      </c>
      <c r="W1140" s="1" t="str" cm="1">
        <f t="array" ref="W1140">_xlfn.XLOOKUP(MID(JuchuZan[[#This Row],[Item'#]],2,3),INDEX(_dtRg_Material,,1),INDEX(_dtRg_Material,,2),"-")</f>
        <v>-</v>
      </c>
      <c r="X1140" s="1">
        <f>JuchuZan[[#This Row],[Total Length]]/JuchuZan[[#This Row],[OrderQty]]</f>
        <v>1000</v>
      </c>
      <c r="Y1140" s="87">
        <f>JuchuZan[[#This Row],[TotalPrice]]+Y1139</f>
        <v>1732726.1900000004</v>
      </c>
      <c r="Z11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0" s="1" t="e">
        <f>JuchuZan[[#This Row],[Total Length]]/JuchuZan[[#This Row],[Total Block]]</f>
        <v>#DIV/0!</v>
      </c>
      <c r="AB1140" s="1">
        <f>JuchuZan[[#This Row],[TotalPrice]]/JuchuZan[[#This Row],[OrderQty]]</f>
        <v>234.84</v>
      </c>
      <c r="AC1140" s="1" t="e">
        <f>_xlfn.XLOOKUP(JuchuZan[[#This Row],[H'#]],#REF!,#REF!,"NA",0)</f>
        <v>#REF!</v>
      </c>
      <c r="AD1140" s="1" t="e">
        <f>_xlfn.XLOOKUP(JuchuZan[[#This Row],[H'#]],#REF!,#REF!,"NA",0)</f>
        <v>#REF!</v>
      </c>
      <c r="AE1140" s="1" t="str">
        <f>_xlfn.XLOOKUP(JuchuZan[[#This Row],[H'#]],[3]Sheet1!$H$2:$H$1079,[3]Sheet1!$B$2:$B$1079,"NA",0)</f>
        <v>ARMOLOY (CHROME)IL</v>
      </c>
    </row>
    <row r="1141" spans="1:31">
      <c r="A1141" s="1" t="s">
        <v>2919</v>
      </c>
      <c r="B1141" s="1" t="s">
        <v>1595</v>
      </c>
      <c r="C1141" s="1" t="s">
        <v>1596</v>
      </c>
      <c r="D1141" s="1">
        <v>10</v>
      </c>
      <c r="E1141" s="1">
        <v>50000</v>
      </c>
      <c r="F1141" s="1">
        <v>0</v>
      </c>
      <c r="G1141" s="1" t="s">
        <v>1597</v>
      </c>
      <c r="H1141" s="1" t="s">
        <v>324</v>
      </c>
      <c r="I1141" s="1" t="s">
        <v>50</v>
      </c>
      <c r="J1141" s="1" t="s">
        <v>114</v>
      </c>
      <c r="K1141" s="1" t="s">
        <v>38</v>
      </c>
      <c r="L1141" s="1" t="s">
        <v>61</v>
      </c>
      <c r="M1141" s="1" t="s">
        <v>38</v>
      </c>
      <c r="N1141" s="1">
        <v>472</v>
      </c>
      <c r="O1141" s="2">
        <v>4720</v>
      </c>
      <c r="P1141" s="1">
        <v>11</v>
      </c>
      <c r="Q1141" s="1">
        <v>20231024</v>
      </c>
      <c r="R1141" s="1">
        <v>20231024</v>
      </c>
      <c r="S1141" s="1">
        <v>20231024</v>
      </c>
      <c r="T1141" s="1" t="s">
        <v>38</v>
      </c>
      <c r="U1141" s="1" t="b">
        <v>0</v>
      </c>
      <c r="V1141" s="1" t="b">
        <v>1</v>
      </c>
      <c r="W1141" s="1" t="str" cm="1">
        <f t="array" ref="W1141">_xlfn.XLOOKUP(MID(JuchuZan[[#This Row],[Item'#]],2,3),INDEX(_dtRg_Material,,1),INDEX(_dtRg_Material,,2),"-")</f>
        <v>-</v>
      </c>
      <c r="X1141" s="1">
        <f>JuchuZan[[#This Row],[Total Length]]/JuchuZan[[#This Row],[OrderQty]]</f>
        <v>5000</v>
      </c>
      <c r="Y1141" s="87">
        <f>JuchuZan[[#This Row],[TotalPrice]]+Y1140</f>
        <v>1737446.1900000004</v>
      </c>
      <c r="Z11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1" s="1" t="e">
        <f>JuchuZan[[#This Row],[Total Length]]/JuchuZan[[#This Row],[Total Block]]</f>
        <v>#DIV/0!</v>
      </c>
      <c r="AB1141" s="1">
        <f>JuchuZan[[#This Row],[TotalPrice]]/JuchuZan[[#This Row],[OrderQty]]</f>
        <v>472</v>
      </c>
      <c r="AC1141" s="1" t="e">
        <f>_xlfn.XLOOKUP(JuchuZan[[#This Row],[H'#]],#REF!,#REF!,"NA",0)</f>
        <v>#REF!</v>
      </c>
      <c r="AD1141" s="1" t="e">
        <f>_xlfn.XLOOKUP(JuchuZan[[#This Row],[H'#]],#REF!,#REF!,"NA",0)</f>
        <v>#REF!</v>
      </c>
      <c r="AE1141" s="1" t="str">
        <f>_xlfn.XLOOKUP(JuchuZan[[#This Row],[H'#]],[3]Sheet1!$H$2:$H$1079,[3]Sheet1!$B$2:$B$1079,"NA",0)</f>
        <v>NA</v>
      </c>
    </row>
    <row r="1142" spans="1:31">
      <c r="A1142" s="1" t="s">
        <v>2920</v>
      </c>
      <c r="B1142" s="1" t="s">
        <v>1595</v>
      </c>
      <c r="C1142" s="1" t="s">
        <v>1596</v>
      </c>
      <c r="D1142" s="1">
        <v>10</v>
      </c>
      <c r="E1142" s="1">
        <v>50000</v>
      </c>
      <c r="F1142" s="1">
        <v>0</v>
      </c>
      <c r="G1142" s="1" t="s">
        <v>1597</v>
      </c>
      <c r="H1142" s="1" t="s">
        <v>324</v>
      </c>
      <c r="I1142" s="1" t="s">
        <v>50</v>
      </c>
      <c r="J1142" s="1" t="s">
        <v>114</v>
      </c>
      <c r="K1142" s="1" t="s">
        <v>38</v>
      </c>
      <c r="L1142" s="1" t="s">
        <v>61</v>
      </c>
      <c r="M1142" s="1" t="s">
        <v>38</v>
      </c>
      <c r="N1142" s="1">
        <v>472</v>
      </c>
      <c r="O1142" s="2">
        <v>4720</v>
      </c>
      <c r="P1142" s="1">
        <v>11</v>
      </c>
      <c r="Q1142" s="1">
        <v>20231024</v>
      </c>
      <c r="R1142" s="1">
        <v>20231024</v>
      </c>
      <c r="S1142" s="1">
        <v>20231024</v>
      </c>
      <c r="T1142" s="1" t="s">
        <v>38</v>
      </c>
      <c r="U1142" s="1" t="b">
        <v>0</v>
      </c>
      <c r="V1142" s="1" t="b">
        <v>1</v>
      </c>
      <c r="W1142" s="1" t="str" cm="1">
        <f t="array" ref="W1142">_xlfn.XLOOKUP(MID(JuchuZan[[#This Row],[Item'#]],2,3),INDEX(_dtRg_Material,,1),INDEX(_dtRg_Material,,2),"-")</f>
        <v>-</v>
      </c>
      <c r="X1142" s="1">
        <f>JuchuZan[[#This Row],[Total Length]]/JuchuZan[[#This Row],[OrderQty]]</f>
        <v>5000</v>
      </c>
      <c r="Y1142" s="87">
        <f>JuchuZan[[#This Row],[TotalPrice]]+Y1141</f>
        <v>1742166.1900000004</v>
      </c>
      <c r="Z11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2" s="1" t="e">
        <f>JuchuZan[[#This Row],[Total Length]]/JuchuZan[[#This Row],[Total Block]]</f>
        <v>#DIV/0!</v>
      </c>
      <c r="AB1142" s="1">
        <f>JuchuZan[[#This Row],[TotalPrice]]/JuchuZan[[#This Row],[OrderQty]]</f>
        <v>472</v>
      </c>
      <c r="AC1142" s="1" t="e">
        <f>_xlfn.XLOOKUP(JuchuZan[[#This Row],[H'#]],#REF!,#REF!,"NA",0)</f>
        <v>#REF!</v>
      </c>
      <c r="AD1142" s="1" t="e">
        <f>_xlfn.XLOOKUP(JuchuZan[[#This Row],[H'#]],#REF!,#REF!,"NA",0)</f>
        <v>#REF!</v>
      </c>
      <c r="AE1142" s="1" t="str">
        <f>_xlfn.XLOOKUP(JuchuZan[[#This Row],[H'#]],[3]Sheet1!$H$2:$H$1079,[3]Sheet1!$B$2:$B$1079,"NA",0)</f>
        <v>NA</v>
      </c>
    </row>
    <row r="1143" spans="1:31">
      <c r="A1143" s="1" t="s">
        <v>2921</v>
      </c>
      <c r="B1143" s="1" t="s">
        <v>2922</v>
      </c>
      <c r="C1143" s="1" t="s">
        <v>2923</v>
      </c>
      <c r="D1143" s="1">
        <v>30</v>
      </c>
      <c r="E1143" s="1">
        <v>0</v>
      </c>
      <c r="F1143" s="1">
        <v>30</v>
      </c>
      <c r="G1143" s="1" t="s">
        <v>852</v>
      </c>
      <c r="H1143" s="1" t="s">
        <v>49</v>
      </c>
      <c r="I1143" s="1" t="s">
        <v>50</v>
      </c>
      <c r="J1143" s="1" t="s">
        <v>114</v>
      </c>
      <c r="K1143" s="1" t="s">
        <v>60</v>
      </c>
      <c r="L1143" s="1" t="s">
        <v>38</v>
      </c>
      <c r="M1143" s="1" t="s">
        <v>38</v>
      </c>
      <c r="N1143" s="1">
        <v>55.56</v>
      </c>
      <c r="O1143" s="2">
        <v>1666.8</v>
      </c>
      <c r="P1143" s="1">
        <v>11</v>
      </c>
      <c r="Q1143" s="1">
        <v>20230919</v>
      </c>
      <c r="R1143" s="1">
        <v>20231024</v>
      </c>
      <c r="S1143" s="1">
        <v>20231024</v>
      </c>
      <c r="T1143" s="1" t="s">
        <v>38</v>
      </c>
      <c r="U1143" s="1" t="b">
        <v>0</v>
      </c>
      <c r="V1143" s="1" t="b">
        <v>1</v>
      </c>
      <c r="W1143" s="1" t="str" cm="1">
        <f t="array" ref="W1143">_xlfn.XLOOKUP(MID(JuchuZan[[#This Row],[Item'#]],2,3),INDEX(_dtRg_Material,,1),INDEX(_dtRg_Material,,2),"-")</f>
        <v>-</v>
      </c>
      <c r="X1143" s="1">
        <f>JuchuZan[[#This Row],[Total Length]]/JuchuZan[[#This Row],[OrderQty]]</f>
        <v>0</v>
      </c>
      <c r="Y1143" s="87">
        <f>JuchuZan[[#This Row],[TotalPrice]]+Y1142</f>
        <v>1743832.9900000005</v>
      </c>
      <c r="Z11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3" s="1">
        <f>JuchuZan[[#This Row],[Total Length]]/JuchuZan[[#This Row],[Total Block]]</f>
        <v>0</v>
      </c>
      <c r="AB1143" s="1">
        <f>JuchuZan[[#This Row],[TotalPrice]]/JuchuZan[[#This Row],[OrderQty]]</f>
        <v>55.559999999999995</v>
      </c>
      <c r="AC1143" s="1" t="e">
        <f>_xlfn.XLOOKUP(JuchuZan[[#This Row],[H'#]],#REF!,#REF!,"NA",0)</f>
        <v>#REF!</v>
      </c>
      <c r="AD1143" s="1" t="e">
        <f>_xlfn.XLOOKUP(JuchuZan[[#This Row],[H'#]],#REF!,#REF!,"NA",0)</f>
        <v>#REF!</v>
      </c>
      <c r="AE1143" s="1" t="str">
        <f>_xlfn.XLOOKUP(JuchuZan[[#This Row],[H'#]],[3]Sheet1!$H$2:$H$1079,[3]Sheet1!$B$2:$B$1079,"NA",0)</f>
        <v>NA</v>
      </c>
    </row>
    <row r="1144" spans="1:31">
      <c r="A1144" s="1" t="s">
        <v>2924</v>
      </c>
      <c r="B1144" s="1" t="s">
        <v>2925</v>
      </c>
      <c r="C1144" s="1" t="s">
        <v>2926</v>
      </c>
      <c r="D1144" s="1">
        <v>18</v>
      </c>
      <c r="E1144" s="1">
        <v>6300</v>
      </c>
      <c r="F1144" s="1">
        <v>36</v>
      </c>
      <c r="G1144" s="1" t="s">
        <v>1183</v>
      </c>
      <c r="H1144" s="1" t="s">
        <v>49</v>
      </c>
      <c r="I1144" s="1" t="s">
        <v>50</v>
      </c>
      <c r="J1144" s="1" t="s">
        <v>81</v>
      </c>
      <c r="K1144" s="1" t="s">
        <v>60</v>
      </c>
      <c r="L1144" s="1" t="s">
        <v>38</v>
      </c>
      <c r="M1144" s="1" t="s">
        <v>38</v>
      </c>
      <c r="N1144" s="1">
        <v>143.16999999999999</v>
      </c>
      <c r="O1144" s="2">
        <v>2577.06</v>
      </c>
      <c r="P1144" s="1">
        <v>11</v>
      </c>
      <c r="Q1144" s="1">
        <v>20231013</v>
      </c>
      <c r="R1144" s="1">
        <v>20231024</v>
      </c>
      <c r="S1144" s="1">
        <v>20231024</v>
      </c>
      <c r="T1144" s="1" t="s">
        <v>38</v>
      </c>
      <c r="U1144" s="1" t="b">
        <v>0</v>
      </c>
      <c r="V1144" s="1" t="b">
        <v>1</v>
      </c>
      <c r="W1144" s="1" t="str" cm="1">
        <f t="array" ref="W1144">_xlfn.XLOOKUP(MID(JuchuZan[[#This Row],[Item'#]],2,3),INDEX(_dtRg_Material,,1),INDEX(_dtRg_Material,,2),"-")</f>
        <v>-</v>
      </c>
      <c r="X1144" s="1">
        <f>JuchuZan[[#This Row],[Total Length]]/JuchuZan[[#This Row],[OrderQty]]</f>
        <v>350</v>
      </c>
      <c r="Y1144" s="87">
        <f>JuchuZan[[#This Row],[TotalPrice]]+Y1143</f>
        <v>1746410.0500000005</v>
      </c>
      <c r="Z11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4" s="1">
        <f>JuchuZan[[#This Row],[Total Length]]/JuchuZan[[#This Row],[Total Block]]</f>
        <v>175</v>
      </c>
      <c r="AB1144" s="1">
        <f>JuchuZan[[#This Row],[TotalPrice]]/JuchuZan[[#This Row],[OrderQty]]</f>
        <v>143.16999999999999</v>
      </c>
      <c r="AC1144" s="1" t="e">
        <f>_xlfn.XLOOKUP(JuchuZan[[#This Row],[H'#]],#REF!,#REF!,"NA",0)</f>
        <v>#REF!</v>
      </c>
      <c r="AD1144" s="1" t="e">
        <f>_xlfn.XLOOKUP(JuchuZan[[#This Row],[H'#]],#REF!,#REF!,"NA",0)</f>
        <v>#REF!</v>
      </c>
      <c r="AE1144" s="1" t="str">
        <f>_xlfn.XLOOKUP(JuchuZan[[#This Row],[H'#]],[3]Sheet1!$H$2:$H$1079,[3]Sheet1!$B$2:$B$1079,"NA",0)</f>
        <v>RAIL SURFACE/GROOVE GRINDING</v>
      </c>
    </row>
    <row r="1145" spans="1:31" hidden="1">
      <c r="A1145" s="1" t="s">
        <v>2927</v>
      </c>
      <c r="B1145" s="1" t="s">
        <v>2928</v>
      </c>
      <c r="C1145" s="1" t="s">
        <v>2929</v>
      </c>
      <c r="D1145" s="1">
        <v>10</v>
      </c>
      <c r="E1145" s="1">
        <v>0</v>
      </c>
      <c r="F1145" s="1">
        <v>0</v>
      </c>
      <c r="G1145" s="1" t="s">
        <v>38</v>
      </c>
      <c r="H1145" s="1" t="s">
        <v>35</v>
      </c>
      <c r="I1145" s="1" t="s">
        <v>38</v>
      </c>
      <c r="J1145" s="1" t="s">
        <v>38</v>
      </c>
      <c r="K1145" s="1" t="s">
        <v>38</v>
      </c>
      <c r="L1145" s="1" t="s">
        <v>38</v>
      </c>
      <c r="M1145" s="1" t="s">
        <v>38</v>
      </c>
      <c r="N1145" s="1">
        <v>37</v>
      </c>
      <c r="O1145" s="2">
        <v>370</v>
      </c>
      <c r="P1145" s="1">
        <v>21</v>
      </c>
      <c r="Q1145" s="1">
        <v>20230915</v>
      </c>
      <c r="R1145" s="1">
        <v>20231024</v>
      </c>
      <c r="S1145" s="1">
        <v>20231024</v>
      </c>
      <c r="T1145" s="1" t="s">
        <v>38</v>
      </c>
      <c r="U1145" s="1" t="b">
        <v>0</v>
      </c>
      <c r="V1145" s="1" t="b">
        <v>0</v>
      </c>
      <c r="W1145" s="1" t="str" cm="1">
        <f t="array" ref="W1145">_xlfn.XLOOKUP(MID(JuchuZan[[#This Row],[Item'#]],2,3),INDEX(_dtRg_Material,,1),INDEX(_dtRg_Material,,2),"-")</f>
        <v>-</v>
      </c>
      <c r="X1145" s="1">
        <f>JuchuZan[[#This Row],[Total Length]]/JuchuZan[[#This Row],[OrderQty]]</f>
        <v>0</v>
      </c>
      <c r="Y1145" s="87">
        <f>JuchuZan[[#This Row],[TotalPrice]]+Y1144</f>
        <v>1746780.0500000005</v>
      </c>
      <c r="Z11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5" s="1" t="e">
        <f>JuchuZan[[#This Row],[Total Length]]/JuchuZan[[#This Row],[Total Block]]</f>
        <v>#DIV/0!</v>
      </c>
      <c r="AB1145" s="1">
        <f>JuchuZan[[#This Row],[TotalPrice]]/JuchuZan[[#This Row],[OrderQty]]</f>
        <v>37</v>
      </c>
      <c r="AC1145" s="1" t="e">
        <f>_xlfn.XLOOKUP(JuchuZan[[#This Row],[H'#]],#REF!,#REF!,"NA",0)</f>
        <v>#REF!</v>
      </c>
      <c r="AD1145" s="1" t="e">
        <f>_xlfn.XLOOKUP(JuchuZan[[#This Row],[H'#]],#REF!,#REF!,"NA",0)</f>
        <v>#REF!</v>
      </c>
      <c r="AE1145" s="1" t="str">
        <f>_xlfn.XLOOKUP(JuchuZan[[#This Row],[H'#]],[3]Sheet1!$H$2:$H$1079,[3]Sheet1!$B$2:$B$1079,"NA",0)</f>
        <v>NA</v>
      </c>
    </row>
    <row r="1146" spans="1:31">
      <c r="A1146" s="1" t="s">
        <v>2930</v>
      </c>
      <c r="B1146" s="1" t="s">
        <v>2931</v>
      </c>
      <c r="C1146" s="1" t="s">
        <v>2932</v>
      </c>
      <c r="D1146" s="1">
        <v>2</v>
      </c>
      <c r="E1146" s="1">
        <v>600</v>
      </c>
      <c r="F1146" s="1">
        <v>2</v>
      </c>
      <c r="G1146" s="1" t="s">
        <v>80</v>
      </c>
      <c r="H1146" s="1" t="s">
        <v>49</v>
      </c>
      <c r="I1146" s="1" t="s">
        <v>50</v>
      </c>
      <c r="J1146" s="1" t="s">
        <v>51</v>
      </c>
      <c r="K1146" s="1" t="s">
        <v>207</v>
      </c>
      <c r="L1146" s="1" t="s">
        <v>38</v>
      </c>
      <c r="M1146" s="1" t="s">
        <v>38</v>
      </c>
      <c r="N1146" s="1">
        <v>112.18</v>
      </c>
      <c r="O1146" s="2">
        <v>224.36</v>
      </c>
      <c r="P1146" s="1">
        <v>11</v>
      </c>
      <c r="Q1146" s="1">
        <v>20231024</v>
      </c>
      <c r="R1146" s="1">
        <v>20231024</v>
      </c>
      <c r="S1146" s="1">
        <v>20231024</v>
      </c>
      <c r="T1146" s="1" t="s">
        <v>38</v>
      </c>
      <c r="U1146" s="1" t="b">
        <v>0</v>
      </c>
      <c r="V1146" s="1" t="b">
        <v>1</v>
      </c>
      <c r="W1146" s="1" t="str" cm="1">
        <f t="array" ref="W1146">_xlfn.XLOOKUP(MID(JuchuZan[[#This Row],[Item'#]],2,3),INDEX(_dtRg_Material,,1),INDEX(_dtRg_Material,,2),"-")</f>
        <v>-</v>
      </c>
      <c r="X1146" s="1">
        <f>JuchuZan[[#This Row],[Total Length]]/JuchuZan[[#This Row],[OrderQty]]</f>
        <v>300</v>
      </c>
      <c r="Y1146" s="87">
        <f>JuchuZan[[#This Row],[TotalPrice]]+Y1145</f>
        <v>1747004.4100000006</v>
      </c>
      <c r="Z11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6" s="1">
        <f>JuchuZan[[#This Row],[Total Length]]/JuchuZan[[#This Row],[Total Block]]</f>
        <v>300</v>
      </c>
      <c r="AB1146" s="1">
        <f>JuchuZan[[#This Row],[TotalPrice]]/JuchuZan[[#This Row],[OrderQty]]</f>
        <v>112.18</v>
      </c>
      <c r="AC1146" s="1" t="e">
        <f>_xlfn.XLOOKUP(JuchuZan[[#This Row],[H'#]],#REF!,#REF!,"NA",0)</f>
        <v>#REF!</v>
      </c>
      <c r="AD1146" s="1" t="e">
        <f>_xlfn.XLOOKUP(JuchuZan[[#This Row],[H'#]],#REF!,#REF!,"NA",0)</f>
        <v>#REF!</v>
      </c>
      <c r="AE1146" s="1" t="str">
        <f>_xlfn.XLOOKUP(JuchuZan[[#This Row],[H'#]],[3]Sheet1!$H$2:$H$1079,[3]Sheet1!$B$2:$B$1079,"NA",0)</f>
        <v>NA</v>
      </c>
    </row>
    <row r="1147" spans="1:31" hidden="1">
      <c r="A1147" s="1" t="s">
        <v>2933</v>
      </c>
      <c r="B1147" s="1" t="s">
        <v>142</v>
      </c>
      <c r="C1147" s="1" t="s">
        <v>143</v>
      </c>
      <c r="D1147" s="1">
        <v>100</v>
      </c>
      <c r="E1147" s="1">
        <v>0</v>
      </c>
      <c r="F1147" s="1">
        <v>100</v>
      </c>
      <c r="G1147" s="1" t="s">
        <v>144</v>
      </c>
      <c r="H1147" s="1" t="s">
        <v>49</v>
      </c>
      <c r="I1147" s="1" t="s">
        <v>50</v>
      </c>
      <c r="J1147" s="1" t="s">
        <v>59</v>
      </c>
      <c r="K1147" s="1" t="s">
        <v>82</v>
      </c>
      <c r="L1147" s="1" t="s">
        <v>61</v>
      </c>
      <c r="M1147" s="1" t="s">
        <v>38</v>
      </c>
      <c r="N1147" s="1">
        <v>27.77</v>
      </c>
      <c r="O1147" s="2">
        <v>2777</v>
      </c>
      <c r="P1147" s="1">
        <v>11</v>
      </c>
      <c r="Q1147" s="1">
        <v>20231221</v>
      </c>
      <c r="R1147" s="1">
        <v>20231024</v>
      </c>
      <c r="S1147" s="1">
        <v>20231220</v>
      </c>
      <c r="T1147" s="1" t="s">
        <v>38</v>
      </c>
      <c r="U1147" s="1" t="b">
        <v>1</v>
      </c>
      <c r="V1147" s="1" t="b">
        <v>0</v>
      </c>
      <c r="W1147" s="1" t="str" cm="1">
        <f t="array" ref="W1147">_xlfn.XLOOKUP(MID(JuchuZan[[#This Row],[Item'#]],2,3),INDEX(_dtRg_Material,,1),INDEX(_dtRg_Material,,2),"-")</f>
        <v>-</v>
      </c>
      <c r="X1147" s="1">
        <f>JuchuZan[[#This Row],[Total Length]]/JuchuZan[[#This Row],[OrderQty]]</f>
        <v>0</v>
      </c>
      <c r="Y1147" s="87">
        <f>JuchuZan[[#This Row],[TotalPrice]]+Y1146</f>
        <v>1749781.4100000006</v>
      </c>
      <c r="Z11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7" s="1">
        <f>JuchuZan[[#This Row],[Total Length]]/JuchuZan[[#This Row],[Total Block]]</f>
        <v>0</v>
      </c>
      <c r="AB1147" s="1">
        <f>JuchuZan[[#This Row],[TotalPrice]]/JuchuZan[[#This Row],[OrderQty]]</f>
        <v>27.77</v>
      </c>
      <c r="AC1147" s="1" t="e">
        <f>_xlfn.XLOOKUP(JuchuZan[[#This Row],[H'#]],#REF!,#REF!,"NA",0)</f>
        <v>#REF!</v>
      </c>
      <c r="AD1147" s="1" t="e">
        <f>_xlfn.XLOOKUP(JuchuZan[[#This Row],[H'#]],#REF!,#REF!,"NA",0)</f>
        <v>#REF!</v>
      </c>
      <c r="AE1147" s="1" t="str">
        <f>_xlfn.XLOOKUP(JuchuZan[[#This Row],[H'#]],[3]Sheet1!$H$2:$H$1079,[3]Sheet1!$B$2:$B$1079,"NA",0)</f>
        <v>NA</v>
      </c>
    </row>
    <row r="1148" spans="1:31">
      <c r="A1148" s="1" t="s">
        <v>2934</v>
      </c>
      <c r="B1148" s="1" t="s">
        <v>2164</v>
      </c>
      <c r="C1148" s="1" t="s">
        <v>2165</v>
      </c>
      <c r="D1148" s="1">
        <v>2</v>
      </c>
      <c r="E1148" s="1">
        <v>4340</v>
      </c>
      <c r="F1148" s="1">
        <v>0</v>
      </c>
      <c r="G1148" s="1" t="s">
        <v>619</v>
      </c>
      <c r="H1148" s="1" t="s">
        <v>324</v>
      </c>
      <c r="I1148" s="1" t="s">
        <v>50</v>
      </c>
      <c r="J1148" s="1" t="s">
        <v>325</v>
      </c>
      <c r="K1148" s="1" t="s">
        <v>38</v>
      </c>
      <c r="L1148" s="1" t="s">
        <v>61</v>
      </c>
      <c r="M1148" s="1" t="s">
        <v>38</v>
      </c>
      <c r="N1148" s="1">
        <v>376</v>
      </c>
      <c r="O1148" s="2">
        <v>752</v>
      </c>
      <c r="P1148" s="1">
        <v>11</v>
      </c>
      <c r="Q1148" s="1">
        <v>20230517</v>
      </c>
      <c r="R1148" s="1">
        <v>20231025</v>
      </c>
      <c r="S1148" s="1">
        <v>20231025</v>
      </c>
      <c r="T1148" s="1" t="s">
        <v>38</v>
      </c>
      <c r="U1148" s="1" t="b">
        <v>0</v>
      </c>
      <c r="V1148" s="1" t="b">
        <v>1</v>
      </c>
      <c r="W1148" s="1" t="str" cm="1">
        <f t="array" ref="W1148">_xlfn.XLOOKUP(MID(JuchuZan[[#This Row],[Item'#]],2,3),INDEX(_dtRg_Material,,1),INDEX(_dtRg_Material,,2),"-")</f>
        <v>-</v>
      </c>
      <c r="X1148" s="1">
        <f>JuchuZan[[#This Row],[Total Length]]/JuchuZan[[#This Row],[OrderQty]]</f>
        <v>2170</v>
      </c>
      <c r="Y1148" s="87">
        <f>JuchuZan[[#This Row],[TotalPrice]]+Y1147</f>
        <v>1750533.4100000006</v>
      </c>
      <c r="Z11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8" s="1" t="e">
        <f>JuchuZan[[#This Row],[Total Length]]/JuchuZan[[#This Row],[Total Block]]</f>
        <v>#DIV/0!</v>
      </c>
      <c r="AB1148" s="1">
        <f>JuchuZan[[#This Row],[TotalPrice]]/JuchuZan[[#This Row],[OrderQty]]</f>
        <v>376</v>
      </c>
      <c r="AC1148" s="1" t="e">
        <f>_xlfn.XLOOKUP(JuchuZan[[#This Row],[H'#]],#REF!,#REF!,"NA",0)</f>
        <v>#REF!</v>
      </c>
      <c r="AD1148" s="1" t="e">
        <f>_xlfn.XLOOKUP(JuchuZan[[#This Row],[H'#]],#REF!,#REF!,"NA",0)</f>
        <v>#REF!</v>
      </c>
      <c r="AE1148" s="1" t="str">
        <f>_xlfn.XLOOKUP(JuchuZan[[#This Row],[H'#]],[3]Sheet1!$H$2:$H$1079,[3]Sheet1!$B$2:$B$1079,"NA",0)</f>
        <v>NA</v>
      </c>
    </row>
    <row r="1149" spans="1:31" hidden="1">
      <c r="A1149" s="1" t="s">
        <v>2935</v>
      </c>
      <c r="B1149" s="1" t="s">
        <v>1772</v>
      </c>
      <c r="C1149" s="1" t="s">
        <v>1773</v>
      </c>
      <c r="D1149" s="1">
        <v>30</v>
      </c>
      <c r="E1149" s="1">
        <v>0</v>
      </c>
      <c r="F1149" s="1">
        <v>30</v>
      </c>
      <c r="G1149" s="1" t="s">
        <v>38</v>
      </c>
      <c r="H1149" s="1" t="s">
        <v>1774</v>
      </c>
      <c r="I1149" s="1" t="s">
        <v>50</v>
      </c>
      <c r="J1149" s="1" t="s">
        <v>59</v>
      </c>
      <c r="K1149" s="1" t="s">
        <v>60</v>
      </c>
      <c r="L1149" s="1" t="s">
        <v>61</v>
      </c>
      <c r="M1149" s="1" t="s">
        <v>38</v>
      </c>
      <c r="N1149" s="1">
        <v>55.79</v>
      </c>
      <c r="O1149" s="2">
        <v>1673.7</v>
      </c>
      <c r="P1149" s="1">
        <v>21</v>
      </c>
      <c r="Q1149" s="1">
        <v>20231027</v>
      </c>
      <c r="R1149" s="1">
        <v>20231025</v>
      </c>
      <c r="S1149" s="1">
        <v>20231025</v>
      </c>
      <c r="T1149" s="1" t="s">
        <v>38</v>
      </c>
      <c r="U1149" s="1" t="b">
        <v>1</v>
      </c>
      <c r="V1149" s="1" t="b">
        <v>0</v>
      </c>
      <c r="W1149" s="1" t="str" cm="1">
        <f t="array" ref="W1149">_xlfn.XLOOKUP(MID(JuchuZan[[#This Row],[Item'#]],2,3),INDEX(_dtRg_Material,,1),INDEX(_dtRg_Material,,2),"-")</f>
        <v>-</v>
      </c>
      <c r="X1149" s="1">
        <f>JuchuZan[[#This Row],[Total Length]]/JuchuZan[[#This Row],[OrderQty]]</f>
        <v>0</v>
      </c>
      <c r="Y1149" s="87">
        <f>JuchuZan[[#This Row],[TotalPrice]]+Y1148</f>
        <v>1752207.1100000006</v>
      </c>
      <c r="Z11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49" s="1">
        <f>JuchuZan[[#This Row],[Total Length]]/JuchuZan[[#This Row],[Total Block]]</f>
        <v>0</v>
      </c>
      <c r="AB1149" s="1">
        <f>JuchuZan[[#This Row],[TotalPrice]]/JuchuZan[[#This Row],[OrderQty]]</f>
        <v>55.79</v>
      </c>
      <c r="AC1149" s="1" t="e">
        <f>_xlfn.XLOOKUP(JuchuZan[[#This Row],[H'#]],#REF!,#REF!,"NA",0)</f>
        <v>#REF!</v>
      </c>
      <c r="AD1149" s="1" t="e">
        <f>_xlfn.XLOOKUP(JuchuZan[[#This Row],[H'#]],#REF!,#REF!,"NA",0)</f>
        <v>#REF!</v>
      </c>
      <c r="AE1149" s="1" t="str">
        <f>_xlfn.XLOOKUP(JuchuZan[[#This Row],[H'#]],[3]Sheet1!$H$2:$H$1079,[3]Sheet1!$B$2:$B$1079,"NA",0)</f>
        <v>NA</v>
      </c>
    </row>
    <row r="1150" spans="1:31" hidden="1">
      <c r="A1150" s="1" t="s">
        <v>2936</v>
      </c>
      <c r="B1150" s="1" t="s">
        <v>1776</v>
      </c>
      <c r="C1150" s="1" t="s">
        <v>1777</v>
      </c>
      <c r="D1150" s="1">
        <v>15</v>
      </c>
      <c r="E1150" s="1">
        <v>0</v>
      </c>
      <c r="F1150" s="1">
        <v>15</v>
      </c>
      <c r="G1150" s="1" t="s">
        <v>38</v>
      </c>
      <c r="H1150" s="1" t="s">
        <v>1774</v>
      </c>
      <c r="I1150" s="1" t="s">
        <v>50</v>
      </c>
      <c r="J1150" s="1" t="s">
        <v>59</v>
      </c>
      <c r="K1150" s="1" t="s">
        <v>82</v>
      </c>
      <c r="L1150" s="1" t="s">
        <v>61</v>
      </c>
      <c r="M1150" s="1" t="s">
        <v>38</v>
      </c>
      <c r="N1150" s="1">
        <v>48.38</v>
      </c>
      <c r="O1150" s="2">
        <v>725.7</v>
      </c>
      <c r="P1150" s="1">
        <v>21</v>
      </c>
      <c r="Q1150" s="1">
        <v>20231027</v>
      </c>
      <c r="R1150" s="1">
        <v>20231025</v>
      </c>
      <c r="S1150" s="1">
        <v>20231025</v>
      </c>
      <c r="T1150" s="1" t="s">
        <v>38</v>
      </c>
      <c r="U1150" s="1" t="b">
        <v>1</v>
      </c>
      <c r="V1150" s="1" t="b">
        <v>0</v>
      </c>
      <c r="W1150" s="1" t="str" cm="1">
        <f t="array" ref="W1150">_xlfn.XLOOKUP(MID(JuchuZan[[#This Row],[Item'#]],2,3),INDEX(_dtRg_Material,,1),INDEX(_dtRg_Material,,2),"-")</f>
        <v>-</v>
      </c>
      <c r="X1150" s="1">
        <f>JuchuZan[[#This Row],[Total Length]]/JuchuZan[[#This Row],[OrderQty]]</f>
        <v>0</v>
      </c>
      <c r="Y1150" s="87">
        <f>JuchuZan[[#This Row],[TotalPrice]]+Y1149</f>
        <v>1752932.8100000005</v>
      </c>
      <c r="Z11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0" s="1">
        <f>JuchuZan[[#This Row],[Total Length]]/JuchuZan[[#This Row],[Total Block]]</f>
        <v>0</v>
      </c>
      <c r="AB1150" s="1">
        <f>JuchuZan[[#This Row],[TotalPrice]]/JuchuZan[[#This Row],[OrderQty]]</f>
        <v>48.38</v>
      </c>
      <c r="AC1150" s="1" t="e">
        <f>_xlfn.XLOOKUP(JuchuZan[[#This Row],[H'#]],#REF!,#REF!,"NA",0)</f>
        <v>#REF!</v>
      </c>
      <c r="AD1150" s="1" t="e">
        <f>_xlfn.XLOOKUP(JuchuZan[[#This Row],[H'#]],#REF!,#REF!,"NA",0)</f>
        <v>#REF!</v>
      </c>
      <c r="AE1150" s="1" t="str">
        <f>_xlfn.XLOOKUP(JuchuZan[[#This Row],[H'#]],[3]Sheet1!$H$2:$H$1079,[3]Sheet1!$B$2:$B$1079,"NA",0)</f>
        <v>NA</v>
      </c>
    </row>
    <row r="1151" spans="1:31" hidden="1">
      <c r="A1151" s="1" t="s">
        <v>2937</v>
      </c>
      <c r="B1151" s="1" t="s">
        <v>1779</v>
      </c>
      <c r="C1151" s="1" t="s">
        <v>1780</v>
      </c>
      <c r="D1151" s="1">
        <v>15</v>
      </c>
      <c r="E1151" s="1">
        <v>0</v>
      </c>
      <c r="F1151" s="1">
        <v>15</v>
      </c>
      <c r="G1151" s="1" t="s">
        <v>38</v>
      </c>
      <c r="H1151" s="1" t="s">
        <v>1774</v>
      </c>
      <c r="I1151" s="1" t="s">
        <v>50</v>
      </c>
      <c r="J1151" s="1" t="s">
        <v>59</v>
      </c>
      <c r="K1151" s="1" t="s">
        <v>167</v>
      </c>
      <c r="L1151" s="1" t="s">
        <v>61</v>
      </c>
      <c r="M1151" s="1" t="s">
        <v>38</v>
      </c>
      <c r="N1151" s="1">
        <v>55.57</v>
      </c>
      <c r="O1151" s="2">
        <v>833.55</v>
      </c>
      <c r="P1151" s="1">
        <v>21</v>
      </c>
      <c r="Q1151" s="1">
        <v>20231027</v>
      </c>
      <c r="R1151" s="1">
        <v>20231025</v>
      </c>
      <c r="S1151" s="1">
        <v>20231025</v>
      </c>
      <c r="T1151" s="1" t="s">
        <v>38</v>
      </c>
      <c r="U1151" s="1" t="b">
        <v>1</v>
      </c>
      <c r="V1151" s="1" t="b">
        <v>0</v>
      </c>
      <c r="W1151" s="1" t="str" cm="1">
        <f t="array" ref="W1151">_xlfn.XLOOKUP(MID(JuchuZan[[#This Row],[Item'#]],2,3),INDEX(_dtRg_Material,,1),INDEX(_dtRg_Material,,2),"-")</f>
        <v>-</v>
      </c>
      <c r="X1151" s="1">
        <f>JuchuZan[[#This Row],[Total Length]]/JuchuZan[[#This Row],[OrderQty]]</f>
        <v>0</v>
      </c>
      <c r="Y1151" s="87">
        <f>JuchuZan[[#This Row],[TotalPrice]]+Y1150</f>
        <v>1753766.3600000006</v>
      </c>
      <c r="Z11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1" s="1">
        <f>JuchuZan[[#This Row],[Total Length]]/JuchuZan[[#This Row],[Total Block]]</f>
        <v>0</v>
      </c>
      <c r="AB1151" s="1">
        <f>JuchuZan[[#This Row],[TotalPrice]]/JuchuZan[[#This Row],[OrderQty]]</f>
        <v>55.57</v>
      </c>
      <c r="AC1151" s="1" t="e">
        <f>_xlfn.XLOOKUP(JuchuZan[[#This Row],[H'#]],#REF!,#REF!,"NA",0)</f>
        <v>#REF!</v>
      </c>
      <c r="AD1151" s="1" t="e">
        <f>_xlfn.XLOOKUP(JuchuZan[[#This Row],[H'#]],#REF!,#REF!,"NA",0)</f>
        <v>#REF!</v>
      </c>
      <c r="AE1151" s="1" t="str">
        <f>_xlfn.XLOOKUP(JuchuZan[[#This Row],[H'#]],[3]Sheet1!$H$2:$H$1079,[3]Sheet1!$B$2:$B$1079,"NA",0)</f>
        <v>NA</v>
      </c>
    </row>
    <row r="1152" spans="1:31">
      <c r="A1152" s="1" t="s">
        <v>2938</v>
      </c>
      <c r="B1152" s="1" t="s">
        <v>2939</v>
      </c>
      <c r="C1152" s="1" t="s">
        <v>2940</v>
      </c>
      <c r="D1152" s="1">
        <v>1</v>
      </c>
      <c r="E1152" s="1">
        <v>1240</v>
      </c>
      <c r="F1152" s="1">
        <v>2</v>
      </c>
      <c r="G1152" s="1" t="s">
        <v>2941</v>
      </c>
      <c r="H1152" s="1" t="s">
        <v>49</v>
      </c>
      <c r="I1152" s="1" t="s">
        <v>50</v>
      </c>
      <c r="J1152" s="1" t="s">
        <v>397</v>
      </c>
      <c r="K1152" s="1" t="s">
        <v>60</v>
      </c>
      <c r="L1152" s="1" t="s">
        <v>38</v>
      </c>
      <c r="M1152" s="1" t="s">
        <v>38</v>
      </c>
      <c r="N1152" s="1">
        <v>258.39</v>
      </c>
      <c r="O1152" s="2">
        <v>258.39</v>
      </c>
      <c r="P1152" s="1">
        <v>11</v>
      </c>
      <c r="Q1152" s="1">
        <v>20231025</v>
      </c>
      <c r="R1152" s="1">
        <v>20231025</v>
      </c>
      <c r="S1152" s="1">
        <v>20231025</v>
      </c>
      <c r="T1152" s="1" t="s">
        <v>38</v>
      </c>
      <c r="U1152" s="1" t="b">
        <v>0</v>
      </c>
      <c r="V1152" s="1" t="b">
        <v>1</v>
      </c>
      <c r="W1152" s="1" t="str" cm="1">
        <f t="array" ref="W1152">_xlfn.XLOOKUP(MID(JuchuZan[[#This Row],[Item'#]],2,3),INDEX(_dtRg_Material,,1),INDEX(_dtRg_Material,,2),"-")</f>
        <v>-</v>
      </c>
      <c r="X1152" s="1">
        <f>JuchuZan[[#This Row],[Total Length]]/JuchuZan[[#This Row],[OrderQty]]</f>
        <v>1240</v>
      </c>
      <c r="Y1152" s="87">
        <f>JuchuZan[[#This Row],[TotalPrice]]+Y1151</f>
        <v>1754024.7500000005</v>
      </c>
      <c r="Z11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2" s="1">
        <f>JuchuZan[[#This Row],[Total Length]]/JuchuZan[[#This Row],[Total Block]]</f>
        <v>620</v>
      </c>
      <c r="AB1152" s="1">
        <f>JuchuZan[[#This Row],[TotalPrice]]/JuchuZan[[#This Row],[OrderQty]]</f>
        <v>258.39</v>
      </c>
      <c r="AC1152" s="1" t="e">
        <f>_xlfn.XLOOKUP(JuchuZan[[#This Row],[H'#]],#REF!,#REF!,"NA",0)</f>
        <v>#REF!</v>
      </c>
      <c r="AD1152" s="1" t="e">
        <f>_xlfn.XLOOKUP(JuchuZan[[#This Row],[H'#]],#REF!,#REF!,"NA",0)</f>
        <v>#REF!</v>
      </c>
      <c r="AE1152" s="1" t="str">
        <f>_xlfn.XLOOKUP(JuchuZan[[#This Row],[H'#]],[3]Sheet1!$H$2:$H$1079,[3]Sheet1!$B$2:$B$1079,"NA",0)</f>
        <v>NA</v>
      </c>
    </row>
    <row r="1153" spans="1:31">
      <c r="A1153" s="1" t="s">
        <v>2942</v>
      </c>
      <c r="B1153" s="1" t="s">
        <v>2943</v>
      </c>
      <c r="C1153" s="1" t="s">
        <v>2944</v>
      </c>
      <c r="D1153" s="1">
        <v>2</v>
      </c>
      <c r="E1153" s="1">
        <v>1040</v>
      </c>
      <c r="F1153" s="1">
        <v>4</v>
      </c>
      <c r="G1153" s="1" t="s">
        <v>1541</v>
      </c>
      <c r="H1153" s="1" t="s">
        <v>49</v>
      </c>
      <c r="I1153" s="1" t="s">
        <v>50</v>
      </c>
      <c r="J1153" s="1" t="s">
        <v>114</v>
      </c>
      <c r="K1153" s="1" t="s">
        <v>60</v>
      </c>
      <c r="L1153" s="1" t="s">
        <v>38</v>
      </c>
      <c r="M1153" s="1" t="s">
        <v>38</v>
      </c>
      <c r="N1153" s="1">
        <v>146.91</v>
      </c>
      <c r="O1153" s="2">
        <v>293.82</v>
      </c>
      <c r="P1153" s="1">
        <v>11</v>
      </c>
      <c r="Q1153" s="1">
        <v>20231025</v>
      </c>
      <c r="R1153" s="1">
        <v>20231025</v>
      </c>
      <c r="S1153" s="1">
        <v>20231025</v>
      </c>
      <c r="T1153" s="1" t="s">
        <v>38</v>
      </c>
      <c r="U1153" s="1" t="b">
        <v>0</v>
      </c>
      <c r="V1153" s="1" t="b">
        <v>1</v>
      </c>
      <c r="W1153" s="1" t="str" cm="1">
        <f t="array" ref="W1153">_xlfn.XLOOKUP(MID(JuchuZan[[#This Row],[Item'#]],2,3),INDEX(_dtRg_Material,,1),INDEX(_dtRg_Material,,2),"-")</f>
        <v>-</v>
      </c>
      <c r="X1153" s="1">
        <f>JuchuZan[[#This Row],[Total Length]]/JuchuZan[[#This Row],[OrderQty]]</f>
        <v>520</v>
      </c>
      <c r="Y1153" s="87">
        <f>JuchuZan[[#This Row],[TotalPrice]]+Y1152</f>
        <v>1754318.5700000005</v>
      </c>
      <c r="Z11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3" s="1">
        <f>JuchuZan[[#This Row],[Total Length]]/JuchuZan[[#This Row],[Total Block]]</f>
        <v>260</v>
      </c>
      <c r="AB1153" s="1">
        <f>JuchuZan[[#This Row],[TotalPrice]]/JuchuZan[[#This Row],[OrderQty]]</f>
        <v>146.91</v>
      </c>
      <c r="AC1153" s="1" t="e">
        <f>_xlfn.XLOOKUP(JuchuZan[[#This Row],[H'#]],#REF!,#REF!,"NA",0)</f>
        <v>#REF!</v>
      </c>
      <c r="AD1153" s="1" t="e">
        <f>_xlfn.XLOOKUP(JuchuZan[[#This Row],[H'#]],#REF!,#REF!,"NA",0)</f>
        <v>#REF!</v>
      </c>
      <c r="AE1153" s="1" t="str">
        <f>_xlfn.XLOOKUP(JuchuZan[[#This Row],[H'#]],[3]Sheet1!$H$2:$H$1079,[3]Sheet1!$B$2:$B$1079,"NA",0)</f>
        <v>NA</v>
      </c>
    </row>
    <row r="1154" spans="1:31" hidden="1">
      <c r="A1154" s="1" t="s">
        <v>2945</v>
      </c>
      <c r="B1154" s="1" t="s">
        <v>2946</v>
      </c>
      <c r="C1154" s="1" t="s">
        <v>2947</v>
      </c>
      <c r="D1154" s="1">
        <v>4</v>
      </c>
      <c r="E1154" s="1">
        <v>19192</v>
      </c>
      <c r="F1154" s="1">
        <v>0</v>
      </c>
      <c r="G1154" s="1" t="s">
        <v>2948</v>
      </c>
      <c r="H1154" s="1" t="s">
        <v>2949</v>
      </c>
      <c r="I1154" s="1" t="s">
        <v>1569</v>
      </c>
      <c r="J1154" s="1" t="s">
        <v>51</v>
      </c>
      <c r="K1154" s="1" t="s">
        <v>38</v>
      </c>
      <c r="L1154" s="1" t="s">
        <v>61</v>
      </c>
      <c r="M1154" s="1" t="s">
        <v>38</v>
      </c>
      <c r="N1154" s="1">
        <v>534</v>
      </c>
      <c r="O1154" s="2">
        <v>2136</v>
      </c>
      <c r="P1154" s="1">
        <v>11</v>
      </c>
      <c r="Q1154" s="1">
        <v>20231025</v>
      </c>
      <c r="R1154" s="1">
        <v>20231025</v>
      </c>
      <c r="S1154" s="1">
        <v>20231025</v>
      </c>
      <c r="T1154" s="1" t="s">
        <v>2950</v>
      </c>
      <c r="U1154" s="1" t="b">
        <v>0</v>
      </c>
      <c r="V1154" s="1" t="b">
        <v>0</v>
      </c>
      <c r="W1154" s="1" t="str" cm="1">
        <f t="array" ref="W1154">_xlfn.XLOOKUP(MID(JuchuZan[[#This Row],[Item'#]],2,3),INDEX(_dtRg_Material,,1),INDEX(_dtRg_Material,,2),"-")</f>
        <v>-</v>
      </c>
      <c r="X1154" s="1">
        <f>JuchuZan[[#This Row],[Total Length]]/JuchuZan[[#This Row],[OrderQty]]</f>
        <v>4798</v>
      </c>
      <c r="Y1154" s="87">
        <f>JuchuZan[[#This Row],[TotalPrice]]+Y1153</f>
        <v>1756454.5700000005</v>
      </c>
      <c r="Z11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4" s="1" t="e">
        <f>JuchuZan[[#This Row],[Total Length]]/JuchuZan[[#This Row],[Total Block]]</f>
        <v>#DIV/0!</v>
      </c>
      <c r="AB1154" s="1">
        <f>JuchuZan[[#This Row],[TotalPrice]]/JuchuZan[[#This Row],[OrderQty]]</f>
        <v>534</v>
      </c>
      <c r="AC1154" s="1" t="e">
        <f>_xlfn.XLOOKUP(JuchuZan[[#This Row],[H'#]],#REF!,#REF!,"NA",0)</f>
        <v>#REF!</v>
      </c>
      <c r="AD1154" s="1" t="e">
        <f>_xlfn.XLOOKUP(JuchuZan[[#This Row],[H'#]],#REF!,#REF!,"NA",0)</f>
        <v>#REF!</v>
      </c>
      <c r="AE1154" s="1" t="str">
        <f>_xlfn.XLOOKUP(JuchuZan[[#This Row],[H'#]],[3]Sheet1!$H$2:$H$1079,[3]Sheet1!$B$2:$B$1079,"NA",0)</f>
        <v>NA</v>
      </c>
    </row>
    <row r="1155" spans="1:31" hidden="1">
      <c r="A1155" s="1" t="s">
        <v>2951</v>
      </c>
      <c r="B1155" s="1" t="s">
        <v>1895</v>
      </c>
      <c r="C1155" s="1" t="s">
        <v>1896</v>
      </c>
      <c r="D1155" s="1">
        <v>40</v>
      </c>
      <c r="E1155" s="1">
        <v>64000</v>
      </c>
      <c r="F1155" s="1">
        <v>0</v>
      </c>
      <c r="G1155" s="1" t="s">
        <v>38</v>
      </c>
      <c r="H1155" s="1" t="s">
        <v>324</v>
      </c>
      <c r="I1155" s="1" t="s">
        <v>50</v>
      </c>
      <c r="J1155" s="1" t="s">
        <v>59</v>
      </c>
      <c r="K1155" s="1" t="s">
        <v>38</v>
      </c>
      <c r="L1155" s="1" t="s">
        <v>61</v>
      </c>
      <c r="M1155" s="1" t="s">
        <v>38</v>
      </c>
      <c r="N1155" s="1">
        <v>151.41</v>
      </c>
      <c r="O1155" s="2">
        <v>6056.4</v>
      </c>
      <c r="P1155" s="1">
        <v>21</v>
      </c>
      <c r="Q1155" s="1">
        <v>20231025</v>
      </c>
      <c r="R1155" s="1">
        <v>20231025</v>
      </c>
      <c r="S1155" s="1">
        <v>20231025</v>
      </c>
      <c r="T1155" s="1" t="s">
        <v>38</v>
      </c>
      <c r="U1155" s="1" t="b">
        <v>1</v>
      </c>
      <c r="V1155" s="1" t="b">
        <v>0</v>
      </c>
      <c r="W1155" s="1" t="str" cm="1">
        <f t="array" ref="W1155">_xlfn.XLOOKUP(MID(JuchuZan[[#This Row],[Item'#]],2,3),INDEX(_dtRg_Material,,1),INDEX(_dtRg_Material,,2),"-")</f>
        <v>-</v>
      </c>
      <c r="X1155" s="1">
        <f>JuchuZan[[#This Row],[Total Length]]/JuchuZan[[#This Row],[OrderQty]]</f>
        <v>1600</v>
      </c>
      <c r="Y1155" s="87">
        <f>JuchuZan[[#This Row],[TotalPrice]]+Y1154</f>
        <v>1762510.9700000004</v>
      </c>
      <c r="Z11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5" s="1" t="e">
        <f>JuchuZan[[#This Row],[Total Length]]/JuchuZan[[#This Row],[Total Block]]</f>
        <v>#DIV/0!</v>
      </c>
      <c r="AB1155" s="1">
        <f>JuchuZan[[#This Row],[TotalPrice]]/JuchuZan[[#This Row],[OrderQty]]</f>
        <v>151.41</v>
      </c>
      <c r="AC1155" s="1" t="e">
        <f>_xlfn.XLOOKUP(JuchuZan[[#This Row],[H'#]],#REF!,#REF!,"NA",0)</f>
        <v>#REF!</v>
      </c>
      <c r="AD1155" s="1" t="e">
        <f>_xlfn.XLOOKUP(JuchuZan[[#This Row],[H'#]],#REF!,#REF!,"NA",0)</f>
        <v>#REF!</v>
      </c>
      <c r="AE1155" s="1" t="str">
        <f>_xlfn.XLOOKUP(JuchuZan[[#This Row],[H'#]],[3]Sheet1!$H$2:$H$1079,[3]Sheet1!$B$2:$B$1079,"NA",0)</f>
        <v>NA</v>
      </c>
    </row>
    <row r="1156" spans="1:31">
      <c r="A1156" s="1" t="s">
        <v>2952</v>
      </c>
      <c r="B1156" s="1" t="s">
        <v>2579</v>
      </c>
      <c r="C1156" s="1" t="s">
        <v>2580</v>
      </c>
      <c r="D1156" s="1">
        <v>60</v>
      </c>
      <c r="E1156" s="1">
        <v>0</v>
      </c>
      <c r="F1156" s="1">
        <v>60</v>
      </c>
      <c r="G1156" s="1" t="s">
        <v>1597</v>
      </c>
      <c r="H1156" s="1" t="s">
        <v>49</v>
      </c>
      <c r="I1156" s="1" t="s">
        <v>50</v>
      </c>
      <c r="J1156" s="1" t="s">
        <v>114</v>
      </c>
      <c r="K1156" s="1" t="s">
        <v>82</v>
      </c>
      <c r="L1156" s="1" t="s">
        <v>61</v>
      </c>
      <c r="M1156" s="1" t="s">
        <v>38</v>
      </c>
      <c r="N1156" s="1">
        <v>42</v>
      </c>
      <c r="O1156" s="2">
        <v>2520</v>
      </c>
      <c r="P1156" s="1">
        <v>11</v>
      </c>
      <c r="Q1156" s="1">
        <v>20230921</v>
      </c>
      <c r="R1156" s="1">
        <v>20231025</v>
      </c>
      <c r="S1156" s="1">
        <v>20231025</v>
      </c>
      <c r="T1156" s="1" t="s">
        <v>38</v>
      </c>
      <c r="U1156" s="1" t="b">
        <v>0</v>
      </c>
      <c r="V1156" s="1" t="b">
        <v>1</v>
      </c>
      <c r="W1156" s="1" t="str" cm="1">
        <f t="array" ref="W1156">_xlfn.XLOOKUP(MID(JuchuZan[[#This Row],[Item'#]],2,3),INDEX(_dtRg_Material,,1),INDEX(_dtRg_Material,,2),"-")</f>
        <v>-</v>
      </c>
      <c r="X1156" s="1">
        <f>JuchuZan[[#This Row],[Total Length]]/JuchuZan[[#This Row],[OrderQty]]</f>
        <v>0</v>
      </c>
      <c r="Y1156" s="87">
        <f>JuchuZan[[#This Row],[TotalPrice]]+Y1155</f>
        <v>1765030.9700000004</v>
      </c>
      <c r="Z11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6" s="1">
        <f>JuchuZan[[#This Row],[Total Length]]/JuchuZan[[#This Row],[Total Block]]</f>
        <v>0</v>
      </c>
      <c r="AB1156" s="1">
        <f>JuchuZan[[#This Row],[TotalPrice]]/JuchuZan[[#This Row],[OrderQty]]</f>
        <v>42</v>
      </c>
      <c r="AC1156" s="1" t="e">
        <f>_xlfn.XLOOKUP(JuchuZan[[#This Row],[H'#]],#REF!,#REF!,"NA",0)</f>
        <v>#REF!</v>
      </c>
      <c r="AD1156" s="1" t="e">
        <f>_xlfn.XLOOKUP(JuchuZan[[#This Row],[H'#]],#REF!,#REF!,"NA",0)</f>
        <v>#REF!</v>
      </c>
      <c r="AE1156" s="1" t="str">
        <f>_xlfn.XLOOKUP(JuchuZan[[#This Row],[H'#]],[3]Sheet1!$H$2:$H$1079,[3]Sheet1!$B$2:$B$1079,"NA",0)</f>
        <v>NA</v>
      </c>
    </row>
    <row r="1157" spans="1:31" hidden="1">
      <c r="A1157" s="1" t="s">
        <v>2953</v>
      </c>
      <c r="B1157" s="1" t="s">
        <v>2954</v>
      </c>
      <c r="C1157" s="1" t="s">
        <v>2955</v>
      </c>
      <c r="D1157" s="1">
        <v>10</v>
      </c>
      <c r="E1157" s="1">
        <v>0</v>
      </c>
      <c r="F1157" s="1">
        <v>10</v>
      </c>
      <c r="G1157" s="1" t="s">
        <v>38</v>
      </c>
      <c r="H1157" s="1" t="s">
        <v>35</v>
      </c>
      <c r="I1157" s="1" t="s">
        <v>43</v>
      </c>
      <c r="J1157" s="1" t="s">
        <v>68</v>
      </c>
      <c r="K1157" s="1" t="s">
        <v>38</v>
      </c>
      <c r="L1157" s="1" t="s">
        <v>38</v>
      </c>
      <c r="M1157" s="1" t="s">
        <v>38</v>
      </c>
      <c r="N1157" s="1">
        <v>53.84</v>
      </c>
      <c r="O1157" s="2">
        <v>538.4</v>
      </c>
      <c r="P1157" s="1">
        <v>21</v>
      </c>
      <c r="Q1157" s="1">
        <v>20230906</v>
      </c>
      <c r="R1157" s="1">
        <v>20231025</v>
      </c>
      <c r="S1157" s="1">
        <v>20231025</v>
      </c>
      <c r="T1157" s="1" t="s">
        <v>38</v>
      </c>
      <c r="U1157" s="1" t="b">
        <v>0</v>
      </c>
      <c r="V1157" s="1" t="b">
        <v>0</v>
      </c>
      <c r="W1157" s="1" t="str" cm="1">
        <f t="array" ref="W1157">_xlfn.XLOOKUP(MID(JuchuZan[[#This Row],[Item'#]],2,3),INDEX(_dtRg_Material,,1),INDEX(_dtRg_Material,,2),"-")</f>
        <v>-</v>
      </c>
      <c r="X1157" s="1">
        <f>JuchuZan[[#This Row],[Total Length]]/JuchuZan[[#This Row],[OrderQty]]</f>
        <v>0</v>
      </c>
      <c r="Y1157" s="87">
        <f>JuchuZan[[#This Row],[TotalPrice]]+Y1156</f>
        <v>1765569.3700000003</v>
      </c>
      <c r="Z11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7" s="1">
        <f>JuchuZan[[#This Row],[Total Length]]/JuchuZan[[#This Row],[Total Block]]</f>
        <v>0</v>
      </c>
      <c r="AB1157" s="1">
        <f>JuchuZan[[#This Row],[TotalPrice]]/JuchuZan[[#This Row],[OrderQty]]</f>
        <v>53.839999999999996</v>
      </c>
      <c r="AC1157" s="1" t="e">
        <f>_xlfn.XLOOKUP(JuchuZan[[#This Row],[H'#]],#REF!,#REF!,"NA",0)</f>
        <v>#REF!</v>
      </c>
      <c r="AD1157" s="1" t="e">
        <f>_xlfn.XLOOKUP(JuchuZan[[#This Row],[H'#]],#REF!,#REF!,"NA",0)</f>
        <v>#REF!</v>
      </c>
      <c r="AE1157" s="1" t="str">
        <f>_xlfn.XLOOKUP(JuchuZan[[#This Row],[H'#]],[3]Sheet1!$H$2:$H$1079,[3]Sheet1!$B$2:$B$1079,"NA",0)</f>
        <v>NA</v>
      </c>
    </row>
    <row r="1158" spans="1:31">
      <c r="A1158" s="1" t="s">
        <v>2956</v>
      </c>
      <c r="B1158" s="1" t="s">
        <v>2273</v>
      </c>
      <c r="C1158" s="1" t="s">
        <v>2274</v>
      </c>
      <c r="D1158" s="1">
        <v>30</v>
      </c>
      <c r="E1158" s="1">
        <v>0</v>
      </c>
      <c r="F1158" s="1">
        <v>30</v>
      </c>
      <c r="G1158" s="1" t="s">
        <v>38</v>
      </c>
      <c r="H1158" s="1" t="s">
        <v>49</v>
      </c>
      <c r="I1158" s="1" t="s">
        <v>50</v>
      </c>
      <c r="J1158" s="1" t="s">
        <v>81</v>
      </c>
      <c r="K1158" s="1" t="s">
        <v>60</v>
      </c>
      <c r="L1158" s="1" t="s">
        <v>38</v>
      </c>
      <c r="M1158" s="1" t="s">
        <v>38</v>
      </c>
      <c r="N1158" s="1">
        <v>46.61</v>
      </c>
      <c r="O1158" s="2">
        <v>1398.3</v>
      </c>
      <c r="P1158" s="1">
        <v>21</v>
      </c>
      <c r="Q1158" s="1">
        <v>20231025</v>
      </c>
      <c r="R1158" s="1">
        <v>20231025</v>
      </c>
      <c r="S1158" s="1">
        <v>20231025</v>
      </c>
      <c r="T1158" s="1" t="s">
        <v>38</v>
      </c>
      <c r="U1158" s="1" t="b">
        <v>0</v>
      </c>
      <c r="V1158" s="1" t="b">
        <v>1</v>
      </c>
      <c r="W1158" s="1" t="str" cm="1">
        <f t="array" ref="W1158">_xlfn.XLOOKUP(MID(JuchuZan[[#This Row],[Item'#]],2,3),INDEX(_dtRg_Material,,1),INDEX(_dtRg_Material,,2),"-")</f>
        <v>-</v>
      </c>
      <c r="X1158" s="1">
        <f>JuchuZan[[#This Row],[Total Length]]/JuchuZan[[#This Row],[OrderQty]]</f>
        <v>0</v>
      </c>
      <c r="Y1158" s="87">
        <f>JuchuZan[[#This Row],[TotalPrice]]+Y1157</f>
        <v>1766967.6700000004</v>
      </c>
      <c r="Z11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8" s="1">
        <f>JuchuZan[[#This Row],[Total Length]]/JuchuZan[[#This Row],[Total Block]]</f>
        <v>0</v>
      </c>
      <c r="AB1158" s="1">
        <f>JuchuZan[[#This Row],[TotalPrice]]/JuchuZan[[#This Row],[OrderQty]]</f>
        <v>46.61</v>
      </c>
      <c r="AC1158" s="1" t="e">
        <f>_xlfn.XLOOKUP(JuchuZan[[#This Row],[H'#]],#REF!,#REF!,"NA",0)</f>
        <v>#REF!</v>
      </c>
      <c r="AD1158" s="1" t="e">
        <f>_xlfn.XLOOKUP(JuchuZan[[#This Row],[H'#]],#REF!,#REF!,"NA",0)</f>
        <v>#REF!</v>
      </c>
      <c r="AE1158" s="1" t="str">
        <f>_xlfn.XLOOKUP(JuchuZan[[#This Row],[H'#]],[3]Sheet1!$H$2:$H$1079,[3]Sheet1!$B$2:$B$1079,"NA",0)</f>
        <v>NA</v>
      </c>
    </row>
    <row r="1159" spans="1:31">
      <c r="A1159" s="1" t="s">
        <v>2957</v>
      </c>
      <c r="B1159" s="1" t="s">
        <v>610</v>
      </c>
      <c r="C1159" s="1" t="s">
        <v>611</v>
      </c>
      <c r="D1159" s="1">
        <v>2</v>
      </c>
      <c r="E1159" s="1">
        <v>6600</v>
      </c>
      <c r="F1159" s="1">
        <v>8</v>
      </c>
      <c r="G1159" s="1" t="s">
        <v>1541</v>
      </c>
      <c r="H1159" s="1" t="s">
        <v>49</v>
      </c>
      <c r="I1159" s="1" t="s">
        <v>50</v>
      </c>
      <c r="J1159" s="1" t="s">
        <v>44</v>
      </c>
      <c r="K1159" s="1" t="s">
        <v>60</v>
      </c>
      <c r="L1159" s="1" t="s">
        <v>38</v>
      </c>
      <c r="M1159" s="1" t="s">
        <v>38</v>
      </c>
      <c r="N1159" s="1">
        <v>1065.23</v>
      </c>
      <c r="O1159" s="2">
        <v>2130.46</v>
      </c>
      <c r="P1159" s="1">
        <v>11</v>
      </c>
      <c r="Q1159" s="1">
        <v>20231025</v>
      </c>
      <c r="R1159" s="1">
        <v>20231025</v>
      </c>
      <c r="S1159" s="1">
        <v>20231025</v>
      </c>
      <c r="T1159" s="1" t="s">
        <v>38</v>
      </c>
      <c r="U1159" s="1" t="b">
        <v>0</v>
      </c>
      <c r="V1159" s="1" t="b">
        <v>1</v>
      </c>
      <c r="W1159" s="1" t="str" cm="1">
        <f t="array" ref="W1159">_xlfn.XLOOKUP(MID(JuchuZan[[#This Row],[Item'#]],2,3),INDEX(_dtRg_Material,,1),INDEX(_dtRg_Material,,2),"-")</f>
        <v>-</v>
      </c>
      <c r="X1159" s="1">
        <f>JuchuZan[[#This Row],[Total Length]]/JuchuZan[[#This Row],[OrderQty]]</f>
        <v>3300</v>
      </c>
      <c r="Y1159" s="87">
        <f>JuchuZan[[#This Row],[TotalPrice]]+Y1158</f>
        <v>1769098.1300000004</v>
      </c>
      <c r="Z11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59" s="1">
        <f>JuchuZan[[#This Row],[Total Length]]/JuchuZan[[#This Row],[Total Block]]</f>
        <v>825</v>
      </c>
      <c r="AB1159" s="1">
        <f>JuchuZan[[#This Row],[TotalPrice]]/JuchuZan[[#This Row],[OrderQty]]</f>
        <v>1065.23</v>
      </c>
      <c r="AC1159" s="1" t="e">
        <f>_xlfn.XLOOKUP(JuchuZan[[#This Row],[H'#]],#REF!,#REF!,"NA",0)</f>
        <v>#REF!</v>
      </c>
      <c r="AD1159" s="1" t="e">
        <f>_xlfn.XLOOKUP(JuchuZan[[#This Row],[H'#]],#REF!,#REF!,"NA",0)</f>
        <v>#REF!</v>
      </c>
      <c r="AE1159" s="1" t="str">
        <f>_xlfn.XLOOKUP(JuchuZan[[#This Row],[H'#]],[3]Sheet1!$H$2:$H$1079,[3]Sheet1!$B$2:$B$1079,"NA",0)</f>
        <v>NA</v>
      </c>
    </row>
    <row r="1160" spans="1:31">
      <c r="A1160" s="1" t="s">
        <v>2958</v>
      </c>
      <c r="B1160" s="1" t="s">
        <v>2440</v>
      </c>
      <c r="C1160" s="1" t="s">
        <v>838</v>
      </c>
      <c r="D1160" s="1">
        <v>15</v>
      </c>
      <c r="E1160" s="1">
        <v>30000</v>
      </c>
      <c r="F1160" s="1">
        <v>0</v>
      </c>
      <c r="G1160" s="1" t="s">
        <v>350</v>
      </c>
      <c r="H1160" s="1" t="s">
        <v>324</v>
      </c>
      <c r="I1160" s="1" t="s">
        <v>50</v>
      </c>
      <c r="J1160" s="1" t="s">
        <v>325</v>
      </c>
      <c r="K1160" s="1" t="s">
        <v>38</v>
      </c>
      <c r="L1160" s="1" t="s">
        <v>61</v>
      </c>
      <c r="M1160" s="1" t="s">
        <v>38</v>
      </c>
      <c r="N1160" s="1">
        <v>383</v>
      </c>
      <c r="O1160" s="2">
        <v>5745</v>
      </c>
      <c r="P1160" s="1">
        <v>11</v>
      </c>
      <c r="Q1160" s="1">
        <v>20231026</v>
      </c>
      <c r="R1160" s="1">
        <v>20231026</v>
      </c>
      <c r="S1160" s="1">
        <v>20231026</v>
      </c>
      <c r="T1160" s="1" t="s">
        <v>38</v>
      </c>
      <c r="U1160" s="1" t="b">
        <v>0</v>
      </c>
      <c r="V1160" s="1" t="b">
        <v>1</v>
      </c>
      <c r="W1160" s="1" t="str" cm="1">
        <f t="array" ref="W1160">_xlfn.XLOOKUP(MID(JuchuZan[[#This Row],[Item'#]],2,3),INDEX(_dtRg_Material,,1),INDEX(_dtRg_Material,,2),"-")</f>
        <v>-</v>
      </c>
      <c r="X1160" s="1">
        <f>JuchuZan[[#This Row],[Total Length]]/JuchuZan[[#This Row],[OrderQty]]</f>
        <v>2000</v>
      </c>
      <c r="Y1160" s="87">
        <f>JuchuZan[[#This Row],[TotalPrice]]+Y1159</f>
        <v>1774843.1300000004</v>
      </c>
      <c r="Z11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0" s="1" t="e">
        <f>JuchuZan[[#This Row],[Total Length]]/JuchuZan[[#This Row],[Total Block]]</f>
        <v>#DIV/0!</v>
      </c>
      <c r="AB1160" s="1">
        <f>JuchuZan[[#This Row],[TotalPrice]]/JuchuZan[[#This Row],[OrderQty]]</f>
        <v>383</v>
      </c>
      <c r="AC1160" s="1" t="e">
        <f>_xlfn.XLOOKUP(JuchuZan[[#This Row],[H'#]],#REF!,#REF!,"NA",0)</f>
        <v>#REF!</v>
      </c>
      <c r="AD1160" s="1" t="e">
        <f>_xlfn.XLOOKUP(JuchuZan[[#This Row],[H'#]],#REF!,#REF!,"NA",0)</f>
        <v>#REF!</v>
      </c>
      <c r="AE1160" s="1" t="str">
        <f>_xlfn.XLOOKUP(JuchuZan[[#This Row],[H'#]],[3]Sheet1!$H$2:$H$1079,[3]Sheet1!$B$2:$B$1079,"NA",0)</f>
        <v>NA</v>
      </c>
    </row>
    <row r="1161" spans="1:31">
      <c r="A1161" s="1" t="s">
        <v>2959</v>
      </c>
      <c r="B1161" s="1" t="s">
        <v>2960</v>
      </c>
      <c r="C1161" s="1" t="s">
        <v>2961</v>
      </c>
      <c r="D1161" s="1">
        <v>200</v>
      </c>
      <c r="E1161" s="1">
        <v>15000</v>
      </c>
      <c r="F1161" s="1">
        <v>200</v>
      </c>
      <c r="G1161" s="1" t="s">
        <v>2479</v>
      </c>
      <c r="H1161" s="1" t="s">
        <v>172</v>
      </c>
      <c r="I1161" s="1" t="s">
        <v>173</v>
      </c>
      <c r="J1161" s="1" t="s">
        <v>243</v>
      </c>
      <c r="K1161" s="1" t="s">
        <v>38</v>
      </c>
      <c r="L1161" s="1" t="s">
        <v>38</v>
      </c>
      <c r="M1161" s="1" t="s">
        <v>38</v>
      </c>
      <c r="N1161" s="1">
        <v>21</v>
      </c>
      <c r="O1161" s="2">
        <v>4200</v>
      </c>
      <c r="P1161" s="1">
        <v>11</v>
      </c>
      <c r="Q1161" s="1">
        <v>20231026</v>
      </c>
      <c r="R1161" s="1">
        <v>20231026</v>
      </c>
      <c r="S1161" s="1">
        <v>20231026</v>
      </c>
      <c r="T1161" s="1" t="s">
        <v>38</v>
      </c>
      <c r="U1161" s="1" t="b">
        <v>0</v>
      </c>
      <c r="V1161" s="1" t="b">
        <v>1</v>
      </c>
      <c r="W1161" s="1" t="str" cm="1">
        <f t="array" ref="W1161">_xlfn.XLOOKUP(MID(JuchuZan[[#This Row],[Item'#]],2,3),INDEX(_dtRg_Material,,1),INDEX(_dtRg_Material,,2),"-")</f>
        <v>M</v>
      </c>
      <c r="X1161" s="1">
        <f>JuchuZan[[#This Row],[Total Length]]/JuchuZan[[#This Row],[OrderQty]]</f>
        <v>75</v>
      </c>
      <c r="Y1161" s="87">
        <f>JuchuZan[[#This Row],[TotalPrice]]+Y1160</f>
        <v>1779043.1300000004</v>
      </c>
      <c r="Z11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1" s="1">
        <f>JuchuZan[[#This Row],[Total Length]]/JuchuZan[[#This Row],[Total Block]]</f>
        <v>75</v>
      </c>
      <c r="AB1161" s="1">
        <f>JuchuZan[[#This Row],[TotalPrice]]/JuchuZan[[#This Row],[OrderQty]]</f>
        <v>21</v>
      </c>
      <c r="AC1161" s="1" t="e">
        <f>_xlfn.XLOOKUP(JuchuZan[[#This Row],[H'#]],#REF!,#REF!,"NA",0)</f>
        <v>#REF!</v>
      </c>
      <c r="AD1161" s="1" t="e">
        <f>_xlfn.XLOOKUP(JuchuZan[[#This Row],[H'#]],#REF!,#REF!,"NA",0)</f>
        <v>#REF!</v>
      </c>
      <c r="AE1161" s="1" t="str">
        <f>_xlfn.XLOOKUP(JuchuZan[[#This Row],[H'#]],[3]Sheet1!$H$2:$H$1079,[3]Sheet1!$B$2:$B$1079,"NA",0)</f>
        <v>WHEEL CUTTING HALF 4</v>
      </c>
    </row>
    <row r="1162" spans="1:31" hidden="1">
      <c r="A1162" s="1" t="s">
        <v>2962</v>
      </c>
      <c r="B1162" s="1" t="s">
        <v>388</v>
      </c>
      <c r="C1162" s="1" t="s">
        <v>389</v>
      </c>
      <c r="D1162" s="1">
        <v>20</v>
      </c>
      <c r="E1162" s="1">
        <v>8000</v>
      </c>
      <c r="F1162" s="1">
        <v>40</v>
      </c>
      <c r="G1162" s="1" t="s">
        <v>135</v>
      </c>
      <c r="H1162" s="1" t="s">
        <v>49</v>
      </c>
      <c r="I1162" s="1" t="s">
        <v>50</v>
      </c>
      <c r="J1162" s="1" t="s">
        <v>59</v>
      </c>
      <c r="K1162" s="1" t="s">
        <v>60</v>
      </c>
      <c r="L1162" s="1" t="s">
        <v>38</v>
      </c>
      <c r="M1162" s="1" t="s">
        <v>53</v>
      </c>
      <c r="N1162" s="1">
        <v>131</v>
      </c>
      <c r="O1162" s="2">
        <v>2620</v>
      </c>
      <c r="P1162" s="1">
        <v>11</v>
      </c>
      <c r="Q1162" s="1">
        <v>20231102</v>
      </c>
      <c r="R1162" s="1">
        <v>20231026</v>
      </c>
      <c r="S1162" s="1">
        <v>20231026</v>
      </c>
      <c r="T1162" s="1" t="s">
        <v>38</v>
      </c>
      <c r="U1162" s="1" t="b">
        <v>1</v>
      </c>
      <c r="V1162" s="1" t="b">
        <v>0</v>
      </c>
      <c r="W1162" s="1" t="str" cm="1">
        <f t="array" ref="W1162">_xlfn.XLOOKUP(MID(JuchuZan[[#This Row],[Item'#]],2,3),INDEX(_dtRg_Material,,1),INDEX(_dtRg_Material,,2),"-")</f>
        <v>-</v>
      </c>
      <c r="X1162" s="1">
        <f>JuchuZan[[#This Row],[Total Length]]/JuchuZan[[#This Row],[OrderQty]]</f>
        <v>400</v>
      </c>
      <c r="Y1162" s="87">
        <f>JuchuZan[[#This Row],[TotalPrice]]+Y1161</f>
        <v>1781663.1300000004</v>
      </c>
      <c r="Z11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2" s="1">
        <f>JuchuZan[[#This Row],[Total Length]]/JuchuZan[[#This Row],[Total Block]]</f>
        <v>200</v>
      </c>
      <c r="AB1162" s="1">
        <f>JuchuZan[[#This Row],[TotalPrice]]/JuchuZan[[#This Row],[OrderQty]]</f>
        <v>131</v>
      </c>
      <c r="AC1162" s="1" t="e">
        <f>_xlfn.XLOOKUP(JuchuZan[[#This Row],[H'#]],#REF!,#REF!,"NA",0)</f>
        <v>#REF!</v>
      </c>
      <c r="AD1162" s="1" t="e">
        <f>_xlfn.XLOOKUP(JuchuZan[[#This Row],[H'#]],#REF!,#REF!,"NA",0)</f>
        <v>#REF!</v>
      </c>
      <c r="AE1162" s="1" t="str">
        <f>_xlfn.XLOOKUP(JuchuZan[[#This Row],[H'#]],[3]Sheet1!$H$2:$H$1079,[3]Sheet1!$B$2:$B$1079,"NA",0)</f>
        <v>NA</v>
      </c>
    </row>
    <row r="1163" spans="1:31">
      <c r="A1163" s="1" t="s">
        <v>2963</v>
      </c>
      <c r="B1163" s="1" t="s">
        <v>2964</v>
      </c>
      <c r="C1163" s="1" t="s">
        <v>2965</v>
      </c>
      <c r="D1163" s="1">
        <v>2</v>
      </c>
      <c r="E1163" s="1">
        <v>2800</v>
      </c>
      <c r="F1163" s="1">
        <v>4</v>
      </c>
      <c r="G1163" s="1" t="s">
        <v>42</v>
      </c>
      <c r="H1163" s="1" t="s">
        <v>49</v>
      </c>
      <c r="I1163" s="1" t="s">
        <v>50</v>
      </c>
      <c r="J1163" s="1" t="s">
        <v>397</v>
      </c>
      <c r="K1163" s="1" t="s">
        <v>60</v>
      </c>
      <c r="L1163" s="1" t="s">
        <v>38</v>
      </c>
      <c r="M1163" s="1" t="s">
        <v>38</v>
      </c>
      <c r="N1163" s="1">
        <v>276.2</v>
      </c>
      <c r="O1163" s="2">
        <v>552.4</v>
      </c>
      <c r="P1163" s="1">
        <v>11</v>
      </c>
      <c r="Q1163" s="1">
        <v>20230704</v>
      </c>
      <c r="R1163" s="1">
        <v>20231026</v>
      </c>
      <c r="S1163" s="1">
        <v>20231026</v>
      </c>
      <c r="T1163" s="1" t="s">
        <v>38</v>
      </c>
      <c r="U1163" s="1" t="b">
        <v>0</v>
      </c>
      <c r="V1163" s="1" t="b">
        <v>1</v>
      </c>
      <c r="W1163" s="1" t="str" cm="1">
        <f t="array" ref="W1163">_xlfn.XLOOKUP(MID(JuchuZan[[#This Row],[Item'#]],2,3),INDEX(_dtRg_Material,,1),INDEX(_dtRg_Material,,2),"-")</f>
        <v>-</v>
      </c>
      <c r="X1163" s="1">
        <f>JuchuZan[[#This Row],[Total Length]]/JuchuZan[[#This Row],[OrderQty]]</f>
        <v>1400</v>
      </c>
      <c r="Y1163" s="87">
        <f>JuchuZan[[#This Row],[TotalPrice]]+Y1162</f>
        <v>1782215.5300000003</v>
      </c>
      <c r="Z11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3" s="1">
        <f>JuchuZan[[#This Row],[Total Length]]/JuchuZan[[#This Row],[Total Block]]</f>
        <v>700</v>
      </c>
      <c r="AB1163" s="1">
        <f>JuchuZan[[#This Row],[TotalPrice]]/JuchuZan[[#This Row],[OrderQty]]</f>
        <v>276.2</v>
      </c>
      <c r="AC1163" s="1" t="e">
        <f>_xlfn.XLOOKUP(JuchuZan[[#This Row],[H'#]],#REF!,#REF!,"NA",0)</f>
        <v>#REF!</v>
      </c>
      <c r="AD1163" s="1" t="e">
        <f>_xlfn.XLOOKUP(JuchuZan[[#This Row],[H'#]],#REF!,#REF!,"NA",0)</f>
        <v>#REF!</v>
      </c>
      <c r="AE1163" s="1" t="str">
        <f>_xlfn.XLOOKUP(JuchuZan[[#This Row],[H'#]],[3]Sheet1!$H$2:$H$1079,[3]Sheet1!$B$2:$B$1079,"NA",0)</f>
        <v>NA</v>
      </c>
    </row>
    <row r="1164" spans="1:31">
      <c r="A1164" s="1" t="s">
        <v>2966</v>
      </c>
      <c r="B1164" s="1" t="s">
        <v>534</v>
      </c>
      <c r="C1164" s="1" t="s">
        <v>535</v>
      </c>
      <c r="D1164" s="1">
        <v>8</v>
      </c>
      <c r="E1164" s="1">
        <v>24000</v>
      </c>
      <c r="F1164" s="1">
        <v>0</v>
      </c>
      <c r="G1164" s="1" t="s">
        <v>38</v>
      </c>
      <c r="H1164" s="1" t="s">
        <v>324</v>
      </c>
      <c r="I1164" s="1" t="s">
        <v>50</v>
      </c>
      <c r="J1164" s="1" t="s">
        <v>325</v>
      </c>
      <c r="K1164" s="1" t="s">
        <v>38</v>
      </c>
      <c r="L1164" s="1" t="s">
        <v>61</v>
      </c>
      <c r="M1164" s="1" t="s">
        <v>38</v>
      </c>
      <c r="N1164" s="1">
        <v>727.18</v>
      </c>
      <c r="O1164" s="2">
        <v>5817.44</v>
      </c>
      <c r="P1164" s="1">
        <v>21</v>
      </c>
      <c r="Q1164" s="1">
        <v>20231026</v>
      </c>
      <c r="R1164" s="1">
        <v>20231026</v>
      </c>
      <c r="S1164" s="1">
        <v>20231026</v>
      </c>
      <c r="T1164" s="1" t="s">
        <v>38</v>
      </c>
      <c r="U1164" s="1" t="b">
        <v>0</v>
      </c>
      <c r="V1164" s="1" t="b">
        <v>1</v>
      </c>
      <c r="W1164" s="1" t="str" cm="1">
        <f t="array" ref="W1164">_xlfn.XLOOKUP(MID(JuchuZan[[#This Row],[Item'#]],2,3),INDEX(_dtRg_Material,,1),INDEX(_dtRg_Material,,2),"-")</f>
        <v>-</v>
      </c>
      <c r="X1164" s="1">
        <f>JuchuZan[[#This Row],[Total Length]]/JuchuZan[[#This Row],[OrderQty]]</f>
        <v>3000</v>
      </c>
      <c r="Y1164" s="87">
        <f>JuchuZan[[#This Row],[TotalPrice]]+Y1163</f>
        <v>1788032.9700000002</v>
      </c>
      <c r="Z11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4" s="1" t="e">
        <f>JuchuZan[[#This Row],[Total Length]]/JuchuZan[[#This Row],[Total Block]]</f>
        <v>#DIV/0!</v>
      </c>
      <c r="AB1164" s="1">
        <f>JuchuZan[[#This Row],[TotalPrice]]/JuchuZan[[#This Row],[OrderQty]]</f>
        <v>727.18</v>
      </c>
      <c r="AC1164" s="1" t="e">
        <f>_xlfn.XLOOKUP(JuchuZan[[#This Row],[H'#]],#REF!,#REF!,"NA",0)</f>
        <v>#REF!</v>
      </c>
      <c r="AD1164" s="1" t="e">
        <f>_xlfn.XLOOKUP(JuchuZan[[#This Row],[H'#]],#REF!,#REF!,"NA",0)</f>
        <v>#REF!</v>
      </c>
      <c r="AE1164" s="1" t="str">
        <f>_xlfn.XLOOKUP(JuchuZan[[#This Row],[H'#]],[3]Sheet1!$H$2:$H$1079,[3]Sheet1!$B$2:$B$1079,"NA",0)</f>
        <v>NA</v>
      </c>
    </row>
    <row r="1165" spans="1:31">
      <c r="A1165" s="1" t="s">
        <v>2967</v>
      </c>
      <c r="B1165" s="1" t="s">
        <v>2641</v>
      </c>
      <c r="C1165" s="1" t="s">
        <v>2642</v>
      </c>
      <c r="D1165" s="1">
        <v>5</v>
      </c>
      <c r="E1165" s="1">
        <v>1550</v>
      </c>
      <c r="F1165" s="1">
        <v>10</v>
      </c>
      <c r="G1165" s="1" t="s">
        <v>135</v>
      </c>
      <c r="H1165" s="1" t="s">
        <v>183</v>
      </c>
      <c r="I1165" s="1" t="s">
        <v>184</v>
      </c>
      <c r="J1165" s="1" t="s">
        <v>59</v>
      </c>
      <c r="K1165" s="1" t="s">
        <v>185</v>
      </c>
      <c r="L1165" s="1" t="s">
        <v>38</v>
      </c>
      <c r="M1165" s="1" t="s">
        <v>38</v>
      </c>
      <c r="N1165" s="1">
        <v>105</v>
      </c>
      <c r="O1165" s="2">
        <v>525</v>
      </c>
      <c r="P1165" s="1">
        <v>11</v>
      </c>
      <c r="Q1165" s="1">
        <v>20231026</v>
      </c>
      <c r="R1165" s="1">
        <v>20231026</v>
      </c>
      <c r="S1165" s="1">
        <v>20231026</v>
      </c>
      <c r="T1165" s="1" t="s">
        <v>38</v>
      </c>
      <c r="U1165" s="1" t="b">
        <v>0</v>
      </c>
      <c r="V1165" s="1" t="b">
        <v>1</v>
      </c>
      <c r="W1165" s="1" t="str" cm="1">
        <f t="array" ref="W1165">_xlfn.XLOOKUP(MID(JuchuZan[[#This Row],[Item'#]],2,3),INDEX(_dtRg_Material,,1),INDEX(_dtRg_Material,,2),"-")</f>
        <v>M</v>
      </c>
      <c r="X1165" s="1">
        <f>JuchuZan[[#This Row],[Total Length]]/JuchuZan[[#This Row],[OrderQty]]</f>
        <v>310</v>
      </c>
      <c r="Y1165" s="87">
        <f>JuchuZan[[#This Row],[TotalPrice]]+Y1164</f>
        <v>1788557.9700000002</v>
      </c>
      <c r="Z11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5" s="1">
        <f>JuchuZan[[#This Row],[Total Length]]/JuchuZan[[#This Row],[Total Block]]</f>
        <v>155</v>
      </c>
      <c r="AB1165" s="1">
        <f>JuchuZan[[#This Row],[TotalPrice]]/JuchuZan[[#This Row],[OrderQty]]</f>
        <v>105</v>
      </c>
      <c r="AC1165" s="1" t="e">
        <f>_xlfn.XLOOKUP(JuchuZan[[#This Row],[H'#]],#REF!,#REF!,"NA",0)</f>
        <v>#REF!</v>
      </c>
      <c r="AD1165" s="1" t="e">
        <f>_xlfn.XLOOKUP(JuchuZan[[#This Row],[H'#]],#REF!,#REF!,"NA",0)</f>
        <v>#REF!</v>
      </c>
      <c r="AE1165" s="1" t="str">
        <f>_xlfn.XLOOKUP(JuchuZan[[#This Row],[H'#]],[3]Sheet1!$H$2:$H$1079,[3]Sheet1!$B$2:$B$1079,"NA",0)</f>
        <v>WHEEL CUTTING HALF 4</v>
      </c>
    </row>
    <row r="1166" spans="1:31">
      <c r="A1166" s="1" t="s">
        <v>2968</v>
      </c>
      <c r="B1166" s="1" t="s">
        <v>637</v>
      </c>
      <c r="C1166" s="1" t="s">
        <v>638</v>
      </c>
      <c r="D1166" s="1">
        <v>8</v>
      </c>
      <c r="E1166" s="1">
        <v>0</v>
      </c>
      <c r="F1166" s="1">
        <v>8</v>
      </c>
      <c r="G1166" s="1" t="s">
        <v>38</v>
      </c>
      <c r="H1166" s="1" t="s">
        <v>157</v>
      </c>
      <c r="I1166" s="1" t="s">
        <v>67</v>
      </c>
      <c r="J1166" s="1" t="s">
        <v>325</v>
      </c>
      <c r="K1166" s="1" t="s">
        <v>639</v>
      </c>
      <c r="L1166" s="1" t="s">
        <v>61</v>
      </c>
      <c r="M1166" s="1" t="s">
        <v>38</v>
      </c>
      <c r="N1166" s="1">
        <v>131.47999999999999</v>
      </c>
      <c r="O1166" s="2">
        <v>1051.8399999999999</v>
      </c>
      <c r="P1166" s="1">
        <v>21</v>
      </c>
      <c r="Q1166" s="1">
        <v>20230825</v>
      </c>
      <c r="R1166" s="1">
        <v>20231026</v>
      </c>
      <c r="S1166" s="1">
        <v>20231026</v>
      </c>
      <c r="T1166" s="1" t="s">
        <v>38</v>
      </c>
      <c r="U1166" s="1" t="b">
        <v>0</v>
      </c>
      <c r="V1166" s="1" t="b">
        <v>1</v>
      </c>
      <c r="W1166" s="1" t="str" cm="1">
        <f t="array" ref="W1166">_xlfn.XLOOKUP(MID(JuchuZan[[#This Row],[Item'#]],2,3),INDEX(_dtRg_Material,,1),INDEX(_dtRg_Material,,2),"-")</f>
        <v>-</v>
      </c>
      <c r="X1166" s="1">
        <f>JuchuZan[[#This Row],[Total Length]]/JuchuZan[[#This Row],[OrderQty]]</f>
        <v>0</v>
      </c>
      <c r="Y1166" s="87">
        <f>JuchuZan[[#This Row],[TotalPrice]]+Y1165</f>
        <v>1789609.8100000003</v>
      </c>
      <c r="Z11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6" s="1">
        <f>JuchuZan[[#This Row],[Total Length]]/JuchuZan[[#This Row],[Total Block]]</f>
        <v>0</v>
      </c>
      <c r="AB1166" s="1">
        <f>JuchuZan[[#This Row],[TotalPrice]]/JuchuZan[[#This Row],[OrderQty]]</f>
        <v>131.47999999999999</v>
      </c>
      <c r="AC1166" s="1" t="e">
        <f>_xlfn.XLOOKUP(JuchuZan[[#This Row],[H'#]],#REF!,#REF!,"NA",0)</f>
        <v>#REF!</v>
      </c>
      <c r="AD1166" s="1" t="e">
        <f>_xlfn.XLOOKUP(JuchuZan[[#This Row],[H'#]],#REF!,#REF!,"NA",0)</f>
        <v>#REF!</v>
      </c>
      <c r="AE1166" s="1" t="str">
        <f>_xlfn.XLOOKUP(JuchuZan[[#This Row],[H'#]],[3]Sheet1!$H$2:$H$1079,[3]Sheet1!$B$2:$B$1079,"NA",0)</f>
        <v>NA</v>
      </c>
    </row>
    <row r="1167" spans="1:31">
      <c r="A1167" s="1" t="s">
        <v>2969</v>
      </c>
      <c r="B1167" s="1" t="s">
        <v>1870</v>
      </c>
      <c r="C1167" s="1" t="s">
        <v>1871</v>
      </c>
      <c r="D1167" s="1">
        <v>10</v>
      </c>
      <c r="E1167" s="1">
        <v>0</v>
      </c>
      <c r="F1167" s="1">
        <v>10</v>
      </c>
      <c r="G1167" s="1" t="s">
        <v>38</v>
      </c>
      <c r="H1167" s="1" t="s">
        <v>49</v>
      </c>
      <c r="I1167" s="1" t="s">
        <v>50</v>
      </c>
      <c r="J1167" s="1" t="s">
        <v>44</v>
      </c>
      <c r="K1167" s="1" t="s">
        <v>60</v>
      </c>
      <c r="L1167" s="1" t="s">
        <v>61</v>
      </c>
      <c r="M1167" s="1" t="s">
        <v>38</v>
      </c>
      <c r="N1167" s="1">
        <v>118.05</v>
      </c>
      <c r="O1167" s="2">
        <v>1180.5</v>
      </c>
      <c r="P1167" s="1">
        <v>21</v>
      </c>
      <c r="Q1167" s="1">
        <v>20231026</v>
      </c>
      <c r="R1167" s="1">
        <v>20231026</v>
      </c>
      <c r="S1167" s="1">
        <v>20231026</v>
      </c>
      <c r="T1167" s="1" t="s">
        <v>38</v>
      </c>
      <c r="U1167" s="1" t="b">
        <v>0</v>
      </c>
      <c r="V1167" s="1" t="b">
        <v>1</v>
      </c>
      <c r="W1167" s="1" t="str" cm="1">
        <f t="array" ref="W1167">_xlfn.XLOOKUP(MID(JuchuZan[[#This Row],[Item'#]],2,3),INDEX(_dtRg_Material,,1),INDEX(_dtRg_Material,,2),"-")</f>
        <v>-</v>
      </c>
      <c r="X1167" s="1">
        <f>JuchuZan[[#This Row],[Total Length]]/JuchuZan[[#This Row],[OrderQty]]</f>
        <v>0</v>
      </c>
      <c r="Y1167" s="87">
        <f>JuchuZan[[#This Row],[TotalPrice]]+Y1166</f>
        <v>1790790.3100000003</v>
      </c>
      <c r="Z11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7" s="1">
        <f>JuchuZan[[#This Row],[Total Length]]/JuchuZan[[#This Row],[Total Block]]</f>
        <v>0</v>
      </c>
      <c r="AB1167" s="1">
        <f>JuchuZan[[#This Row],[TotalPrice]]/JuchuZan[[#This Row],[OrderQty]]</f>
        <v>118.05</v>
      </c>
      <c r="AC1167" s="1" t="e">
        <f>_xlfn.XLOOKUP(JuchuZan[[#This Row],[H'#]],#REF!,#REF!,"NA",0)</f>
        <v>#REF!</v>
      </c>
      <c r="AD1167" s="1" t="e">
        <f>_xlfn.XLOOKUP(JuchuZan[[#This Row],[H'#]],#REF!,#REF!,"NA",0)</f>
        <v>#REF!</v>
      </c>
      <c r="AE1167" s="1" t="str">
        <f>_xlfn.XLOOKUP(JuchuZan[[#This Row],[H'#]],[3]Sheet1!$H$2:$H$1079,[3]Sheet1!$B$2:$B$1079,"NA",0)</f>
        <v>NA</v>
      </c>
    </row>
    <row r="1168" spans="1:31">
      <c r="A1168" s="1" t="s">
        <v>2970</v>
      </c>
      <c r="B1168" s="1" t="s">
        <v>1870</v>
      </c>
      <c r="C1168" s="1" t="s">
        <v>1871</v>
      </c>
      <c r="D1168" s="1">
        <v>10</v>
      </c>
      <c r="E1168" s="1">
        <v>0</v>
      </c>
      <c r="F1168" s="1">
        <v>10</v>
      </c>
      <c r="G1168" s="1" t="s">
        <v>38</v>
      </c>
      <c r="H1168" s="1" t="s">
        <v>49</v>
      </c>
      <c r="I1168" s="1" t="s">
        <v>50</v>
      </c>
      <c r="J1168" s="1" t="s">
        <v>44</v>
      </c>
      <c r="K1168" s="1" t="s">
        <v>60</v>
      </c>
      <c r="L1168" s="1" t="s">
        <v>61</v>
      </c>
      <c r="M1168" s="1" t="s">
        <v>38</v>
      </c>
      <c r="N1168" s="1">
        <v>118.05</v>
      </c>
      <c r="O1168" s="2">
        <v>1180.5</v>
      </c>
      <c r="P1168" s="1">
        <v>21</v>
      </c>
      <c r="Q1168" s="1">
        <v>20231026</v>
      </c>
      <c r="R1168" s="1">
        <v>20231026</v>
      </c>
      <c r="S1168" s="1">
        <v>20231026</v>
      </c>
      <c r="T1168" s="1" t="s">
        <v>38</v>
      </c>
      <c r="U1168" s="1" t="b">
        <v>0</v>
      </c>
      <c r="V1168" s="1" t="b">
        <v>1</v>
      </c>
      <c r="W1168" s="1" t="str" cm="1">
        <f t="array" ref="W1168">_xlfn.XLOOKUP(MID(JuchuZan[[#This Row],[Item'#]],2,3),INDEX(_dtRg_Material,,1),INDEX(_dtRg_Material,,2),"-")</f>
        <v>-</v>
      </c>
      <c r="X1168" s="1">
        <f>JuchuZan[[#This Row],[Total Length]]/JuchuZan[[#This Row],[OrderQty]]</f>
        <v>0</v>
      </c>
      <c r="Y1168" s="87">
        <f>JuchuZan[[#This Row],[TotalPrice]]+Y1167</f>
        <v>1791970.8100000003</v>
      </c>
      <c r="Z11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8" s="1">
        <f>JuchuZan[[#This Row],[Total Length]]/JuchuZan[[#This Row],[Total Block]]</f>
        <v>0</v>
      </c>
      <c r="AB1168" s="1">
        <f>JuchuZan[[#This Row],[TotalPrice]]/JuchuZan[[#This Row],[OrderQty]]</f>
        <v>118.05</v>
      </c>
      <c r="AC1168" s="1" t="e">
        <f>_xlfn.XLOOKUP(JuchuZan[[#This Row],[H'#]],#REF!,#REF!,"NA",0)</f>
        <v>#REF!</v>
      </c>
      <c r="AD1168" s="1" t="e">
        <f>_xlfn.XLOOKUP(JuchuZan[[#This Row],[H'#]],#REF!,#REF!,"NA",0)</f>
        <v>#REF!</v>
      </c>
      <c r="AE1168" s="1" t="str">
        <f>_xlfn.XLOOKUP(JuchuZan[[#This Row],[H'#]],[3]Sheet1!$H$2:$H$1079,[3]Sheet1!$B$2:$B$1079,"NA",0)</f>
        <v>NA</v>
      </c>
    </row>
    <row r="1169" spans="1:31">
      <c r="A1169" s="1" t="s">
        <v>2971</v>
      </c>
      <c r="B1169" s="1" t="s">
        <v>2207</v>
      </c>
      <c r="C1169" s="1" t="s">
        <v>2208</v>
      </c>
      <c r="D1169" s="1">
        <v>2</v>
      </c>
      <c r="E1169" s="1">
        <v>0</v>
      </c>
      <c r="F1169" s="1">
        <v>2</v>
      </c>
      <c r="G1169" s="1" t="s">
        <v>38</v>
      </c>
      <c r="H1169" s="1" t="s">
        <v>49</v>
      </c>
      <c r="I1169" s="1" t="s">
        <v>50</v>
      </c>
      <c r="J1169" s="1" t="s">
        <v>325</v>
      </c>
      <c r="K1169" s="1" t="s">
        <v>82</v>
      </c>
      <c r="L1169" s="1" t="s">
        <v>61</v>
      </c>
      <c r="M1169" s="1" t="s">
        <v>38</v>
      </c>
      <c r="N1169" s="1">
        <v>177.16</v>
      </c>
      <c r="O1169" s="2">
        <v>354.32</v>
      </c>
      <c r="P1169" s="1">
        <v>21</v>
      </c>
      <c r="Q1169" s="1">
        <v>20231026</v>
      </c>
      <c r="R1169" s="1">
        <v>20231026</v>
      </c>
      <c r="S1169" s="1">
        <v>20231026</v>
      </c>
      <c r="T1169" s="1" t="s">
        <v>38</v>
      </c>
      <c r="U1169" s="1" t="b">
        <v>0</v>
      </c>
      <c r="V1169" s="1" t="b">
        <v>1</v>
      </c>
      <c r="W1169" s="1" t="str" cm="1">
        <f t="array" ref="W1169">_xlfn.XLOOKUP(MID(JuchuZan[[#This Row],[Item'#]],2,3),INDEX(_dtRg_Material,,1),INDEX(_dtRg_Material,,2),"-")</f>
        <v>-</v>
      </c>
      <c r="X1169" s="1">
        <f>JuchuZan[[#This Row],[Total Length]]/JuchuZan[[#This Row],[OrderQty]]</f>
        <v>0</v>
      </c>
      <c r="Y1169" s="87">
        <f>JuchuZan[[#This Row],[TotalPrice]]+Y1168</f>
        <v>1792325.1300000004</v>
      </c>
      <c r="Z11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69" s="1">
        <f>JuchuZan[[#This Row],[Total Length]]/JuchuZan[[#This Row],[Total Block]]</f>
        <v>0</v>
      </c>
      <c r="AB1169" s="1">
        <f>JuchuZan[[#This Row],[TotalPrice]]/JuchuZan[[#This Row],[OrderQty]]</f>
        <v>177.16</v>
      </c>
      <c r="AC1169" s="1" t="e">
        <f>_xlfn.XLOOKUP(JuchuZan[[#This Row],[H'#]],#REF!,#REF!,"NA",0)</f>
        <v>#REF!</v>
      </c>
      <c r="AD1169" s="1" t="e">
        <f>_xlfn.XLOOKUP(JuchuZan[[#This Row],[H'#]],#REF!,#REF!,"NA",0)</f>
        <v>#REF!</v>
      </c>
      <c r="AE1169" s="1" t="str">
        <f>_xlfn.XLOOKUP(JuchuZan[[#This Row],[H'#]],[3]Sheet1!$H$2:$H$1079,[3]Sheet1!$B$2:$B$1079,"NA",0)</f>
        <v>NA</v>
      </c>
    </row>
    <row r="1170" spans="1:31">
      <c r="A1170" s="1" t="s">
        <v>2972</v>
      </c>
      <c r="B1170" s="1" t="s">
        <v>2500</v>
      </c>
      <c r="C1170" s="1" t="s">
        <v>2501</v>
      </c>
      <c r="D1170" s="1">
        <v>10</v>
      </c>
      <c r="E1170" s="1">
        <v>0</v>
      </c>
      <c r="F1170" s="1">
        <v>10</v>
      </c>
      <c r="G1170" s="1" t="s">
        <v>38</v>
      </c>
      <c r="H1170" s="1" t="s">
        <v>49</v>
      </c>
      <c r="I1170" s="1" t="s">
        <v>50</v>
      </c>
      <c r="J1170" s="1" t="s">
        <v>325</v>
      </c>
      <c r="K1170" s="1" t="s">
        <v>82</v>
      </c>
      <c r="L1170" s="1" t="s">
        <v>61</v>
      </c>
      <c r="M1170" s="1" t="s">
        <v>53</v>
      </c>
      <c r="N1170" s="1">
        <v>185.4</v>
      </c>
      <c r="O1170" s="2">
        <v>1854</v>
      </c>
      <c r="P1170" s="1">
        <v>21</v>
      </c>
      <c r="Q1170" s="1">
        <v>20231026</v>
      </c>
      <c r="R1170" s="1">
        <v>20231026</v>
      </c>
      <c r="S1170" s="1">
        <v>20231026</v>
      </c>
      <c r="T1170" s="1" t="s">
        <v>38</v>
      </c>
      <c r="U1170" s="1" t="b">
        <v>0</v>
      </c>
      <c r="V1170" s="1" t="b">
        <v>1</v>
      </c>
      <c r="W1170" s="1" t="str" cm="1">
        <f t="array" ref="W1170">_xlfn.XLOOKUP(MID(JuchuZan[[#This Row],[Item'#]],2,3),INDEX(_dtRg_Material,,1),INDEX(_dtRg_Material,,2),"-")</f>
        <v>-</v>
      </c>
      <c r="X1170" s="1">
        <f>JuchuZan[[#This Row],[Total Length]]/JuchuZan[[#This Row],[OrderQty]]</f>
        <v>0</v>
      </c>
      <c r="Y1170" s="87">
        <f>JuchuZan[[#This Row],[TotalPrice]]+Y1169</f>
        <v>1794179.1300000004</v>
      </c>
      <c r="Z11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0" s="1">
        <f>JuchuZan[[#This Row],[Total Length]]/JuchuZan[[#This Row],[Total Block]]</f>
        <v>0</v>
      </c>
      <c r="AB1170" s="1">
        <f>JuchuZan[[#This Row],[TotalPrice]]/JuchuZan[[#This Row],[OrderQty]]</f>
        <v>185.4</v>
      </c>
      <c r="AC1170" s="1" t="e">
        <f>_xlfn.XLOOKUP(JuchuZan[[#This Row],[H'#]],#REF!,#REF!,"NA",0)</f>
        <v>#REF!</v>
      </c>
      <c r="AD1170" s="1" t="e">
        <f>_xlfn.XLOOKUP(JuchuZan[[#This Row],[H'#]],#REF!,#REF!,"NA",0)</f>
        <v>#REF!</v>
      </c>
      <c r="AE1170" s="1" t="str">
        <f>_xlfn.XLOOKUP(JuchuZan[[#This Row],[H'#]],[3]Sheet1!$H$2:$H$1079,[3]Sheet1!$B$2:$B$1079,"NA",0)</f>
        <v>NA</v>
      </c>
    </row>
    <row r="1171" spans="1:31">
      <c r="A1171" s="1" t="s">
        <v>2973</v>
      </c>
      <c r="B1171" s="1" t="s">
        <v>2500</v>
      </c>
      <c r="C1171" s="1" t="s">
        <v>2501</v>
      </c>
      <c r="D1171" s="1">
        <v>10</v>
      </c>
      <c r="E1171" s="1">
        <v>0</v>
      </c>
      <c r="F1171" s="1">
        <v>10</v>
      </c>
      <c r="G1171" s="1" t="s">
        <v>38</v>
      </c>
      <c r="H1171" s="1" t="s">
        <v>49</v>
      </c>
      <c r="I1171" s="1" t="s">
        <v>50</v>
      </c>
      <c r="J1171" s="1" t="s">
        <v>325</v>
      </c>
      <c r="K1171" s="1" t="s">
        <v>82</v>
      </c>
      <c r="L1171" s="1" t="s">
        <v>61</v>
      </c>
      <c r="M1171" s="1" t="s">
        <v>53</v>
      </c>
      <c r="N1171" s="1">
        <v>185.4</v>
      </c>
      <c r="O1171" s="2">
        <v>1854</v>
      </c>
      <c r="P1171" s="1">
        <v>21</v>
      </c>
      <c r="Q1171" s="1">
        <v>20231026</v>
      </c>
      <c r="R1171" s="1">
        <v>20231026</v>
      </c>
      <c r="S1171" s="1">
        <v>20231026</v>
      </c>
      <c r="T1171" s="1" t="s">
        <v>38</v>
      </c>
      <c r="U1171" s="1" t="b">
        <v>0</v>
      </c>
      <c r="V1171" s="1" t="b">
        <v>1</v>
      </c>
      <c r="W1171" s="1" t="str" cm="1">
        <f t="array" ref="W1171">_xlfn.XLOOKUP(MID(JuchuZan[[#This Row],[Item'#]],2,3),INDEX(_dtRg_Material,,1),INDEX(_dtRg_Material,,2),"-")</f>
        <v>-</v>
      </c>
      <c r="X1171" s="1">
        <f>JuchuZan[[#This Row],[Total Length]]/JuchuZan[[#This Row],[OrderQty]]</f>
        <v>0</v>
      </c>
      <c r="Y1171" s="87">
        <f>JuchuZan[[#This Row],[TotalPrice]]+Y1170</f>
        <v>1796033.1300000004</v>
      </c>
      <c r="Z11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1" s="1">
        <f>JuchuZan[[#This Row],[Total Length]]/JuchuZan[[#This Row],[Total Block]]</f>
        <v>0</v>
      </c>
      <c r="AB1171" s="1">
        <f>JuchuZan[[#This Row],[TotalPrice]]/JuchuZan[[#This Row],[OrderQty]]</f>
        <v>185.4</v>
      </c>
      <c r="AC1171" s="1" t="e">
        <f>_xlfn.XLOOKUP(JuchuZan[[#This Row],[H'#]],#REF!,#REF!,"NA",0)</f>
        <v>#REF!</v>
      </c>
      <c r="AD1171" s="1" t="e">
        <f>_xlfn.XLOOKUP(JuchuZan[[#This Row],[H'#]],#REF!,#REF!,"NA",0)</f>
        <v>#REF!</v>
      </c>
      <c r="AE1171" s="1" t="str">
        <f>_xlfn.XLOOKUP(JuchuZan[[#This Row],[H'#]],[3]Sheet1!$H$2:$H$1079,[3]Sheet1!$B$2:$B$1079,"NA",0)</f>
        <v>NA</v>
      </c>
    </row>
    <row r="1172" spans="1:31">
      <c r="A1172" s="1" t="s">
        <v>2974</v>
      </c>
      <c r="B1172" s="1" t="s">
        <v>2500</v>
      </c>
      <c r="C1172" s="1" t="s">
        <v>2501</v>
      </c>
      <c r="D1172" s="1">
        <v>4</v>
      </c>
      <c r="E1172" s="1">
        <v>0</v>
      </c>
      <c r="F1172" s="1">
        <v>4</v>
      </c>
      <c r="G1172" s="1" t="s">
        <v>38</v>
      </c>
      <c r="H1172" s="1" t="s">
        <v>49</v>
      </c>
      <c r="I1172" s="1" t="s">
        <v>50</v>
      </c>
      <c r="J1172" s="1" t="s">
        <v>325</v>
      </c>
      <c r="K1172" s="1" t="s">
        <v>82</v>
      </c>
      <c r="L1172" s="1" t="s">
        <v>61</v>
      </c>
      <c r="M1172" s="1" t="s">
        <v>53</v>
      </c>
      <c r="N1172" s="1">
        <v>185.4</v>
      </c>
      <c r="O1172" s="2">
        <v>741.6</v>
      </c>
      <c r="P1172" s="1">
        <v>21</v>
      </c>
      <c r="Q1172" s="1">
        <v>20231026</v>
      </c>
      <c r="R1172" s="1">
        <v>20231026</v>
      </c>
      <c r="S1172" s="1">
        <v>20231026</v>
      </c>
      <c r="T1172" s="1" t="s">
        <v>38</v>
      </c>
      <c r="U1172" s="1" t="b">
        <v>0</v>
      </c>
      <c r="V1172" s="1" t="b">
        <v>1</v>
      </c>
      <c r="W1172" s="1" t="str" cm="1">
        <f t="array" ref="W1172">_xlfn.XLOOKUP(MID(JuchuZan[[#This Row],[Item'#]],2,3),INDEX(_dtRg_Material,,1),INDEX(_dtRg_Material,,2),"-")</f>
        <v>-</v>
      </c>
      <c r="X1172" s="1">
        <f>JuchuZan[[#This Row],[Total Length]]/JuchuZan[[#This Row],[OrderQty]]</f>
        <v>0</v>
      </c>
      <c r="Y1172" s="87">
        <f>JuchuZan[[#This Row],[TotalPrice]]+Y1171</f>
        <v>1796774.7300000004</v>
      </c>
      <c r="Z11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2" s="1">
        <f>JuchuZan[[#This Row],[Total Length]]/JuchuZan[[#This Row],[Total Block]]</f>
        <v>0</v>
      </c>
      <c r="AB1172" s="1">
        <f>JuchuZan[[#This Row],[TotalPrice]]/JuchuZan[[#This Row],[OrderQty]]</f>
        <v>185.4</v>
      </c>
      <c r="AC1172" s="1" t="e">
        <f>_xlfn.XLOOKUP(JuchuZan[[#This Row],[H'#]],#REF!,#REF!,"NA",0)</f>
        <v>#REF!</v>
      </c>
      <c r="AD1172" s="1" t="e">
        <f>_xlfn.XLOOKUP(JuchuZan[[#This Row],[H'#]],#REF!,#REF!,"NA",0)</f>
        <v>#REF!</v>
      </c>
      <c r="AE1172" s="1" t="str">
        <f>_xlfn.XLOOKUP(JuchuZan[[#This Row],[H'#]],[3]Sheet1!$H$2:$H$1079,[3]Sheet1!$B$2:$B$1079,"NA",0)</f>
        <v>NA</v>
      </c>
    </row>
    <row r="1173" spans="1:31">
      <c r="A1173" s="1" t="s">
        <v>2975</v>
      </c>
      <c r="B1173" s="1" t="s">
        <v>2976</v>
      </c>
      <c r="C1173" s="1" t="s">
        <v>2977</v>
      </c>
      <c r="D1173" s="1">
        <v>10</v>
      </c>
      <c r="E1173" s="1">
        <v>30000</v>
      </c>
      <c r="F1173" s="1">
        <v>0</v>
      </c>
      <c r="G1173" s="1" t="s">
        <v>38</v>
      </c>
      <c r="H1173" s="1" t="s">
        <v>324</v>
      </c>
      <c r="I1173" s="1" t="s">
        <v>50</v>
      </c>
      <c r="J1173" s="1" t="s">
        <v>44</v>
      </c>
      <c r="K1173" s="1" t="s">
        <v>38</v>
      </c>
      <c r="L1173" s="1" t="s">
        <v>61</v>
      </c>
      <c r="M1173" s="1" t="s">
        <v>38</v>
      </c>
      <c r="N1173" s="1">
        <v>565.47</v>
      </c>
      <c r="O1173" s="2">
        <v>5654.7</v>
      </c>
      <c r="P1173" s="1">
        <v>21</v>
      </c>
      <c r="Q1173" s="1">
        <v>20231026</v>
      </c>
      <c r="R1173" s="1">
        <v>20231026</v>
      </c>
      <c r="S1173" s="1">
        <v>20231026</v>
      </c>
      <c r="T1173" s="1" t="s">
        <v>38</v>
      </c>
      <c r="U1173" s="1" t="b">
        <v>0</v>
      </c>
      <c r="V1173" s="1" t="b">
        <v>1</v>
      </c>
      <c r="W1173" s="1" t="str" cm="1">
        <f t="array" ref="W1173">_xlfn.XLOOKUP(MID(JuchuZan[[#This Row],[Item'#]],2,3),INDEX(_dtRg_Material,,1),INDEX(_dtRg_Material,,2),"-")</f>
        <v>-</v>
      </c>
      <c r="X1173" s="1">
        <f>JuchuZan[[#This Row],[Total Length]]/JuchuZan[[#This Row],[OrderQty]]</f>
        <v>3000</v>
      </c>
      <c r="Y1173" s="87">
        <f>JuchuZan[[#This Row],[TotalPrice]]+Y1172</f>
        <v>1802429.4300000004</v>
      </c>
      <c r="Z11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3" s="1" t="e">
        <f>JuchuZan[[#This Row],[Total Length]]/JuchuZan[[#This Row],[Total Block]]</f>
        <v>#DIV/0!</v>
      </c>
      <c r="AB1173" s="1">
        <f>JuchuZan[[#This Row],[TotalPrice]]/JuchuZan[[#This Row],[OrderQty]]</f>
        <v>565.47</v>
      </c>
      <c r="AC1173" s="1" t="e">
        <f>_xlfn.XLOOKUP(JuchuZan[[#This Row],[H'#]],#REF!,#REF!,"NA",0)</f>
        <v>#REF!</v>
      </c>
      <c r="AD1173" s="1" t="e">
        <f>_xlfn.XLOOKUP(JuchuZan[[#This Row],[H'#]],#REF!,#REF!,"NA",0)</f>
        <v>#REF!</v>
      </c>
      <c r="AE1173" s="1" t="str">
        <f>_xlfn.XLOOKUP(JuchuZan[[#This Row],[H'#]],[3]Sheet1!$H$2:$H$1079,[3]Sheet1!$B$2:$B$1079,"NA",0)</f>
        <v>INDUCTION HARDENING</v>
      </c>
    </row>
    <row r="1174" spans="1:31">
      <c r="A1174" s="1" t="s">
        <v>2978</v>
      </c>
      <c r="B1174" s="1" t="s">
        <v>2979</v>
      </c>
      <c r="C1174" s="1" t="s">
        <v>2980</v>
      </c>
      <c r="D1174" s="1">
        <v>8</v>
      </c>
      <c r="E1174" s="1">
        <v>0</v>
      </c>
      <c r="F1174" s="1">
        <v>8</v>
      </c>
      <c r="G1174" s="1" t="s">
        <v>38</v>
      </c>
      <c r="H1174" s="1" t="s">
        <v>58</v>
      </c>
      <c r="I1174" s="1" t="s">
        <v>50</v>
      </c>
      <c r="J1174" s="1" t="s">
        <v>51</v>
      </c>
      <c r="K1174" s="1" t="s">
        <v>167</v>
      </c>
      <c r="L1174" s="1" t="s">
        <v>61</v>
      </c>
      <c r="M1174" s="1" t="s">
        <v>53</v>
      </c>
      <c r="N1174" s="1">
        <v>53.29</v>
      </c>
      <c r="O1174" s="2">
        <v>426.32</v>
      </c>
      <c r="P1174" s="1">
        <v>21</v>
      </c>
      <c r="Q1174" s="1">
        <v>20231026</v>
      </c>
      <c r="R1174" s="1">
        <v>20231026</v>
      </c>
      <c r="S1174" s="1">
        <v>20231026</v>
      </c>
      <c r="T1174" s="1" t="s">
        <v>38</v>
      </c>
      <c r="U1174" s="1" t="b">
        <v>0</v>
      </c>
      <c r="V1174" s="1" t="b">
        <v>1</v>
      </c>
      <c r="W1174" s="1" t="str" cm="1">
        <f t="array" ref="W1174">_xlfn.XLOOKUP(MID(JuchuZan[[#This Row],[Item'#]],2,3),INDEX(_dtRg_Material,,1),INDEX(_dtRg_Material,,2),"-")</f>
        <v>-</v>
      </c>
      <c r="X1174" s="1">
        <f>JuchuZan[[#This Row],[Total Length]]/JuchuZan[[#This Row],[OrderQty]]</f>
        <v>0</v>
      </c>
      <c r="Y1174" s="87">
        <f>JuchuZan[[#This Row],[TotalPrice]]+Y1173</f>
        <v>1802855.7500000005</v>
      </c>
      <c r="Z11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4" s="1">
        <f>JuchuZan[[#This Row],[Total Length]]/JuchuZan[[#This Row],[Total Block]]</f>
        <v>0</v>
      </c>
      <c r="AB1174" s="1">
        <f>JuchuZan[[#This Row],[TotalPrice]]/JuchuZan[[#This Row],[OrderQty]]</f>
        <v>53.29</v>
      </c>
      <c r="AC1174" s="1" t="e">
        <f>_xlfn.XLOOKUP(JuchuZan[[#This Row],[H'#]],#REF!,#REF!,"NA",0)</f>
        <v>#REF!</v>
      </c>
      <c r="AD1174" s="1" t="e">
        <f>_xlfn.XLOOKUP(JuchuZan[[#This Row],[H'#]],#REF!,#REF!,"NA",0)</f>
        <v>#REF!</v>
      </c>
      <c r="AE1174" s="1" t="str">
        <f>_xlfn.XLOOKUP(JuchuZan[[#This Row],[H'#]],[3]Sheet1!$H$2:$H$1079,[3]Sheet1!$B$2:$B$1079,"NA",0)</f>
        <v>NA</v>
      </c>
    </row>
    <row r="1175" spans="1:31">
      <c r="A1175" s="1" t="s">
        <v>2981</v>
      </c>
      <c r="B1175" s="1" t="s">
        <v>2982</v>
      </c>
      <c r="C1175" s="1" t="s">
        <v>2983</v>
      </c>
      <c r="D1175" s="1">
        <v>10</v>
      </c>
      <c r="E1175" s="1">
        <v>0</v>
      </c>
      <c r="F1175" s="1">
        <v>10</v>
      </c>
      <c r="G1175" s="1" t="s">
        <v>38</v>
      </c>
      <c r="H1175" s="1" t="s">
        <v>49</v>
      </c>
      <c r="I1175" s="1" t="s">
        <v>50</v>
      </c>
      <c r="J1175" s="1" t="s">
        <v>44</v>
      </c>
      <c r="K1175" s="1" t="s">
        <v>60</v>
      </c>
      <c r="L1175" s="1" t="s">
        <v>61</v>
      </c>
      <c r="M1175" s="1" t="s">
        <v>38</v>
      </c>
      <c r="N1175" s="1">
        <v>126.69</v>
      </c>
      <c r="O1175" s="2">
        <v>1266.9000000000001</v>
      </c>
      <c r="P1175" s="1">
        <v>21</v>
      </c>
      <c r="Q1175" s="1">
        <v>20231026</v>
      </c>
      <c r="R1175" s="1">
        <v>20231026</v>
      </c>
      <c r="S1175" s="1">
        <v>20231026</v>
      </c>
      <c r="T1175" s="1" t="s">
        <v>38</v>
      </c>
      <c r="U1175" s="1" t="b">
        <v>0</v>
      </c>
      <c r="V1175" s="1" t="b">
        <v>1</v>
      </c>
      <c r="W1175" s="1" t="str" cm="1">
        <f t="array" ref="W1175">_xlfn.XLOOKUP(MID(JuchuZan[[#This Row],[Item'#]],2,3),INDEX(_dtRg_Material,,1),INDEX(_dtRg_Material,,2),"-")</f>
        <v>-</v>
      </c>
      <c r="X1175" s="1">
        <f>JuchuZan[[#This Row],[Total Length]]/JuchuZan[[#This Row],[OrderQty]]</f>
        <v>0</v>
      </c>
      <c r="Y1175" s="87">
        <f>JuchuZan[[#This Row],[TotalPrice]]+Y1174</f>
        <v>1804122.6500000004</v>
      </c>
      <c r="Z11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5" s="1">
        <f>JuchuZan[[#This Row],[Total Length]]/JuchuZan[[#This Row],[Total Block]]</f>
        <v>0</v>
      </c>
      <c r="AB1175" s="1">
        <f>JuchuZan[[#This Row],[TotalPrice]]/JuchuZan[[#This Row],[OrderQty]]</f>
        <v>126.69000000000001</v>
      </c>
      <c r="AC1175" s="1" t="e">
        <f>_xlfn.XLOOKUP(JuchuZan[[#This Row],[H'#]],#REF!,#REF!,"NA",0)</f>
        <v>#REF!</v>
      </c>
      <c r="AD1175" s="1" t="e">
        <f>_xlfn.XLOOKUP(JuchuZan[[#This Row],[H'#]],#REF!,#REF!,"NA",0)</f>
        <v>#REF!</v>
      </c>
      <c r="AE1175" s="1" t="str">
        <f>_xlfn.XLOOKUP(JuchuZan[[#This Row],[H'#]],[3]Sheet1!$H$2:$H$1079,[3]Sheet1!$B$2:$B$1079,"NA",0)</f>
        <v>NA</v>
      </c>
    </row>
    <row r="1176" spans="1:31">
      <c r="A1176" s="1" t="s">
        <v>2984</v>
      </c>
      <c r="B1176" s="1" t="s">
        <v>2982</v>
      </c>
      <c r="C1176" s="1" t="s">
        <v>2983</v>
      </c>
      <c r="D1176" s="1">
        <v>10</v>
      </c>
      <c r="E1176" s="1">
        <v>0</v>
      </c>
      <c r="F1176" s="1">
        <v>10</v>
      </c>
      <c r="G1176" s="1" t="s">
        <v>38</v>
      </c>
      <c r="H1176" s="1" t="s">
        <v>49</v>
      </c>
      <c r="I1176" s="1" t="s">
        <v>50</v>
      </c>
      <c r="J1176" s="1" t="s">
        <v>44</v>
      </c>
      <c r="K1176" s="1" t="s">
        <v>60</v>
      </c>
      <c r="L1176" s="1" t="s">
        <v>61</v>
      </c>
      <c r="M1176" s="1" t="s">
        <v>38</v>
      </c>
      <c r="N1176" s="1">
        <v>126.69</v>
      </c>
      <c r="O1176" s="2">
        <v>1266.9000000000001</v>
      </c>
      <c r="P1176" s="1">
        <v>21</v>
      </c>
      <c r="Q1176" s="1">
        <v>20231026</v>
      </c>
      <c r="R1176" s="1">
        <v>20231026</v>
      </c>
      <c r="S1176" s="1">
        <v>20231026</v>
      </c>
      <c r="T1176" s="1" t="s">
        <v>38</v>
      </c>
      <c r="U1176" s="1" t="b">
        <v>0</v>
      </c>
      <c r="V1176" s="1" t="b">
        <v>1</v>
      </c>
      <c r="W1176" s="1" t="str" cm="1">
        <f t="array" ref="W1176">_xlfn.XLOOKUP(MID(JuchuZan[[#This Row],[Item'#]],2,3),INDEX(_dtRg_Material,,1),INDEX(_dtRg_Material,,2),"-")</f>
        <v>-</v>
      </c>
      <c r="X1176" s="1">
        <f>JuchuZan[[#This Row],[Total Length]]/JuchuZan[[#This Row],[OrderQty]]</f>
        <v>0</v>
      </c>
      <c r="Y1176" s="87">
        <f>JuchuZan[[#This Row],[TotalPrice]]+Y1175</f>
        <v>1805389.5500000003</v>
      </c>
      <c r="Z11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6" s="1">
        <f>JuchuZan[[#This Row],[Total Length]]/JuchuZan[[#This Row],[Total Block]]</f>
        <v>0</v>
      </c>
      <c r="AB1176" s="1">
        <f>JuchuZan[[#This Row],[TotalPrice]]/JuchuZan[[#This Row],[OrderQty]]</f>
        <v>126.69000000000001</v>
      </c>
      <c r="AC1176" s="1" t="e">
        <f>_xlfn.XLOOKUP(JuchuZan[[#This Row],[H'#]],#REF!,#REF!,"NA",0)</f>
        <v>#REF!</v>
      </c>
      <c r="AD1176" s="1" t="e">
        <f>_xlfn.XLOOKUP(JuchuZan[[#This Row],[H'#]],#REF!,#REF!,"NA",0)</f>
        <v>#REF!</v>
      </c>
      <c r="AE1176" s="1" t="str">
        <f>_xlfn.XLOOKUP(JuchuZan[[#This Row],[H'#]],[3]Sheet1!$H$2:$H$1079,[3]Sheet1!$B$2:$B$1079,"NA",0)</f>
        <v>NA</v>
      </c>
    </row>
    <row r="1177" spans="1:31">
      <c r="A1177" s="1" t="s">
        <v>2985</v>
      </c>
      <c r="B1177" s="1" t="s">
        <v>2982</v>
      </c>
      <c r="C1177" s="1" t="s">
        <v>2983</v>
      </c>
      <c r="D1177" s="1">
        <v>10</v>
      </c>
      <c r="E1177" s="1">
        <v>0</v>
      </c>
      <c r="F1177" s="1">
        <v>10</v>
      </c>
      <c r="G1177" s="1" t="s">
        <v>38</v>
      </c>
      <c r="H1177" s="1" t="s">
        <v>49</v>
      </c>
      <c r="I1177" s="1" t="s">
        <v>50</v>
      </c>
      <c r="J1177" s="1" t="s">
        <v>44</v>
      </c>
      <c r="K1177" s="1" t="s">
        <v>60</v>
      </c>
      <c r="L1177" s="1" t="s">
        <v>61</v>
      </c>
      <c r="M1177" s="1" t="s">
        <v>38</v>
      </c>
      <c r="N1177" s="1">
        <v>126.69</v>
      </c>
      <c r="O1177" s="2">
        <v>1266.9000000000001</v>
      </c>
      <c r="P1177" s="1">
        <v>21</v>
      </c>
      <c r="Q1177" s="1">
        <v>20231026</v>
      </c>
      <c r="R1177" s="1">
        <v>20231026</v>
      </c>
      <c r="S1177" s="1">
        <v>20231026</v>
      </c>
      <c r="T1177" s="1" t="s">
        <v>38</v>
      </c>
      <c r="U1177" s="1" t="b">
        <v>0</v>
      </c>
      <c r="V1177" s="1" t="b">
        <v>1</v>
      </c>
      <c r="W1177" s="1" t="str" cm="1">
        <f t="array" ref="W1177">_xlfn.XLOOKUP(MID(JuchuZan[[#This Row],[Item'#]],2,3),INDEX(_dtRg_Material,,1),INDEX(_dtRg_Material,,2),"-")</f>
        <v>-</v>
      </c>
      <c r="X1177" s="1">
        <f>JuchuZan[[#This Row],[Total Length]]/JuchuZan[[#This Row],[OrderQty]]</f>
        <v>0</v>
      </c>
      <c r="Y1177" s="87">
        <f>JuchuZan[[#This Row],[TotalPrice]]+Y1176</f>
        <v>1806656.4500000002</v>
      </c>
      <c r="Z11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7" s="1">
        <f>JuchuZan[[#This Row],[Total Length]]/JuchuZan[[#This Row],[Total Block]]</f>
        <v>0</v>
      </c>
      <c r="AB1177" s="1">
        <f>JuchuZan[[#This Row],[TotalPrice]]/JuchuZan[[#This Row],[OrderQty]]</f>
        <v>126.69000000000001</v>
      </c>
      <c r="AC1177" s="1" t="e">
        <f>_xlfn.XLOOKUP(JuchuZan[[#This Row],[H'#]],#REF!,#REF!,"NA",0)</f>
        <v>#REF!</v>
      </c>
      <c r="AD1177" s="1" t="e">
        <f>_xlfn.XLOOKUP(JuchuZan[[#This Row],[H'#]],#REF!,#REF!,"NA",0)</f>
        <v>#REF!</v>
      </c>
      <c r="AE1177" s="1" t="str">
        <f>_xlfn.XLOOKUP(JuchuZan[[#This Row],[H'#]],[3]Sheet1!$H$2:$H$1079,[3]Sheet1!$B$2:$B$1079,"NA",0)</f>
        <v>NA</v>
      </c>
    </row>
    <row r="1178" spans="1:31">
      <c r="A1178" s="1" t="s">
        <v>2986</v>
      </c>
      <c r="B1178" s="1" t="s">
        <v>2987</v>
      </c>
      <c r="C1178" s="1" t="s">
        <v>2988</v>
      </c>
      <c r="D1178" s="1">
        <v>2</v>
      </c>
      <c r="E1178" s="1">
        <v>0</v>
      </c>
      <c r="F1178" s="1">
        <v>2</v>
      </c>
      <c r="G1178" s="1" t="s">
        <v>38</v>
      </c>
      <c r="H1178" s="1" t="s">
        <v>49</v>
      </c>
      <c r="I1178" s="1" t="s">
        <v>50</v>
      </c>
      <c r="J1178" s="1" t="s">
        <v>44</v>
      </c>
      <c r="K1178" s="1" t="s">
        <v>82</v>
      </c>
      <c r="L1178" s="1" t="s">
        <v>61</v>
      </c>
      <c r="M1178" s="1" t="s">
        <v>53</v>
      </c>
      <c r="N1178" s="1">
        <v>156.56</v>
      </c>
      <c r="O1178" s="2">
        <v>313.12</v>
      </c>
      <c r="P1178" s="1">
        <v>21</v>
      </c>
      <c r="Q1178" s="1">
        <v>20231026</v>
      </c>
      <c r="R1178" s="1">
        <v>20231026</v>
      </c>
      <c r="S1178" s="1">
        <v>20231026</v>
      </c>
      <c r="T1178" s="1" t="s">
        <v>38</v>
      </c>
      <c r="U1178" s="1" t="b">
        <v>0</v>
      </c>
      <c r="V1178" s="1" t="b">
        <v>1</v>
      </c>
      <c r="W1178" s="1" t="str" cm="1">
        <f t="array" ref="W1178">_xlfn.XLOOKUP(MID(JuchuZan[[#This Row],[Item'#]],2,3),INDEX(_dtRg_Material,,1),INDEX(_dtRg_Material,,2),"-")</f>
        <v>-</v>
      </c>
      <c r="X1178" s="1">
        <f>JuchuZan[[#This Row],[Total Length]]/JuchuZan[[#This Row],[OrderQty]]</f>
        <v>0</v>
      </c>
      <c r="Y1178" s="87">
        <f>JuchuZan[[#This Row],[TotalPrice]]+Y1177</f>
        <v>1806969.5700000003</v>
      </c>
      <c r="Z11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8" s="1">
        <f>JuchuZan[[#This Row],[Total Length]]/JuchuZan[[#This Row],[Total Block]]</f>
        <v>0</v>
      </c>
      <c r="AB1178" s="1">
        <f>JuchuZan[[#This Row],[TotalPrice]]/JuchuZan[[#This Row],[OrderQty]]</f>
        <v>156.56</v>
      </c>
      <c r="AC1178" s="1" t="e">
        <f>_xlfn.XLOOKUP(JuchuZan[[#This Row],[H'#]],#REF!,#REF!,"NA",0)</f>
        <v>#REF!</v>
      </c>
      <c r="AD1178" s="1" t="e">
        <f>_xlfn.XLOOKUP(JuchuZan[[#This Row],[H'#]],#REF!,#REF!,"NA",0)</f>
        <v>#REF!</v>
      </c>
      <c r="AE1178" s="1" t="str">
        <f>_xlfn.XLOOKUP(JuchuZan[[#This Row],[H'#]],[3]Sheet1!$H$2:$H$1079,[3]Sheet1!$B$2:$B$1079,"NA",0)</f>
        <v>NA</v>
      </c>
    </row>
    <row r="1179" spans="1:31" hidden="1">
      <c r="A1179" s="1" t="s">
        <v>2989</v>
      </c>
      <c r="B1179" s="1" t="s">
        <v>971</v>
      </c>
      <c r="C1179" s="1" t="s">
        <v>972</v>
      </c>
      <c r="D1179" s="1">
        <v>10</v>
      </c>
      <c r="E1179" s="1">
        <v>3000</v>
      </c>
      <c r="F1179" s="1">
        <v>10</v>
      </c>
      <c r="G1179" s="1" t="s">
        <v>38</v>
      </c>
      <c r="H1179" s="1" t="s">
        <v>93</v>
      </c>
      <c r="I1179" s="1" t="s">
        <v>43</v>
      </c>
      <c r="J1179" s="1" t="s">
        <v>288</v>
      </c>
      <c r="K1179" s="1" t="s">
        <v>227</v>
      </c>
      <c r="L1179" s="1" t="s">
        <v>38</v>
      </c>
      <c r="M1179" s="1" t="s">
        <v>289</v>
      </c>
      <c r="N1179" s="1">
        <v>442.27</v>
      </c>
      <c r="O1179" s="2">
        <v>4422.7</v>
      </c>
      <c r="P1179" s="1">
        <v>21</v>
      </c>
      <c r="Q1179" s="1">
        <v>20230825</v>
      </c>
      <c r="R1179" s="1">
        <v>20231026</v>
      </c>
      <c r="S1179" s="1">
        <v>20231026</v>
      </c>
      <c r="T1179" s="1" t="s">
        <v>38</v>
      </c>
      <c r="U1179" s="1" t="b">
        <v>0</v>
      </c>
      <c r="V1179" s="1" t="b">
        <v>0</v>
      </c>
      <c r="W1179" s="1" t="str" cm="1">
        <f t="array" ref="W1179">_xlfn.XLOOKUP(MID(JuchuZan[[#This Row],[Item'#]],2,3),INDEX(_dtRg_Material,,1),INDEX(_dtRg_Material,,2),"-")</f>
        <v>-</v>
      </c>
      <c r="X1179" s="1">
        <f>JuchuZan[[#This Row],[Total Length]]/JuchuZan[[#This Row],[OrderQty]]</f>
        <v>300</v>
      </c>
      <c r="Y1179" s="87">
        <f>JuchuZan[[#This Row],[TotalPrice]]+Y1178</f>
        <v>1811392.2700000003</v>
      </c>
      <c r="Z11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79" s="1">
        <f>JuchuZan[[#This Row],[Total Length]]/JuchuZan[[#This Row],[Total Block]]</f>
        <v>300</v>
      </c>
      <c r="AB1179" s="1">
        <f>JuchuZan[[#This Row],[TotalPrice]]/JuchuZan[[#This Row],[OrderQty]]</f>
        <v>442.27</v>
      </c>
      <c r="AC1179" s="1" t="e">
        <f>_xlfn.XLOOKUP(JuchuZan[[#This Row],[H'#]],#REF!,#REF!,"NA",0)</f>
        <v>#REF!</v>
      </c>
      <c r="AD1179" s="1" t="e">
        <f>_xlfn.XLOOKUP(JuchuZan[[#This Row],[H'#]],#REF!,#REF!,"NA",0)</f>
        <v>#REF!</v>
      </c>
      <c r="AE1179" s="1" t="str">
        <f>_xlfn.XLOOKUP(JuchuZan[[#This Row],[H'#]],[3]Sheet1!$H$2:$H$1079,[3]Sheet1!$B$2:$B$1079,"NA",0)</f>
        <v>NA</v>
      </c>
    </row>
    <row r="1180" spans="1:31">
      <c r="A1180" s="1" t="s">
        <v>2990</v>
      </c>
      <c r="B1180" s="1" t="s">
        <v>2991</v>
      </c>
      <c r="C1180" s="1" t="s">
        <v>2992</v>
      </c>
      <c r="D1180" s="1">
        <v>5</v>
      </c>
      <c r="E1180" s="1">
        <v>1750</v>
      </c>
      <c r="F1180" s="1">
        <v>10</v>
      </c>
      <c r="G1180" s="1" t="s">
        <v>2258</v>
      </c>
      <c r="H1180" s="1" t="s">
        <v>172</v>
      </c>
      <c r="I1180" s="1" t="s">
        <v>173</v>
      </c>
      <c r="J1180" s="1" t="s">
        <v>59</v>
      </c>
      <c r="K1180" s="1" t="s">
        <v>38</v>
      </c>
      <c r="L1180" s="1" t="s">
        <v>38</v>
      </c>
      <c r="M1180" s="1" t="s">
        <v>38</v>
      </c>
      <c r="N1180" s="1">
        <v>71.55</v>
      </c>
      <c r="O1180" s="2">
        <v>357.75</v>
      </c>
      <c r="P1180" s="1">
        <v>11</v>
      </c>
      <c r="Q1180" s="1">
        <v>20231026</v>
      </c>
      <c r="R1180" s="1">
        <v>20231026</v>
      </c>
      <c r="S1180" s="1">
        <v>20231026</v>
      </c>
      <c r="T1180" s="1" t="s">
        <v>38</v>
      </c>
      <c r="U1180" s="1" t="b">
        <v>0</v>
      </c>
      <c r="V1180" s="1" t="b">
        <v>1</v>
      </c>
      <c r="W1180" s="1" t="str" cm="1">
        <f t="array" ref="W1180">_xlfn.XLOOKUP(MID(JuchuZan[[#This Row],[Item'#]],2,3),INDEX(_dtRg_Material,,1),INDEX(_dtRg_Material,,2),"-")</f>
        <v>M</v>
      </c>
      <c r="X1180" s="1">
        <f>JuchuZan[[#This Row],[Total Length]]/JuchuZan[[#This Row],[OrderQty]]</f>
        <v>350</v>
      </c>
      <c r="Y1180" s="87">
        <f>JuchuZan[[#This Row],[TotalPrice]]+Y1179</f>
        <v>1811750.0200000003</v>
      </c>
      <c r="Z11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0" s="1">
        <f>JuchuZan[[#This Row],[Total Length]]/JuchuZan[[#This Row],[Total Block]]</f>
        <v>175</v>
      </c>
      <c r="AB1180" s="1">
        <f>JuchuZan[[#This Row],[TotalPrice]]/JuchuZan[[#This Row],[OrderQty]]</f>
        <v>71.55</v>
      </c>
      <c r="AC1180" s="1" t="e">
        <f>_xlfn.XLOOKUP(JuchuZan[[#This Row],[H'#]],#REF!,#REF!,"NA",0)</f>
        <v>#REF!</v>
      </c>
      <c r="AD1180" s="1" t="e">
        <f>_xlfn.XLOOKUP(JuchuZan[[#This Row],[H'#]],#REF!,#REF!,"NA",0)</f>
        <v>#REF!</v>
      </c>
      <c r="AE1180" s="1" t="str">
        <f>_xlfn.XLOOKUP(JuchuZan[[#This Row],[H'#]],[3]Sheet1!$H$2:$H$1079,[3]Sheet1!$B$2:$B$1079,"NA",0)</f>
        <v>FINAL INSPECTION</v>
      </c>
    </row>
    <row r="1181" spans="1:31">
      <c r="A1181" s="1" t="s">
        <v>2993</v>
      </c>
      <c r="B1181" s="1" t="s">
        <v>1705</v>
      </c>
      <c r="C1181" s="1" t="s">
        <v>1706</v>
      </c>
      <c r="D1181" s="1">
        <v>16</v>
      </c>
      <c r="E1181" s="1">
        <v>3920</v>
      </c>
      <c r="F1181" s="1">
        <v>32</v>
      </c>
      <c r="G1181" s="1" t="s">
        <v>171</v>
      </c>
      <c r="H1181" s="1" t="s">
        <v>172</v>
      </c>
      <c r="I1181" s="1" t="s">
        <v>173</v>
      </c>
      <c r="J1181" s="1" t="s">
        <v>243</v>
      </c>
      <c r="K1181" s="1" t="s">
        <v>38</v>
      </c>
      <c r="L1181" s="1" t="s">
        <v>38</v>
      </c>
      <c r="M1181" s="1" t="s">
        <v>38</v>
      </c>
      <c r="N1181" s="1">
        <v>53.05</v>
      </c>
      <c r="O1181" s="2">
        <v>848.8</v>
      </c>
      <c r="P1181" s="1">
        <v>11</v>
      </c>
      <c r="Q1181" s="1">
        <v>20231026</v>
      </c>
      <c r="R1181" s="1">
        <v>20231026</v>
      </c>
      <c r="S1181" s="1">
        <v>20231026</v>
      </c>
      <c r="T1181" s="1" t="s">
        <v>38</v>
      </c>
      <c r="U1181" s="1" t="b">
        <v>0</v>
      </c>
      <c r="V1181" s="1" t="b">
        <v>1</v>
      </c>
      <c r="W1181" s="1" t="str" cm="1">
        <f t="array" ref="W1181">_xlfn.XLOOKUP(MID(JuchuZan[[#This Row],[Item'#]],2,3),INDEX(_dtRg_Material,,1),INDEX(_dtRg_Material,,2),"-")</f>
        <v>M</v>
      </c>
      <c r="X1181" s="1">
        <f>JuchuZan[[#This Row],[Total Length]]/JuchuZan[[#This Row],[OrderQty]]</f>
        <v>245</v>
      </c>
      <c r="Y1181" s="87">
        <f>JuchuZan[[#This Row],[TotalPrice]]+Y1180</f>
        <v>1812598.8200000003</v>
      </c>
      <c r="Z11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1" s="1">
        <f>JuchuZan[[#This Row],[Total Length]]/JuchuZan[[#This Row],[Total Block]]</f>
        <v>122.5</v>
      </c>
      <c r="AB1181" s="1">
        <f>JuchuZan[[#This Row],[TotalPrice]]/JuchuZan[[#This Row],[OrderQty]]</f>
        <v>53.05</v>
      </c>
      <c r="AC1181" s="1" t="e">
        <f>_xlfn.XLOOKUP(JuchuZan[[#This Row],[H'#]],#REF!,#REF!,"NA",0)</f>
        <v>#REF!</v>
      </c>
      <c r="AD1181" s="1" t="e">
        <f>_xlfn.XLOOKUP(JuchuZan[[#This Row],[H'#]],#REF!,#REF!,"NA",0)</f>
        <v>#REF!</v>
      </c>
      <c r="AE1181" s="1" t="str">
        <f>_xlfn.XLOOKUP(JuchuZan[[#This Row],[H'#]],[3]Sheet1!$H$2:$H$1079,[3]Sheet1!$B$2:$B$1079,"NA",0)</f>
        <v>NA</v>
      </c>
    </row>
    <row r="1182" spans="1:31">
      <c r="A1182" s="1" t="s">
        <v>2994</v>
      </c>
      <c r="B1182" s="1" t="s">
        <v>2995</v>
      </c>
      <c r="C1182" s="1" t="s">
        <v>2996</v>
      </c>
      <c r="D1182" s="1">
        <v>8</v>
      </c>
      <c r="E1182" s="1">
        <v>1120</v>
      </c>
      <c r="F1182" s="1">
        <v>8</v>
      </c>
      <c r="G1182" s="1" t="s">
        <v>435</v>
      </c>
      <c r="H1182" s="1" t="s">
        <v>102</v>
      </c>
      <c r="I1182" s="1" t="s">
        <v>103</v>
      </c>
      <c r="J1182" s="1" t="s">
        <v>104</v>
      </c>
      <c r="K1182" s="1" t="s">
        <v>105</v>
      </c>
      <c r="L1182" s="1" t="s">
        <v>38</v>
      </c>
      <c r="M1182" s="1" t="s">
        <v>38</v>
      </c>
      <c r="N1182" s="1">
        <v>44</v>
      </c>
      <c r="O1182" s="2">
        <v>352</v>
      </c>
      <c r="P1182" s="1">
        <v>11</v>
      </c>
      <c r="Q1182" s="1">
        <v>20231026</v>
      </c>
      <c r="R1182" s="1">
        <v>20231026</v>
      </c>
      <c r="S1182" s="1">
        <v>20231026</v>
      </c>
      <c r="T1182" s="1" t="s">
        <v>38</v>
      </c>
      <c r="U1182" s="1" t="b">
        <v>0</v>
      </c>
      <c r="V1182" s="1" t="b">
        <v>1</v>
      </c>
      <c r="W1182" s="1" t="str" cm="1">
        <f t="array" ref="W1182">_xlfn.XLOOKUP(MID(JuchuZan[[#This Row],[Item'#]],2,3),INDEX(_dtRg_Material,,1),INDEX(_dtRg_Material,,2),"-")</f>
        <v>-</v>
      </c>
      <c r="X1182" s="1">
        <f>JuchuZan[[#This Row],[Total Length]]/JuchuZan[[#This Row],[OrderQty]]</f>
        <v>140</v>
      </c>
      <c r="Y1182" s="87">
        <f>JuchuZan[[#This Row],[TotalPrice]]+Y1181</f>
        <v>1812950.8200000003</v>
      </c>
      <c r="Z11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2" s="1">
        <f>JuchuZan[[#This Row],[Total Length]]/JuchuZan[[#This Row],[Total Block]]</f>
        <v>140</v>
      </c>
      <c r="AB1182" s="1">
        <f>JuchuZan[[#This Row],[TotalPrice]]/JuchuZan[[#This Row],[OrderQty]]</f>
        <v>44</v>
      </c>
      <c r="AC1182" s="1" t="e">
        <f>_xlfn.XLOOKUP(JuchuZan[[#This Row],[H'#]],#REF!,#REF!,"NA",0)</f>
        <v>#REF!</v>
      </c>
      <c r="AD1182" s="1" t="e">
        <f>_xlfn.XLOOKUP(JuchuZan[[#This Row],[H'#]],#REF!,#REF!,"NA",0)</f>
        <v>#REF!</v>
      </c>
      <c r="AE1182" s="1" t="str">
        <f>_xlfn.XLOOKUP(JuchuZan[[#This Row],[H'#]],[3]Sheet1!$H$2:$H$1079,[3]Sheet1!$B$2:$B$1079,"NA",0)</f>
        <v>WHEEL CUTTING HALF 4</v>
      </c>
    </row>
    <row r="1183" spans="1:31">
      <c r="A1183" s="1" t="s">
        <v>2997</v>
      </c>
      <c r="B1183" s="1" t="s">
        <v>2998</v>
      </c>
      <c r="C1183" s="1" t="s">
        <v>2999</v>
      </c>
      <c r="D1183" s="1">
        <v>8</v>
      </c>
      <c r="E1183" s="1">
        <v>6400</v>
      </c>
      <c r="F1183" s="1">
        <v>16</v>
      </c>
      <c r="G1183" s="1" t="s">
        <v>435</v>
      </c>
      <c r="H1183" s="1" t="s">
        <v>102</v>
      </c>
      <c r="I1183" s="1" t="s">
        <v>103</v>
      </c>
      <c r="J1183" s="1" t="s">
        <v>104</v>
      </c>
      <c r="K1183" s="1" t="s">
        <v>105</v>
      </c>
      <c r="L1183" s="1" t="s">
        <v>96</v>
      </c>
      <c r="M1183" s="1" t="s">
        <v>53</v>
      </c>
      <c r="N1183" s="1">
        <v>159.21</v>
      </c>
      <c r="O1183" s="2">
        <v>1273.68</v>
      </c>
      <c r="P1183" s="1">
        <v>11</v>
      </c>
      <c r="Q1183" s="1">
        <v>20231026</v>
      </c>
      <c r="R1183" s="1">
        <v>20231026</v>
      </c>
      <c r="S1183" s="1">
        <v>20231026</v>
      </c>
      <c r="T1183" s="1" t="s">
        <v>38</v>
      </c>
      <c r="U1183" s="1" t="b">
        <v>0</v>
      </c>
      <c r="V1183" s="1" t="b">
        <v>1</v>
      </c>
      <c r="W1183" s="1" t="str" cm="1">
        <f t="array" ref="W1183">_xlfn.XLOOKUP(MID(JuchuZan[[#This Row],[Item'#]],2,3),INDEX(_dtRg_Material,,1),INDEX(_dtRg_Material,,2),"-")</f>
        <v>-</v>
      </c>
      <c r="X1183" s="1">
        <f>JuchuZan[[#This Row],[Total Length]]/JuchuZan[[#This Row],[OrderQty]]</f>
        <v>800</v>
      </c>
      <c r="Y1183" s="87">
        <f>JuchuZan[[#This Row],[TotalPrice]]+Y1182</f>
        <v>1814224.5000000002</v>
      </c>
      <c r="Z11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3" s="1">
        <f>JuchuZan[[#This Row],[Total Length]]/JuchuZan[[#This Row],[Total Block]]</f>
        <v>400</v>
      </c>
      <c r="AB1183" s="1">
        <f>JuchuZan[[#This Row],[TotalPrice]]/JuchuZan[[#This Row],[OrderQty]]</f>
        <v>159.21</v>
      </c>
      <c r="AC1183" s="1" t="e">
        <f>_xlfn.XLOOKUP(JuchuZan[[#This Row],[H'#]],#REF!,#REF!,"NA",0)</f>
        <v>#REF!</v>
      </c>
      <c r="AD1183" s="1" t="e">
        <f>_xlfn.XLOOKUP(JuchuZan[[#This Row],[H'#]],#REF!,#REF!,"NA",0)</f>
        <v>#REF!</v>
      </c>
      <c r="AE1183" s="1" t="str">
        <f>_xlfn.XLOOKUP(JuchuZan[[#This Row],[H'#]],[3]Sheet1!$H$2:$H$1079,[3]Sheet1!$B$2:$B$1079,"NA",0)</f>
        <v>NA</v>
      </c>
    </row>
    <row r="1184" spans="1:31">
      <c r="A1184" s="1" t="s">
        <v>3000</v>
      </c>
      <c r="B1184" s="1" t="s">
        <v>3001</v>
      </c>
      <c r="C1184" s="1" t="s">
        <v>3002</v>
      </c>
      <c r="D1184" s="1">
        <v>10</v>
      </c>
      <c r="E1184" s="1">
        <v>8300</v>
      </c>
      <c r="F1184" s="1">
        <v>30</v>
      </c>
      <c r="G1184" s="1" t="s">
        <v>215</v>
      </c>
      <c r="H1184" s="1" t="s">
        <v>1272</v>
      </c>
      <c r="I1184" s="1" t="s">
        <v>233</v>
      </c>
      <c r="J1184" s="1" t="s">
        <v>114</v>
      </c>
      <c r="K1184" s="1" t="s">
        <v>105</v>
      </c>
      <c r="L1184" s="1" t="s">
        <v>96</v>
      </c>
      <c r="M1184" s="1" t="s">
        <v>53</v>
      </c>
      <c r="N1184" s="1">
        <v>440.58</v>
      </c>
      <c r="O1184" s="2">
        <v>4405.8</v>
      </c>
      <c r="P1184" s="1">
        <v>11</v>
      </c>
      <c r="Q1184" s="1">
        <v>20231027</v>
      </c>
      <c r="R1184" s="1">
        <v>20231027</v>
      </c>
      <c r="S1184" s="1">
        <v>20231027</v>
      </c>
      <c r="T1184" s="1" t="s">
        <v>38</v>
      </c>
      <c r="U1184" s="1" t="b">
        <v>0</v>
      </c>
      <c r="V1184" s="1" t="b">
        <v>1</v>
      </c>
      <c r="W1184" s="1" t="str" cm="1">
        <f t="array" ref="W1184">_xlfn.XLOOKUP(MID(JuchuZan[[#This Row],[Item'#]],2,3),INDEX(_dtRg_Material,,1),INDEX(_dtRg_Material,,2),"-")</f>
        <v>M</v>
      </c>
      <c r="X1184" s="1">
        <f>JuchuZan[[#This Row],[Total Length]]/JuchuZan[[#This Row],[OrderQty]]</f>
        <v>830</v>
      </c>
      <c r="Y1184" s="87">
        <f>JuchuZan[[#This Row],[TotalPrice]]+Y1183</f>
        <v>1818630.3000000003</v>
      </c>
      <c r="Z11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4" s="1">
        <f>JuchuZan[[#This Row],[Total Length]]/JuchuZan[[#This Row],[Total Block]]</f>
        <v>276.66666666666669</v>
      </c>
      <c r="AB1184" s="1">
        <f>JuchuZan[[#This Row],[TotalPrice]]/JuchuZan[[#This Row],[OrderQty]]</f>
        <v>440.58000000000004</v>
      </c>
      <c r="AC1184" s="1" t="e">
        <f>_xlfn.XLOOKUP(JuchuZan[[#This Row],[H'#]],#REF!,#REF!,"NA",0)</f>
        <v>#REF!</v>
      </c>
      <c r="AD1184" s="1" t="e">
        <f>_xlfn.XLOOKUP(JuchuZan[[#This Row],[H'#]],#REF!,#REF!,"NA",0)</f>
        <v>#REF!</v>
      </c>
      <c r="AE1184" s="1" t="str">
        <f>_xlfn.XLOOKUP(JuchuZan[[#This Row],[H'#]],[3]Sheet1!$H$2:$H$1079,[3]Sheet1!$B$2:$B$1079,"NA",0)</f>
        <v>NA</v>
      </c>
    </row>
    <row r="1185" spans="1:31" hidden="1">
      <c r="A1185" s="1" t="s">
        <v>3003</v>
      </c>
      <c r="B1185" s="1" t="s">
        <v>621</v>
      </c>
      <c r="C1185" s="1" t="s">
        <v>622</v>
      </c>
      <c r="D1185" s="1">
        <v>8</v>
      </c>
      <c r="E1185" s="1">
        <v>0</v>
      </c>
      <c r="F1185" s="1">
        <v>0</v>
      </c>
      <c r="G1185" s="1" t="s">
        <v>269</v>
      </c>
      <c r="H1185" s="1" t="s">
        <v>270</v>
      </c>
      <c r="I1185" s="1" t="s">
        <v>271</v>
      </c>
      <c r="J1185" s="1" t="s">
        <v>38</v>
      </c>
      <c r="K1185" s="1" t="s">
        <v>38</v>
      </c>
      <c r="L1185" s="1" t="s">
        <v>38</v>
      </c>
      <c r="M1185" s="1" t="s">
        <v>38</v>
      </c>
      <c r="N1185" s="1">
        <v>5710</v>
      </c>
      <c r="O1185" s="2">
        <v>45680</v>
      </c>
      <c r="P1185" s="1">
        <v>11</v>
      </c>
      <c r="Q1185" s="1">
        <v>20231027</v>
      </c>
      <c r="R1185" s="1">
        <v>20231027</v>
      </c>
      <c r="S1185" s="1">
        <v>20231027</v>
      </c>
      <c r="T1185" s="1" t="s">
        <v>38</v>
      </c>
      <c r="U1185" s="1" t="b">
        <v>0</v>
      </c>
      <c r="V1185" s="1" t="b">
        <v>0</v>
      </c>
      <c r="W1185" s="1" t="str" cm="1">
        <f t="array" ref="W1185">_xlfn.XLOOKUP(MID(JuchuZan[[#This Row],[Item'#]],2,3),INDEX(_dtRg_Material,,1),INDEX(_dtRg_Material,,2),"-")</f>
        <v>-</v>
      </c>
      <c r="X1185" s="1">
        <f>JuchuZan[[#This Row],[Total Length]]/JuchuZan[[#This Row],[OrderQty]]</f>
        <v>0</v>
      </c>
      <c r="Y1185" s="87">
        <f>JuchuZan[[#This Row],[TotalPrice]]+Y1184</f>
        <v>1864310.3000000003</v>
      </c>
      <c r="Z11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5" s="1" t="e">
        <f>JuchuZan[[#This Row],[Total Length]]/JuchuZan[[#This Row],[Total Block]]</f>
        <v>#DIV/0!</v>
      </c>
      <c r="AB1185" s="1">
        <f>JuchuZan[[#This Row],[TotalPrice]]/JuchuZan[[#This Row],[OrderQty]]</f>
        <v>5710</v>
      </c>
      <c r="AC1185" s="1" t="e">
        <f>_xlfn.XLOOKUP(JuchuZan[[#This Row],[H'#]],#REF!,#REF!,"NA",0)</f>
        <v>#REF!</v>
      </c>
      <c r="AD1185" s="1" t="e">
        <f>_xlfn.XLOOKUP(JuchuZan[[#This Row],[H'#]],#REF!,#REF!,"NA",0)</f>
        <v>#REF!</v>
      </c>
      <c r="AE1185" s="1" t="str">
        <f>_xlfn.XLOOKUP(JuchuZan[[#This Row],[H'#]],[3]Sheet1!$H$2:$H$1079,[3]Sheet1!$B$2:$B$1079,"NA",0)</f>
        <v>NA</v>
      </c>
    </row>
    <row r="1186" spans="1:31" hidden="1">
      <c r="A1186" s="1" t="s">
        <v>3004</v>
      </c>
      <c r="B1186" s="1" t="s">
        <v>624</v>
      </c>
      <c r="C1186" s="1" t="s">
        <v>625</v>
      </c>
      <c r="D1186" s="1">
        <v>8</v>
      </c>
      <c r="E1186" s="1">
        <v>0</v>
      </c>
      <c r="F1186" s="1">
        <v>0</v>
      </c>
      <c r="G1186" s="1" t="s">
        <v>269</v>
      </c>
      <c r="H1186" s="1" t="s">
        <v>270</v>
      </c>
      <c r="I1186" s="1" t="s">
        <v>271</v>
      </c>
      <c r="J1186" s="1" t="s">
        <v>38</v>
      </c>
      <c r="K1186" s="1" t="s">
        <v>38</v>
      </c>
      <c r="L1186" s="1" t="s">
        <v>38</v>
      </c>
      <c r="M1186" s="1" t="s">
        <v>38</v>
      </c>
      <c r="N1186" s="1">
        <v>8347</v>
      </c>
      <c r="O1186" s="2">
        <v>66776</v>
      </c>
      <c r="P1186" s="1">
        <v>11</v>
      </c>
      <c r="Q1186" s="1">
        <v>20231027</v>
      </c>
      <c r="R1186" s="1">
        <v>20231027</v>
      </c>
      <c r="S1186" s="1">
        <v>20231027</v>
      </c>
      <c r="T1186" s="1" t="s">
        <v>38</v>
      </c>
      <c r="U1186" s="1" t="b">
        <v>0</v>
      </c>
      <c r="V1186" s="1" t="b">
        <v>0</v>
      </c>
      <c r="W1186" s="1" t="str" cm="1">
        <f t="array" ref="W1186">_xlfn.XLOOKUP(MID(JuchuZan[[#This Row],[Item'#]],2,3),INDEX(_dtRg_Material,,1),INDEX(_dtRg_Material,,2),"-")</f>
        <v>-</v>
      </c>
      <c r="X1186" s="1">
        <f>JuchuZan[[#This Row],[Total Length]]/JuchuZan[[#This Row],[OrderQty]]</f>
        <v>0</v>
      </c>
      <c r="Y1186" s="87">
        <f>JuchuZan[[#This Row],[TotalPrice]]+Y1185</f>
        <v>1931086.3000000003</v>
      </c>
      <c r="Z11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6" s="1" t="e">
        <f>JuchuZan[[#This Row],[Total Length]]/JuchuZan[[#This Row],[Total Block]]</f>
        <v>#DIV/0!</v>
      </c>
      <c r="AB1186" s="1">
        <f>JuchuZan[[#This Row],[TotalPrice]]/JuchuZan[[#This Row],[OrderQty]]</f>
        <v>8347</v>
      </c>
      <c r="AC1186" s="1" t="e">
        <f>_xlfn.XLOOKUP(JuchuZan[[#This Row],[H'#]],#REF!,#REF!,"NA",0)</f>
        <v>#REF!</v>
      </c>
      <c r="AD1186" s="1" t="e">
        <f>_xlfn.XLOOKUP(JuchuZan[[#This Row],[H'#]],#REF!,#REF!,"NA",0)</f>
        <v>#REF!</v>
      </c>
      <c r="AE1186" s="1" t="str">
        <f>_xlfn.XLOOKUP(JuchuZan[[#This Row],[H'#]],[3]Sheet1!$H$2:$H$1079,[3]Sheet1!$B$2:$B$1079,"NA",0)</f>
        <v>NA</v>
      </c>
    </row>
    <row r="1187" spans="1:31">
      <c r="A1187" s="1" t="s">
        <v>3005</v>
      </c>
      <c r="B1187" s="1" t="s">
        <v>3006</v>
      </c>
      <c r="C1187" s="1" t="s">
        <v>3007</v>
      </c>
      <c r="D1187" s="1">
        <v>40</v>
      </c>
      <c r="E1187" s="1">
        <v>13000</v>
      </c>
      <c r="F1187" s="1">
        <v>80</v>
      </c>
      <c r="G1187" s="1" t="s">
        <v>215</v>
      </c>
      <c r="H1187" s="1" t="s">
        <v>172</v>
      </c>
      <c r="I1187" s="1" t="s">
        <v>173</v>
      </c>
      <c r="J1187" s="1" t="s">
        <v>174</v>
      </c>
      <c r="K1187" s="1" t="s">
        <v>185</v>
      </c>
      <c r="L1187" s="1" t="s">
        <v>38</v>
      </c>
      <c r="M1187" s="1" t="s">
        <v>398</v>
      </c>
      <c r="N1187" s="1">
        <v>47</v>
      </c>
      <c r="O1187" s="2">
        <v>1880</v>
      </c>
      <c r="P1187" s="1">
        <v>11</v>
      </c>
      <c r="Q1187" s="1">
        <v>20231027</v>
      </c>
      <c r="R1187" s="1">
        <v>20231027</v>
      </c>
      <c r="S1187" s="1">
        <v>20231027</v>
      </c>
      <c r="T1187" s="1" t="s">
        <v>38</v>
      </c>
      <c r="U1187" s="1" t="b">
        <v>0</v>
      </c>
      <c r="V1187" s="1" t="b">
        <v>1</v>
      </c>
      <c r="W1187" s="1" t="str" cm="1">
        <f t="array" ref="W1187">_xlfn.XLOOKUP(MID(JuchuZan[[#This Row],[Item'#]],2,3),INDEX(_dtRg_Material,,1),INDEX(_dtRg_Material,,2),"-")</f>
        <v>M</v>
      </c>
      <c r="X1187" s="1">
        <f>JuchuZan[[#This Row],[Total Length]]/JuchuZan[[#This Row],[OrderQty]]</f>
        <v>325</v>
      </c>
      <c r="Y1187" s="87">
        <f>JuchuZan[[#This Row],[TotalPrice]]+Y1186</f>
        <v>1932966.3000000003</v>
      </c>
      <c r="Z11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7" s="1">
        <f>JuchuZan[[#This Row],[Total Length]]/JuchuZan[[#This Row],[Total Block]]</f>
        <v>162.5</v>
      </c>
      <c r="AB1187" s="1">
        <f>JuchuZan[[#This Row],[TotalPrice]]/JuchuZan[[#This Row],[OrderQty]]</f>
        <v>47</v>
      </c>
      <c r="AC1187" s="1" t="e">
        <f>_xlfn.XLOOKUP(JuchuZan[[#This Row],[H'#]],#REF!,#REF!,"NA",0)</f>
        <v>#REF!</v>
      </c>
      <c r="AD1187" s="1" t="e">
        <f>_xlfn.XLOOKUP(JuchuZan[[#This Row],[H'#]],#REF!,#REF!,"NA",0)</f>
        <v>#REF!</v>
      </c>
      <c r="AE1187" s="1" t="str">
        <f>_xlfn.XLOOKUP(JuchuZan[[#This Row],[H'#]],[3]Sheet1!$H$2:$H$1079,[3]Sheet1!$B$2:$B$1079,"NA",0)</f>
        <v>WHEEL CUTTING HALF 4</v>
      </c>
    </row>
    <row r="1188" spans="1:31">
      <c r="A1188" s="1" t="s">
        <v>3008</v>
      </c>
      <c r="B1188" s="1" t="s">
        <v>3009</v>
      </c>
      <c r="C1188" s="1" t="s">
        <v>3010</v>
      </c>
      <c r="D1188" s="1">
        <v>8</v>
      </c>
      <c r="E1188" s="1">
        <v>0</v>
      </c>
      <c r="F1188" s="1">
        <v>8</v>
      </c>
      <c r="G1188" s="1" t="s">
        <v>80</v>
      </c>
      <c r="H1188" s="1" t="s">
        <v>49</v>
      </c>
      <c r="I1188" s="1" t="s">
        <v>50</v>
      </c>
      <c r="J1188" s="1" t="s">
        <v>325</v>
      </c>
      <c r="K1188" s="1" t="s">
        <v>82</v>
      </c>
      <c r="L1188" s="1" t="s">
        <v>61</v>
      </c>
      <c r="M1188" s="1" t="s">
        <v>38</v>
      </c>
      <c r="N1188" s="1">
        <v>165.68</v>
      </c>
      <c r="O1188" s="2">
        <v>1325.44</v>
      </c>
      <c r="P1188" s="1">
        <v>11</v>
      </c>
      <c r="Q1188" s="1">
        <v>20230720</v>
      </c>
      <c r="R1188" s="1">
        <v>20231027</v>
      </c>
      <c r="S1188" s="1">
        <v>20231027</v>
      </c>
      <c r="T1188" s="1" t="s">
        <v>38</v>
      </c>
      <c r="U1188" s="1" t="b">
        <v>0</v>
      </c>
      <c r="V1188" s="1" t="b">
        <v>1</v>
      </c>
      <c r="W1188" s="1" t="str" cm="1">
        <f t="array" ref="W1188">_xlfn.XLOOKUP(MID(JuchuZan[[#This Row],[Item'#]],2,3),INDEX(_dtRg_Material,,1),INDEX(_dtRg_Material,,2),"-")</f>
        <v>-</v>
      </c>
      <c r="X1188" s="1">
        <f>JuchuZan[[#This Row],[Total Length]]/JuchuZan[[#This Row],[OrderQty]]</f>
        <v>0</v>
      </c>
      <c r="Y1188" s="87">
        <f>JuchuZan[[#This Row],[TotalPrice]]+Y1187</f>
        <v>1934291.7400000002</v>
      </c>
      <c r="Z11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8" s="1">
        <f>JuchuZan[[#This Row],[Total Length]]/JuchuZan[[#This Row],[Total Block]]</f>
        <v>0</v>
      </c>
      <c r="AB1188" s="1">
        <f>JuchuZan[[#This Row],[TotalPrice]]/JuchuZan[[#This Row],[OrderQty]]</f>
        <v>165.68</v>
      </c>
      <c r="AC1188" s="1" t="e">
        <f>_xlfn.XLOOKUP(JuchuZan[[#This Row],[H'#]],#REF!,#REF!,"NA",0)</f>
        <v>#REF!</v>
      </c>
      <c r="AD1188" s="1" t="e">
        <f>_xlfn.XLOOKUP(JuchuZan[[#This Row],[H'#]],#REF!,#REF!,"NA",0)</f>
        <v>#REF!</v>
      </c>
      <c r="AE1188" s="1" t="str">
        <f>_xlfn.XLOOKUP(JuchuZan[[#This Row],[H'#]],[3]Sheet1!$H$2:$H$1079,[3]Sheet1!$B$2:$B$1079,"NA",0)</f>
        <v>NA</v>
      </c>
    </row>
    <row r="1189" spans="1:31" hidden="1">
      <c r="A1189" s="1" t="s">
        <v>3011</v>
      </c>
      <c r="B1189" s="1" t="s">
        <v>1975</v>
      </c>
      <c r="C1189" s="1" t="s">
        <v>1976</v>
      </c>
      <c r="D1189" s="1">
        <v>10</v>
      </c>
      <c r="E1189" s="1">
        <v>0</v>
      </c>
      <c r="F1189" s="1">
        <v>10</v>
      </c>
      <c r="G1189" s="1" t="s">
        <v>38</v>
      </c>
      <c r="H1189" s="1" t="s">
        <v>1774</v>
      </c>
      <c r="I1189" s="1" t="s">
        <v>50</v>
      </c>
      <c r="J1189" s="1" t="s">
        <v>59</v>
      </c>
      <c r="K1189" s="1" t="s">
        <v>167</v>
      </c>
      <c r="L1189" s="1" t="s">
        <v>61</v>
      </c>
      <c r="M1189" s="1" t="s">
        <v>38</v>
      </c>
      <c r="N1189" s="1">
        <v>75.3</v>
      </c>
      <c r="O1189" s="2">
        <v>753</v>
      </c>
      <c r="P1189" s="1">
        <v>21</v>
      </c>
      <c r="Q1189" s="1">
        <v>20231027</v>
      </c>
      <c r="R1189" s="1">
        <v>20231027</v>
      </c>
      <c r="S1189" s="1">
        <v>20231027</v>
      </c>
      <c r="T1189" s="1" t="s">
        <v>38</v>
      </c>
      <c r="U1189" s="1" t="b">
        <v>1</v>
      </c>
      <c r="V1189" s="1" t="b">
        <v>0</v>
      </c>
      <c r="W1189" s="1" t="str" cm="1">
        <f t="array" ref="W1189">_xlfn.XLOOKUP(MID(JuchuZan[[#This Row],[Item'#]],2,3),INDEX(_dtRg_Material,,1),INDEX(_dtRg_Material,,2),"-")</f>
        <v>-</v>
      </c>
      <c r="X1189" s="1">
        <f>JuchuZan[[#This Row],[Total Length]]/JuchuZan[[#This Row],[OrderQty]]</f>
        <v>0</v>
      </c>
      <c r="Y1189" s="87">
        <f>JuchuZan[[#This Row],[TotalPrice]]+Y1188</f>
        <v>1935044.7400000002</v>
      </c>
      <c r="Z11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89" s="1">
        <f>JuchuZan[[#This Row],[Total Length]]/JuchuZan[[#This Row],[Total Block]]</f>
        <v>0</v>
      </c>
      <c r="AB1189" s="1">
        <f>JuchuZan[[#This Row],[TotalPrice]]/JuchuZan[[#This Row],[OrderQty]]</f>
        <v>75.3</v>
      </c>
      <c r="AC1189" s="1" t="e">
        <f>_xlfn.XLOOKUP(JuchuZan[[#This Row],[H'#]],#REF!,#REF!,"NA",0)</f>
        <v>#REF!</v>
      </c>
      <c r="AD1189" s="1" t="e">
        <f>_xlfn.XLOOKUP(JuchuZan[[#This Row],[H'#]],#REF!,#REF!,"NA",0)</f>
        <v>#REF!</v>
      </c>
      <c r="AE1189" s="1" t="str">
        <f>_xlfn.XLOOKUP(JuchuZan[[#This Row],[H'#]],[3]Sheet1!$H$2:$H$1079,[3]Sheet1!$B$2:$B$1079,"NA",0)</f>
        <v>NA</v>
      </c>
    </row>
    <row r="1190" spans="1:31" hidden="1">
      <c r="A1190" s="1" t="s">
        <v>3012</v>
      </c>
      <c r="B1190" s="1" t="s">
        <v>1978</v>
      </c>
      <c r="C1190" s="1" t="s">
        <v>1979</v>
      </c>
      <c r="D1190" s="1">
        <v>10</v>
      </c>
      <c r="E1190" s="1">
        <v>0</v>
      </c>
      <c r="F1190" s="1">
        <v>10</v>
      </c>
      <c r="G1190" s="1" t="s">
        <v>38</v>
      </c>
      <c r="H1190" s="1" t="s">
        <v>1774</v>
      </c>
      <c r="I1190" s="1" t="s">
        <v>50</v>
      </c>
      <c r="J1190" s="1" t="s">
        <v>59</v>
      </c>
      <c r="K1190" s="1" t="s">
        <v>115</v>
      </c>
      <c r="L1190" s="1" t="s">
        <v>61</v>
      </c>
      <c r="M1190" s="1" t="s">
        <v>38</v>
      </c>
      <c r="N1190" s="1">
        <v>59.22</v>
      </c>
      <c r="O1190" s="2">
        <v>592.20000000000005</v>
      </c>
      <c r="P1190" s="1">
        <v>21</v>
      </c>
      <c r="Q1190" s="1">
        <v>20231027</v>
      </c>
      <c r="R1190" s="1">
        <v>20231027</v>
      </c>
      <c r="S1190" s="1">
        <v>20231027</v>
      </c>
      <c r="T1190" s="1" t="s">
        <v>38</v>
      </c>
      <c r="U1190" s="1" t="b">
        <v>1</v>
      </c>
      <c r="V1190" s="1" t="b">
        <v>0</v>
      </c>
      <c r="W1190" s="1" t="str" cm="1">
        <f t="array" ref="W1190">_xlfn.XLOOKUP(MID(JuchuZan[[#This Row],[Item'#]],2,3),INDEX(_dtRg_Material,,1),INDEX(_dtRg_Material,,2),"-")</f>
        <v>-</v>
      </c>
      <c r="X1190" s="1">
        <f>JuchuZan[[#This Row],[Total Length]]/JuchuZan[[#This Row],[OrderQty]]</f>
        <v>0</v>
      </c>
      <c r="Y1190" s="87">
        <f>JuchuZan[[#This Row],[TotalPrice]]+Y1189</f>
        <v>1935636.9400000002</v>
      </c>
      <c r="Z11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0" s="1">
        <f>JuchuZan[[#This Row],[Total Length]]/JuchuZan[[#This Row],[Total Block]]</f>
        <v>0</v>
      </c>
      <c r="AB1190" s="1">
        <f>JuchuZan[[#This Row],[TotalPrice]]/JuchuZan[[#This Row],[OrderQty]]</f>
        <v>59.220000000000006</v>
      </c>
      <c r="AC1190" s="1" t="e">
        <f>_xlfn.XLOOKUP(JuchuZan[[#This Row],[H'#]],#REF!,#REF!,"NA",0)</f>
        <v>#REF!</v>
      </c>
      <c r="AD1190" s="1" t="e">
        <f>_xlfn.XLOOKUP(JuchuZan[[#This Row],[H'#]],#REF!,#REF!,"NA",0)</f>
        <v>#REF!</v>
      </c>
      <c r="AE1190" s="1" t="str">
        <f>_xlfn.XLOOKUP(JuchuZan[[#This Row],[H'#]],[3]Sheet1!$H$2:$H$1079,[3]Sheet1!$B$2:$B$1079,"NA",0)</f>
        <v>NA</v>
      </c>
    </row>
    <row r="1191" spans="1:31">
      <c r="A1191" s="1" t="s">
        <v>3013</v>
      </c>
      <c r="B1191" s="1" t="s">
        <v>1981</v>
      </c>
      <c r="C1191" s="1" t="s">
        <v>1982</v>
      </c>
      <c r="D1191" s="1">
        <v>20</v>
      </c>
      <c r="E1191" s="1">
        <v>0</v>
      </c>
      <c r="F1191" s="1">
        <v>20</v>
      </c>
      <c r="G1191" s="1" t="s">
        <v>38</v>
      </c>
      <c r="H1191" s="1" t="s">
        <v>1774</v>
      </c>
      <c r="I1191" s="1" t="s">
        <v>50</v>
      </c>
      <c r="J1191" s="1" t="s">
        <v>81</v>
      </c>
      <c r="K1191" s="1" t="s">
        <v>60</v>
      </c>
      <c r="L1191" s="1" t="s">
        <v>61</v>
      </c>
      <c r="M1191" s="1" t="s">
        <v>38</v>
      </c>
      <c r="N1191" s="1">
        <v>76.78</v>
      </c>
      <c r="O1191" s="2">
        <v>1535.6</v>
      </c>
      <c r="P1191" s="1">
        <v>21</v>
      </c>
      <c r="Q1191" s="1">
        <v>20231027</v>
      </c>
      <c r="R1191" s="1">
        <v>20231027</v>
      </c>
      <c r="S1191" s="1">
        <v>20231027</v>
      </c>
      <c r="T1191" s="1" t="s">
        <v>38</v>
      </c>
      <c r="U1191" s="1" t="b">
        <v>0</v>
      </c>
      <c r="V1191" s="1" t="b">
        <v>1</v>
      </c>
      <c r="W1191" s="1" t="str" cm="1">
        <f t="array" ref="W1191">_xlfn.XLOOKUP(MID(JuchuZan[[#This Row],[Item'#]],2,3),INDEX(_dtRg_Material,,1),INDEX(_dtRg_Material,,2),"-")</f>
        <v>-</v>
      </c>
      <c r="X1191" s="1">
        <f>JuchuZan[[#This Row],[Total Length]]/JuchuZan[[#This Row],[OrderQty]]</f>
        <v>0</v>
      </c>
      <c r="Y1191" s="87">
        <f>JuchuZan[[#This Row],[TotalPrice]]+Y1190</f>
        <v>1937172.5400000003</v>
      </c>
      <c r="Z11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1" s="1">
        <f>JuchuZan[[#This Row],[Total Length]]/JuchuZan[[#This Row],[Total Block]]</f>
        <v>0</v>
      </c>
      <c r="AB1191" s="1">
        <f>JuchuZan[[#This Row],[TotalPrice]]/JuchuZan[[#This Row],[OrderQty]]</f>
        <v>76.78</v>
      </c>
      <c r="AC1191" s="1" t="e">
        <f>_xlfn.XLOOKUP(JuchuZan[[#This Row],[H'#]],#REF!,#REF!,"NA",0)</f>
        <v>#REF!</v>
      </c>
      <c r="AD1191" s="1" t="e">
        <f>_xlfn.XLOOKUP(JuchuZan[[#This Row],[H'#]],#REF!,#REF!,"NA",0)</f>
        <v>#REF!</v>
      </c>
      <c r="AE1191" s="1" t="str">
        <f>_xlfn.XLOOKUP(JuchuZan[[#This Row],[H'#]],[3]Sheet1!$H$2:$H$1079,[3]Sheet1!$B$2:$B$1079,"NA",0)</f>
        <v>NA</v>
      </c>
    </row>
    <row r="1192" spans="1:31">
      <c r="A1192" s="1" t="s">
        <v>3014</v>
      </c>
      <c r="B1192" s="1" t="s">
        <v>1984</v>
      </c>
      <c r="C1192" s="1" t="s">
        <v>1985</v>
      </c>
      <c r="D1192" s="1">
        <v>10</v>
      </c>
      <c r="E1192" s="1">
        <v>0</v>
      </c>
      <c r="F1192" s="1">
        <v>10</v>
      </c>
      <c r="G1192" s="1" t="s">
        <v>38</v>
      </c>
      <c r="H1192" s="1" t="s">
        <v>629</v>
      </c>
      <c r="I1192" s="1" t="s">
        <v>103</v>
      </c>
      <c r="J1192" s="1" t="s">
        <v>1111</v>
      </c>
      <c r="K1192" s="1" t="s">
        <v>82</v>
      </c>
      <c r="L1192" s="1" t="s">
        <v>61</v>
      </c>
      <c r="M1192" s="1" t="s">
        <v>38</v>
      </c>
      <c r="N1192" s="1">
        <v>68.180000000000007</v>
      </c>
      <c r="O1192" s="2">
        <v>681.8</v>
      </c>
      <c r="P1192" s="1">
        <v>21</v>
      </c>
      <c r="Q1192" s="1">
        <v>20231027</v>
      </c>
      <c r="R1192" s="1">
        <v>20231027</v>
      </c>
      <c r="S1192" s="1">
        <v>20231027</v>
      </c>
      <c r="T1192" s="1" t="s">
        <v>38</v>
      </c>
      <c r="U1192" s="1" t="b">
        <v>0</v>
      </c>
      <c r="V1192" s="1" t="b">
        <v>1</v>
      </c>
      <c r="W1192" s="1" t="str" cm="1">
        <f t="array" ref="W1192">_xlfn.XLOOKUP(MID(JuchuZan[[#This Row],[Item'#]],2,3),INDEX(_dtRg_Material,,1),INDEX(_dtRg_Material,,2),"-")</f>
        <v>M</v>
      </c>
      <c r="X1192" s="1">
        <f>JuchuZan[[#This Row],[Total Length]]/JuchuZan[[#This Row],[OrderQty]]</f>
        <v>0</v>
      </c>
      <c r="Y1192" s="87">
        <f>JuchuZan[[#This Row],[TotalPrice]]+Y1191</f>
        <v>1937854.3400000003</v>
      </c>
      <c r="Z11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2" s="1">
        <f>JuchuZan[[#This Row],[Total Length]]/JuchuZan[[#This Row],[Total Block]]</f>
        <v>0</v>
      </c>
      <c r="AB1192" s="1">
        <f>JuchuZan[[#This Row],[TotalPrice]]/JuchuZan[[#This Row],[OrderQty]]</f>
        <v>68.179999999999993</v>
      </c>
      <c r="AC1192" s="1" t="e">
        <f>_xlfn.XLOOKUP(JuchuZan[[#This Row],[H'#]],#REF!,#REF!,"NA",0)</f>
        <v>#REF!</v>
      </c>
      <c r="AD1192" s="1" t="e">
        <f>_xlfn.XLOOKUP(JuchuZan[[#This Row],[H'#]],#REF!,#REF!,"NA",0)</f>
        <v>#REF!</v>
      </c>
      <c r="AE1192" s="1" t="str">
        <f>_xlfn.XLOOKUP(JuchuZan[[#This Row],[H'#]],[3]Sheet1!$H$2:$H$1079,[3]Sheet1!$B$2:$B$1079,"NA",0)</f>
        <v>BLOCK ASSEMBLY (GK)</v>
      </c>
    </row>
    <row r="1193" spans="1:31">
      <c r="A1193" s="1" t="s">
        <v>3015</v>
      </c>
      <c r="B1193" s="1" t="s">
        <v>1987</v>
      </c>
      <c r="C1193" s="1" t="s">
        <v>1988</v>
      </c>
      <c r="D1193" s="1">
        <v>10</v>
      </c>
      <c r="E1193" s="1">
        <v>0</v>
      </c>
      <c r="F1193" s="1">
        <v>10</v>
      </c>
      <c r="G1193" s="1" t="s">
        <v>38</v>
      </c>
      <c r="H1193" s="1" t="s">
        <v>1774</v>
      </c>
      <c r="I1193" s="1" t="s">
        <v>50</v>
      </c>
      <c r="J1193" s="1" t="s">
        <v>81</v>
      </c>
      <c r="K1193" s="1" t="s">
        <v>207</v>
      </c>
      <c r="L1193" s="1" t="s">
        <v>61</v>
      </c>
      <c r="M1193" s="1" t="s">
        <v>38</v>
      </c>
      <c r="N1193" s="1">
        <v>83.77</v>
      </c>
      <c r="O1193" s="2">
        <v>837.7</v>
      </c>
      <c r="P1193" s="1">
        <v>21</v>
      </c>
      <c r="Q1193" s="1">
        <v>20231027</v>
      </c>
      <c r="R1193" s="1">
        <v>20231027</v>
      </c>
      <c r="S1193" s="1">
        <v>20231027</v>
      </c>
      <c r="T1193" s="1" t="s">
        <v>38</v>
      </c>
      <c r="U1193" s="1" t="b">
        <v>0</v>
      </c>
      <c r="V1193" s="1" t="b">
        <v>1</v>
      </c>
      <c r="W1193" s="1" t="str" cm="1">
        <f t="array" ref="W1193">_xlfn.XLOOKUP(MID(JuchuZan[[#This Row],[Item'#]],2,3),INDEX(_dtRg_Material,,1),INDEX(_dtRg_Material,,2),"-")</f>
        <v>-</v>
      </c>
      <c r="X1193" s="1">
        <f>JuchuZan[[#This Row],[Total Length]]/JuchuZan[[#This Row],[OrderQty]]</f>
        <v>0</v>
      </c>
      <c r="Y1193" s="87">
        <f>JuchuZan[[#This Row],[TotalPrice]]+Y1192</f>
        <v>1938692.0400000003</v>
      </c>
      <c r="Z11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3" s="1">
        <f>JuchuZan[[#This Row],[Total Length]]/JuchuZan[[#This Row],[Total Block]]</f>
        <v>0</v>
      </c>
      <c r="AB1193" s="1">
        <f>JuchuZan[[#This Row],[TotalPrice]]/JuchuZan[[#This Row],[OrderQty]]</f>
        <v>83.77000000000001</v>
      </c>
      <c r="AC1193" s="1" t="e">
        <f>_xlfn.XLOOKUP(JuchuZan[[#This Row],[H'#]],#REF!,#REF!,"NA",0)</f>
        <v>#REF!</v>
      </c>
      <c r="AD1193" s="1" t="e">
        <f>_xlfn.XLOOKUP(JuchuZan[[#This Row],[H'#]],#REF!,#REF!,"NA",0)</f>
        <v>#REF!</v>
      </c>
      <c r="AE1193" s="1" t="str">
        <f>_xlfn.XLOOKUP(JuchuZan[[#This Row],[H'#]],[3]Sheet1!$H$2:$H$1079,[3]Sheet1!$B$2:$B$1079,"NA",0)</f>
        <v>NA</v>
      </c>
    </row>
    <row r="1194" spans="1:31">
      <c r="A1194" s="1" t="s">
        <v>3016</v>
      </c>
      <c r="B1194" s="1" t="s">
        <v>1990</v>
      </c>
      <c r="C1194" s="1" t="s">
        <v>1991</v>
      </c>
      <c r="D1194" s="1">
        <v>20</v>
      </c>
      <c r="E1194" s="1">
        <v>0</v>
      </c>
      <c r="F1194" s="1">
        <v>20</v>
      </c>
      <c r="G1194" s="1" t="s">
        <v>38</v>
      </c>
      <c r="H1194" s="1" t="s">
        <v>1774</v>
      </c>
      <c r="I1194" s="1" t="s">
        <v>50</v>
      </c>
      <c r="J1194" s="1" t="s">
        <v>81</v>
      </c>
      <c r="K1194" s="1" t="s">
        <v>82</v>
      </c>
      <c r="L1194" s="1" t="s">
        <v>61</v>
      </c>
      <c r="M1194" s="1" t="s">
        <v>38</v>
      </c>
      <c r="N1194" s="1">
        <v>56.28</v>
      </c>
      <c r="O1194" s="2">
        <v>1125.5999999999999</v>
      </c>
      <c r="P1194" s="1">
        <v>21</v>
      </c>
      <c r="Q1194" s="1">
        <v>20231027</v>
      </c>
      <c r="R1194" s="1">
        <v>20231027</v>
      </c>
      <c r="S1194" s="1">
        <v>20231027</v>
      </c>
      <c r="T1194" s="1" t="s">
        <v>38</v>
      </c>
      <c r="U1194" s="1" t="b">
        <v>0</v>
      </c>
      <c r="V1194" s="1" t="b">
        <v>1</v>
      </c>
      <c r="W1194" s="1" t="str" cm="1">
        <f t="array" ref="W1194">_xlfn.XLOOKUP(MID(JuchuZan[[#This Row],[Item'#]],2,3),INDEX(_dtRg_Material,,1),INDEX(_dtRg_Material,,2),"-")</f>
        <v>-</v>
      </c>
      <c r="X1194" s="1">
        <f>JuchuZan[[#This Row],[Total Length]]/JuchuZan[[#This Row],[OrderQty]]</f>
        <v>0</v>
      </c>
      <c r="Y1194" s="87">
        <f>JuchuZan[[#This Row],[TotalPrice]]+Y1193</f>
        <v>1939817.6400000004</v>
      </c>
      <c r="Z11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4" s="1">
        <f>JuchuZan[[#This Row],[Total Length]]/JuchuZan[[#This Row],[Total Block]]</f>
        <v>0</v>
      </c>
      <c r="AB1194" s="1">
        <f>JuchuZan[[#This Row],[TotalPrice]]/JuchuZan[[#This Row],[OrderQty]]</f>
        <v>56.279999999999994</v>
      </c>
      <c r="AC1194" s="1" t="e">
        <f>_xlfn.XLOOKUP(JuchuZan[[#This Row],[H'#]],#REF!,#REF!,"NA",0)</f>
        <v>#REF!</v>
      </c>
      <c r="AD1194" s="1" t="e">
        <f>_xlfn.XLOOKUP(JuchuZan[[#This Row],[H'#]],#REF!,#REF!,"NA",0)</f>
        <v>#REF!</v>
      </c>
      <c r="AE1194" s="1" t="str">
        <f>_xlfn.XLOOKUP(JuchuZan[[#This Row],[H'#]],[3]Sheet1!$H$2:$H$1079,[3]Sheet1!$B$2:$B$1079,"NA",0)</f>
        <v>NA</v>
      </c>
    </row>
    <row r="1195" spans="1:31">
      <c r="A1195" s="1" t="s">
        <v>3017</v>
      </c>
      <c r="B1195" s="1" t="s">
        <v>1993</v>
      </c>
      <c r="C1195" s="1" t="s">
        <v>1994</v>
      </c>
      <c r="D1195" s="1">
        <v>10</v>
      </c>
      <c r="E1195" s="1">
        <v>0</v>
      </c>
      <c r="F1195" s="1">
        <v>10</v>
      </c>
      <c r="G1195" s="1" t="s">
        <v>38</v>
      </c>
      <c r="H1195" s="1" t="s">
        <v>1774</v>
      </c>
      <c r="I1195" s="1" t="s">
        <v>50</v>
      </c>
      <c r="J1195" s="1" t="s">
        <v>81</v>
      </c>
      <c r="K1195" s="1" t="s">
        <v>115</v>
      </c>
      <c r="L1195" s="1" t="s">
        <v>61</v>
      </c>
      <c r="M1195" s="1" t="s">
        <v>38</v>
      </c>
      <c r="N1195" s="1">
        <v>78.42</v>
      </c>
      <c r="O1195" s="2">
        <v>784.2</v>
      </c>
      <c r="P1195" s="1">
        <v>21</v>
      </c>
      <c r="Q1195" s="1">
        <v>20231027</v>
      </c>
      <c r="R1195" s="1">
        <v>20231027</v>
      </c>
      <c r="S1195" s="1">
        <v>20231027</v>
      </c>
      <c r="T1195" s="1" t="s">
        <v>38</v>
      </c>
      <c r="U1195" s="1" t="b">
        <v>0</v>
      </c>
      <c r="V1195" s="1" t="b">
        <v>1</v>
      </c>
      <c r="W1195" s="1" t="str" cm="1">
        <f t="array" ref="W1195">_xlfn.XLOOKUP(MID(JuchuZan[[#This Row],[Item'#]],2,3),INDEX(_dtRg_Material,,1),INDEX(_dtRg_Material,,2),"-")</f>
        <v>-</v>
      </c>
      <c r="X1195" s="1">
        <f>JuchuZan[[#This Row],[Total Length]]/JuchuZan[[#This Row],[OrderQty]]</f>
        <v>0</v>
      </c>
      <c r="Y1195" s="87">
        <f>JuchuZan[[#This Row],[TotalPrice]]+Y1194</f>
        <v>1940601.8400000003</v>
      </c>
      <c r="Z11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5" s="1">
        <f>JuchuZan[[#This Row],[Total Length]]/JuchuZan[[#This Row],[Total Block]]</f>
        <v>0</v>
      </c>
      <c r="AB1195" s="1">
        <f>JuchuZan[[#This Row],[TotalPrice]]/JuchuZan[[#This Row],[OrderQty]]</f>
        <v>78.42</v>
      </c>
      <c r="AC1195" s="1" t="e">
        <f>_xlfn.XLOOKUP(JuchuZan[[#This Row],[H'#]],#REF!,#REF!,"NA",0)</f>
        <v>#REF!</v>
      </c>
      <c r="AD1195" s="1" t="e">
        <f>_xlfn.XLOOKUP(JuchuZan[[#This Row],[H'#]],#REF!,#REF!,"NA",0)</f>
        <v>#REF!</v>
      </c>
      <c r="AE1195" s="1" t="str">
        <f>_xlfn.XLOOKUP(JuchuZan[[#This Row],[H'#]],[3]Sheet1!$H$2:$H$1079,[3]Sheet1!$B$2:$B$1079,"NA",0)</f>
        <v>NA</v>
      </c>
    </row>
    <row r="1196" spans="1:31">
      <c r="A1196" s="1" t="s">
        <v>3018</v>
      </c>
      <c r="B1196" s="1" t="s">
        <v>1996</v>
      </c>
      <c r="C1196" s="1" t="s">
        <v>1997</v>
      </c>
      <c r="D1196" s="1">
        <v>25</v>
      </c>
      <c r="E1196" s="1">
        <v>0</v>
      </c>
      <c r="F1196" s="1">
        <v>25</v>
      </c>
      <c r="G1196" s="1" t="s">
        <v>38</v>
      </c>
      <c r="H1196" s="1" t="s">
        <v>1774</v>
      </c>
      <c r="I1196" s="1" t="s">
        <v>50</v>
      </c>
      <c r="J1196" s="1" t="s">
        <v>114</v>
      </c>
      <c r="K1196" s="1" t="s">
        <v>60</v>
      </c>
      <c r="L1196" s="1" t="s">
        <v>61</v>
      </c>
      <c r="M1196" s="1" t="s">
        <v>38</v>
      </c>
      <c r="N1196" s="1">
        <v>96.27</v>
      </c>
      <c r="O1196" s="2">
        <v>2406.75</v>
      </c>
      <c r="P1196" s="1">
        <v>21</v>
      </c>
      <c r="Q1196" s="1">
        <v>20231027</v>
      </c>
      <c r="R1196" s="1">
        <v>20231027</v>
      </c>
      <c r="S1196" s="1">
        <v>20231027</v>
      </c>
      <c r="T1196" s="1" t="s">
        <v>38</v>
      </c>
      <c r="U1196" s="1" t="b">
        <v>0</v>
      </c>
      <c r="V1196" s="1" t="b">
        <v>1</v>
      </c>
      <c r="W1196" s="1" t="str" cm="1">
        <f t="array" ref="W1196">_xlfn.XLOOKUP(MID(JuchuZan[[#This Row],[Item'#]],2,3),INDEX(_dtRg_Material,,1),INDEX(_dtRg_Material,,2),"-")</f>
        <v>-</v>
      </c>
      <c r="X1196" s="1">
        <f>JuchuZan[[#This Row],[Total Length]]/JuchuZan[[#This Row],[OrderQty]]</f>
        <v>0</v>
      </c>
      <c r="Y1196" s="87">
        <f>JuchuZan[[#This Row],[TotalPrice]]+Y1195</f>
        <v>1943008.5900000003</v>
      </c>
      <c r="Z11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6" s="1">
        <f>JuchuZan[[#This Row],[Total Length]]/JuchuZan[[#This Row],[Total Block]]</f>
        <v>0</v>
      </c>
      <c r="AB1196" s="1">
        <f>JuchuZan[[#This Row],[TotalPrice]]/JuchuZan[[#This Row],[OrderQty]]</f>
        <v>96.27</v>
      </c>
      <c r="AC1196" s="1" t="e">
        <f>_xlfn.XLOOKUP(JuchuZan[[#This Row],[H'#]],#REF!,#REF!,"NA",0)</f>
        <v>#REF!</v>
      </c>
      <c r="AD1196" s="1" t="e">
        <f>_xlfn.XLOOKUP(JuchuZan[[#This Row],[H'#]],#REF!,#REF!,"NA",0)</f>
        <v>#REF!</v>
      </c>
      <c r="AE1196" s="1" t="str">
        <f>_xlfn.XLOOKUP(JuchuZan[[#This Row],[H'#]],[3]Sheet1!$H$2:$H$1079,[3]Sheet1!$B$2:$B$1079,"NA",0)</f>
        <v>NA</v>
      </c>
    </row>
    <row r="1197" spans="1:31">
      <c r="A1197" s="1" t="s">
        <v>3019</v>
      </c>
      <c r="B1197" s="1" t="s">
        <v>1999</v>
      </c>
      <c r="C1197" s="1" t="s">
        <v>214</v>
      </c>
      <c r="D1197" s="1">
        <v>10</v>
      </c>
      <c r="E1197" s="1">
        <v>0</v>
      </c>
      <c r="F1197" s="1">
        <v>10</v>
      </c>
      <c r="G1197" s="1" t="s">
        <v>38</v>
      </c>
      <c r="H1197" s="1" t="s">
        <v>1774</v>
      </c>
      <c r="I1197" s="1" t="s">
        <v>50</v>
      </c>
      <c r="J1197" s="1" t="s">
        <v>114</v>
      </c>
      <c r="K1197" s="1" t="s">
        <v>82</v>
      </c>
      <c r="L1197" s="1" t="s">
        <v>61</v>
      </c>
      <c r="M1197" s="1" t="s">
        <v>38</v>
      </c>
      <c r="N1197" s="1">
        <v>69.510000000000005</v>
      </c>
      <c r="O1197" s="2">
        <v>695.1</v>
      </c>
      <c r="P1197" s="1">
        <v>21</v>
      </c>
      <c r="Q1197" s="1">
        <v>20231027</v>
      </c>
      <c r="R1197" s="1">
        <v>20231027</v>
      </c>
      <c r="S1197" s="1">
        <v>20231027</v>
      </c>
      <c r="T1197" s="1" t="s">
        <v>38</v>
      </c>
      <c r="U1197" s="1" t="b">
        <v>0</v>
      </c>
      <c r="V1197" s="1" t="b">
        <v>1</v>
      </c>
      <c r="W1197" s="1" t="str" cm="1">
        <f t="array" ref="W1197">_xlfn.XLOOKUP(MID(JuchuZan[[#This Row],[Item'#]],2,3),INDEX(_dtRg_Material,,1),INDEX(_dtRg_Material,,2),"-")</f>
        <v>-</v>
      </c>
      <c r="X1197" s="1">
        <f>JuchuZan[[#This Row],[Total Length]]/JuchuZan[[#This Row],[OrderQty]]</f>
        <v>0</v>
      </c>
      <c r="Y1197" s="87">
        <f>JuchuZan[[#This Row],[TotalPrice]]+Y1196</f>
        <v>1943703.6900000004</v>
      </c>
      <c r="Z11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7" s="1">
        <f>JuchuZan[[#This Row],[Total Length]]/JuchuZan[[#This Row],[Total Block]]</f>
        <v>0</v>
      </c>
      <c r="AB1197" s="1">
        <f>JuchuZan[[#This Row],[TotalPrice]]/JuchuZan[[#This Row],[OrderQty]]</f>
        <v>69.510000000000005</v>
      </c>
      <c r="AC1197" s="1" t="e">
        <f>_xlfn.XLOOKUP(JuchuZan[[#This Row],[H'#]],#REF!,#REF!,"NA",0)</f>
        <v>#REF!</v>
      </c>
      <c r="AD1197" s="1" t="e">
        <f>_xlfn.XLOOKUP(JuchuZan[[#This Row],[H'#]],#REF!,#REF!,"NA",0)</f>
        <v>#REF!</v>
      </c>
      <c r="AE1197" s="1" t="str">
        <f>_xlfn.XLOOKUP(JuchuZan[[#This Row],[H'#]],[3]Sheet1!$H$2:$H$1079,[3]Sheet1!$B$2:$B$1079,"NA",0)</f>
        <v>NA</v>
      </c>
    </row>
    <row r="1198" spans="1:31">
      <c r="A1198" s="1" t="s">
        <v>3020</v>
      </c>
      <c r="B1198" s="1" t="s">
        <v>2001</v>
      </c>
      <c r="C1198" s="1" t="s">
        <v>2002</v>
      </c>
      <c r="D1198" s="1">
        <v>10</v>
      </c>
      <c r="E1198" s="1">
        <v>0</v>
      </c>
      <c r="F1198" s="1">
        <v>10</v>
      </c>
      <c r="G1198" s="1" t="s">
        <v>38</v>
      </c>
      <c r="H1198" s="1" t="s">
        <v>1774</v>
      </c>
      <c r="I1198" s="1" t="s">
        <v>50</v>
      </c>
      <c r="J1198" s="1" t="s">
        <v>114</v>
      </c>
      <c r="K1198" s="1" t="s">
        <v>167</v>
      </c>
      <c r="L1198" s="1" t="s">
        <v>61</v>
      </c>
      <c r="M1198" s="1" t="s">
        <v>38</v>
      </c>
      <c r="N1198" s="1">
        <v>88.11</v>
      </c>
      <c r="O1198" s="2">
        <v>881.1</v>
      </c>
      <c r="P1198" s="1">
        <v>21</v>
      </c>
      <c r="Q1198" s="1">
        <v>20231027</v>
      </c>
      <c r="R1198" s="1">
        <v>20231027</v>
      </c>
      <c r="S1198" s="1">
        <v>20231027</v>
      </c>
      <c r="T1198" s="1" t="s">
        <v>38</v>
      </c>
      <c r="U1198" s="1" t="b">
        <v>0</v>
      </c>
      <c r="V1198" s="1" t="b">
        <v>1</v>
      </c>
      <c r="W1198" s="1" t="str" cm="1">
        <f t="array" ref="W1198">_xlfn.XLOOKUP(MID(JuchuZan[[#This Row],[Item'#]],2,3),INDEX(_dtRg_Material,,1),INDEX(_dtRg_Material,,2),"-")</f>
        <v>-</v>
      </c>
      <c r="X1198" s="1">
        <f>JuchuZan[[#This Row],[Total Length]]/JuchuZan[[#This Row],[OrderQty]]</f>
        <v>0</v>
      </c>
      <c r="Y1198" s="87">
        <f>JuchuZan[[#This Row],[TotalPrice]]+Y1197</f>
        <v>1944584.7900000005</v>
      </c>
      <c r="Z11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8" s="1">
        <f>JuchuZan[[#This Row],[Total Length]]/JuchuZan[[#This Row],[Total Block]]</f>
        <v>0</v>
      </c>
      <c r="AB1198" s="1">
        <f>JuchuZan[[#This Row],[TotalPrice]]/JuchuZan[[#This Row],[OrderQty]]</f>
        <v>88.11</v>
      </c>
      <c r="AC1198" s="1" t="e">
        <f>_xlfn.XLOOKUP(JuchuZan[[#This Row],[H'#]],#REF!,#REF!,"NA",0)</f>
        <v>#REF!</v>
      </c>
      <c r="AD1198" s="1" t="e">
        <f>_xlfn.XLOOKUP(JuchuZan[[#This Row],[H'#]],#REF!,#REF!,"NA",0)</f>
        <v>#REF!</v>
      </c>
      <c r="AE1198" s="1" t="str">
        <f>_xlfn.XLOOKUP(JuchuZan[[#This Row],[H'#]],[3]Sheet1!$H$2:$H$1079,[3]Sheet1!$B$2:$B$1079,"NA",0)</f>
        <v>NA</v>
      </c>
    </row>
    <row r="1199" spans="1:31">
      <c r="A1199" s="1" t="s">
        <v>3021</v>
      </c>
      <c r="B1199" s="1" t="s">
        <v>2004</v>
      </c>
      <c r="C1199" s="1" t="s">
        <v>2005</v>
      </c>
      <c r="D1199" s="1">
        <v>10</v>
      </c>
      <c r="E1199" s="1">
        <v>0</v>
      </c>
      <c r="F1199" s="1">
        <v>10</v>
      </c>
      <c r="G1199" s="1" t="s">
        <v>38</v>
      </c>
      <c r="H1199" s="1" t="s">
        <v>1774</v>
      </c>
      <c r="I1199" s="1" t="s">
        <v>50</v>
      </c>
      <c r="J1199" s="1" t="s">
        <v>114</v>
      </c>
      <c r="K1199" s="1" t="s">
        <v>207</v>
      </c>
      <c r="L1199" s="1" t="s">
        <v>61</v>
      </c>
      <c r="M1199" s="1" t="s">
        <v>38</v>
      </c>
      <c r="N1199" s="1">
        <v>116.55</v>
      </c>
      <c r="O1199" s="2">
        <v>1165.5</v>
      </c>
      <c r="P1199" s="1">
        <v>21</v>
      </c>
      <c r="Q1199" s="1">
        <v>20231027</v>
      </c>
      <c r="R1199" s="1">
        <v>20231027</v>
      </c>
      <c r="S1199" s="1">
        <v>20231027</v>
      </c>
      <c r="T1199" s="1" t="s">
        <v>38</v>
      </c>
      <c r="U1199" s="1" t="b">
        <v>0</v>
      </c>
      <c r="V1199" s="1" t="b">
        <v>1</v>
      </c>
      <c r="W1199" s="1" t="str" cm="1">
        <f t="array" ref="W1199">_xlfn.XLOOKUP(MID(JuchuZan[[#This Row],[Item'#]],2,3),INDEX(_dtRg_Material,,1),INDEX(_dtRg_Material,,2),"-")</f>
        <v>-</v>
      </c>
      <c r="X1199" s="1">
        <f>JuchuZan[[#This Row],[Total Length]]/JuchuZan[[#This Row],[OrderQty]]</f>
        <v>0</v>
      </c>
      <c r="Y1199" s="87">
        <f>JuchuZan[[#This Row],[TotalPrice]]+Y1198</f>
        <v>1945750.2900000005</v>
      </c>
      <c r="Z11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199" s="1">
        <f>JuchuZan[[#This Row],[Total Length]]/JuchuZan[[#This Row],[Total Block]]</f>
        <v>0</v>
      </c>
      <c r="AB1199" s="1">
        <f>JuchuZan[[#This Row],[TotalPrice]]/JuchuZan[[#This Row],[OrderQty]]</f>
        <v>116.55</v>
      </c>
      <c r="AC1199" s="1" t="e">
        <f>_xlfn.XLOOKUP(JuchuZan[[#This Row],[H'#]],#REF!,#REF!,"NA",0)</f>
        <v>#REF!</v>
      </c>
      <c r="AD1199" s="1" t="e">
        <f>_xlfn.XLOOKUP(JuchuZan[[#This Row],[H'#]],#REF!,#REF!,"NA",0)</f>
        <v>#REF!</v>
      </c>
      <c r="AE1199" s="1" t="str">
        <f>_xlfn.XLOOKUP(JuchuZan[[#This Row],[H'#]],[3]Sheet1!$H$2:$H$1079,[3]Sheet1!$B$2:$B$1079,"NA",0)</f>
        <v>NA</v>
      </c>
    </row>
    <row r="1200" spans="1:31">
      <c r="A1200" s="1" t="s">
        <v>3022</v>
      </c>
      <c r="B1200" s="1" t="s">
        <v>2007</v>
      </c>
      <c r="C1200" s="1" t="s">
        <v>2008</v>
      </c>
      <c r="D1200" s="1">
        <v>10</v>
      </c>
      <c r="E1200" s="1">
        <v>0</v>
      </c>
      <c r="F1200" s="1">
        <v>10</v>
      </c>
      <c r="G1200" s="1" t="s">
        <v>38</v>
      </c>
      <c r="H1200" s="1" t="s">
        <v>1774</v>
      </c>
      <c r="I1200" s="1" t="s">
        <v>50</v>
      </c>
      <c r="J1200" s="1" t="s">
        <v>114</v>
      </c>
      <c r="K1200" s="1" t="s">
        <v>115</v>
      </c>
      <c r="L1200" s="1" t="s">
        <v>61</v>
      </c>
      <c r="M1200" s="1" t="s">
        <v>38</v>
      </c>
      <c r="N1200" s="1">
        <v>95.41</v>
      </c>
      <c r="O1200" s="2">
        <v>954.1</v>
      </c>
      <c r="P1200" s="1">
        <v>21</v>
      </c>
      <c r="Q1200" s="1">
        <v>20231027</v>
      </c>
      <c r="R1200" s="1">
        <v>20231027</v>
      </c>
      <c r="S1200" s="1">
        <v>20231027</v>
      </c>
      <c r="T1200" s="1" t="s">
        <v>38</v>
      </c>
      <c r="U1200" s="1" t="b">
        <v>0</v>
      </c>
      <c r="V1200" s="1" t="b">
        <v>1</v>
      </c>
      <c r="W1200" s="1" t="str" cm="1">
        <f t="array" ref="W1200">_xlfn.XLOOKUP(MID(JuchuZan[[#This Row],[Item'#]],2,3),INDEX(_dtRg_Material,,1),INDEX(_dtRg_Material,,2),"-")</f>
        <v>-</v>
      </c>
      <c r="X1200" s="1">
        <f>JuchuZan[[#This Row],[Total Length]]/JuchuZan[[#This Row],[OrderQty]]</f>
        <v>0</v>
      </c>
      <c r="Y1200" s="87">
        <f>JuchuZan[[#This Row],[TotalPrice]]+Y1199</f>
        <v>1946704.3900000006</v>
      </c>
      <c r="Z12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0" s="1">
        <f>JuchuZan[[#This Row],[Total Length]]/JuchuZan[[#This Row],[Total Block]]</f>
        <v>0</v>
      </c>
      <c r="AB1200" s="1">
        <f>JuchuZan[[#This Row],[TotalPrice]]/JuchuZan[[#This Row],[OrderQty]]</f>
        <v>95.41</v>
      </c>
      <c r="AC1200" s="1" t="e">
        <f>_xlfn.XLOOKUP(JuchuZan[[#This Row],[H'#]],#REF!,#REF!,"NA",0)</f>
        <v>#REF!</v>
      </c>
      <c r="AD1200" s="1" t="e">
        <f>_xlfn.XLOOKUP(JuchuZan[[#This Row],[H'#]],#REF!,#REF!,"NA",0)</f>
        <v>#REF!</v>
      </c>
      <c r="AE1200" s="1" t="str">
        <f>_xlfn.XLOOKUP(JuchuZan[[#This Row],[H'#]],[3]Sheet1!$H$2:$H$1079,[3]Sheet1!$B$2:$B$1079,"NA",0)</f>
        <v>NA</v>
      </c>
    </row>
    <row r="1201" spans="1:31">
      <c r="A1201" s="1" t="s">
        <v>3023</v>
      </c>
      <c r="B1201" s="1" t="s">
        <v>2010</v>
      </c>
      <c r="C1201" s="1" t="s">
        <v>2011</v>
      </c>
      <c r="D1201" s="1">
        <v>10</v>
      </c>
      <c r="E1201" s="1">
        <v>0</v>
      </c>
      <c r="F1201" s="1">
        <v>10</v>
      </c>
      <c r="G1201" s="1" t="s">
        <v>38</v>
      </c>
      <c r="H1201" s="1" t="s">
        <v>1774</v>
      </c>
      <c r="I1201" s="1" t="s">
        <v>50</v>
      </c>
      <c r="J1201" s="1" t="s">
        <v>114</v>
      </c>
      <c r="K1201" s="1" t="s">
        <v>52</v>
      </c>
      <c r="L1201" s="1" t="s">
        <v>61</v>
      </c>
      <c r="M1201" s="1" t="s">
        <v>38</v>
      </c>
      <c r="N1201" s="1">
        <v>97.02</v>
      </c>
      <c r="O1201" s="2">
        <v>970.2</v>
      </c>
      <c r="P1201" s="1">
        <v>21</v>
      </c>
      <c r="Q1201" s="1">
        <v>20231027</v>
      </c>
      <c r="R1201" s="1">
        <v>20231027</v>
      </c>
      <c r="S1201" s="1">
        <v>20231027</v>
      </c>
      <c r="T1201" s="1" t="s">
        <v>38</v>
      </c>
      <c r="U1201" s="1" t="b">
        <v>0</v>
      </c>
      <c r="V1201" s="1" t="b">
        <v>1</v>
      </c>
      <c r="W1201" s="1" t="str" cm="1">
        <f t="array" ref="W1201">_xlfn.XLOOKUP(MID(JuchuZan[[#This Row],[Item'#]],2,3),INDEX(_dtRg_Material,,1),INDEX(_dtRg_Material,,2),"-")</f>
        <v>-</v>
      </c>
      <c r="X1201" s="1">
        <f>JuchuZan[[#This Row],[Total Length]]/JuchuZan[[#This Row],[OrderQty]]</f>
        <v>0</v>
      </c>
      <c r="Y1201" s="87">
        <f>JuchuZan[[#This Row],[TotalPrice]]+Y1200</f>
        <v>1947674.5900000005</v>
      </c>
      <c r="Z12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1" s="1">
        <f>JuchuZan[[#This Row],[Total Length]]/JuchuZan[[#This Row],[Total Block]]</f>
        <v>0</v>
      </c>
      <c r="AB1201" s="1">
        <f>JuchuZan[[#This Row],[TotalPrice]]/JuchuZan[[#This Row],[OrderQty]]</f>
        <v>97.02000000000001</v>
      </c>
      <c r="AC1201" s="1" t="e">
        <f>_xlfn.XLOOKUP(JuchuZan[[#This Row],[H'#]],#REF!,#REF!,"NA",0)</f>
        <v>#REF!</v>
      </c>
      <c r="AD1201" s="1" t="e">
        <f>_xlfn.XLOOKUP(JuchuZan[[#This Row],[H'#]],#REF!,#REF!,"NA",0)</f>
        <v>#REF!</v>
      </c>
      <c r="AE1201" s="1" t="str">
        <f>_xlfn.XLOOKUP(JuchuZan[[#This Row],[H'#]],[3]Sheet1!$H$2:$H$1079,[3]Sheet1!$B$2:$B$1079,"NA",0)</f>
        <v>NA</v>
      </c>
    </row>
    <row r="1202" spans="1:31" hidden="1">
      <c r="A1202" s="1" t="s">
        <v>3024</v>
      </c>
      <c r="B1202" s="1" t="s">
        <v>2548</v>
      </c>
      <c r="C1202" s="1" t="s">
        <v>2549</v>
      </c>
      <c r="D1202" s="1">
        <v>38</v>
      </c>
      <c r="E1202" s="1">
        <v>0</v>
      </c>
      <c r="F1202" s="1">
        <v>0</v>
      </c>
      <c r="G1202" s="1" t="s">
        <v>2550</v>
      </c>
      <c r="H1202" s="1" t="s">
        <v>270</v>
      </c>
      <c r="I1202" s="1" t="s">
        <v>271</v>
      </c>
      <c r="J1202" s="1" t="s">
        <v>38</v>
      </c>
      <c r="K1202" s="1" t="s">
        <v>38</v>
      </c>
      <c r="L1202" s="1" t="s">
        <v>38</v>
      </c>
      <c r="M1202" s="1" t="s">
        <v>38</v>
      </c>
      <c r="N1202" s="1">
        <v>479</v>
      </c>
      <c r="O1202" s="2">
        <v>18202</v>
      </c>
      <c r="P1202" s="1">
        <v>11</v>
      </c>
      <c r="Q1202" s="1">
        <v>20231027</v>
      </c>
      <c r="R1202" s="1">
        <v>20231027</v>
      </c>
      <c r="S1202" s="1">
        <v>20231027</v>
      </c>
      <c r="T1202" s="1" t="s">
        <v>38</v>
      </c>
      <c r="U1202" s="1" t="b">
        <v>0</v>
      </c>
      <c r="V1202" s="1" t="b">
        <v>0</v>
      </c>
      <c r="W1202" s="1" t="str" cm="1">
        <f t="array" ref="W1202">_xlfn.XLOOKUP(MID(JuchuZan[[#This Row],[Item'#]],2,3),INDEX(_dtRg_Material,,1),INDEX(_dtRg_Material,,2),"-")</f>
        <v>-</v>
      </c>
      <c r="X1202" s="1">
        <f>JuchuZan[[#This Row],[Total Length]]/JuchuZan[[#This Row],[OrderQty]]</f>
        <v>0</v>
      </c>
      <c r="Y1202" s="87">
        <f>JuchuZan[[#This Row],[TotalPrice]]+Y1201</f>
        <v>1965876.5900000005</v>
      </c>
      <c r="Z12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2" s="1" t="e">
        <f>JuchuZan[[#This Row],[Total Length]]/JuchuZan[[#This Row],[Total Block]]</f>
        <v>#DIV/0!</v>
      </c>
      <c r="AB1202" s="1">
        <f>JuchuZan[[#This Row],[TotalPrice]]/JuchuZan[[#This Row],[OrderQty]]</f>
        <v>479</v>
      </c>
      <c r="AC1202" s="1" t="e">
        <f>_xlfn.XLOOKUP(JuchuZan[[#This Row],[H'#]],#REF!,#REF!,"NA",0)</f>
        <v>#REF!</v>
      </c>
      <c r="AD1202" s="1" t="e">
        <f>_xlfn.XLOOKUP(JuchuZan[[#This Row],[H'#]],#REF!,#REF!,"NA",0)</f>
        <v>#REF!</v>
      </c>
      <c r="AE1202" s="1" t="str">
        <f>_xlfn.XLOOKUP(JuchuZan[[#This Row],[H'#]],[3]Sheet1!$H$2:$H$1079,[3]Sheet1!$B$2:$B$1079,"NA",0)</f>
        <v>NA</v>
      </c>
    </row>
    <row r="1203" spans="1:31">
      <c r="A1203" s="1" t="s">
        <v>3025</v>
      </c>
      <c r="B1203" s="1" t="s">
        <v>3026</v>
      </c>
      <c r="C1203" s="1" t="s">
        <v>3027</v>
      </c>
      <c r="D1203" s="1">
        <v>41</v>
      </c>
      <c r="E1203" s="1">
        <v>4715</v>
      </c>
      <c r="F1203" s="1">
        <v>82</v>
      </c>
      <c r="G1203" s="1" t="s">
        <v>3028</v>
      </c>
      <c r="H1203" s="1" t="s">
        <v>172</v>
      </c>
      <c r="I1203" s="1" t="s">
        <v>173</v>
      </c>
      <c r="J1203" s="1" t="s">
        <v>174</v>
      </c>
      <c r="K1203" s="1" t="s">
        <v>185</v>
      </c>
      <c r="L1203" s="1" t="s">
        <v>38</v>
      </c>
      <c r="M1203" s="1" t="s">
        <v>38</v>
      </c>
      <c r="N1203" s="1">
        <v>47</v>
      </c>
      <c r="O1203" s="2">
        <v>1927</v>
      </c>
      <c r="P1203" s="1">
        <v>11</v>
      </c>
      <c r="Q1203" s="1">
        <v>20231027</v>
      </c>
      <c r="R1203" s="1">
        <v>20231027</v>
      </c>
      <c r="S1203" s="1">
        <v>20231027</v>
      </c>
      <c r="T1203" s="1" t="s">
        <v>38</v>
      </c>
      <c r="U1203" s="1" t="b">
        <v>0</v>
      </c>
      <c r="V1203" s="1" t="b">
        <v>1</v>
      </c>
      <c r="W1203" s="1" t="str" cm="1">
        <f t="array" ref="W1203">_xlfn.XLOOKUP(MID(JuchuZan[[#This Row],[Item'#]],2,3),INDEX(_dtRg_Material,,1),INDEX(_dtRg_Material,,2),"-")</f>
        <v>M</v>
      </c>
      <c r="X1203" s="1">
        <f>JuchuZan[[#This Row],[Total Length]]/JuchuZan[[#This Row],[OrderQty]]</f>
        <v>115</v>
      </c>
      <c r="Y1203" s="87">
        <f>JuchuZan[[#This Row],[TotalPrice]]+Y1202</f>
        <v>1967803.5900000005</v>
      </c>
      <c r="Z12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3" s="1">
        <f>JuchuZan[[#This Row],[Total Length]]/JuchuZan[[#This Row],[Total Block]]</f>
        <v>57.5</v>
      </c>
      <c r="AB1203" s="1">
        <f>JuchuZan[[#This Row],[TotalPrice]]/JuchuZan[[#This Row],[OrderQty]]</f>
        <v>47</v>
      </c>
      <c r="AC1203" s="1" t="e">
        <f>_xlfn.XLOOKUP(JuchuZan[[#This Row],[H'#]],#REF!,#REF!,"NA",0)</f>
        <v>#REF!</v>
      </c>
      <c r="AD1203" s="1" t="e">
        <f>_xlfn.XLOOKUP(JuchuZan[[#This Row],[H'#]],#REF!,#REF!,"NA",0)</f>
        <v>#REF!</v>
      </c>
      <c r="AE1203" s="1" t="str">
        <f>_xlfn.XLOOKUP(JuchuZan[[#This Row],[H'#]],[3]Sheet1!$H$2:$H$1079,[3]Sheet1!$B$2:$B$1079,"NA",0)</f>
        <v>WHEEL CUTTING HALF 4</v>
      </c>
    </row>
    <row r="1204" spans="1:31">
      <c r="A1204" s="1" t="s">
        <v>3029</v>
      </c>
      <c r="B1204" s="1" t="s">
        <v>3030</v>
      </c>
      <c r="C1204" s="1" t="s">
        <v>3031</v>
      </c>
      <c r="D1204" s="1">
        <v>4</v>
      </c>
      <c r="E1204" s="1">
        <v>1900</v>
      </c>
      <c r="F1204" s="1">
        <v>8</v>
      </c>
      <c r="G1204" s="1" t="s">
        <v>215</v>
      </c>
      <c r="H1204" s="1" t="s">
        <v>172</v>
      </c>
      <c r="I1204" s="1" t="s">
        <v>173</v>
      </c>
      <c r="J1204" s="1" t="s">
        <v>174</v>
      </c>
      <c r="K1204" s="1" t="s">
        <v>185</v>
      </c>
      <c r="L1204" s="1" t="s">
        <v>38</v>
      </c>
      <c r="M1204" s="1" t="s">
        <v>398</v>
      </c>
      <c r="N1204" s="1">
        <v>57</v>
      </c>
      <c r="O1204" s="2">
        <v>228</v>
      </c>
      <c r="P1204" s="1">
        <v>11</v>
      </c>
      <c r="Q1204" s="1">
        <v>20231027</v>
      </c>
      <c r="R1204" s="1">
        <v>20231027</v>
      </c>
      <c r="S1204" s="1">
        <v>20231027</v>
      </c>
      <c r="T1204" s="1" t="s">
        <v>38</v>
      </c>
      <c r="U1204" s="1" t="b">
        <v>0</v>
      </c>
      <c r="V1204" s="1" t="b">
        <v>1</v>
      </c>
      <c r="W1204" s="1" t="str" cm="1">
        <f t="array" ref="W1204">_xlfn.XLOOKUP(MID(JuchuZan[[#This Row],[Item'#]],2,3),INDEX(_dtRg_Material,,1),INDEX(_dtRg_Material,,2),"-")</f>
        <v>M</v>
      </c>
      <c r="X1204" s="1">
        <f>JuchuZan[[#This Row],[Total Length]]/JuchuZan[[#This Row],[OrderQty]]</f>
        <v>475</v>
      </c>
      <c r="Y1204" s="87">
        <f>JuchuZan[[#This Row],[TotalPrice]]+Y1203</f>
        <v>1968031.5900000005</v>
      </c>
      <c r="Z12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4" s="1">
        <f>JuchuZan[[#This Row],[Total Length]]/JuchuZan[[#This Row],[Total Block]]</f>
        <v>237.5</v>
      </c>
      <c r="AB1204" s="1">
        <f>JuchuZan[[#This Row],[TotalPrice]]/JuchuZan[[#This Row],[OrderQty]]</f>
        <v>57</v>
      </c>
      <c r="AC1204" s="1" t="e">
        <f>_xlfn.XLOOKUP(JuchuZan[[#This Row],[H'#]],#REF!,#REF!,"NA",0)</f>
        <v>#REF!</v>
      </c>
      <c r="AD1204" s="1" t="e">
        <f>_xlfn.XLOOKUP(JuchuZan[[#This Row],[H'#]],#REF!,#REF!,"NA",0)</f>
        <v>#REF!</v>
      </c>
      <c r="AE1204" s="1" t="str">
        <f>_xlfn.XLOOKUP(JuchuZan[[#This Row],[H'#]],[3]Sheet1!$H$2:$H$1079,[3]Sheet1!$B$2:$B$1079,"NA",0)</f>
        <v>WHEEL CUTTING HALF 4</v>
      </c>
    </row>
    <row r="1205" spans="1:31" hidden="1">
      <c r="A1205" s="1" t="s">
        <v>3032</v>
      </c>
      <c r="B1205" s="1" t="s">
        <v>1584</v>
      </c>
      <c r="C1205" s="1" t="s">
        <v>1585</v>
      </c>
      <c r="D1205" s="1">
        <v>1</v>
      </c>
      <c r="E1205" s="1">
        <v>4851</v>
      </c>
      <c r="F1205" s="1">
        <v>0</v>
      </c>
      <c r="G1205" s="1" t="s">
        <v>123</v>
      </c>
      <c r="H1205" s="1" t="s">
        <v>324</v>
      </c>
      <c r="I1205" s="1" t="s">
        <v>50</v>
      </c>
      <c r="J1205" s="1" t="s">
        <v>68</v>
      </c>
      <c r="K1205" s="1" t="s">
        <v>38</v>
      </c>
      <c r="L1205" s="1" t="s">
        <v>61</v>
      </c>
      <c r="M1205" s="1" t="s">
        <v>38</v>
      </c>
      <c r="N1205" s="1">
        <v>630</v>
      </c>
      <c r="O1205" s="2">
        <v>630</v>
      </c>
      <c r="P1205" s="1">
        <v>11</v>
      </c>
      <c r="Q1205" s="1">
        <v>20231027</v>
      </c>
      <c r="R1205" s="1">
        <v>20231027</v>
      </c>
      <c r="S1205" s="1">
        <v>20231027</v>
      </c>
      <c r="T1205" s="1" t="s">
        <v>1586</v>
      </c>
      <c r="U1205" s="1" t="b">
        <v>0</v>
      </c>
      <c r="V1205" s="1" t="b">
        <v>0</v>
      </c>
      <c r="W1205" s="1" t="str" cm="1">
        <f t="array" ref="W1205">_xlfn.XLOOKUP(MID(JuchuZan[[#This Row],[Item'#]],2,3),INDEX(_dtRg_Material,,1),INDEX(_dtRg_Material,,2),"-")</f>
        <v>-</v>
      </c>
      <c r="X1205" s="1">
        <f>JuchuZan[[#This Row],[Total Length]]/JuchuZan[[#This Row],[OrderQty]]</f>
        <v>4851</v>
      </c>
      <c r="Y1205" s="87">
        <f>JuchuZan[[#This Row],[TotalPrice]]+Y1204</f>
        <v>1968661.5900000005</v>
      </c>
      <c r="Z12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5" s="1" t="e">
        <f>JuchuZan[[#This Row],[Total Length]]/JuchuZan[[#This Row],[Total Block]]</f>
        <v>#DIV/0!</v>
      </c>
      <c r="AB1205" s="1">
        <f>JuchuZan[[#This Row],[TotalPrice]]/JuchuZan[[#This Row],[OrderQty]]</f>
        <v>630</v>
      </c>
      <c r="AC1205" s="1" t="e">
        <f>_xlfn.XLOOKUP(JuchuZan[[#This Row],[H'#]],#REF!,#REF!,"NA",0)</f>
        <v>#REF!</v>
      </c>
      <c r="AD1205" s="1" t="e">
        <f>_xlfn.XLOOKUP(JuchuZan[[#This Row],[H'#]],#REF!,#REF!,"NA",0)</f>
        <v>#REF!</v>
      </c>
      <c r="AE1205" s="1" t="str">
        <f>_xlfn.XLOOKUP(JuchuZan[[#This Row],[H'#]],[3]Sheet1!$H$2:$H$1079,[3]Sheet1!$B$2:$B$1079,"NA",0)</f>
        <v>NA</v>
      </c>
    </row>
    <row r="1206" spans="1:31">
      <c r="A1206" s="1" t="s">
        <v>3033</v>
      </c>
      <c r="B1206" s="1" t="s">
        <v>2790</v>
      </c>
      <c r="C1206" s="1" t="s">
        <v>2791</v>
      </c>
      <c r="D1206" s="1">
        <v>1</v>
      </c>
      <c r="E1206" s="1">
        <v>400</v>
      </c>
      <c r="F1206" s="1">
        <v>1</v>
      </c>
      <c r="G1206" s="1" t="s">
        <v>42</v>
      </c>
      <c r="H1206" s="1" t="s">
        <v>49</v>
      </c>
      <c r="I1206" s="1" t="s">
        <v>50</v>
      </c>
      <c r="J1206" s="1" t="s">
        <v>397</v>
      </c>
      <c r="K1206" s="1" t="s">
        <v>115</v>
      </c>
      <c r="L1206" s="1" t="s">
        <v>96</v>
      </c>
      <c r="M1206" s="1" t="s">
        <v>208</v>
      </c>
      <c r="N1206" s="1">
        <v>160.66</v>
      </c>
      <c r="O1206" s="2">
        <v>160.66</v>
      </c>
      <c r="P1206" s="1">
        <v>11</v>
      </c>
      <c r="Q1206" s="1">
        <v>20230725</v>
      </c>
      <c r="R1206" s="1">
        <v>20231027</v>
      </c>
      <c r="S1206" s="1">
        <v>20231027</v>
      </c>
      <c r="T1206" s="1" t="s">
        <v>38</v>
      </c>
      <c r="U1206" s="1" t="b">
        <v>0</v>
      </c>
      <c r="V1206" s="1" t="b">
        <v>1</v>
      </c>
      <c r="W1206" s="1" t="str" cm="1">
        <f t="array" ref="W1206">_xlfn.XLOOKUP(MID(JuchuZan[[#This Row],[Item'#]],2,3),INDEX(_dtRg_Material,,1),INDEX(_dtRg_Material,,2),"-")</f>
        <v>-</v>
      </c>
      <c r="X1206" s="1">
        <f>JuchuZan[[#This Row],[Total Length]]/JuchuZan[[#This Row],[OrderQty]]</f>
        <v>400</v>
      </c>
      <c r="Y1206" s="87">
        <f>JuchuZan[[#This Row],[TotalPrice]]+Y1205</f>
        <v>1968822.2500000005</v>
      </c>
      <c r="Z12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6" s="1">
        <f>JuchuZan[[#This Row],[Total Length]]/JuchuZan[[#This Row],[Total Block]]</f>
        <v>400</v>
      </c>
      <c r="AB1206" s="1">
        <f>JuchuZan[[#This Row],[TotalPrice]]/JuchuZan[[#This Row],[OrderQty]]</f>
        <v>160.66</v>
      </c>
      <c r="AC1206" s="1" t="e">
        <f>_xlfn.XLOOKUP(JuchuZan[[#This Row],[H'#]],#REF!,#REF!,"NA",0)</f>
        <v>#REF!</v>
      </c>
      <c r="AD1206" s="1" t="e">
        <f>_xlfn.XLOOKUP(JuchuZan[[#This Row],[H'#]],#REF!,#REF!,"NA",0)</f>
        <v>#REF!</v>
      </c>
      <c r="AE1206" s="1" t="str">
        <f>_xlfn.XLOOKUP(JuchuZan[[#This Row],[H'#]],[3]Sheet1!$H$2:$H$1079,[3]Sheet1!$B$2:$B$1079,"NA",0)</f>
        <v>NA</v>
      </c>
    </row>
    <row r="1207" spans="1:31">
      <c r="A1207" s="1" t="s">
        <v>3034</v>
      </c>
      <c r="B1207" s="1" t="s">
        <v>2794</v>
      </c>
      <c r="C1207" s="1" t="s">
        <v>2795</v>
      </c>
      <c r="D1207" s="1">
        <v>1</v>
      </c>
      <c r="E1207" s="1">
        <v>400</v>
      </c>
      <c r="F1207" s="1">
        <v>1</v>
      </c>
      <c r="G1207" s="1" t="s">
        <v>42</v>
      </c>
      <c r="H1207" s="1" t="s">
        <v>49</v>
      </c>
      <c r="I1207" s="1" t="s">
        <v>50</v>
      </c>
      <c r="J1207" s="1" t="s">
        <v>397</v>
      </c>
      <c r="K1207" s="1" t="s">
        <v>115</v>
      </c>
      <c r="L1207" s="1" t="s">
        <v>38</v>
      </c>
      <c r="M1207" s="1" t="s">
        <v>208</v>
      </c>
      <c r="N1207" s="1">
        <v>126.22</v>
      </c>
      <c r="O1207" s="2">
        <v>126.22</v>
      </c>
      <c r="P1207" s="1">
        <v>11</v>
      </c>
      <c r="Q1207" s="1">
        <v>20230725</v>
      </c>
      <c r="R1207" s="1">
        <v>20231027</v>
      </c>
      <c r="S1207" s="1">
        <v>20231027</v>
      </c>
      <c r="T1207" s="1" t="s">
        <v>38</v>
      </c>
      <c r="U1207" s="1" t="b">
        <v>0</v>
      </c>
      <c r="V1207" s="1" t="b">
        <v>1</v>
      </c>
      <c r="W1207" s="1" t="str" cm="1">
        <f t="array" ref="W1207">_xlfn.XLOOKUP(MID(JuchuZan[[#This Row],[Item'#]],2,3),INDEX(_dtRg_Material,,1),INDEX(_dtRg_Material,,2),"-")</f>
        <v>-</v>
      </c>
      <c r="X1207" s="1">
        <f>JuchuZan[[#This Row],[Total Length]]/JuchuZan[[#This Row],[OrderQty]]</f>
        <v>400</v>
      </c>
      <c r="Y1207" s="87">
        <f>JuchuZan[[#This Row],[TotalPrice]]+Y1206</f>
        <v>1968948.4700000004</v>
      </c>
      <c r="Z12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7" s="1">
        <f>JuchuZan[[#This Row],[Total Length]]/JuchuZan[[#This Row],[Total Block]]</f>
        <v>400</v>
      </c>
      <c r="AB1207" s="1">
        <f>JuchuZan[[#This Row],[TotalPrice]]/JuchuZan[[#This Row],[OrderQty]]</f>
        <v>126.22</v>
      </c>
      <c r="AC1207" s="1" t="e">
        <f>_xlfn.XLOOKUP(JuchuZan[[#This Row],[H'#]],#REF!,#REF!,"NA",0)</f>
        <v>#REF!</v>
      </c>
      <c r="AD1207" s="1" t="e">
        <f>_xlfn.XLOOKUP(JuchuZan[[#This Row],[H'#]],#REF!,#REF!,"NA",0)</f>
        <v>#REF!</v>
      </c>
      <c r="AE1207" s="1" t="str">
        <f>_xlfn.XLOOKUP(JuchuZan[[#This Row],[H'#]],[3]Sheet1!$H$2:$H$1079,[3]Sheet1!$B$2:$B$1079,"NA",0)</f>
        <v>NA</v>
      </c>
    </row>
    <row r="1208" spans="1:31">
      <c r="A1208" s="1" t="s">
        <v>3035</v>
      </c>
      <c r="B1208" s="1" t="s">
        <v>3036</v>
      </c>
      <c r="C1208" s="1" t="s">
        <v>3037</v>
      </c>
      <c r="D1208" s="1">
        <v>2</v>
      </c>
      <c r="E1208" s="1">
        <v>1520</v>
      </c>
      <c r="F1208" s="1">
        <v>4</v>
      </c>
      <c r="G1208" s="1" t="s">
        <v>462</v>
      </c>
      <c r="H1208" s="1" t="s">
        <v>49</v>
      </c>
      <c r="I1208" s="1" t="s">
        <v>50</v>
      </c>
      <c r="J1208" s="1" t="s">
        <v>397</v>
      </c>
      <c r="K1208" s="1" t="s">
        <v>82</v>
      </c>
      <c r="L1208" s="1" t="s">
        <v>38</v>
      </c>
      <c r="M1208" s="1" t="s">
        <v>38</v>
      </c>
      <c r="N1208" s="1">
        <v>230.21</v>
      </c>
      <c r="O1208" s="2">
        <v>460.42</v>
      </c>
      <c r="P1208" s="1">
        <v>11</v>
      </c>
      <c r="Q1208" s="1">
        <v>20230831</v>
      </c>
      <c r="R1208" s="1">
        <v>20231027</v>
      </c>
      <c r="S1208" s="1">
        <v>20231027</v>
      </c>
      <c r="T1208" s="1" t="s">
        <v>38</v>
      </c>
      <c r="U1208" s="1" t="b">
        <v>0</v>
      </c>
      <c r="V1208" s="1" t="b">
        <v>1</v>
      </c>
      <c r="W1208" s="1" t="str" cm="1">
        <f t="array" ref="W1208">_xlfn.XLOOKUP(MID(JuchuZan[[#This Row],[Item'#]],2,3),INDEX(_dtRg_Material,,1),INDEX(_dtRg_Material,,2),"-")</f>
        <v>-</v>
      </c>
      <c r="X1208" s="1">
        <f>JuchuZan[[#This Row],[Total Length]]/JuchuZan[[#This Row],[OrderQty]]</f>
        <v>760</v>
      </c>
      <c r="Y1208" s="87">
        <f>JuchuZan[[#This Row],[TotalPrice]]+Y1207</f>
        <v>1969408.8900000004</v>
      </c>
      <c r="Z12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8" s="1">
        <f>JuchuZan[[#This Row],[Total Length]]/JuchuZan[[#This Row],[Total Block]]</f>
        <v>380</v>
      </c>
      <c r="AB1208" s="1">
        <f>JuchuZan[[#This Row],[TotalPrice]]/JuchuZan[[#This Row],[OrderQty]]</f>
        <v>230.21</v>
      </c>
      <c r="AC1208" s="1" t="e">
        <f>_xlfn.XLOOKUP(JuchuZan[[#This Row],[H'#]],#REF!,#REF!,"NA",0)</f>
        <v>#REF!</v>
      </c>
      <c r="AD1208" s="1" t="e">
        <f>_xlfn.XLOOKUP(JuchuZan[[#This Row],[H'#]],#REF!,#REF!,"NA",0)</f>
        <v>#REF!</v>
      </c>
      <c r="AE1208" s="1" t="str">
        <f>_xlfn.XLOOKUP(JuchuZan[[#This Row],[H'#]],[3]Sheet1!$H$2:$H$1079,[3]Sheet1!$B$2:$B$1079,"NA",0)</f>
        <v>NA</v>
      </c>
    </row>
    <row r="1209" spans="1:31">
      <c r="A1209" s="1" t="s">
        <v>3038</v>
      </c>
      <c r="B1209" s="1" t="s">
        <v>3039</v>
      </c>
      <c r="C1209" s="1" t="s">
        <v>3040</v>
      </c>
      <c r="D1209" s="1">
        <v>4</v>
      </c>
      <c r="E1209" s="1">
        <v>2400</v>
      </c>
      <c r="F1209" s="1">
        <v>8</v>
      </c>
      <c r="G1209" s="1" t="s">
        <v>3041</v>
      </c>
      <c r="H1209" s="1" t="s">
        <v>49</v>
      </c>
      <c r="I1209" s="1" t="s">
        <v>50</v>
      </c>
      <c r="J1209" s="1" t="s">
        <v>397</v>
      </c>
      <c r="K1209" s="1" t="s">
        <v>60</v>
      </c>
      <c r="L1209" s="1" t="s">
        <v>38</v>
      </c>
      <c r="M1209" s="1" t="s">
        <v>53</v>
      </c>
      <c r="N1209" s="1">
        <v>184.68</v>
      </c>
      <c r="O1209" s="2">
        <v>738.72</v>
      </c>
      <c r="P1209" s="1">
        <v>11</v>
      </c>
      <c r="Q1209" s="1">
        <v>20230828</v>
      </c>
      <c r="R1209" s="1">
        <v>20231027</v>
      </c>
      <c r="S1209" s="1">
        <v>20231027</v>
      </c>
      <c r="T1209" s="1" t="s">
        <v>38</v>
      </c>
      <c r="U1209" s="1" t="b">
        <v>0</v>
      </c>
      <c r="V1209" s="1" t="b">
        <v>1</v>
      </c>
      <c r="W1209" s="1" t="str" cm="1">
        <f t="array" ref="W1209">_xlfn.XLOOKUP(MID(JuchuZan[[#This Row],[Item'#]],2,3),INDEX(_dtRg_Material,,1),INDEX(_dtRg_Material,,2),"-")</f>
        <v>-</v>
      </c>
      <c r="X1209" s="1">
        <f>JuchuZan[[#This Row],[Total Length]]/JuchuZan[[#This Row],[OrderQty]]</f>
        <v>600</v>
      </c>
      <c r="Y1209" s="87">
        <f>JuchuZan[[#This Row],[TotalPrice]]+Y1208</f>
        <v>1970147.6100000003</v>
      </c>
      <c r="Z12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09" s="1">
        <f>JuchuZan[[#This Row],[Total Length]]/JuchuZan[[#This Row],[Total Block]]</f>
        <v>300</v>
      </c>
      <c r="AB1209" s="1">
        <f>JuchuZan[[#This Row],[TotalPrice]]/JuchuZan[[#This Row],[OrderQty]]</f>
        <v>184.68</v>
      </c>
      <c r="AC1209" s="1" t="e">
        <f>_xlfn.XLOOKUP(JuchuZan[[#This Row],[H'#]],#REF!,#REF!,"NA",0)</f>
        <v>#REF!</v>
      </c>
      <c r="AD1209" s="1" t="e">
        <f>_xlfn.XLOOKUP(JuchuZan[[#This Row],[H'#]],#REF!,#REF!,"NA",0)</f>
        <v>#REF!</v>
      </c>
      <c r="AE1209" s="1" t="str">
        <f>_xlfn.XLOOKUP(JuchuZan[[#This Row],[H'#]],[3]Sheet1!$H$2:$H$1079,[3]Sheet1!$B$2:$B$1079,"NA",0)</f>
        <v>NA</v>
      </c>
    </row>
    <row r="1210" spans="1:31">
      <c r="A1210" s="1" t="s">
        <v>3042</v>
      </c>
      <c r="B1210" s="1" t="s">
        <v>3043</v>
      </c>
      <c r="C1210" s="1" t="s">
        <v>3044</v>
      </c>
      <c r="D1210" s="1">
        <v>16</v>
      </c>
      <c r="E1210" s="1">
        <v>8960</v>
      </c>
      <c r="F1210" s="1">
        <v>32</v>
      </c>
      <c r="G1210" s="1" t="s">
        <v>3041</v>
      </c>
      <c r="H1210" s="1" t="s">
        <v>49</v>
      </c>
      <c r="I1210" s="1" t="s">
        <v>50</v>
      </c>
      <c r="J1210" s="1" t="s">
        <v>397</v>
      </c>
      <c r="K1210" s="1" t="s">
        <v>60</v>
      </c>
      <c r="L1210" s="1" t="s">
        <v>38</v>
      </c>
      <c r="M1210" s="1" t="s">
        <v>53</v>
      </c>
      <c r="N1210" s="1">
        <v>181.13</v>
      </c>
      <c r="O1210" s="2">
        <v>2898.08</v>
      </c>
      <c r="P1210" s="1">
        <v>11</v>
      </c>
      <c r="Q1210" s="1">
        <v>20231027</v>
      </c>
      <c r="R1210" s="1">
        <v>20231027</v>
      </c>
      <c r="S1210" s="1">
        <v>20231027</v>
      </c>
      <c r="T1210" s="1" t="s">
        <v>38</v>
      </c>
      <c r="U1210" s="1" t="b">
        <v>0</v>
      </c>
      <c r="V1210" s="1" t="b">
        <v>1</v>
      </c>
      <c r="W1210" s="1" t="str" cm="1">
        <f t="array" ref="W1210">_xlfn.XLOOKUP(MID(JuchuZan[[#This Row],[Item'#]],2,3),INDEX(_dtRg_Material,,1),INDEX(_dtRg_Material,,2),"-")</f>
        <v>-</v>
      </c>
      <c r="X1210" s="1">
        <f>JuchuZan[[#This Row],[Total Length]]/JuchuZan[[#This Row],[OrderQty]]</f>
        <v>560</v>
      </c>
      <c r="Y1210" s="87">
        <f>JuchuZan[[#This Row],[TotalPrice]]+Y1209</f>
        <v>1973045.6900000004</v>
      </c>
      <c r="Z12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0" s="1">
        <f>JuchuZan[[#This Row],[Total Length]]/JuchuZan[[#This Row],[Total Block]]</f>
        <v>280</v>
      </c>
      <c r="AB1210" s="1">
        <f>JuchuZan[[#This Row],[TotalPrice]]/JuchuZan[[#This Row],[OrderQty]]</f>
        <v>181.13</v>
      </c>
      <c r="AC1210" s="1" t="e">
        <f>_xlfn.XLOOKUP(JuchuZan[[#This Row],[H'#]],#REF!,#REF!,"NA",0)</f>
        <v>#REF!</v>
      </c>
      <c r="AD1210" s="1" t="e">
        <f>_xlfn.XLOOKUP(JuchuZan[[#This Row],[H'#]],#REF!,#REF!,"NA",0)</f>
        <v>#REF!</v>
      </c>
      <c r="AE1210" s="1" t="str">
        <f>_xlfn.XLOOKUP(JuchuZan[[#This Row],[H'#]],[3]Sheet1!$H$2:$H$1079,[3]Sheet1!$B$2:$B$1079,"NA",0)</f>
        <v>NA</v>
      </c>
    </row>
    <row r="1211" spans="1:31">
      <c r="A1211" s="1" t="s">
        <v>3045</v>
      </c>
      <c r="B1211" s="1" t="s">
        <v>3046</v>
      </c>
      <c r="C1211" s="1" t="s">
        <v>3047</v>
      </c>
      <c r="D1211" s="1">
        <v>2</v>
      </c>
      <c r="E1211" s="1">
        <v>440</v>
      </c>
      <c r="F1211" s="1">
        <v>2</v>
      </c>
      <c r="G1211" s="1" t="s">
        <v>1519</v>
      </c>
      <c r="H1211" s="1" t="s">
        <v>49</v>
      </c>
      <c r="I1211" s="1" t="s">
        <v>50</v>
      </c>
      <c r="J1211" s="1" t="s">
        <v>114</v>
      </c>
      <c r="K1211" s="1" t="s">
        <v>82</v>
      </c>
      <c r="L1211" s="1" t="s">
        <v>38</v>
      </c>
      <c r="M1211" s="1" t="s">
        <v>38</v>
      </c>
      <c r="N1211" s="1">
        <v>72.45</v>
      </c>
      <c r="O1211" s="2">
        <v>144.9</v>
      </c>
      <c r="P1211" s="1">
        <v>11</v>
      </c>
      <c r="Q1211" s="1">
        <v>20231027</v>
      </c>
      <c r="R1211" s="1">
        <v>20231027</v>
      </c>
      <c r="S1211" s="1">
        <v>20231027</v>
      </c>
      <c r="T1211" s="1" t="s">
        <v>38</v>
      </c>
      <c r="U1211" s="1" t="b">
        <v>0</v>
      </c>
      <c r="V1211" s="1" t="b">
        <v>1</v>
      </c>
      <c r="W1211" s="1" t="str" cm="1">
        <f t="array" ref="W1211">_xlfn.XLOOKUP(MID(JuchuZan[[#This Row],[Item'#]],2,3),INDEX(_dtRg_Material,,1),INDEX(_dtRg_Material,,2),"-")</f>
        <v>-</v>
      </c>
      <c r="X1211" s="1">
        <f>JuchuZan[[#This Row],[Total Length]]/JuchuZan[[#This Row],[OrderQty]]</f>
        <v>220</v>
      </c>
      <c r="Y1211" s="87">
        <f>JuchuZan[[#This Row],[TotalPrice]]+Y1210</f>
        <v>1973190.5900000003</v>
      </c>
      <c r="Z12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1" s="1">
        <f>JuchuZan[[#This Row],[Total Length]]/JuchuZan[[#This Row],[Total Block]]</f>
        <v>220</v>
      </c>
      <c r="AB1211" s="1">
        <f>JuchuZan[[#This Row],[TotalPrice]]/JuchuZan[[#This Row],[OrderQty]]</f>
        <v>72.45</v>
      </c>
      <c r="AC1211" s="1" t="e">
        <f>_xlfn.XLOOKUP(JuchuZan[[#This Row],[H'#]],#REF!,#REF!,"NA",0)</f>
        <v>#REF!</v>
      </c>
      <c r="AD1211" s="1" t="e">
        <f>_xlfn.XLOOKUP(JuchuZan[[#This Row],[H'#]],#REF!,#REF!,"NA",0)</f>
        <v>#REF!</v>
      </c>
      <c r="AE1211" s="1" t="str">
        <f>_xlfn.XLOOKUP(JuchuZan[[#This Row],[H'#]],[3]Sheet1!$H$2:$H$1079,[3]Sheet1!$B$2:$B$1079,"NA",0)</f>
        <v>WHEEL CUTTING HALF 4</v>
      </c>
    </row>
    <row r="1212" spans="1:31">
      <c r="A1212" s="1" t="s">
        <v>3048</v>
      </c>
      <c r="B1212" s="1" t="s">
        <v>3049</v>
      </c>
      <c r="C1212" s="1" t="s">
        <v>3050</v>
      </c>
      <c r="D1212" s="1">
        <v>2</v>
      </c>
      <c r="E1212" s="1">
        <v>920</v>
      </c>
      <c r="F1212" s="1">
        <v>4</v>
      </c>
      <c r="G1212" s="1" t="s">
        <v>1519</v>
      </c>
      <c r="H1212" s="1" t="s">
        <v>49</v>
      </c>
      <c r="I1212" s="1" t="s">
        <v>50</v>
      </c>
      <c r="J1212" s="1" t="s">
        <v>114</v>
      </c>
      <c r="K1212" s="1" t="s">
        <v>60</v>
      </c>
      <c r="L1212" s="1" t="s">
        <v>38</v>
      </c>
      <c r="M1212" s="1" t="s">
        <v>38</v>
      </c>
      <c r="N1212" s="1">
        <v>142.15</v>
      </c>
      <c r="O1212" s="2">
        <v>284.3</v>
      </c>
      <c r="P1212" s="1">
        <v>11</v>
      </c>
      <c r="Q1212" s="1">
        <v>20231027</v>
      </c>
      <c r="R1212" s="1">
        <v>20231027</v>
      </c>
      <c r="S1212" s="1">
        <v>20231027</v>
      </c>
      <c r="T1212" s="1" t="s">
        <v>38</v>
      </c>
      <c r="U1212" s="1" t="b">
        <v>0</v>
      </c>
      <c r="V1212" s="1" t="b">
        <v>1</v>
      </c>
      <c r="W1212" s="1" t="str" cm="1">
        <f t="array" ref="W1212">_xlfn.XLOOKUP(MID(JuchuZan[[#This Row],[Item'#]],2,3),INDEX(_dtRg_Material,,1),INDEX(_dtRg_Material,,2),"-")</f>
        <v>-</v>
      </c>
      <c r="X1212" s="1">
        <f>JuchuZan[[#This Row],[Total Length]]/JuchuZan[[#This Row],[OrderQty]]</f>
        <v>460</v>
      </c>
      <c r="Y1212" s="87">
        <f>JuchuZan[[#This Row],[TotalPrice]]+Y1211</f>
        <v>1973474.8900000004</v>
      </c>
      <c r="Z12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2" s="1">
        <f>JuchuZan[[#This Row],[Total Length]]/JuchuZan[[#This Row],[Total Block]]</f>
        <v>230</v>
      </c>
      <c r="AB1212" s="1">
        <f>JuchuZan[[#This Row],[TotalPrice]]/JuchuZan[[#This Row],[OrderQty]]</f>
        <v>142.15</v>
      </c>
      <c r="AC1212" s="1" t="e">
        <f>_xlfn.XLOOKUP(JuchuZan[[#This Row],[H'#]],#REF!,#REF!,"NA",0)</f>
        <v>#REF!</v>
      </c>
      <c r="AD1212" s="1" t="e">
        <f>_xlfn.XLOOKUP(JuchuZan[[#This Row],[H'#]],#REF!,#REF!,"NA",0)</f>
        <v>#REF!</v>
      </c>
      <c r="AE1212" s="1" t="str">
        <f>_xlfn.XLOOKUP(JuchuZan[[#This Row],[H'#]],[3]Sheet1!$H$2:$H$1079,[3]Sheet1!$B$2:$B$1079,"NA",0)</f>
        <v>NA</v>
      </c>
    </row>
    <row r="1213" spans="1:31">
      <c r="A1213" s="1" t="s">
        <v>3051</v>
      </c>
      <c r="B1213" s="1" t="s">
        <v>3052</v>
      </c>
      <c r="C1213" s="1" t="s">
        <v>3053</v>
      </c>
      <c r="D1213" s="1">
        <v>2</v>
      </c>
      <c r="E1213" s="1">
        <v>360</v>
      </c>
      <c r="F1213" s="1">
        <v>2</v>
      </c>
      <c r="G1213" s="1" t="s">
        <v>1519</v>
      </c>
      <c r="H1213" s="1" t="s">
        <v>49</v>
      </c>
      <c r="I1213" s="1" t="s">
        <v>50</v>
      </c>
      <c r="J1213" s="1" t="s">
        <v>114</v>
      </c>
      <c r="K1213" s="1" t="s">
        <v>60</v>
      </c>
      <c r="L1213" s="1" t="s">
        <v>38</v>
      </c>
      <c r="M1213" s="1" t="s">
        <v>38</v>
      </c>
      <c r="N1213" s="1">
        <v>68.11</v>
      </c>
      <c r="O1213" s="2">
        <v>136.22</v>
      </c>
      <c r="P1213" s="1">
        <v>11</v>
      </c>
      <c r="Q1213" s="1">
        <v>20231027</v>
      </c>
      <c r="R1213" s="1">
        <v>20231027</v>
      </c>
      <c r="S1213" s="1">
        <v>20231027</v>
      </c>
      <c r="T1213" s="1" t="s">
        <v>38</v>
      </c>
      <c r="U1213" s="1" t="b">
        <v>0</v>
      </c>
      <c r="V1213" s="1" t="b">
        <v>1</v>
      </c>
      <c r="W1213" s="1" t="str" cm="1">
        <f t="array" ref="W1213">_xlfn.XLOOKUP(MID(JuchuZan[[#This Row],[Item'#]],2,3),INDEX(_dtRg_Material,,1),INDEX(_dtRg_Material,,2),"-")</f>
        <v>-</v>
      </c>
      <c r="X1213" s="1">
        <f>JuchuZan[[#This Row],[Total Length]]/JuchuZan[[#This Row],[OrderQty]]</f>
        <v>180</v>
      </c>
      <c r="Y1213" s="87">
        <f>JuchuZan[[#This Row],[TotalPrice]]+Y1212</f>
        <v>1973611.1100000003</v>
      </c>
      <c r="Z12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3" s="1">
        <f>JuchuZan[[#This Row],[Total Length]]/JuchuZan[[#This Row],[Total Block]]</f>
        <v>180</v>
      </c>
      <c r="AB1213" s="1">
        <f>JuchuZan[[#This Row],[TotalPrice]]/JuchuZan[[#This Row],[OrderQty]]</f>
        <v>68.11</v>
      </c>
      <c r="AC1213" s="1" t="e">
        <f>_xlfn.XLOOKUP(JuchuZan[[#This Row],[H'#]],#REF!,#REF!,"NA",0)</f>
        <v>#REF!</v>
      </c>
      <c r="AD1213" s="1" t="e">
        <f>_xlfn.XLOOKUP(JuchuZan[[#This Row],[H'#]],#REF!,#REF!,"NA",0)</f>
        <v>#REF!</v>
      </c>
      <c r="AE1213" s="1" t="str">
        <f>_xlfn.XLOOKUP(JuchuZan[[#This Row],[H'#]],[3]Sheet1!$H$2:$H$1079,[3]Sheet1!$B$2:$B$1079,"NA",0)</f>
        <v>WHEEL CUTTING HALF 4</v>
      </c>
    </row>
    <row r="1214" spans="1:31">
      <c r="A1214" s="1" t="s">
        <v>3054</v>
      </c>
      <c r="B1214" s="1" t="s">
        <v>3055</v>
      </c>
      <c r="C1214" s="1" t="s">
        <v>3056</v>
      </c>
      <c r="D1214" s="1">
        <v>2</v>
      </c>
      <c r="E1214" s="1">
        <v>1200</v>
      </c>
      <c r="F1214" s="1">
        <v>4</v>
      </c>
      <c r="G1214" s="1" t="s">
        <v>1519</v>
      </c>
      <c r="H1214" s="1" t="s">
        <v>49</v>
      </c>
      <c r="I1214" s="1" t="s">
        <v>50</v>
      </c>
      <c r="J1214" s="1" t="s">
        <v>397</v>
      </c>
      <c r="K1214" s="1" t="s">
        <v>82</v>
      </c>
      <c r="L1214" s="1" t="s">
        <v>38</v>
      </c>
      <c r="M1214" s="1" t="s">
        <v>38</v>
      </c>
      <c r="N1214" s="1">
        <v>167.27</v>
      </c>
      <c r="O1214" s="2">
        <v>334.54</v>
      </c>
      <c r="P1214" s="1">
        <v>11</v>
      </c>
      <c r="Q1214" s="1">
        <v>20231027</v>
      </c>
      <c r="R1214" s="1">
        <v>20231027</v>
      </c>
      <c r="S1214" s="1">
        <v>20231027</v>
      </c>
      <c r="T1214" s="1" t="s">
        <v>38</v>
      </c>
      <c r="U1214" s="1" t="b">
        <v>0</v>
      </c>
      <c r="V1214" s="1" t="b">
        <v>1</v>
      </c>
      <c r="W1214" s="1" t="str" cm="1">
        <f t="array" ref="W1214">_xlfn.XLOOKUP(MID(JuchuZan[[#This Row],[Item'#]],2,3),INDEX(_dtRg_Material,,1),INDEX(_dtRg_Material,,2),"-")</f>
        <v>-</v>
      </c>
      <c r="X1214" s="1">
        <f>JuchuZan[[#This Row],[Total Length]]/JuchuZan[[#This Row],[OrderQty]]</f>
        <v>600</v>
      </c>
      <c r="Y1214" s="87">
        <f>JuchuZan[[#This Row],[TotalPrice]]+Y1213</f>
        <v>1973945.6500000004</v>
      </c>
      <c r="Z12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4" s="1">
        <f>JuchuZan[[#This Row],[Total Length]]/JuchuZan[[#This Row],[Total Block]]</f>
        <v>300</v>
      </c>
      <c r="AB1214" s="1">
        <f>JuchuZan[[#This Row],[TotalPrice]]/JuchuZan[[#This Row],[OrderQty]]</f>
        <v>167.27</v>
      </c>
      <c r="AC1214" s="1" t="e">
        <f>_xlfn.XLOOKUP(JuchuZan[[#This Row],[H'#]],#REF!,#REF!,"NA",0)</f>
        <v>#REF!</v>
      </c>
      <c r="AD1214" s="1" t="e">
        <f>_xlfn.XLOOKUP(JuchuZan[[#This Row],[H'#]],#REF!,#REF!,"NA",0)</f>
        <v>#REF!</v>
      </c>
      <c r="AE1214" s="1" t="str">
        <f>_xlfn.XLOOKUP(JuchuZan[[#This Row],[H'#]],[3]Sheet1!$H$2:$H$1079,[3]Sheet1!$B$2:$B$1079,"NA",0)</f>
        <v>RAIL SURFACE/GROOVE GRINDING</v>
      </c>
    </row>
    <row r="1215" spans="1:31">
      <c r="A1215" s="1" t="s">
        <v>3057</v>
      </c>
      <c r="B1215" s="1" t="s">
        <v>3058</v>
      </c>
      <c r="C1215" s="1" t="s">
        <v>3059</v>
      </c>
      <c r="D1215" s="1">
        <v>2</v>
      </c>
      <c r="E1215" s="1">
        <v>520</v>
      </c>
      <c r="F1215" s="1">
        <v>2</v>
      </c>
      <c r="G1215" s="1" t="s">
        <v>1519</v>
      </c>
      <c r="H1215" s="1" t="s">
        <v>157</v>
      </c>
      <c r="I1215" s="1" t="s">
        <v>67</v>
      </c>
      <c r="J1215" s="1" t="s">
        <v>397</v>
      </c>
      <c r="K1215" s="1" t="s">
        <v>167</v>
      </c>
      <c r="L1215" s="1" t="s">
        <v>38</v>
      </c>
      <c r="M1215" s="1" t="s">
        <v>38</v>
      </c>
      <c r="N1215" s="1">
        <v>81.760000000000005</v>
      </c>
      <c r="O1215" s="2">
        <v>163.52000000000001</v>
      </c>
      <c r="P1215" s="1">
        <v>11</v>
      </c>
      <c r="Q1215" s="1">
        <v>20231027</v>
      </c>
      <c r="R1215" s="1">
        <v>20231027</v>
      </c>
      <c r="S1215" s="1">
        <v>20231027</v>
      </c>
      <c r="T1215" s="1" t="s">
        <v>38</v>
      </c>
      <c r="U1215" s="1" t="b">
        <v>0</v>
      </c>
      <c r="V1215" s="1" t="b">
        <v>1</v>
      </c>
      <c r="W1215" s="1" t="str" cm="1">
        <f t="array" ref="W1215">_xlfn.XLOOKUP(MID(JuchuZan[[#This Row],[Item'#]],2,3),INDEX(_dtRg_Material,,1),INDEX(_dtRg_Material,,2),"-")</f>
        <v>-</v>
      </c>
      <c r="X1215" s="1">
        <f>JuchuZan[[#This Row],[Total Length]]/JuchuZan[[#This Row],[OrderQty]]</f>
        <v>260</v>
      </c>
      <c r="Y1215" s="87">
        <f>JuchuZan[[#This Row],[TotalPrice]]+Y1214</f>
        <v>1974109.1700000004</v>
      </c>
      <c r="Z12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5" s="1">
        <f>JuchuZan[[#This Row],[Total Length]]/JuchuZan[[#This Row],[Total Block]]</f>
        <v>260</v>
      </c>
      <c r="AB1215" s="1">
        <f>JuchuZan[[#This Row],[TotalPrice]]/JuchuZan[[#This Row],[OrderQty]]</f>
        <v>81.760000000000005</v>
      </c>
      <c r="AC1215" s="1" t="e">
        <f>_xlfn.XLOOKUP(JuchuZan[[#This Row],[H'#]],#REF!,#REF!,"NA",0)</f>
        <v>#REF!</v>
      </c>
      <c r="AD1215" s="1" t="e">
        <f>_xlfn.XLOOKUP(JuchuZan[[#This Row],[H'#]],#REF!,#REF!,"NA",0)</f>
        <v>#REF!</v>
      </c>
      <c r="AE1215" s="1" t="str">
        <f>_xlfn.XLOOKUP(JuchuZan[[#This Row],[H'#]],[3]Sheet1!$H$2:$H$1079,[3]Sheet1!$B$2:$B$1079,"NA",0)</f>
        <v>NA</v>
      </c>
    </row>
    <row r="1216" spans="1:31">
      <c r="A1216" s="1" t="s">
        <v>3060</v>
      </c>
      <c r="B1216" s="1" t="s">
        <v>2570</v>
      </c>
      <c r="C1216" s="1" t="s">
        <v>2571</v>
      </c>
      <c r="D1216" s="1">
        <v>120</v>
      </c>
      <c r="E1216" s="1">
        <v>0</v>
      </c>
      <c r="F1216" s="1">
        <v>120</v>
      </c>
      <c r="G1216" s="1" t="s">
        <v>1280</v>
      </c>
      <c r="H1216" s="1" t="s">
        <v>1866</v>
      </c>
      <c r="I1216" s="1" t="s">
        <v>233</v>
      </c>
      <c r="J1216" s="1" t="s">
        <v>114</v>
      </c>
      <c r="K1216" s="1" t="s">
        <v>105</v>
      </c>
      <c r="L1216" s="1" t="s">
        <v>61</v>
      </c>
      <c r="M1216" s="1" t="s">
        <v>53</v>
      </c>
      <c r="N1216" s="1">
        <v>24.6</v>
      </c>
      <c r="O1216" s="2">
        <v>2952</v>
      </c>
      <c r="P1216" s="1">
        <v>11</v>
      </c>
      <c r="Q1216" s="1">
        <v>20231009</v>
      </c>
      <c r="R1216" s="1">
        <v>20231027</v>
      </c>
      <c r="S1216" s="1">
        <v>20231027</v>
      </c>
      <c r="T1216" s="1" t="s">
        <v>38</v>
      </c>
      <c r="U1216" s="1" t="b">
        <v>0</v>
      </c>
      <c r="V1216" s="1" t="b">
        <v>1</v>
      </c>
      <c r="W1216" s="1" t="str" cm="1">
        <f t="array" ref="W1216">_xlfn.XLOOKUP(MID(JuchuZan[[#This Row],[Item'#]],2,3),INDEX(_dtRg_Material,,1),INDEX(_dtRg_Material,,2),"-")</f>
        <v>-</v>
      </c>
      <c r="X1216" s="1">
        <f>JuchuZan[[#This Row],[Total Length]]/JuchuZan[[#This Row],[OrderQty]]</f>
        <v>0</v>
      </c>
      <c r="Y1216" s="87">
        <f>JuchuZan[[#This Row],[TotalPrice]]+Y1215</f>
        <v>1977061.1700000004</v>
      </c>
      <c r="Z12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6" s="1">
        <f>JuchuZan[[#This Row],[Total Length]]/JuchuZan[[#This Row],[Total Block]]</f>
        <v>0</v>
      </c>
      <c r="AB1216" s="1">
        <f>JuchuZan[[#This Row],[TotalPrice]]/JuchuZan[[#This Row],[OrderQty]]</f>
        <v>24.6</v>
      </c>
      <c r="AC1216" s="1" t="e">
        <f>_xlfn.XLOOKUP(JuchuZan[[#This Row],[H'#]],#REF!,#REF!,"NA",0)</f>
        <v>#REF!</v>
      </c>
      <c r="AD1216" s="1" t="e">
        <f>_xlfn.XLOOKUP(JuchuZan[[#This Row],[H'#]],#REF!,#REF!,"NA",0)</f>
        <v>#REF!</v>
      </c>
      <c r="AE1216" s="1" t="str">
        <f>_xlfn.XLOOKUP(JuchuZan[[#This Row],[H'#]],[3]Sheet1!$H$2:$H$1079,[3]Sheet1!$B$2:$B$1079,"NA",0)</f>
        <v>BLOCK ASSEMBLY (GK)</v>
      </c>
    </row>
    <row r="1217" spans="1:31">
      <c r="A1217" s="1" t="s">
        <v>3061</v>
      </c>
      <c r="B1217" s="1" t="s">
        <v>327</v>
      </c>
      <c r="C1217" s="1" t="s">
        <v>328</v>
      </c>
      <c r="D1217" s="1">
        <v>40</v>
      </c>
      <c r="E1217" s="1">
        <v>0</v>
      </c>
      <c r="F1217" s="1">
        <v>40</v>
      </c>
      <c r="G1217" s="1" t="s">
        <v>38</v>
      </c>
      <c r="H1217" s="1" t="s">
        <v>49</v>
      </c>
      <c r="I1217" s="1" t="s">
        <v>50</v>
      </c>
      <c r="J1217" s="1" t="s">
        <v>114</v>
      </c>
      <c r="K1217" s="1" t="s">
        <v>60</v>
      </c>
      <c r="L1217" s="1" t="s">
        <v>61</v>
      </c>
      <c r="M1217" s="1" t="s">
        <v>38</v>
      </c>
      <c r="N1217" s="1">
        <v>46.94</v>
      </c>
      <c r="O1217" s="2">
        <v>1877.6</v>
      </c>
      <c r="P1217" s="1">
        <v>21</v>
      </c>
      <c r="Q1217" s="1">
        <v>20230926</v>
      </c>
      <c r="R1217" s="1">
        <v>20231027</v>
      </c>
      <c r="S1217" s="1">
        <v>20231027</v>
      </c>
      <c r="T1217" s="1" t="s">
        <v>38</v>
      </c>
      <c r="U1217" s="1" t="b">
        <v>0</v>
      </c>
      <c r="V1217" s="1" t="b">
        <v>1</v>
      </c>
      <c r="W1217" s="1" t="str" cm="1">
        <f t="array" ref="W1217">_xlfn.XLOOKUP(MID(JuchuZan[[#This Row],[Item'#]],2,3),INDEX(_dtRg_Material,,1),INDEX(_dtRg_Material,,2),"-")</f>
        <v>-</v>
      </c>
      <c r="X1217" s="1">
        <f>JuchuZan[[#This Row],[Total Length]]/JuchuZan[[#This Row],[OrderQty]]</f>
        <v>0</v>
      </c>
      <c r="Y1217" s="87">
        <f>JuchuZan[[#This Row],[TotalPrice]]+Y1216</f>
        <v>1978938.7700000005</v>
      </c>
      <c r="Z12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7" s="1">
        <f>JuchuZan[[#This Row],[Total Length]]/JuchuZan[[#This Row],[Total Block]]</f>
        <v>0</v>
      </c>
      <c r="AB1217" s="1">
        <f>JuchuZan[[#This Row],[TotalPrice]]/JuchuZan[[#This Row],[OrderQty]]</f>
        <v>46.94</v>
      </c>
      <c r="AC1217" s="1" t="e">
        <f>_xlfn.XLOOKUP(JuchuZan[[#This Row],[H'#]],#REF!,#REF!,"NA",0)</f>
        <v>#REF!</v>
      </c>
      <c r="AD1217" s="1" t="e">
        <f>_xlfn.XLOOKUP(JuchuZan[[#This Row],[H'#]],#REF!,#REF!,"NA",0)</f>
        <v>#REF!</v>
      </c>
      <c r="AE1217" s="1" t="str">
        <f>_xlfn.XLOOKUP(JuchuZan[[#This Row],[H'#]],[3]Sheet1!$H$2:$H$1079,[3]Sheet1!$B$2:$B$1079,"NA",0)</f>
        <v>NA</v>
      </c>
    </row>
    <row r="1218" spans="1:31" hidden="1">
      <c r="A1218" s="1" t="s">
        <v>3062</v>
      </c>
      <c r="B1218" s="1" t="s">
        <v>3063</v>
      </c>
      <c r="C1218" s="1" t="s">
        <v>3064</v>
      </c>
      <c r="D1218" s="1">
        <v>50</v>
      </c>
      <c r="E1218" s="1">
        <v>0</v>
      </c>
      <c r="F1218" s="1">
        <v>0</v>
      </c>
      <c r="G1218" s="1" t="s">
        <v>38</v>
      </c>
      <c r="H1218" s="1" t="s">
        <v>1104</v>
      </c>
      <c r="I1218" s="1" t="s">
        <v>1105</v>
      </c>
      <c r="J1218" s="1" t="s">
        <v>397</v>
      </c>
      <c r="K1218" s="1" t="s">
        <v>38</v>
      </c>
      <c r="L1218" s="1" t="s">
        <v>38</v>
      </c>
      <c r="M1218" s="1" t="s">
        <v>38</v>
      </c>
      <c r="N1218" s="1">
        <v>7.6</v>
      </c>
      <c r="O1218" s="2">
        <v>380</v>
      </c>
      <c r="P1218" s="1">
        <v>21</v>
      </c>
      <c r="Q1218" s="1">
        <v>20231027</v>
      </c>
      <c r="R1218" s="1">
        <v>20231027</v>
      </c>
      <c r="S1218" s="1">
        <v>20231027</v>
      </c>
      <c r="T1218" s="1" t="s">
        <v>38</v>
      </c>
      <c r="U1218" s="1" t="b">
        <v>0</v>
      </c>
      <c r="V1218" s="1" t="b">
        <v>0</v>
      </c>
      <c r="W1218" s="1" t="str" cm="1">
        <f t="array" ref="W1218">_xlfn.XLOOKUP(MID(JuchuZan[[#This Row],[Item'#]],2,3),INDEX(_dtRg_Material,,1),INDEX(_dtRg_Material,,2),"-")</f>
        <v>-</v>
      </c>
      <c r="X1218" s="1">
        <f>JuchuZan[[#This Row],[Total Length]]/JuchuZan[[#This Row],[OrderQty]]</f>
        <v>0</v>
      </c>
      <c r="Y1218" s="87">
        <f>JuchuZan[[#This Row],[TotalPrice]]+Y1217</f>
        <v>1979318.7700000005</v>
      </c>
      <c r="Z12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8" s="1" t="e">
        <f>JuchuZan[[#This Row],[Total Length]]/JuchuZan[[#This Row],[Total Block]]</f>
        <v>#DIV/0!</v>
      </c>
      <c r="AB1218" s="1">
        <f>JuchuZan[[#This Row],[TotalPrice]]/JuchuZan[[#This Row],[OrderQty]]</f>
        <v>7.6</v>
      </c>
      <c r="AC1218" s="1" t="e">
        <f>_xlfn.XLOOKUP(JuchuZan[[#This Row],[H'#]],#REF!,#REF!,"NA",0)</f>
        <v>#REF!</v>
      </c>
      <c r="AD1218" s="1" t="e">
        <f>_xlfn.XLOOKUP(JuchuZan[[#This Row],[H'#]],#REF!,#REF!,"NA",0)</f>
        <v>#REF!</v>
      </c>
      <c r="AE1218" s="1" t="str">
        <f>_xlfn.XLOOKUP(JuchuZan[[#This Row],[H'#]],[3]Sheet1!$H$2:$H$1079,[3]Sheet1!$B$2:$B$1079,"NA",0)</f>
        <v>NA</v>
      </c>
    </row>
    <row r="1219" spans="1:31">
      <c r="A1219" s="1" t="s">
        <v>3065</v>
      </c>
      <c r="B1219" s="1" t="s">
        <v>3066</v>
      </c>
      <c r="C1219" s="1" t="s">
        <v>3067</v>
      </c>
      <c r="D1219" s="1">
        <v>8</v>
      </c>
      <c r="E1219" s="1">
        <v>0</v>
      </c>
      <c r="F1219" s="1">
        <v>8</v>
      </c>
      <c r="G1219" s="1" t="s">
        <v>462</v>
      </c>
      <c r="H1219" s="1" t="s">
        <v>66</v>
      </c>
      <c r="I1219" s="1" t="s">
        <v>67</v>
      </c>
      <c r="J1219" s="1" t="s">
        <v>51</v>
      </c>
      <c r="K1219" s="1" t="s">
        <v>60</v>
      </c>
      <c r="L1219" s="1" t="s">
        <v>38</v>
      </c>
      <c r="M1219" s="1" t="s">
        <v>38</v>
      </c>
      <c r="N1219" s="1">
        <v>73.33</v>
      </c>
      <c r="O1219" s="2">
        <v>586.64</v>
      </c>
      <c r="P1219" s="1">
        <v>11</v>
      </c>
      <c r="Q1219" s="1">
        <v>20231027</v>
      </c>
      <c r="R1219" s="1">
        <v>20231027</v>
      </c>
      <c r="S1219" s="1">
        <v>20231027</v>
      </c>
      <c r="T1219" s="1" t="s">
        <v>38</v>
      </c>
      <c r="U1219" s="1" t="b">
        <v>0</v>
      </c>
      <c r="V1219" s="1" t="b">
        <v>1</v>
      </c>
      <c r="W1219" s="1" t="str" cm="1">
        <f t="array" ref="W1219">_xlfn.XLOOKUP(MID(JuchuZan[[#This Row],[Item'#]],2,3),INDEX(_dtRg_Material,,1),INDEX(_dtRg_Material,,2),"-")</f>
        <v>-</v>
      </c>
      <c r="X1219" s="1">
        <f>JuchuZan[[#This Row],[Total Length]]/JuchuZan[[#This Row],[OrderQty]]</f>
        <v>0</v>
      </c>
      <c r="Y1219" s="87">
        <f>JuchuZan[[#This Row],[TotalPrice]]+Y1218</f>
        <v>1979905.4100000004</v>
      </c>
      <c r="Z12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19" s="1">
        <f>JuchuZan[[#This Row],[Total Length]]/JuchuZan[[#This Row],[Total Block]]</f>
        <v>0</v>
      </c>
      <c r="AB1219" s="1">
        <f>JuchuZan[[#This Row],[TotalPrice]]/JuchuZan[[#This Row],[OrderQty]]</f>
        <v>73.33</v>
      </c>
      <c r="AC1219" s="1" t="e">
        <f>_xlfn.XLOOKUP(JuchuZan[[#This Row],[H'#]],#REF!,#REF!,"NA",0)</f>
        <v>#REF!</v>
      </c>
      <c r="AD1219" s="1" t="e">
        <f>_xlfn.XLOOKUP(JuchuZan[[#This Row],[H'#]],#REF!,#REF!,"NA",0)</f>
        <v>#REF!</v>
      </c>
      <c r="AE1219" s="1" t="str">
        <f>_xlfn.XLOOKUP(JuchuZan[[#This Row],[H'#]],[3]Sheet1!$H$2:$H$1079,[3]Sheet1!$B$2:$B$1079,"NA",0)</f>
        <v>NA</v>
      </c>
    </row>
    <row r="1220" spans="1:31">
      <c r="A1220" s="1" t="s">
        <v>3068</v>
      </c>
      <c r="B1220" s="1" t="s">
        <v>2692</v>
      </c>
      <c r="C1220" s="1" t="s">
        <v>2693</v>
      </c>
      <c r="D1220" s="1">
        <v>40</v>
      </c>
      <c r="E1220" s="1">
        <v>25200</v>
      </c>
      <c r="F1220" s="1">
        <v>40</v>
      </c>
      <c r="G1220" s="1" t="s">
        <v>135</v>
      </c>
      <c r="H1220" s="1" t="s">
        <v>172</v>
      </c>
      <c r="I1220" s="1" t="s">
        <v>173</v>
      </c>
      <c r="J1220" s="1" t="s">
        <v>174</v>
      </c>
      <c r="K1220" s="1" t="s">
        <v>38</v>
      </c>
      <c r="L1220" s="1" t="s">
        <v>38</v>
      </c>
      <c r="M1220" s="1" t="s">
        <v>38</v>
      </c>
      <c r="N1220" s="1">
        <v>79.77</v>
      </c>
      <c r="O1220" s="2">
        <v>3190.8</v>
      </c>
      <c r="P1220" s="1">
        <v>11</v>
      </c>
      <c r="Q1220" s="1">
        <v>20231027</v>
      </c>
      <c r="R1220" s="1">
        <v>20231027</v>
      </c>
      <c r="S1220" s="1">
        <v>20231027</v>
      </c>
      <c r="T1220" s="1" t="s">
        <v>38</v>
      </c>
      <c r="U1220" s="1" t="b">
        <v>0</v>
      </c>
      <c r="V1220" s="1" t="b">
        <v>1</v>
      </c>
      <c r="W1220" s="1" t="str" cm="1">
        <f t="array" ref="W1220">_xlfn.XLOOKUP(MID(JuchuZan[[#This Row],[Item'#]],2,3),INDEX(_dtRg_Material,,1),INDEX(_dtRg_Material,,2),"-")</f>
        <v>M</v>
      </c>
      <c r="X1220" s="1">
        <f>JuchuZan[[#This Row],[Total Length]]/JuchuZan[[#This Row],[OrderQty]]</f>
        <v>630</v>
      </c>
      <c r="Y1220" s="87">
        <f>JuchuZan[[#This Row],[TotalPrice]]+Y1219</f>
        <v>1983096.2100000004</v>
      </c>
      <c r="Z12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0" s="1">
        <f>JuchuZan[[#This Row],[Total Length]]/JuchuZan[[#This Row],[Total Block]]</f>
        <v>630</v>
      </c>
      <c r="AB1220" s="1">
        <f>JuchuZan[[#This Row],[TotalPrice]]/JuchuZan[[#This Row],[OrderQty]]</f>
        <v>79.77000000000001</v>
      </c>
      <c r="AC1220" s="1" t="e">
        <f>_xlfn.XLOOKUP(JuchuZan[[#This Row],[H'#]],#REF!,#REF!,"NA",0)</f>
        <v>#REF!</v>
      </c>
      <c r="AD1220" s="1" t="e">
        <f>_xlfn.XLOOKUP(JuchuZan[[#This Row],[H'#]],#REF!,#REF!,"NA",0)</f>
        <v>#REF!</v>
      </c>
      <c r="AE1220" s="1" t="str">
        <f>_xlfn.XLOOKUP(JuchuZan[[#This Row],[H'#]],[3]Sheet1!$H$2:$H$1079,[3]Sheet1!$B$2:$B$1079,"NA",0)</f>
        <v>NA</v>
      </c>
    </row>
    <row r="1221" spans="1:31">
      <c r="A1221" s="1" t="s">
        <v>3069</v>
      </c>
      <c r="B1221" s="1" t="s">
        <v>3070</v>
      </c>
      <c r="C1221" s="1" t="s">
        <v>3071</v>
      </c>
      <c r="D1221" s="1">
        <v>16</v>
      </c>
      <c r="E1221" s="1">
        <v>1600</v>
      </c>
      <c r="F1221" s="1">
        <v>0</v>
      </c>
      <c r="G1221" s="1" t="s">
        <v>402</v>
      </c>
      <c r="H1221" s="1" t="s">
        <v>595</v>
      </c>
      <c r="I1221" s="1" t="s">
        <v>67</v>
      </c>
      <c r="J1221" s="1" t="s">
        <v>81</v>
      </c>
      <c r="K1221" s="1" t="s">
        <v>38</v>
      </c>
      <c r="L1221" s="1" t="s">
        <v>61</v>
      </c>
      <c r="M1221" s="1" t="s">
        <v>38</v>
      </c>
      <c r="N1221" s="1">
        <v>9</v>
      </c>
      <c r="O1221" s="2">
        <v>144</v>
      </c>
      <c r="P1221" s="1">
        <v>11</v>
      </c>
      <c r="Q1221" s="1">
        <v>20231027</v>
      </c>
      <c r="R1221" s="1">
        <v>20231027</v>
      </c>
      <c r="S1221" s="1">
        <v>20231027</v>
      </c>
      <c r="T1221" s="1" t="s">
        <v>38</v>
      </c>
      <c r="U1221" s="1" t="b">
        <v>0</v>
      </c>
      <c r="V1221" s="1" t="b">
        <v>1</v>
      </c>
      <c r="W1221" s="1" t="str" cm="1">
        <f t="array" ref="W1221">_xlfn.XLOOKUP(MID(JuchuZan[[#This Row],[Item'#]],2,3),INDEX(_dtRg_Material,,1),INDEX(_dtRg_Material,,2),"-")</f>
        <v>-</v>
      </c>
      <c r="X1221" s="1">
        <f>JuchuZan[[#This Row],[Total Length]]/JuchuZan[[#This Row],[OrderQty]]</f>
        <v>100</v>
      </c>
      <c r="Y1221" s="87">
        <f>JuchuZan[[#This Row],[TotalPrice]]+Y1220</f>
        <v>1983240.2100000004</v>
      </c>
      <c r="Z12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1" s="1" t="e">
        <f>JuchuZan[[#This Row],[Total Length]]/JuchuZan[[#This Row],[Total Block]]</f>
        <v>#DIV/0!</v>
      </c>
      <c r="AB1221" s="1">
        <f>JuchuZan[[#This Row],[TotalPrice]]/JuchuZan[[#This Row],[OrderQty]]</f>
        <v>9</v>
      </c>
      <c r="AC1221" s="1" t="e">
        <f>_xlfn.XLOOKUP(JuchuZan[[#This Row],[H'#]],#REF!,#REF!,"NA",0)</f>
        <v>#REF!</v>
      </c>
      <c r="AD1221" s="1" t="e">
        <f>_xlfn.XLOOKUP(JuchuZan[[#This Row],[H'#]],#REF!,#REF!,"NA",0)</f>
        <v>#REF!</v>
      </c>
      <c r="AE1221" s="1" t="str">
        <f>_xlfn.XLOOKUP(JuchuZan[[#This Row],[H'#]],[3]Sheet1!$H$2:$H$1079,[3]Sheet1!$B$2:$B$1079,"NA",0)</f>
        <v>NA</v>
      </c>
    </row>
    <row r="1222" spans="1:31">
      <c r="A1222" s="1" t="s">
        <v>3072</v>
      </c>
      <c r="B1222" s="1" t="s">
        <v>1059</v>
      </c>
      <c r="C1222" s="1" t="s">
        <v>1060</v>
      </c>
      <c r="D1222" s="1">
        <v>20</v>
      </c>
      <c r="E1222" s="1">
        <v>0</v>
      </c>
      <c r="F1222" s="1">
        <v>20</v>
      </c>
      <c r="G1222" s="1" t="s">
        <v>38</v>
      </c>
      <c r="H1222" s="1" t="s">
        <v>58</v>
      </c>
      <c r="I1222" s="1" t="s">
        <v>50</v>
      </c>
      <c r="J1222" s="1" t="s">
        <v>68</v>
      </c>
      <c r="K1222" s="1" t="s">
        <v>82</v>
      </c>
      <c r="L1222" s="1" t="s">
        <v>61</v>
      </c>
      <c r="M1222" s="1" t="s">
        <v>38</v>
      </c>
      <c r="N1222" s="1">
        <v>54.99</v>
      </c>
      <c r="O1222" s="2">
        <v>1099.8</v>
      </c>
      <c r="P1222" s="1">
        <v>21</v>
      </c>
      <c r="Q1222" s="1">
        <v>20231027</v>
      </c>
      <c r="R1222" s="1">
        <v>20231027</v>
      </c>
      <c r="S1222" s="1">
        <v>20231027</v>
      </c>
      <c r="T1222" s="1" t="s">
        <v>38</v>
      </c>
      <c r="U1222" s="1" t="b">
        <v>0</v>
      </c>
      <c r="V1222" s="1" t="b">
        <v>1</v>
      </c>
      <c r="W1222" s="1" t="str" cm="1">
        <f t="array" ref="W1222">_xlfn.XLOOKUP(MID(JuchuZan[[#This Row],[Item'#]],2,3),INDEX(_dtRg_Material,,1),INDEX(_dtRg_Material,,2),"-")</f>
        <v>-</v>
      </c>
      <c r="X1222" s="1">
        <f>JuchuZan[[#This Row],[Total Length]]/JuchuZan[[#This Row],[OrderQty]]</f>
        <v>0</v>
      </c>
      <c r="Y1222" s="87">
        <f>JuchuZan[[#This Row],[TotalPrice]]+Y1221</f>
        <v>1984340.0100000005</v>
      </c>
      <c r="Z12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2" s="1">
        <f>JuchuZan[[#This Row],[Total Length]]/JuchuZan[[#This Row],[Total Block]]</f>
        <v>0</v>
      </c>
      <c r="AB1222" s="1">
        <f>JuchuZan[[#This Row],[TotalPrice]]/JuchuZan[[#This Row],[OrderQty]]</f>
        <v>54.989999999999995</v>
      </c>
      <c r="AC1222" s="1" t="e">
        <f>_xlfn.XLOOKUP(JuchuZan[[#This Row],[H'#]],#REF!,#REF!,"NA",0)</f>
        <v>#REF!</v>
      </c>
      <c r="AD1222" s="1" t="e">
        <f>_xlfn.XLOOKUP(JuchuZan[[#This Row],[H'#]],#REF!,#REF!,"NA",0)</f>
        <v>#REF!</v>
      </c>
      <c r="AE1222" s="1" t="str">
        <f>_xlfn.XLOOKUP(JuchuZan[[#This Row],[H'#]],[3]Sheet1!$H$2:$H$1079,[3]Sheet1!$B$2:$B$1079,"NA",0)</f>
        <v>NA</v>
      </c>
    </row>
    <row r="1223" spans="1:31" hidden="1">
      <c r="A1223" s="1" t="s">
        <v>3073</v>
      </c>
      <c r="B1223" s="1" t="s">
        <v>3074</v>
      </c>
      <c r="C1223" s="1" t="s">
        <v>3075</v>
      </c>
      <c r="D1223" s="1">
        <v>2</v>
      </c>
      <c r="E1223" s="1">
        <v>0</v>
      </c>
      <c r="F1223" s="1">
        <v>0</v>
      </c>
      <c r="G1223" s="1" t="s">
        <v>38</v>
      </c>
      <c r="H1223" s="1" t="s">
        <v>35</v>
      </c>
      <c r="I1223" s="1" t="s">
        <v>38</v>
      </c>
      <c r="J1223" s="1" t="s">
        <v>38</v>
      </c>
      <c r="K1223" s="1" t="s">
        <v>38</v>
      </c>
      <c r="L1223" s="1" t="s">
        <v>38</v>
      </c>
      <c r="M1223" s="1" t="s">
        <v>38</v>
      </c>
      <c r="N1223" s="1">
        <v>128</v>
      </c>
      <c r="O1223" s="2">
        <v>256</v>
      </c>
      <c r="P1223" s="1">
        <v>21</v>
      </c>
      <c r="Q1223" s="1">
        <v>20230929</v>
      </c>
      <c r="R1223" s="1">
        <v>20231027</v>
      </c>
      <c r="S1223" s="1">
        <v>20231027</v>
      </c>
      <c r="T1223" s="1" t="s">
        <v>38</v>
      </c>
      <c r="U1223" s="1" t="b">
        <v>0</v>
      </c>
      <c r="V1223" s="1" t="b">
        <v>0</v>
      </c>
      <c r="W1223" s="1" t="str" cm="1">
        <f t="array" ref="W1223">_xlfn.XLOOKUP(MID(JuchuZan[[#This Row],[Item'#]],2,3),INDEX(_dtRg_Material,,1),INDEX(_dtRg_Material,,2),"-")</f>
        <v>-</v>
      </c>
      <c r="X1223" s="1">
        <f>JuchuZan[[#This Row],[Total Length]]/JuchuZan[[#This Row],[OrderQty]]</f>
        <v>0</v>
      </c>
      <c r="Y1223" s="87">
        <f>JuchuZan[[#This Row],[TotalPrice]]+Y1222</f>
        <v>1984596.0100000005</v>
      </c>
      <c r="Z12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3" s="1" t="e">
        <f>JuchuZan[[#This Row],[Total Length]]/JuchuZan[[#This Row],[Total Block]]</f>
        <v>#DIV/0!</v>
      </c>
      <c r="AB1223" s="1">
        <f>JuchuZan[[#This Row],[TotalPrice]]/JuchuZan[[#This Row],[OrderQty]]</f>
        <v>128</v>
      </c>
      <c r="AC1223" s="1" t="e">
        <f>_xlfn.XLOOKUP(JuchuZan[[#This Row],[H'#]],#REF!,#REF!,"NA",0)</f>
        <v>#REF!</v>
      </c>
      <c r="AD1223" s="1" t="e">
        <f>_xlfn.XLOOKUP(JuchuZan[[#This Row],[H'#]],#REF!,#REF!,"NA",0)</f>
        <v>#REF!</v>
      </c>
      <c r="AE1223" s="1" t="str">
        <f>_xlfn.XLOOKUP(JuchuZan[[#This Row],[H'#]],[3]Sheet1!$H$2:$H$1079,[3]Sheet1!$B$2:$B$1079,"NA",0)</f>
        <v>NA</v>
      </c>
    </row>
    <row r="1224" spans="1:31">
      <c r="A1224" s="1" t="s">
        <v>3076</v>
      </c>
      <c r="B1224" s="1" t="s">
        <v>504</v>
      </c>
      <c r="C1224" s="1" t="s">
        <v>336</v>
      </c>
      <c r="D1224" s="1">
        <v>20</v>
      </c>
      <c r="E1224" s="1">
        <v>0</v>
      </c>
      <c r="F1224" s="1">
        <v>20</v>
      </c>
      <c r="G1224" s="1" t="s">
        <v>505</v>
      </c>
      <c r="H1224" s="1" t="s">
        <v>49</v>
      </c>
      <c r="I1224" s="1" t="s">
        <v>50</v>
      </c>
      <c r="J1224" s="1" t="s">
        <v>114</v>
      </c>
      <c r="K1224" s="1" t="s">
        <v>60</v>
      </c>
      <c r="L1224" s="1" t="s">
        <v>61</v>
      </c>
      <c r="M1224" s="1" t="s">
        <v>53</v>
      </c>
      <c r="N1224" s="1">
        <v>32</v>
      </c>
      <c r="O1224" s="2">
        <v>640</v>
      </c>
      <c r="P1224" s="1">
        <v>11</v>
      </c>
      <c r="Q1224" s="1">
        <v>20231027</v>
      </c>
      <c r="R1224" s="1">
        <v>20231027</v>
      </c>
      <c r="S1224" s="1">
        <v>20231027</v>
      </c>
      <c r="T1224" s="1" t="s">
        <v>38</v>
      </c>
      <c r="U1224" s="1" t="b">
        <v>0</v>
      </c>
      <c r="V1224" s="1" t="b">
        <v>1</v>
      </c>
      <c r="W1224" s="1" t="str" cm="1">
        <f t="array" ref="W1224">_xlfn.XLOOKUP(MID(JuchuZan[[#This Row],[Item'#]],2,3),INDEX(_dtRg_Material,,1),INDEX(_dtRg_Material,,2),"-")</f>
        <v>-</v>
      </c>
      <c r="X1224" s="1">
        <f>JuchuZan[[#This Row],[Total Length]]/JuchuZan[[#This Row],[OrderQty]]</f>
        <v>0</v>
      </c>
      <c r="Y1224" s="87">
        <f>JuchuZan[[#This Row],[TotalPrice]]+Y1223</f>
        <v>1985236.0100000005</v>
      </c>
      <c r="Z12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4" s="1">
        <f>JuchuZan[[#This Row],[Total Length]]/JuchuZan[[#This Row],[Total Block]]</f>
        <v>0</v>
      </c>
      <c r="AB1224" s="1">
        <f>JuchuZan[[#This Row],[TotalPrice]]/JuchuZan[[#This Row],[OrderQty]]</f>
        <v>32</v>
      </c>
      <c r="AC1224" s="1" t="e">
        <f>_xlfn.XLOOKUP(JuchuZan[[#This Row],[H'#]],#REF!,#REF!,"NA",0)</f>
        <v>#REF!</v>
      </c>
      <c r="AD1224" s="1" t="e">
        <f>_xlfn.XLOOKUP(JuchuZan[[#This Row],[H'#]],#REF!,#REF!,"NA",0)</f>
        <v>#REF!</v>
      </c>
      <c r="AE1224" s="1" t="str">
        <f>_xlfn.XLOOKUP(JuchuZan[[#This Row],[H'#]],[3]Sheet1!$H$2:$H$1079,[3]Sheet1!$B$2:$B$1079,"NA",0)</f>
        <v>NA</v>
      </c>
    </row>
    <row r="1225" spans="1:31">
      <c r="A1225" s="1" t="s">
        <v>3077</v>
      </c>
      <c r="B1225" s="1" t="s">
        <v>3030</v>
      </c>
      <c r="C1225" s="1" t="s">
        <v>3031</v>
      </c>
      <c r="D1225" s="1">
        <v>6</v>
      </c>
      <c r="E1225" s="1">
        <v>2850</v>
      </c>
      <c r="F1225" s="1">
        <v>12</v>
      </c>
      <c r="G1225" s="1" t="s">
        <v>215</v>
      </c>
      <c r="H1225" s="1" t="s">
        <v>172</v>
      </c>
      <c r="I1225" s="1" t="s">
        <v>173</v>
      </c>
      <c r="J1225" s="1" t="s">
        <v>174</v>
      </c>
      <c r="K1225" s="1" t="s">
        <v>185</v>
      </c>
      <c r="L1225" s="1" t="s">
        <v>38</v>
      </c>
      <c r="M1225" s="1" t="s">
        <v>398</v>
      </c>
      <c r="N1225" s="1">
        <v>57</v>
      </c>
      <c r="O1225" s="2">
        <v>342</v>
      </c>
      <c r="P1225" s="1">
        <v>11</v>
      </c>
      <c r="Q1225" s="1">
        <v>20231027</v>
      </c>
      <c r="R1225" s="1">
        <v>20231027</v>
      </c>
      <c r="S1225" s="1">
        <v>20231027</v>
      </c>
      <c r="T1225" s="1" t="s">
        <v>38</v>
      </c>
      <c r="U1225" s="1" t="b">
        <v>0</v>
      </c>
      <c r="V1225" s="1" t="b">
        <v>1</v>
      </c>
      <c r="W1225" s="1" t="str" cm="1">
        <f t="array" ref="W1225">_xlfn.XLOOKUP(MID(JuchuZan[[#This Row],[Item'#]],2,3),INDEX(_dtRg_Material,,1),INDEX(_dtRg_Material,,2),"-")</f>
        <v>M</v>
      </c>
      <c r="X1225" s="1">
        <f>JuchuZan[[#This Row],[Total Length]]/JuchuZan[[#This Row],[OrderQty]]</f>
        <v>475</v>
      </c>
      <c r="Y1225" s="87">
        <f>JuchuZan[[#This Row],[TotalPrice]]+Y1224</f>
        <v>1985578.0100000005</v>
      </c>
      <c r="Z12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5" s="1">
        <f>JuchuZan[[#This Row],[Total Length]]/JuchuZan[[#This Row],[Total Block]]</f>
        <v>237.5</v>
      </c>
      <c r="AB1225" s="1">
        <f>JuchuZan[[#This Row],[TotalPrice]]/JuchuZan[[#This Row],[OrderQty]]</f>
        <v>57</v>
      </c>
      <c r="AC1225" s="1" t="e">
        <f>_xlfn.XLOOKUP(JuchuZan[[#This Row],[H'#]],#REF!,#REF!,"NA",0)</f>
        <v>#REF!</v>
      </c>
      <c r="AD1225" s="1" t="e">
        <f>_xlfn.XLOOKUP(JuchuZan[[#This Row],[H'#]],#REF!,#REF!,"NA",0)</f>
        <v>#REF!</v>
      </c>
      <c r="AE1225" s="1" t="str">
        <f>_xlfn.XLOOKUP(JuchuZan[[#This Row],[H'#]],[3]Sheet1!$H$2:$H$1079,[3]Sheet1!$B$2:$B$1079,"NA",0)</f>
        <v>NA</v>
      </c>
    </row>
    <row r="1226" spans="1:31">
      <c r="A1226" s="1" t="s">
        <v>3078</v>
      </c>
      <c r="B1226" s="1" t="s">
        <v>3030</v>
      </c>
      <c r="C1226" s="1" t="s">
        <v>3031</v>
      </c>
      <c r="D1226" s="1">
        <v>6</v>
      </c>
      <c r="E1226" s="1">
        <v>2850</v>
      </c>
      <c r="F1226" s="1">
        <v>12</v>
      </c>
      <c r="G1226" s="1" t="s">
        <v>215</v>
      </c>
      <c r="H1226" s="1" t="s">
        <v>172</v>
      </c>
      <c r="I1226" s="1" t="s">
        <v>173</v>
      </c>
      <c r="J1226" s="1" t="s">
        <v>174</v>
      </c>
      <c r="K1226" s="1" t="s">
        <v>185</v>
      </c>
      <c r="L1226" s="1" t="s">
        <v>38</v>
      </c>
      <c r="M1226" s="1" t="s">
        <v>398</v>
      </c>
      <c r="N1226" s="1">
        <v>57</v>
      </c>
      <c r="O1226" s="2">
        <v>342</v>
      </c>
      <c r="P1226" s="1">
        <v>11</v>
      </c>
      <c r="Q1226" s="1">
        <v>20231027</v>
      </c>
      <c r="R1226" s="1">
        <v>20231027</v>
      </c>
      <c r="S1226" s="1">
        <v>20231027</v>
      </c>
      <c r="T1226" s="1" t="s">
        <v>38</v>
      </c>
      <c r="U1226" s="1" t="b">
        <v>0</v>
      </c>
      <c r="V1226" s="1" t="b">
        <v>1</v>
      </c>
      <c r="W1226" s="1" t="str" cm="1">
        <f t="array" ref="W1226">_xlfn.XLOOKUP(MID(JuchuZan[[#This Row],[Item'#]],2,3),INDEX(_dtRg_Material,,1),INDEX(_dtRg_Material,,2),"-")</f>
        <v>M</v>
      </c>
      <c r="X1226" s="1">
        <f>JuchuZan[[#This Row],[Total Length]]/JuchuZan[[#This Row],[OrderQty]]</f>
        <v>475</v>
      </c>
      <c r="Y1226" s="87">
        <f>JuchuZan[[#This Row],[TotalPrice]]+Y1225</f>
        <v>1985920.0100000005</v>
      </c>
      <c r="Z12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6" s="1">
        <f>JuchuZan[[#This Row],[Total Length]]/JuchuZan[[#This Row],[Total Block]]</f>
        <v>237.5</v>
      </c>
      <c r="AB1226" s="1">
        <f>JuchuZan[[#This Row],[TotalPrice]]/JuchuZan[[#This Row],[OrderQty]]</f>
        <v>57</v>
      </c>
      <c r="AC1226" s="1" t="e">
        <f>_xlfn.XLOOKUP(JuchuZan[[#This Row],[H'#]],#REF!,#REF!,"NA",0)</f>
        <v>#REF!</v>
      </c>
      <c r="AD1226" s="1" t="e">
        <f>_xlfn.XLOOKUP(JuchuZan[[#This Row],[H'#]],#REF!,#REF!,"NA",0)</f>
        <v>#REF!</v>
      </c>
      <c r="AE1226" s="1" t="str">
        <f>_xlfn.XLOOKUP(JuchuZan[[#This Row],[H'#]],[3]Sheet1!$H$2:$H$1079,[3]Sheet1!$B$2:$B$1079,"NA",0)</f>
        <v>NA</v>
      </c>
    </row>
    <row r="1227" spans="1:31">
      <c r="A1227" s="1" t="s">
        <v>3079</v>
      </c>
      <c r="B1227" s="1" t="s">
        <v>3080</v>
      </c>
      <c r="C1227" s="1" t="s">
        <v>3081</v>
      </c>
      <c r="D1227" s="1">
        <v>8</v>
      </c>
      <c r="E1227" s="1">
        <v>4400</v>
      </c>
      <c r="F1227" s="1">
        <v>16</v>
      </c>
      <c r="G1227" s="1" t="s">
        <v>835</v>
      </c>
      <c r="H1227" s="1" t="s">
        <v>172</v>
      </c>
      <c r="I1227" s="1" t="s">
        <v>173</v>
      </c>
      <c r="J1227" s="1" t="s">
        <v>174</v>
      </c>
      <c r="K1227" s="1" t="s">
        <v>38</v>
      </c>
      <c r="L1227" s="1" t="s">
        <v>38</v>
      </c>
      <c r="M1227" s="1" t="s">
        <v>38</v>
      </c>
      <c r="N1227" s="1">
        <v>79.52</v>
      </c>
      <c r="O1227" s="2">
        <v>636.16</v>
      </c>
      <c r="P1227" s="1">
        <v>11</v>
      </c>
      <c r="Q1227" s="1">
        <v>20231030</v>
      </c>
      <c r="R1227" s="1">
        <v>20231030</v>
      </c>
      <c r="S1227" s="1">
        <v>20231030</v>
      </c>
      <c r="T1227" s="1" t="s">
        <v>38</v>
      </c>
      <c r="U1227" s="1" t="b">
        <v>0</v>
      </c>
      <c r="V1227" s="1" t="b">
        <v>1</v>
      </c>
      <c r="W1227" s="1" t="str" cm="1">
        <f t="array" ref="W1227">_xlfn.XLOOKUP(MID(JuchuZan[[#This Row],[Item'#]],2,3),INDEX(_dtRg_Material,,1),INDEX(_dtRg_Material,,2),"-")</f>
        <v>M</v>
      </c>
      <c r="X1227" s="1">
        <f>JuchuZan[[#This Row],[Total Length]]/JuchuZan[[#This Row],[OrderQty]]</f>
        <v>550</v>
      </c>
      <c r="Y1227" s="87">
        <f>JuchuZan[[#This Row],[TotalPrice]]+Y1226</f>
        <v>1986556.1700000004</v>
      </c>
      <c r="Z12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7" s="1">
        <f>JuchuZan[[#This Row],[Total Length]]/JuchuZan[[#This Row],[Total Block]]</f>
        <v>275</v>
      </c>
      <c r="AB1227" s="1">
        <f>JuchuZan[[#This Row],[TotalPrice]]/JuchuZan[[#This Row],[OrderQty]]</f>
        <v>79.52</v>
      </c>
      <c r="AC1227" s="1" t="e">
        <f>_xlfn.XLOOKUP(JuchuZan[[#This Row],[H'#]],#REF!,#REF!,"NA",0)</f>
        <v>#REF!</v>
      </c>
      <c r="AD1227" s="1" t="e">
        <f>_xlfn.XLOOKUP(JuchuZan[[#This Row],[H'#]],#REF!,#REF!,"NA",0)</f>
        <v>#REF!</v>
      </c>
      <c r="AE1227" s="1" t="str">
        <f>_xlfn.XLOOKUP(JuchuZan[[#This Row],[H'#]],[3]Sheet1!$H$2:$H$1079,[3]Sheet1!$B$2:$B$1079,"NA",0)</f>
        <v>NA</v>
      </c>
    </row>
    <row r="1228" spans="1:31" hidden="1">
      <c r="A1228" s="1" t="s">
        <v>3082</v>
      </c>
      <c r="B1228" s="1" t="s">
        <v>1283</v>
      </c>
      <c r="C1228" s="1" t="s">
        <v>1284</v>
      </c>
      <c r="D1228" s="1">
        <v>28</v>
      </c>
      <c r="E1228" s="1">
        <v>14000</v>
      </c>
      <c r="F1228" s="1">
        <v>28</v>
      </c>
      <c r="G1228" s="1" t="s">
        <v>466</v>
      </c>
      <c r="H1228" s="1" t="s">
        <v>93</v>
      </c>
      <c r="I1228" s="1" t="s">
        <v>43</v>
      </c>
      <c r="J1228" s="1" t="s">
        <v>360</v>
      </c>
      <c r="K1228" s="1" t="s">
        <v>227</v>
      </c>
      <c r="L1228" s="1" t="s">
        <v>38</v>
      </c>
      <c r="M1228" s="1" t="s">
        <v>289</v>
      </c>
      <c r="N1228" s="1">
        <v>525.14</v>
      </c>
      <c r="O1228" s="2">
        <v>14703.92</v>
      </c>
      <c r="P1228" s="1">
        <v>11</v>
      </c>
      <c r="Q1228" s="1">
        <v>20231030</v>
      </c>
      <c r="R1228" s="1">
        <v>20231030</v>
      </c>
      <c r="S1228" s="1">
        <v>20231030</v>
      </c>
      <c r="T1228" s="1" t="s">
        <v>38</v>
      </c>
      <c r="U1228" s="1" t="b">
        <v>0</v>
      </c>
      <c r="V1228" s="1" t="b">
        <v>0</v>
      </c>
      <c r="W1228" s="1" t="str" cm="1">
        <f t="array" ref="W1228">_xlfn.XLOOKUP(MID(JuchuZan[[#This Row],[Item'#]],2,3),INDEX(_dtRg_Material,,1),INDEX(_dtRg_Material,,2),"-")</f>
        <v>-</v>
      </c>
      <c r="X1228" s="1">
        <f>JuchuZan[[#This Row],[Total Length]]/JuchuZan[[#This Row],[OrderQty]]</f>
        <v>500</v>
      </c>
      <c r="Y1228" s="87">
        <f>JuchuZan[[#This Row],[TotalPrice]]+Y1227</f>
        <v>2001260.0900000003</v>
      </c>
      <c r="Z12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8" s="1">
        <f>JuchuZan[[#This Row],[Total Length]]/JuchuZan[[#This Row],[Total Block]]</f>
        <v>500</v>
      </c>
      <c r="AB1228" s="1">
        <f>JuchuZan[[#This Row],[TotalPrice]]/JuchuZan[[#This Row],[OrderQty]]</f>
        <v>525.14</v>
      </c>
      <c r="AC1228" s="1" t="e">
        <f>_xlfn.XLOOKUP(JuchuZan[[#This Row],[H'#]],#REF!,#REF!,"NA",0)</f>
        <v>#REF!</v>
      </c>
      <c r="AD1228" s="1" t="e">
        <f>_xlfn.XLOOKUP(JuchuZan[[#This Row],[H'#]],#REF!,#REF!,"NA",0)</f>
        <v>#REF!</v>
      </c>
      <c r="AE1228" s="1" t="str">
        <f>_xlfn.XLOOKUP(JuchuZan[[#This Row],[H'#]],[3]Sheet1!$H$2:$H$1079,[3]Sheet1!$B$2:$B$1079,"NA",0)</f>
        <v>NA</v>
      </c>
    </row>
    <row r="1229" spans="1:31" hidden="1">
      <c r="A1229" s="1" t="s">
        <v>3083</v>
      </c>
      <c r="B1229" s="1" t="s">
        <v>273</v>
      </c>
      <c r="C1229" s="1" t="s">
        <v>274</v>
      </c>
      <c r="D1229" s="1">
        <v>50</v>
      </c>
      <c r="E1229" s="1">
        <v>83500</v>
      </c>
      <c r="F1229" s="1">
        <v>0</v>
      </c>
      <c r="G1229" s="1" t="s">
        <v>275</v>
      </c>
      <c r="H1229" s="1" t="s">
        <v>270</v>
      </c>
      <c r="I1229" s="1" t="s">
        <v>271</v>
      </c>
      <c r="J1229" s="1" t="s">
        <v>38</v>
      </c>
      <c r="K1229" s="1" t="s">
        <v>38</v>
      </c>
      <c r="L1229" s="1" t="s">
        <v>38</v>
      </c>
      <c r="M1229" s="1" t="s">
        <v>38</v>
      </c>
      <c r="N1229" s="1">
        <v>890</v>
      </c>
      <c r="O1229" s="2">
        <v>44500</v>
      </c>
      <c r="P1229" s="1">
        <v>11</v>
      </c>
      <c r="Q1229" s="1">
        <v>20230925</v>
      </c>
      <c r="R1229" s="1">
        <v>20231030</v>
      </c>
      <c r="S1229" s="1">
        <v>20231030</v>
      </c>
      <c r="T1229" s="1" t="s">
        <v>38</v>
      </c>
      <c r="U1229" s="1" t="b">
        <v>0</v>
      </c>
      <c r="V1229" s="1" t="b">
        <v>0</v>
      </c>
      <c r="W1229" s="1" t="str" cm="1">
        <f t="array" ref="W1229">_xlfn.XLOOKUP(MID(JuchuZan[[#This Row],[Item'#]],2,3),INDEX(_dtRg_Material,,1),INDEX(_dtRg_Material,,2),"-")</f>
        <v>-</v>
      </c>
      <c r="X1229" s="1">
        <f>JuchuZan[[#This Row],[Total Length]]/JuchuZan[[#This Row],[OrderQty]]</f>
        <v>1670</v>
      </c>
      <c r="Y1229" s="87">
        <f>JuchuZan[[#This Row],[TotalPrice]]+Y1228</f>
        <v>2045760.0900000003</v>
      </c>
      <c r="Z12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29" s="1" t="e">
        <f>JuchuZan[[#This Row],[Total Length]]/JuchuZan[[#This Row],[Total Block]]</f>
        <v>#DIV/0!</v>
      </c>
      <c r="AB1229" s="1">
        <f>JuchuZan[[#This Row],[TotalPrice]]/JuchuZan[[#This Row],[OrderQty]]</f>
        <v>890</v>
      </c>
      <c r="AC1229" s="1" t="e">
        <f>_xlfn.XLOOKUP(JuchuZan[[#This Row],[H'#]],#REF!,#REF!,"NA",0)</f>
        <v>#REF!</v>
      </c>
      <c r="AD1229" s="1" t="e">
        <f>_xlfn.XLOOKUP(JuchuZan[[#This Row],[H'#]],#REF!,#REF!,"NA",0)</f>
        <v>#REF!</v>
      </c>
      <c r="AE1229" s="1" t="str">
        <f>_xlfn.XLOOKUP(JuchuZan[[#This Row],[H'#]],[3]Sheet1!$H$2:$H$1079,[3]Sheet1!$B$2:$B$1079,"NA",0)</f>
        <v>NA</v>
      </c>
    </row>
    <row r="1230" spans="1:31">
      <c r="A1230" s="1" t="s">
        <v>3084</v>
      </c>
      <c r="B1230" s="1" t="s">
        <v>3085</v>
      </c>
      <c r="C1230" s="1" t="s">
        <v>3086</v>
      </c>
      <c r="D1230" s="1">
        <v>8</v>
      </c>
      <c r="E1230" s="1">
        <v>132000</v>
      </c>
      <c r="F1230" s="1">
        <v>64</v>
      </c>
      <c r="G1230" s="1" t="s">
        <v>156</v>
      </c>
      <c r="H1230" s="1" t="s">
        <v>66</v>
      </c>
      <c r="I1230" s="1" t="s">
        <v>67</v>
      </c>
      <c r="J1230" s="1" t="s">
        <v>44</v>
      </c>
      <c r="K1230" s="1" t="s">
        <v>207</v>
      </c>
      <c r="L1230" s="1" t="s">
        <v>38</v>
      </c>
      <c r="M1230" s="1" t="s">
        <v>38</v>
      </c>
      <c r="N1230" s="1">
        <v>3958.3</v>
      </c>
      <c r="O1230" s="2">
        <v>31666.400000000001</v>
      </c>
      <c r="P1230" s="1">
        <v>11</v>
      </c>
      <c r="Q1230" s="1">
        <v>20231030</v>
      </c>
      <c r="R1230" s="1">
        <v>20231030</v>
      </c>
      <c r="S1230" s="1">
        <v>20231030</v>
      </c>
      <c r="T1230" s="1" t="s">
        <v>38</v>
      </c>
      <c r="U1230" s="1" t="b">
        <v>0</v>
      </c>
      <c r="V1230" s="1" t="b">
        <v>1</v>
      </c>
      <c r="W1230" s="1" t="str" cm="1">
        <f t="array" ref="W1230">_xlfn.XLOOKUP(MID(JuchuZan[[#This Row],[Item'#]],2,3),INDEX(_dtRg_Material,,1),INDEX(_dtRg_Material,,2),"-")</f>
        <v>-</v>
      </c>
      <c r="X1230" s="1">
        <f>JuchuZan[[#This Row],[Total Length]]/JuchuZan[[#This Row],[OrderQty]]</f>
        <v>16500</v>
      </c>
      <c r="Y1230" s="87">
        <f>JuchuZan[[#This Row],[TotalPrice]]+Y1229</f>
        <v>2077426.4900000002</v>
      </c>
      <c r="Z12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0" s="1">
        <f>JuchuZan[[#This Row],[Total Length]]/JuchuZan[[#This Row],[Total Block]]</f>
        <v>2062.5</v>
      </c>
      <c r="AB1230" s="1">
        <f>JuchuZan[[#This Row],[TotalPrice]]/JuchuZan[[#This Row],[OrderQty]]</f>
        <v>3958.3</v>
      </c>
      <c r="AC1230" s="1" t="e">
        <f>_xlfn.XLOOKUP(JuchuZan[[#This Row],[H'#]],#REF!,#REF!,"NA",0)</f>
        <v>#REF!</v>
      </c>
      <c r="AD1230" s="1" t="e">
        <f>_xlfn.XLOOKUP(JuchuZan[[#This Row],[H'#]],#REF!,#REF!,"NA",0)</f>
        <v>#REF!</v>
      </c>
      <c r="AE1230" s="1" t="str">
        <f>_xlfn.XLOOKUP(JuchuZan[[#This Row],[H'#]],[3]Sheet1!$H$2:$H$1079,[3]Sheet1!$B$2:$B$1079,"NA",0)</f>
        <v>NA</v>
      </c>
    </row>
    <row r="1231" spans="1:31">
      <c r="A1231" s="1" t="s">
        <v>3087</v>
      </c>
      <c r="B1231" s="1" t="s">
        <v>1705</v>
      </c>
      <c r="C1231" s="1" t="s">
        <v>1706</v>
      </c>
      <c r="D1231" s="1">
        <v>8</v>
      </c>
      <c r="E1231" s="1">
        <v>1960</v>
      </c>
      <c r="F1231" s="1">
        <v>16</v>
      </c>
      <c r="G1231" s="1" t="s">
        <v>171</v>
      </c>
      <c r="H1231" s="1" t="s">
        <v>172</v>
      </c>
      <c r="I1231" s="1" t="s">
        <v>173</v>
      </c>
      <c r="J1231" s="1" t="s">
        <v>243</v>
      </c>
      <c r="K1231" s="1" t="s">
        <v>38</v>
      </c>
      <c r="L1231" s="1" t="s">
        <v>38</v>
      </c>
      <c r="M1231" s="1" t="s">
        <v>38</v>
      </c>
      <c r="N1231" s="1">
        <v>53.05</v>
      </c>
      <c r="O1231" s="2">
        <v>424.4</v>
      </c>
      <c r="P1231" s="1">
        <v>11</v>
      </c>
      <c r="Q1231" s="1">
        <v>20231030</v>
      </c>
      <c r="R1231" s="1">
        <v>20231030</v>
      </c>
      <c r="S1231" s="1">
        <v>20231030</v>
      </c>
      <c r="T1231" s="1" t="s">
        <v>38</v>
      </c>
      <c r="U1231" s="1" t="b">
        <v>0</v>
      </c>
      <c r="V1231" s="1" t="b">
        <v>1</v>
      </c>
      <c r="W1231" s="1" t="str" cm="1">
        <f t="array" ref="W1231">_xlfn.XLOOKUP(MID(JuchuZan[[#This Row],[Item'#]],2,3),INDEX(_dtRg_Material,,1),INDEX(_dtRg_Material,,2),"-")</f>
        <v>M</v>
      </c>
      <c r="X1231" s="1">
        <f>JuchuZan[[#This Row],[Total Length]]/JuchuZan[[#This Row],[OrderQty]]</f>
        <v>245</v>
      </c>
      <c r="Y1231" s="87">
        <f>JuchuZan[[#This Row],[TotalPrice]]+Y1230</f>
        <v>2077850.8900000001</v>
      </c>
      <c r="Z12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1" s="1">
        <f>JuchuZan[[#This Row],[Total Length]]/JuchuZan[[#This Row],[Total Block]]</f>
        <v>122.5</v>
      </c>
      <c r="AB1231" s="1">
        <f>JuchuZan[[#This Row],[TotalPrice]]/JuchuZan[[#This Row],[OrderQty]]</f>
        <v>53.05</v>
      </c>
      <c r="AC1231" s="1" t="e">
        <f>_xlfn.XLOOKUP(JuchuZan[[#This Row],[H'#]],#REF!,#REF!,"NA",0)</f>
        <v>#REF!</v>
      </c>
      <c r="AD1231" s="1" t="e">
        <f>_xlfn.XLOOKUP(JuchuZan[[#This Row],[H'#]],#REF!,#REF!,"NA",0)</f>
        <v>#REF!</v>
      </c>
      <c r="AE1231" s="1" t="str">
        <f>_xlfn.XLOOKUP(JuchuZan[[#This Row],[H'#]],[3]Sheet1!$H$2:$H$1079,[3]Sheet1!$B$2:$B$1079,"NA",0)</f>
        <v>NA</v>
      </c>
    </row>
    <row r="1232" spans="1:31" hidden="1">
      <c r="A1232" s="1" t="s">
        <v>3088</v>
      </c>
      <c r="B1232" s="1" t="s">
        <v>1311</v>
      </c>
      <c r="C1232" s="1" t="s">
        <v>1312</v>
      </c>
      <c r="D1232" s="1">
        <v>60</v>
      </c>
      <c r="E1232" s="1">
        <v>24000</v>
      </c>
      <c r="F1232" s="1">
        <v>120</v>
      </c>
      <c r="G1232" s="1" t="s">
        <v>135</v>
      </c>
      <c r="H1232" s="1" t="s">
        <v>49</v>
      </c>
      <c r="I1232" s="1" t="s">
        <v>50</v>
      </c>
      <c r="J1232" s="1" t="s">
        <v>59</v>
      </c>
      <c r="K1232" s="1" t="s">
        <v>82</v>
      </c>
      <c r="L1232" s="1" t="s">
        <v>38</v>
      </c>
      <c r="M1232" s="1" t="s">
        <v>38</v>
      </c>
      <c r="N1232" s="1">
        <v>93.81</v>
      </c>
      <c r="O1232" s="2">
        <v>5628.6</v>
      </c>
      <c r="P1232" s="1">
        <v>11</v>
      </c>
      <c r="Q1232" s="1">
        <v>20231229</v>
      </c>
      <c r="R1232" s="1">
        <v>20231030</v>
      </c>
      <c r="S1232" s="1">
        <v>20231229</v>
      </c>
      <c r="T1232" s="1" t="s">
        <v>38</v>
      </c>
      <c r="U1232" s="1" t="b">
        <v>1</v>
      </c>
      <c r="V1232" s="1" t="b">
        <v>0</v>
      </c>
      <c r="W1232" s="1" t="str" cm="1">
        <f t="array" ref="W1232">_xlfn.XLOOKUP(MID(JuchuZan[[#This Row],[Item'#]],2,3),INDEX(_dtRg_Material,,1),INDEX(_dtRg_Material,,2),"-")</f>
        <v>-</v>
      </c>
      <c r="X1232" s="1">
        <f>JuchuZan[[#This Row],[Total Length]]/JuchuZan[[#This Row],[OrderQty]]</f>
        <v>400</v>
      </c>
      <c r="Y1232" s="87">
        <f>JuchuZan[[#This Row],[TotalPrice]]+Y1231</f>
        <v>2083479.4900000002</v>
      </c>
      <c r="Z12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2" s="1">
        <f>JuchuZan[[#This Row],[Total Length]]/JuchuZan[[#This Row],[Total Block]]</f>
        <v>200</v>
      </c>
      <c r="AB1232" s="1">
        <f>JuchuZan[[#This Row],[TotalPrice]]/JuchuZan[[#This Row],[OrderQty]]</f>
        <v>93.81</v>
      </c>
      <c r="AC1232" s="1" t="e">
        <f>_xlfn.XLOOKUP(JuchuZan[[#This Row],[H'#]],#REF!,#REF!,"NA",0)</f>
        <v>#REF!</v>
      </c>
      <c r="AD1232" s="1" t="e">
        <f>_xlfn.XLOOKUP(JuchuZan[[#This Row],[H'#]],#REF!,#REF!,"NA",0)</f>
        <v>#REF!</v>
      </c>
      <c r="AE1232" s="1" t="str">
        <f>_xlfn.XLOOKUP(JuchuZan[[#This Row],[H'#]],[3]Sheet1!$H$2:$H$1079,[3]Sheet1!$B$2:$B$1079,"NA",0)</f>
        <v>NA</v>
      </c>
    </row>
    <row r="1233" spans="1:31">
      <c r="A1233" s="1" t="s">
        <v>3089</v>
      </c>
      <c r="B1233" s="1" t="s">
        <v>3090</v>
      </c>
      <c r="C1233" s="1" t="s">
        <v>3091</v>
      </c>
      <c r="D1233" s="1">
        <v>10</v>
      </c>
      <c r="E1233" s="1">
        <v>16000</v>
      </c>
      <c r="F1233" s="1">
        <v>20</v>
      </c>
      <c r="G1233" s="1" t="s">
        <v>3092</v>
      </c>
      <c r="H1233" s="1" t="s">
        <v>1171</v>
      </c>
      <c r="I1233" s="1" t="s">
        <v>233</v>
      </c>
      <c r="J1233" s="1" t="s">
        <v>59</v>
      </c>
      <c r="K1233" s="1" t="s">
        <v>105</v>
      </c>
      <c r="L1233" s="1" t="s">
        <v>38</v>
      </c>
      <c r="M1233" s="1" t="s">
        <v>38</v>
      </c>
      <c r="N1233" s="1">
        <v>73</v>
      </c>
      <c r="O1233" s="2">
        <v>730</v>
      </c>
      <c r="P1233" s="1">
        <v>11</v>
      </c>
      <c r="Q1233" s="1">
        <v>20231020</v>
      </c>
      <c r="R1233" s="1">
        <v>20231031</v>
      </c>
      <c r="S1233" s="1">
        <v>20231031</v>
      </c>
      <c r="T1233" s="1" t="s">
        <v>38</v>
      </c>
      <c r="U1233" s="1" t="b">
        <v>0</v>
      </c>
      <c r="V1233" s="1" t="b">
        <v>1</v>
      </c>
      <c r="W1233" s="1" t="str" cm="1">
        <f t="array" ref="W1233">_xlfn.XLOOKUP(MID(JuchuZan[[#This Row],[Item'#]],2,3),INDEX(_dtRg_Material,,1),INDEX(_dtRg_Material,,2),"-")</f>
        <v>-</v>
      </c>
      <c r="X1233" s="1">
        <f>JuchuZan[[#This Row],[Total Length]]/JuchuZan[[#This Row],[OrderQty]]</f>
        <v>1600</v>
      </c>
      <c r="Y1233" s="87">
        <f>JuchuZan[[#This Row],[TotalPrice]]+Y1232</f>
        <v>2084209.4900000002</v>
      </c>
      <c r="Z12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3" s="1">
        <f>JuchuZan[[#This Row],[Total Length]]/JuchuZan[[#This Row],[Total Block]]</f>
        <v>800</v>
      </c>
      <c r="AB1233" s="1">
        <f>JuchuZan[[#This Row],[TotalPrice]]/JuchuZan[[#This Row],[OrderQty]]</f>
        <v>73</v>
      </c>
      <c r="AC1233" s="1" t="e">
        <f>_xlfn.XLOOKUP(JuchuZan[[#This Row],[H'#]],#REF!,#REF!,"NA",0)</f>
        <v>#REF!</v>
      </c>
      <c r="AD1233" s="1" t="e">
        <f>_xlfn.XLOOKUP(JuchuZan[[#This Row],[H'#]],#REF!,#REF!,"NA",0)</f>
        <v>#REF!</v>
      </c>
      <c r="AE1233" s="1" t="str">
        <f>_xlfn.XLOOKUP(JuchuZan[[#This Row],[H'#]],[3]Sheet1!$H$2:$H$1079,[3]Sheet1!$B$2:$B$1079,"NA",0)</f>
        <v>WHEEL CUTTING HALF 4</v>
      </c>
    </row>
    <row r="1234" spans="1:31" hidden="1">
      <c r="A1234" s="1" t="s">
        <v>3093</v>
      </c>
      <c r="B1234" s="1" t="s">
        <v>3094</v>
      </c>
      <c r="C1234" s="1" t="s">
        <v>3095</v>
      </c>
      <c r="D1234" s="1">
        <v>100</v>
      </c>
      <c r="E1234" s="1">
        <v>40000</v>
      </c>
      <c r="F1234" s="1">
        <v>100</v>
      </c>
      <c r="G1234" s="1" t="s">
        <v>1564</v>
      </c>
      <c r="H1234" s="1" t="s">
        <v>49</v>
      </c>
      <c r="I1234" s="1" t="s">
        <v>50</v>
      </c>
      <c r="J1234" s="1" t="s">
        <v>59</v>
      </c>
      <c r="K1234" s="1" t="s">
        <v>115</v>
      </c>
      <c r="L1234" s="1" t="s">
        <v>38</v>
      </c>
      <c r="M1234" s="1" t="s">
        <v>38</v>
      </c>
      <c r="N1234" s="1">
        <v>125.62</v>
      </c>
      <c r="O1234" s="2">
        <v>12562</v>
      </c>
      <c r="P1234" s="1">
        <v>11</v>
      </c>
      <c r="Q1234" s="1">
        <v>20231031</v>
      </c>
      <c r="R1234" s="1">
        <v>20231031</v>
      </c>
      <c r="S1234" s="1">
        <v>20231031</v>
      </c>
      <c r="T1234" s="1" t="s">
        <v>38</v>
      </c>
      <c r="U1234" s="1" t="b">
        <v>1</v>
      </c>
      <c r="V1234" s="1" t="b">
        <v>0</v>
      </c>
      <c r="W1234" s="1" t="str" cm="1">
        <f t="array" ref="W1234">_xlfn.XLOOKUP(MID(JuchuZan[[#This Row],[Item'#]],2,3),INDEX(_dtRg_Material,,1),INDEX(_dtRg_Material,,2),"-")</f>
        <v>-</v>
      </c>
      <c r="X1234" s="1">
        <f>JuchuZan[[#This Row],[Total Length]]/JuchuZan[[#This Row],[OrderQty]]</f>
        <v>400</v>
      </c>
      <c r="Y1234" s="87">
        <f>JuchuZan[[#This Row],[TotalPrice]]+Y1233</f>
        <v>2096771.4900000002</v>
      </c>
      <c r="Z12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4" s="1">
        <f>JuchuZan[[#This Row],[Total Length]]/JuchuZan[[#This Row],[Total Block]]</f>
        <v>400</v>
      </c>
      <c r="AB1234" s="1">
        <f>JuchuZan[[#This Row],[TotalPrice]]/JuchuZan[[#This Row],[OrderQty]]</f>
        <v>125.62</v>
      </c>
      <c r="AC1234" s="1" t="e">
        <f>_xlfn.XLOOKUP(JuchuZan[[#This Row],[H'#]],#REF!,#REF!,"NA",0)</f>
        <v>#REF!</v>
      </c>
      <c r="AD1234" s="1" t="e">
        <f>_xlfn.XLOOKUP(JuchuZan[[#This Row],[H'#]],#REF!,#REF!,"NA",0)</f>
        <v>#REF!</v>
      </c>
      <c r="AE1234" s="1" t="str">
        <f>_xlfn.XLOOKUP(JuchuZan[[#This Row],[H'#]],[3]Sheet1!$H$2:$H$1079,[3]Sheet1!$B$2:$B$1079,"NA",0)</f>
        <v>NA</v>
      </c>
    </row>
    <row r="1235" spans="1:31" hidden="1">
      <c r="A1235" s="1" t="s">
        <v>3096</v>
      </c>
      <c r="B1235" s="1" t="s">
        <v>3094</v>
      </c>
      <c r="C1235" s="1" t="s">
        <v>3095</v>
      </c>
      <c r="D1235" s="1">
        <v>200</v>
      </c>
      <c r="E1235" s="1">
        <v>80000</v>
      </c>
      <c r="F1235" s="1">
        <v>200</v>
      </c>
      <c r="G1235" s="1" t="s">
        <v>1564</v>
      </c>
      <c r="H1235" s="1" t="s">
        <v>49</v>
      </c>
      <c r="I1235" s="1" t="s">
        <v>50</v>
      </c>
      <c r="J1235" s="1" t="s">
        <v>59</v>
      </c>
      <c r="K1235" s="1" t="s">
        <v>115</v>
      </c>
      <c r="L1235" s="1" t="s">
        <v>38</v>
      </c>
      <c r="M1235" s="1" t="s">
        <v>38</v>
      </c>
      <c r="N1235" s="1">
        <v>125.62</v>
      </c>
      <c r="O1235" s="2">
        <v>25124</v>
      </c>
      <c r="P1235" s="1">
        <v>11</v>
      </c>
      <c r="Q1235" s="1">
        <v>20231031</v>
      </c>
      <c r="R1235" s="1">
        <v>20231031</v>
      </c>
      <c r="S1235" s="1">
        <v>20231031</v>
      </c>
      <c r="T1235" s="1" t="s">
        <v>38</v>
      </c>
      <c r="U1235" s="1" t="b">
        <v>1</v>
      </c>
      <c r="V1235" s="1" t="b">
        <v>0</v>
      </c>
      <c r="W1235" s="1" t="str" cm="1">
        <f t="array" ref="W1235">_xlfn.XLOOKUP(MID(JuchuZan[[#This Row],[Item'#]],2,3),INDEX(_dtRg_Material,,1),INDEX(_dtRg_Material,,2),"-")</f>
        <v>-</v>
      </c>
      <c r="X1235" s="1">
        <f>JuchuZan[[#This Row],[Total Length]]/JuchuZan[[#This Row],[OrderQty]]</f>
        <v>400</v>
      </c>
      <c r="Y1235" s="87">
        <f>JuchuZan[[#This Row],[TotalPrice]]+Y1234</f>
        <v>2121895.4900000002</v>
      </c>
      <c r="Z12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5" s="1">
        <f>JuchuZan[[#This Row],[Total Length]]/JuchuZan[[#This Row],[Total Block]]</f>
        <v>400</v>
      </c>
      <c r="AB1235" s="1">
        <f>JuchuZan[[#This Row],[TotalPrice]]/JuchuZan[[#This Row],[OrderQty]]</f>
        <v>125.62</v>
      </c>
      <c r="AC1235" s="1" t="e">
        <f>_xlfn.XLOOKUP(JuchuZan[[#This Row],[H'#]],#REF!,#REF!,"NA",0)</f>
        <v>#REF!</v>
      </c>
      <c r="AD1235" s="1" t="e">
        <f>_xlfn.XLOOKUP(JuchuZan[[#This Row],[H'#]],#REF!,#REF!,"NA",0)</f>
        <v>#REF!</v>
      </c>
      <c r="AE1235" s="1" t="str">
        <f>_xlfn.XLOOKUP(JuchuZan[[#This Row],[H'#]],[3]Sheet1!$H$2:$H$1079,[3]Sheet1!$B$2:$B$1079,"NA",0)</f>
        <v>NA</v>
      </c>
    </row>
    <row r="1236" spans="1:31">
      <c r="A1236" s="1" t="s">
        <v>3097</v>
      </c>
      <c r="B1236" s="1" t="s">
        <v>2715</v>
      </c>
      <c r="C1236" s="1" t="s">
        <v>2716</v>
      </c>
      <c r="D1236" s="1">
        <v>96</v>
      </c>
      <c r="E1236" s="1">
        <v>43200</v>
      </c>
      <c r="F1236" s="1">
        <v>192</v>
      </c>
      <c r="G1236" s="1" t="s">
        <v>2717</v>
      </c>
      <c r="H1236" s="1" t="s">
        <v>314</v>
      </c>
      <c r="I1236" s="1" t="s">
        <v>67</v>
      </c>
      <c r="J1236" s="1" t="s">
        <v>81</v>
      </c>
      <c r="K1236" s="1" t="s">
        <v>167</v>
      </c>
      <c r="L1236" s="1" t="s">
        <v>38</v>
      </c>
      <c r="M1236" s="1" t="s">
        <v>38</v>
      </c>
      <c r="N1236" s="1">
        <v>170.37</v>
      </c>
      <c r="O1236" s="2">
        <v>16355.52</v>
      </c>
      <c r="P1236" s="1">
        <v>11</v>
      </c>
      <c r="Q1236" s="1">
        <v>20231018</v>
      </c>
      <c r="R1236" s="1">
        <v>20231031</v>
      </c>
      <c r="S1236" s="1">
        <v>20231031</v>
      </c>
      <c r="T1236" s="1" t="s">
        <v>38</v>
      </c>
      <c r="U1236" s="1" t="b">
        <v>0</v>
      </c>
      <c r="V1236" s="1" t="b">
        <v>1</v>
      </c>
      <c r="W1236" s="1" t="str" cm="1">
        <f t="array" ref="W1236">_xlfn.XLOOKUP(MID(JuchuZan[[#This Row],[Item'#]],2,3),INDEX(_dtRg_Material,,1),INDEX(_dtRg_Material,,2),"-")</f>
        <v>M</v>
      </c>
      <c r="X1236" s="1">
        <f>JuchuZan[[#This Row],[Total Length]]/JuchuZan[[#This Row],[OrderQty]]</f>
        <v>450</v>
      </c>
      <c r="Y1236" s="87">
        <f>JuchuZan[[#This Row],[TotalPrice]]+Y1235</f>
        <v>2138251.0100000002</v>
      </c>
      <c r="Z12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6" s="1">
        <f>JuchuZan[[#This Row],[Total Length]]/JuchuZan[[#This Row],[Total Block]]</f>
        <v>225</v>
      </c>
      <c r="AB1236" s="1">
        <f>JuchuZan[[#This Row],[TotalPrice]]/JuchuZan[[#This Row],[OrderQty]]</f>
        <v>170.37</v>
      </c>
      <c r="AC1236" s="1" t="e">
        <f>_xlfn.XLOOKUP(JuchuZan[[#This Row],[H'#]],#REF!,#REF!,"NA",0)</f>
        <v>#REF!</v>
      </c>
      <c r="AD1236" s="1" t="e">
        <f>_xlfn.XLOOKUP(JuchuZan[[#This Row],[H'#]],#REF!,#REF!,"NA",0)</f>
        <v>#REF!</v>
      </c>
      <c r="AE1236" s="1" t="str">
        <f>_xlfn.XLOOKUP(JuchuZan[[#This Row],[H'#]],[3]Sheet1!$H$2:$H$1079,[3]Sheet1!$B$2:$B$1079,"NA",0)</f>
        <v>NA</v>
      </c>
    </row>
    <row r="1237" spans="1:31">
      <c r="A1237" s="1" t="s">
        <v>3098</v>
      </c>
      <c r="B1237" s="1" t="s">
        <v>3099</v>
      </c>
      <c r="C1237" s="1" t="s">
        <v>3100</v>
      </c>
      <c r="D1237" s="1">
        <v>8</v>
      </c>
      <c r="E1237" s="1">
        <v>960</v>
      </c>
      <c r="F1237" s="1">
        <v>16</v>
      </c>
      <c r="G1237" s="1" t="s">
        <v>65</v>
      </c>
      <c r="H1237" s="1" t="s">
        <v>172</v>
      </c>
      <c r="I1237" s="1" t="s">
        <v>173</v>
      </c>
      <c r="J1237" s="1" t="s">
        <v>243</v>
      </c>
      <c r="K1237" s="1" t="s">
        <v>38</v>
      </c>
      <c r="L1237" s="1" t="s">
        <v>38</v>
      </c>
      <c r="M1237" s="1" t="s">
        <v>38</v>
      </c>
      <c r="N1237" s="1">
        <v>46.04</v>
      </c>
      <c r="O1237" s="2">
        <v>368.32</v>
      </c>
      <c r="P1237" s="1">
        <v>11</v>
      </c>
      <c r="Q1237" s="1">
        <v>20231031</v>
      </c>
      <c r="R1237" s="1">
        <v>20231031</v>
      </c>
      <c r="S1237" s="1">
        <v>20231031</v>
      </c>
      <c r="T1237" s="1" t="s">
        <v>38</v>
      </c>
      <c r="U1237" s="1" t="b">
        <v>0</v>
      </c>
      <c r="V1237" s="1" t="b">
        <v>1</v>
      </c>
      <c r="W1237" s="1" t="str" cm="1">
        <f t="array" ref="W1237">_xlfn.XLOOKUP(MID(JuchuZan[[#This Row],[Item'#]],2,3),INDEX(_dtRg_Material,,1),INDEX(_dtRg_Material,,2),"-")</f>
        <v>M</v>
      </c>
      <c r="X1237" s="1">
        <f>JuchuZan[[#This Row],[Total Length]]/JuchuZan[[#This Row],[OrderQty]]</f>
        <v>120</v>
      </c>
      <c r="Y1237" s="87">
        <f>JuchuZan[[#This Row],[TotalPrice]]+Y1236</f>
        <v>2138619.33</v>
      </c>
      <c r="Z12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7" s="1">
        <f>JuchuZan[[#This Row],[Total Length]]/JuchuZan[[#This Row],[Total Block]]</f>
        <v>60</v>
      </c>
      <c r="AB1237" s="1">
        <f>JuchuZan[[#This Row],[TotalPrice]]/JuchuZan[[#This Row],[OrderQty]]</f>
        <v>46.04</v>
      </c>
      <c r="AC1237" s="1" t="e">
        <f>_xlfn.XLOOKUP(JuchuZan[[#This Row],[H'#]],#REF!,#REF!,"NA",0)</f>
        <v>#REF!</v>
      </c>
      <c r="AD1237" s="1" t="e">
        <f>_xlfn.XLOOKUP(JuchuZan[[#This Row],[H'#]],#REF!,#REF!,"NA",0)</f>
        <v>#REF!</v>
      </c>
      <c r="AE1237" s="1" t="str">
        <f>_xlfn.XLOOKUP(JuchuZan[[#This Row],[H'#]],[3]Sheet1!$H$2:$H$1079,[3]Sheet1!$B$2:$B$1079,"NA",0)</f>
        <v>NA</v>
      </c>
    </row>
    <row r="1238" spans="1:31" hidden="1">
      <c r="A1238" s="1" t="s">
        <v>3101</v>
      </c>
      <c r="B1238" s="1" t="s">
        <v>3102</v>
      </c>
      <c r="C1238" s="1" t="s">
        <v>3103</v>
      </c>
      <c r="D1238" s="1">
        <v>4</v>
      </c>
      <c r="E1238" s="1">
        <v>1680</v>
      </c>
      <c r="F1238" s="1">
        <v>8</v>
      </c>
      <c r="G1238" s="1" t="s">
        <v>65</v>
      </c>
      <c r="H1238" s="1" t="s">
        <v>49</v>
      </c>
      <c r="I1238" s="1" t="s">
        <v>50</v>
      </c>
      <c r="J1238" s="1" t="s">
        <v>59</v>
      </c>
      <c r="K1238" s="1" t="s">
        <v>82</v>
      </c>
      <c r="L1238" s="1" t="s">
        <v>38</v>
      </c>
      <c r="M1238" s="1" t="s">
        <v>38</v>
      </c>
      <c r="N1238" s="1">
        <v>126.73</v>
      </c>
      <c r="O1238" s="2">
        <v>506.92</v>
      </c>
      <c r="P1238" s="1">
        <v>11</v>
      </c>
      <c r="Q1238" s="1">
        <v>20231031</v>
      </c>
      <c r="R1238" s="1">
        <v>20231031</v>
      </c>
      <c r="S1238" s="1">
        <v>20231031</v>
      </c>
      <c r="T1238" s="1" t="s">
        <v>38</v>
      </c>
      <c r="U1238" s="1" t="b">
        <v>1</v>
      </c>
      <c r="V1238" s="1" t="b">
        <v>0</v>
      </c>
      <c r="W1238" s="1" t="str" cm="1">
        <f t="array" ref="W1238">_xlfn.XLOOKUP(MID(JuchuZan[[#This Row],[Item'#]],2,3),INDEX(_dtRg_Material,,1),INDEX(_dtRg_Material,,2),"-")</f>
        <v>-</v>
      </c>
      <c r="X1238" s="1">
        <f>JuchuZan[[#This Row],[Total Length]]/JuchuZan[[#This Row],[OrderQty]]</f>
        <v>420</v>
      </c>
      <c r="Y1238" s="87">
        <f>JuchuZan[[#This Row],[TotalPrice]]+Y1237</f>
        <v>2139126.25</v>
      </c>
      <c r="Z12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8" s="1">
        <f>JuchuZan[[#This Row],[Total Length]]/JuchuZan[[#This Row],[Total Block]]</f>
        <v>210</v>
      </c>
      <c r="AB1238" s="1">
        <f>JuchuZan[[#This Row],[TotalPrice]]/JuchuZan[[#This Row],[OrderQty]]</f>
        <v>126.73</v>
      </c>
      <c r="AC1238" s="1" t="e">
        <f>_xlfn.XLOOKUP(JuchuZan[[#This Row],[H'#]],#REF!,#REF!,"NA",0)</f>
        <v>#REF!</v>
      </c>
      <c r="AD1238" s="1" t="e">
        <f>_xlfn.XLOOKUP(JuchuZan[[#This Row],[H'#]],#REF!,#REF!,"NA",0)</f>
        <v>#REF!</v>
      </c>
      <c r="AE1238" s="1" t="str">
        <f>_xlfn.XLOOKUP(JuchuZan[[#This Row],[H'#]],[3]Sheet1!$H$2:$H$1079,[3]Sheet1!$B$2:$B$1079,"NA",0)</f>
        <v>NA</v>
      </c>
    </row>
    <row r="1239" spans="1:31" hidden="1">
      <c r="A1239" s="1" t="s">
        <v>3104</v>
      </c>
      <c r="B1239" s="1" t="s">
        <v>3102</v>
      </c>
      <c r="C1239" s="1" t="s">
        <v>3103</v>
      </c>
      <c r="D1239" s="1">
        <v>4</v>
      </c>
      <c r="E1239" s="1">
        <v>1680</v>
      </c>
      <c r="F1239" s="1">
        <v>8</v>
      </c>
      <c r="G1239" s="1" t="s">
        <v>65</v>
      </c>
      <c r="H1239" s="1" t="s">
        <v>49</v>
      </c>
      <c r="I1239" s="1" t="s">
        <v>50</v>
      </c>
      <c r="J1239" s="1" t="s">
        <v>59</v>
      </c>
      <c r="K1239" s="1" t="s">
        <v>82</v>
      </c>
      <c r="L1239" s="1" t="s">
        <v>38</v>
      </c>
      <c r="M1239" s="1" t="s">
        <v>38</v>
      </c>
      <c r="N1239" s="1">
        <v>126.73</v>
      </c>
      <c r="O1239" s="2">
        <v>506.92</v>
      </c>
      <c r="P1239" s="1">
        <v>11</v>
      </c>
      <c r="Q1239" s="1">
        <v>20231031</v>
      </c>
      <c r="R1239" s="1">
        <v>20231031</v>
      </c>
      <c r="S1239" s="1">
        <v>20231031</v>
      </c>
      <c r="T1239" s="1" t="s">
        <v>38</v>
      </c>
      <c r="U1239" s="1" t="b">
        <v>1</v>
      </c>
      <c r="V1239" s="1" t="b">
        <v>0</v>
      </c>
      <c r="W1239" s="1" t="str" cm="1">
        <f t="array" ref="W1239">_xlfn.XLOOKUP(MID(JuchuZan[[#This Row],[Item'#]],2,3),INDEX(_dtRg_Material,,1),INDEX(_dtRg_Material,,2),"-")</f>
        <v>-</v>
      </c>
      <c r="X1239" s="1">
        <f>JuchuZan[[#This Row],[Total Length]]/JuchuZan[[#This Row],[OrderQty]]</f>
        <v>420</v>
      </c>
      <c r="Y1239" s="87">
        <f>JuchuZan[[#This Row],[TotalPrice]]+Y1238</f>
        <v>2139633.17</v>
      </c>
      <c r="Z12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39" s="1">
        <f>JuchuZan[[#This Row],[Total Length]]/JuchuZan[[#This Row],[Total Block]]</f>
        <v>210</v>
      </c>
      <c r="AB1239" s="1">
        <f>JuchuZan[[#This Row],[TotalPrice]]/JuchuZan[[#This Row],[OrderQty]]</f>
        <v>126.73</v>
      </c>
      <c r="AC1239" s="1" t="e">
        <f>_xlfn.XLOOKUP(JuchuZan[[#This Row],[H'#]],#REF!,#REF!,"NA",0)</f>
        <v>#REF!</v>
      </c>
      <c r="AD1239" s="1" t="e">
        <f>_xlfn.XLOOKUP(JuchuZan[[#This Row],[H'#]],#REF!,#REF!,"NA",0)</f>
        <v>#REF!</v>
      </c>
      <c r="AE1239" s="1" t="str">
        <f>_xlfn.XLOOKUP(JuchuZan[[#This Row],[H'#]],[3]Sheet1!$H$2:$H$1079,[3]Sheet1!$B$2:$B$1079,"NA",0)</f>
        <v>NA</v>
      </c>
    </row>
    <row r="1240" spans="1:31">
      <c r="A1240" s="1" t="s">
        <v>3105</v>
      </c>
      <c r="B1240" s="1" t="s">
        <v>3106</v>
      </c>
      <c r="C1240" s="1" t="s">
        <v>3107</v>
      </c>
      <c r="D1240" s="1">
        <v>8</v>
      </c>
      <c r="E1240" s="1">
        <v>4160</v>
      </c>
      <c r="F1240" s="1">
        <v>16</v>
      </c>
      <c r="G1240" s="1" t="s">
        <v>65</v>
      </c>
      <c r="H1240" s="1" t="s">
        <v>49</v>
      </c>
      <c r="I1240" s="1" t="s">
        <v>50</v>
      </c>
      <c r="J1240" s="1" t="s">
        <v>81</v>
      </c>
      <c r="K1240" s="1" t="s">
        <v>60</v>
      </c>
      <c r="L1240" s="1" t="s">
        <v>38</v>
      </c>
      <c r="M1240" s="1" t="s">
        <v>38</v>
      </c>
      <c r="N1240" s="1">
        <v>85</v>
      </c>
      <c r="O1240" s="2">
        <v>680</v>
      </c>
      <c r="P1240" s="1">
        <v>11</v>
      </c>
      <c r="Q1240" s="1">
        <v>20231031</v>
      </c>
      <c r="R1240" s="1">
        <v>20231031</v>
      </c>
      <c r="S1240" s="1">
        <v>20231031</v>
      </c>
      <c r="T1240" s="1" t="s">
        <v>38</v>
      </c>
      <c r="U1240" s="1" t="b">
        <v>0</v>
      </c>
      <c r="V1240" s="1" t="b">
        <v>1</v>
      </c>
      <c r="W1240" s="1" t="str" cm="1">
        <f t="array" ref="W1240">_xlfn.XLOOKUP(MID(JuchuZan[[#This Row],[Item'#]],2,3),INDEX(_dtRg_Material,,1),INDEX(_dtRg_Material,,2),"-")</f>
        <v>-</v>
      </c>
      <c r="X1240" s="1">
        <f>JuchuZan[[#This Row],[Total Length]]/JuchuZan[[#This Row],[OrderQty]]</f>
        <v>520</v>
      </c>
      <c r="Y1240" s="87">
        <f>JuchuZan[[#This Row],[TotalPrice]]+Y1239</f>
        <v>2140313.17</v>
      </c>
      <c r="Z12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0" s="1">
        <f>JuchuZan[[#This Row],[Total Length]]/JuchuZan[[#This Row],[Total Block]]</f>
        <v>260</v>
      </c>
      <c r="AB1240" s="1">
        <f>JuchuZan[[#This Row],[TotalPrice]]/JuchuZan[[#This Row],[OrderQty]]</f>
        <v>85</v>
      </c>
      <c r="AC1240" s="1" t="e">
        <f>_xlfn.XLOOKUP(JuchuZan[[#This Row],[H'#]],#REF!,#REF!,"NA",0)</f>
        <v>#REF!</v>
      </c>
      <c r="AD1240" s="1" t="e">
        <f>_xlfn.XLOOKUP(JuchuZan[[#This Row],[H'#]],#REF!,#REF!,"NA",0)</f>
        <v>#REF!</v>
      </c>
      <c r="AE1240" s="1" t="str">
        <f>_xlfn.XLOOKUP(JuchuZan[[#This Row],[H'#]],[3]Sheet1!$H$2:$H$1079,[3]Sheet1!$B$2:$B$1079,"NA",0)</f>
        <v>NA</v>
      </c>
    </row>
    <row r="1241" spans="1:31">
      <c r="A1241" s="1" t="s">
        <v>3108</v>
      </c>
      <c r="B1241" s="1" t="s">
        <v>3106</v>
      </c>
      <c r="C1241" s="1" t="s">
        <v>3107</v>
      </c>
      <c r="D1241" s="1">
        <v>8</v>
      </c>
      <c r="E1241" s="1">
        <v>4160</v>
      </c>
      <c r="F1241" s="1">
        <v>16</v>
      </c>
      <c r="G1241" s="1" t="s">
        <v>65</v>
      </c>
      <c r="H1241" s="1" t="s">
        <v>49</v>
      </c>
      <c r="I1241" s="1" t="s">
        <v>50</v>
      </c>
      <c r="J1241" s="1" t="s">
        <v>81</v>
      </c>
      <c r="K1241" s="1" t="s">
        <v>60</v>
      </c>
      <c r="L1241" s="1" t="s">
        <v>38</v>
      </c>
      <c r="M1241" s="1" t="s">
        <v>38</v>
      </c>
      <c r="N1241" s="1">
        <v>85</v>
      </c>
      <c r="O1241" s="2">
        <v>680</v>
      </c>
      <c r="P1241" s="1">
        <v>11</v>
      </c>
      <c r="Q1241" s="1">
        <v>20231031</v>
      </c>
      <c r="R1241" s="1">
        <v>20231031</v>
      </c>
      <c r="S1241" s="1">
        <v>20231031</v>
      </c>
      <c r="T1241" s="1" t="s">
        <v>38</v>
      </c>
      <c r="U1241" s="1" t="b">
        <v>0</v>
      </c>
      <c r="V1241" s="1" t="b">
        <v>1</v>
      </c>
      <c r="W1241" s="1" t="str" cm="1">
        <f t="array" ref="W1241">_xlfn.XLOOKUP(MID(JuchuZan[[#This Row],[Item'#]],2,3),INDEX(_dtRg_Material,,1),INDEX(_dtRg_Material,,2),"-")</f>
        <v>-</v>
      </c>
      <c r="X1241" s="1">
        <f>JuchuZan[[#This Row],[Total Length]]/JuchuZan[[#This Row],[OrderQty]]</f>
        <v>520</v>
      </c>
      <c r="Y1241" s="87">
        <f>JuchuZan[[#This Row],[TotalPrice]]+Y1240</f>
        <v>2140993.17</v>
      </c>
      <c r="Z12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1" s="1">
        <f>JuchuZan[[#This Row],[Total Length]]/JuchuZan[[#This Row],[Total Block]]</f>
        <v>260</v>
      </c>
      <c r="AB1241" s="1">
        <f>JuchuZan[[#This Row],[TotalPrice]]/JuchuZan[[#This Row],[OrderQty]]</f>
        <v>85</v>
      </c>
      <c r="AC1241" s="1" t="e">
        <f>_xlfn.XLOOKUP(JuchuZan[[#This Row],[H'#]],#REF!,#REF!,"NA",0)</f>
        <v>#REF!</v>
      </c>
      <c r="AD1241" s="1" t="e">
        <f>_xlfn.XLOOKUP(JuchuZan[[#This Row],[H'#]],#REF!,#REF!,"NA",0)</f>
        <v>#REF!</v>
      </c>
      <c r="AE1241" s="1" t="str">
        <f>_xlfn.XLOOKUP(JuchuZan[[#This Row],[H'#]],[3]Sheet1!$H$2:$H$1079,[3]Sheet1!$B$2:$B$1079,"NA",0)</f>
        <v>NA</v>
      </c>
    </row>
    <row r="1242" spans="1:31">
      <c r="A1242" s="1" t="s">
        <v>3109</v>
      </c>
      <c r="B1242" s="1" t="s">
        <v>3110</v>
      </c>
      <c r="C1242" s="1" t="s">
        <v>3111</v>
      </c>
      <c r="D1242" s="1">
        <v>4</v>
      </c>
      <c r="E1242" s="1">
        <v>4000</v>
      </c>
      <c r="F1242" s="1">
        <v>8</v>
      </c>
      <c r="G1242" s="1" t="s">
        <v>65</v>
      </c>
      <c r="H1242" s="1" t="s">
        <v>49</v>
      </c>
      <c r="I1242" s="1" t="s">
        <v>50</v>
      </c>
      <c r="J1242" s="1" t="s">
        <v>81</v>
      </c>
      <c r="K1242" s="1" t="s">
        <v>60</v>
      </c>
      <c r="L1242" s="1" t="s">
        <v>38</v>
      </c>
      <c r="M1242" s="1" t="s">
        <v>38</v>
      </c>
      <c r="N1242" s="1">
        <v>114</v>
      </c>
      <c r="O1242" s="2">
        <v>456</v>
      </c>
      <c r="P1242" s="1">
        <v>11</v>
      </c>
      <c r="Q1242" s="1">
        <v>20231031</v>
      </c>
      <c r="R1242" s="1">
        <v>20231031</v>
      </c>
      <c r="S1242" s="1">
        <v>20231031</v>
      </c>
      <c r="T1242" s="1" t="s">
        <v>38</v>
      </c>
      <c r="U1242" s="1" t="b">
        <v>0</v>
      </c>
      <c r="V1242" s="1" t="b">
        <v>1</v>
      </c>
      <c r="W1242" s="1" t="str" cm="1">
        <f t="array" ref="W1242">_xlfn.XLOOKUP(MID(JuchuZan[[#This Row],[Item'#]],2,3),INDEX(_dtRg_Material,,1),INDEX(_dtRg_Material,,2),"-")</f>
        <v>-</v>
      </c>
      <c r="X1242" s="1">
        <f>JuchuZan[[#This Row],[Total Length]]/JuchuZan[[#This Row],[OrderQty]]</f>
        <v>1000</v>
      </c>
      <c r="Y1242" s="87">
        <f>JuchuZan[[#This Row],[TotalPrice]]+Y1241</f>
        <v>2141449.17</v>
      </c>
      <c r="Z12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2" s="1">
        <f>JuchuZan[[#This Row],[Total Length]]/JuchuZan[[#This Row],[Total Block]]</f>
        <v>500</v>
      </c>
      <c r="AB1242" s="1">
        <f>JuchuZan[[#This Row],[TotalPrice]]/JuchuZan[[#This Row],[OrderQty]]</f>
        <v>114</v>
      </c>
      <c r="AC1242" s="1" t="e">
        <f>_xlfn.XLOOKUP(JuchuZan[[#This Row],[H'#]],#REF!,#REF!,"NA",0)</f>
        <v>#REF!</v>
      </c>
      <c r="AD1242" s="1" t="e">
        <f>_xlfn.XLOOKUP(JuchuZan[[#This Row],[H'#]],#REF!,#REF!,"NA",0)</f>
        <v>#REF!</v>
      </c>
      <c r="AE1242" s="1" t="str">
        <f>_xlfn.XLOOKUP(JuchuZan[[#This Row],[H'#]],[3]Sheet1!$H$2:$H$1079,[3]Sheet1!$B$2:$B$1079,"NA",0)</f>
        <v>NA</v>
      </c>
    </row>
    <row r="1243" spans="1:31">
      <c r="A1243" s="1" t="s">
        <v>3112</v>
      </c>
      <c r="B1243" s="1" t="s">
        <v>3110</v>
      </c>
      <c r="C1243" s="1" t="s">
        <v>3111</v>
      </c>
      <c r="D1243" s="1">
        <v>4</v>
      </c>
      <c r="E1243" s="1">
        <v>4000</v>
      </c>
      <c r="F1243" s="1">
        <v>8</v>
      </c>
      <c r="G1243" s="1" t="s">
        <v>65</v>
      </c>
      <c r="H1243" s="1" t="s">
        <v>49</v>
      </c>
      <c r="I1243" s="1" t="s">
        <v>50</v>
      </c>
      <c r="J1243" s="1" t="s">
        <v>81</v>
      </c>
      <c r="K1243" s="1" t="s">
        <v>60</v>
      </c>
      <c r="L1243" s="1" t="s">
        <v>38</v>
      </c>
      <c r="M1243" s="1" t="s">
        <v>38</v>
      </c>
      <c r="N1243" s="1">
        <v>114</v>
      </c>
      <c r="O1243" s="2">
        <v>456</v>
      </c>
      <c r="P1243" s="1">
        <v>11</v>
      </c>
      <c r="Q1243" s="1">
        <v>20231031</v>
      </c>
      <c r="R1243" s="1">
        <v>20231031</v>
      </c>
      <c r="S1243" s="1">
        <v>20231031</v>
      </c>
      <c r="T1243" s="1" t="s">
        <v>38</v>
      </c>
      <c r="U1243" s="1" t="b">
        <v>0</v>
      </c>
      <c r="V1243" s="1" t="b">
        <v>1</v>
      </c>
      <c r="W1243" s="1" t="str" cm="1">
        <f t="array" ref="W1243">_xlfn.XLOOKUP(MID(JuchuZan[[#This Row],[Item'#]],2,3),INDEX(_dtRg_Material,,1),INDEX(_dtRg_Material,,2),"-")</f>
        <v>-</v>
      </c>
      <c r="X1243" s="1">
        <f>JuchuZan[[#This Row],[Total Length]]/JuchuZan[[#This Row],[OrderQty]]</f>
        <v>1000</v>
      </c>
      <c r="Y1243" s="87">
        <f>JuchuZan[[#This Row],[TotalPrice]]+Y1242</f>
        <v>2141905.17</v>
      </c>
      <c r="Z12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3" s="1">
        <f>JuchuZan[[#This Row],[Total Length]]/JuchuZan[[#This Row],[Total Block]]</f>
        <v>500</v>
      </c>
      <c r="AB1243" s="1">
        <f>JuchuZan[[#This Row],[TotalPrice]]/JuchuZan[[#This Row],[OrderQty]]</f>
        <v>114</v>
      </c>
      <c r="AC1243" s="1" t="e">
        <f>_xlfn.XLOOKUP(JuchuZan[[#This Row],[H'#]],#REF!,#REF!,"NA",0)</f>
        <v>#REF!</v>
      </c>
      <c r="AD1243" s="1" t="e">
        <f>_xlfn.XLOOKUP(JuchuZan[[#This Row],[H'#]],#REF!,#REF!,"NA",0)</f>
        <v>#REF!</v>
      </c>
      <c r="AE1243" s="1" t="str">
        <f>_xlfn.XLOOKUP(JuchuZan[[#This Row],[H'#]],[3]Sheet1!$H$2:$H$1079,[3]Sheet1!$B$2:$B$1079,"NA",0)</f>
        <v>NA</v>
      </c>
    </row>
    <row r="1244" spans="1:31">
      <c r="A1244" s="1" t="s">
        <v>3113</v>
      </c>
      <c r="B1244" s="1" t="s">
        <v>3114</v>
      </c>
      <c r="C1244" s="1" t="s">
        <v>3115</v>
      </c>
      <c r="D1244" s="1">
        <v>8</v>
      </c>
      <c r="E1244" s="1">
        <v>2400</v>
      </c>
      <c r="F1244" s="1">
        <v>16</v>
      </c>
      <c r="G1244" s="1" t="s">
        <v>65</v>
      </c>
      <c r="H1244" s="1" t="s">
        <v>49</v>
      </c>
      <c r="I1244" s="1" t="s">
        <v>50</v>
      </c>
      <c r="J1244" s="1" t="s">
        <v>81</v>
      </c>
      <c r="K1244" s="1" t="s">
        <v>60</v>
      </c>
      <c r="L1244" s="1" t="s">
        <v>38</v>
      </c>
      <c r="M1244" s="1" t="s">
        <v>38</v>
      </c>
      <c r="N1244" s="1">
        <v>72</v>
      </c>
      <c r="O1244" s="2">
        <v>576</v>
      </c>
      <c r="P1244" s="1">
        <v>11</v>
      </c>
      <c r="Q1244" s="1">
        <v>20231031</v>
      </c>
      <c r="R1244" s="1">
        <v>20231031</v>
      </c>
      <c r="S1244" s="1">
        <v>20231031</v>
      </c>
      <c r="T1244" s="1" t="s">
        <v>38</v>
      </c>
      <c r="U1244" s="1" t="b">
        <v>0</v>
      </c>
      <c r="V1244" s="1" t="b">
        <v>1</v>
      </c>
      <c r="W1244" s="1" t="str" cm="1">
        <f t="array" ref="W1244">_xlfn.XLOOKUP(MID(JuchuZan[[#This Row],[Item'#]],2,3),INDEX(_dtRg_Material,,1),INDEX(_dtRg_Material,,2),"-")</f>
        <v>-</v>
      </c>
      <c r="X1244" s="1">
        <f>JuchuZan[[#This Row],[Total Length]]/JuchuZan[[#This Row],[OrderQty]]</f>
        <v>300</v>
      </c>
      <c r="Y1244" s="87">
        <f>JuchuZan[[#This Row],[TotalPrice]]+Y1243</f>
        <v>2142481.17</v>
      </c>
      <c r="Z12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4" s="1">
        <f>JuchuZan[[#This Row],[Total Length]]/JuchuZan[[#This Row],[Total Block]]</f>
        <v>150</v>
      </c>
      <c r="AB1244" s="1">
        <f>JuchuZan[[#This Row],[TotalPrice]]/JuchuZan[[#This Row],[OrderQty]]</f>
        <v>72</v>
      </c>
      <c r="AC1244" s="1" t="e">
        <f>_xlfn.XLOOKUP(JuchuZan[[#This Row],[H'#]],#REF!,#REF!,"NA",0)</f>
        <v>#REF!</v>
      </c>
      <c r="AD1244" s="1" t="e">
        <f>_xlfn.XLOOKUP(JuchuZan[[#This Row],[H'#]],#REF!,#REF!,"NA",0)</f>
        <v>#REF!</v>
      </c>
      <c r="AE1244" s="1" t="str">
        <f>_xlfn.XLOOKUP(JuchuZan[[#This Row],[H'#]],[3]Sheet1!$H$2:$H$1079,[3]Sheet1!$B$2:$B$1079,"NA",0)</f>
        <v>NA</v>
      </c>
    </row>
    <row r="1245" spans="1:31">
      <c r="A1245" s="1" t="s">
        <v>3116</v>
      </c>
      <c r="B1245" s="1" t="s">
        <v>3114</v>
      </c>
      <c r="C1245" s="1" t="s">
        <v>3115</v>
      </c>
      <c r="D1245" s="1">
        <v>8</v>
      </c>
      <c r="E1245" s="1">
        <v>2400</v>
      </c>
      <c r="F1245" s="1">
        <v>16</v>
      </c>
      <c r="G1245" s="1" t="s">
        <v>65</v>
      </c>
      <c r="H1245" s="1" t="s">
        <v>49</v>
      </c>
      <c r="I1245" s="1" t="s">
        <v>50</v>
      </c>
      <c r="J1245" s="1" t="s">
        <v>81</v>
      </c>
      <c r="K1245" s="1" t="s">
        <v>60</v>
      </c>
      <c r="L1245" s="1" t="s">
        <v>38</v>
      </c>
      <c r="M1245" s="1" t="s">
        <v>38</v>
      </c>
      <c r="N1245" s="1">
        <v>72</v>
      </c>
      <c r="O1245" s="2">
        <v>576</v>
      </c>
      <c r="P1245" s="1">
        <v>11</v>
      </c>
      <c r="Q1245" s="1">
        <v>20231031</v>
      </c>
      <c r="R1245" s="1">
        <v>20231031</v>
      </c>
      <c r="S1245" s="1">
        <v>20231031</v>
      </c>
      <c r="T1245" s="1" t="s">
        <v>38</v>
      </c>
      <c r="U1245" s="1" t="b">
        <v>0</v>
      </c>
      <c r="V1245" s="1" t="b">
        <v>1</v>
      </c>
      <c r="W1245" s="1" t="str" cm="1">
        <f t="array" ref="W1245">_xlfn.XLOOKUP(MID(JuchuZan[[#This Row],[Item'#]],2,3),INDEX(_dtRg_Material,,1),INDEX(_dtRg_Material,,2),"-")</f>
        <v>-</v>
      </c>
      <c r="X1245" s="1">
        <f>JuchuZan[[#This Row],[Total Length]]/JuchuZan[[#This Row],[OrderQty]]</f>
        <v>300</v>
      </c>
      <c r="Y1245" s="87">
        <f>JuchuZan[[#This Row],[TotalPrice]]+Y1244</f>
        <v>2143057.17</v>
      </c>
      <c r="Z12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5" s="1">
        <f>JuchuZan[[#This Row],[Total Length]]/JuchuZan[[#This Row],[Total Block]]</f>
        <v>150</v>
      </c>
      <c r="AB1245" s="1">
        <f>JuchuZan[[#This Row],[TotalPrice]]/JuchuZan[[#This Row],[OrderQty]]</f>
        <v>72</v>
      </c>
      <c r="AC1245" s="1" t="e">
        <f>_xlfn.XLOOKUP(JuchuZan[[#This Row],[H'#]],#REF!,#REF!,"NA",0)</f>
        <v>#REF!</v>
      </c>
      <c r="AD1245" s="1" t="e">
        <f>_xlfn.XLOOKUP(JuchuZan[[#This Row],[H'#]],#REF!,#REF!,"NA",0)</f>
        <v>#REF!</v>
      </c>
      <c r="AE1245" s="1" t="str">
        <f>_xlfn.XLOOKUP(JuchuZan[[#This Row],[H'#]],[3]Sheet1!$H$2:$H$1079,[3]Sheet1!$B$2:$B$1079,"NA",0)</f>
        <v>NA</v>
      </c>
    </row>
    <row r="1246" spans="1:31">
      <c r="A1246" s="1" t="s">
        <v>3117</v>
      </c>
      <c r="B1246" s="1" t="s">
        <v>3114</v>
      </c>
      <c r="C1246" s="1" t="s">
        <v>3115</v>
      </c>
      <c r="D1246" s="1">
        <v>8</v>
      </c>
      <c r="E1246" s="1">
        <v>2400</v>
      </c>
      <c r="F1246" s="1">
        <v>16</v>
      </c>
      <c r="G1246" s="1" t="s">
        <v>65</v>
      </c>
      <c r="H1246" s="1" t="s">
        <v>49</v>
      </c>
      <c r="I1246" s="1" t="s">
        <v>50</v>
      </c>
      <c r="J1246" s="1" t="s">
        <v>81</v>
      </c>
      <c r="K1246" s="1" t="s">
        <v>60</v>
      </c>
      <c r="L1246" s="1" t="s">
        <v>38</v>
      </c>
      <c r="M1246" s="1" t="s">
        <v>38</v>
      </c>
      <c r="N1246" s="1">
        <v>72</v>
      </c>
      <c r="O1246" s="2">
        <v>576</v>
      </c>
      <c r="P1246" s="1">
        <v>11</v>
      </c>
      <c r="Q1246" s="1">
        <v>20231031</v>
      </c>
      <c r="R1246" s="1">
        <v>20231031</v>
      </c>
      <c r="S1246" s="1">
        <v>20231031</v>
      </c>
      <c r="T1246" s="1" t="s">
        <v>38</v>
      </c>
      <c r="U1246" s="1" t="b">
        <v>0</v>
      </c>
      <c r="V1246" s="1" t="b">
        <v>1</v>
      </c>
      <c r="W1246" s="1" t="str" cm="1">
        <f t="array" ref="W1246">_xlfn.XLOOKUP(MID(JuchuZan[[#This Row],[Item'#]],2,3),INDEX(_dtRg_Material,,1),INDEX(_dtRg_Material,,2),"-")</f>
        <v>-</v>
      </c>
      <c r="X1246" s="1">
        <f>JuchuZan[[#This Row],[Total Length]]/JuchuZan[[#This Row],[OrderQty]]</f>
        <v>300</v>
      </c>
      <c r="Y1246" s="87">
        <f>JuchuZan[[#This Row],[TotalPrice]]+Y1245</f>
        <v>2143633.17</v>
      </c>
      <c r="Z12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6" s="1">
        <f>JuchuZan[[#This Row],[Total Length]]/JuchuZan[[#This Row],[Total Block]]</f>
        <v>150</v>
      </c>
      <c r="AB1246" s="1">
        <f>JuchuZan[[#This Row],[TotalPrice]]/JuchuZan[[#This Row],[OrderQty]]</f>
        <v>72</v>
      </c>
      <c r="AC1246" s="1" t="e">
        <f>_xlfn.XLOOKUP(JuchuZan[[#This Row],[H'#]],#REF!,#REF!,"NA",0)</f>
        <v>#REF!</v>
      </c>
      <c r="AD1246" s="1" t="e">
        <f>_xlfn.XLOOKUP(JuchuZan[[#This Row],[H'#]],#REF!,#REF!,"NA",0)</f>
        <v>#REF!</v>
      </c>
      <c r="AE1246" s="1" t="str">
        <f>_xlfn.XLOOKUP(JuchuZan[[#This Row],[H'#]],[3]Sheet1!$H$2:$H$1079,[3]Sheet1!$B$2:$B$1079,"NA",0)</f>
        <v>NA</v>
      </c>
    </row>
    <row r="1247" spans="1:31">
      <c r="A1247" s="1" t="s">
        <v>3118</v>
      </c>
      <c r="B1247" s="1" t="s">
        <v>3114</v>
      </c>
      <c r="C1247" s="1" t="s">
        <v>3115</v>
      </c>
      <c r="D1247" s="1">
        <v>8</v>
      </c>
      <c r="E1247" s="1">
        <v>2400</v>
      </c>
      <c r="F1247" s="1">
        <v>16</v>
      </c>
      <c r="G1247" s="1" t="s">
        <v>65</v>
      </c>
      <c r="H1247" s="1" t="s">
        <v>49</v>
      </c>
      <c r="I1247" s="1" t="s">
        <v>50</v>
      </c>
      <c r="J1247" s="1" t="s">
        <v>81</v>
      </c>
      <c r="K1247" s="1" t="s">
        <v>60</v>
      </c>
      <c r="L1247" s="1" t="s">
        <v>38</v>
      </c>
      <c r="M1247" s="1" t="s">
        <v>38</v>
      </c>
      <c r="N1247" s="1">
        <v>72</v>
      </c>
      <c r="O1247" s="2">
        <v>576</v>
      </c>
      <c r="P1247" s="1">
        <v>11</v>
      </c>
      <c r="Q1247" s="1">
        <v>20231031</v>
      </c>
      <c r="R1247" s="1">
        <v>20231031</v>
      </c>
      <c r="S1247" s="1">
        <v>20231031</v>
      </c>
      <c r="T1247" s="1" t="s">
        <v>38</v>
      </c>
      <c r="U1247" s="1" t="b">
        <v>0</v>
      </c>
      <c r="V1247" s="1" t="b">
        <v>1</v>
      </c>
      <c r="W1247" s="1" t="str" cm="1">
        <f t="array" ref="W1247">_xlfn.XLOOKUP(MID(JuchuZan[[#This Row],[Item'#]],2,3),INDEX(_dtRg_Material,,1),INDEX(_dtRg_Material,,2),"-")</f>
        <v>-</v>
      </c>
      <c r="X1247" s="1">
        <f>JuchuZan[[#This Row],[Total Length]]/JuchuZan[[#This Row],[OrderQty]]</f>
        <v>300</v>
      </c>
      <c r="Y1247" s="87">
        <f>JuchuZan[[#This Row],[TotalPrice]]+Y1246</f>
        <v>2144209.17</v>
      </c>
      <c r="Z12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7" s="1">
        <f>JuchuZan[[#This Row],[Total Length]]/JuchuZan[[#This Row],[Total Block]]</f>
        <v>150</v>
      </c>
      <c r="AB1247" s="1">
        <f>JuchuZan[[#This Row],[TotalPrice]]/JuchuZan[[#This Row],[OrderQty]]</f>
        <v>72</v>
      </c>
      <c r="AC1247" s="1" t="e">
        <f>_xlfn.XLOOKUP(JuchuZan[[#This Row],[H'#]],#REF!,#REF!,"NA",0)</f>
        <v>#REF!</v>
      </c>
      <c r="AD1247" s="1" t="e">
        <f>_xlfn.XLOOKUP(JuchuZan[[#This Row],[H'#]],#REF!,#REF!,"NA",0)</f>
        <v>#REF!</v>
      </c>
      <c r="AE1247" s="1" t="str">
        <f>_xlfn.XLOOKUP(JuchuZan[[#This Row],[H'#]],[3]Sheet1!$H$2:$H$1079,[3]Sheet1!$B$2:$B$1079,"NA",0)</f>
        <v>NA</v>
      </c>
    </row>
    <row r="1248" spans="1:31" hidden="1">
      <c r="A1248" s="1" t="s">
        <v>3119</v>
      </c>
      <c r="B1248" s="1" t="s">
        <v>3120</v>
      </c>
      <c r="C1248" s="1" t="s">
        <v>3121</v>
      </c>
      <c r="D1248" s="1">
        <v>8</v>
      </c>
      <c r="E1248" s="1">
        <v>2400</v>
      </c>
      <c r="F1248" s="1">
        <v>16</v>
      </c>
      <c r="G1248" s="1" t="s">
        <v>65</v>
      </c>
      <c r="H1248" s="1" t="s">
        <v>49</v>
      </c>
      <c r="I1248" s="1" t="s">
        <v>50</v>
      </c>
      <c r="J1248" s="1" t="s">
        <v>59</v>
      </c>
      <c r="K1248" s="1" t="s">
        <v>60</v>
      </c>
      <c r="L1248" s="1" t="s">
        <v>38</v>
      </c>
      <c r="M1248" s="1" t="s">
        <v>38</v>
      </c>
      <c r="N1248" s="1">
        <v>72</v>
      </c>
      <c r="O1248" s="2">
        <v>576</v>
      </c>
      <c r="P1248" s="1">
        <v>11</v>
      </c>
      <c r="Q1248" s="1">
        <v>20231031</v>
      </c>
      <c r="R1248" s="1">
        <v>20231031</v>
      </c>
      <c r="S1248" s="1">
        <v>20231031</v>
      </c>
      <c r="T1248" s="1" t="s">
        <v>38</v>
      </c>
      <c r="U1248" s="1" t="b">
        <v>1</v>
      </c>
      <c r="V1248" s="1" t="b">
        <v>0</v>
      </c>
      <c r="W1248" s="1" t="str" cm="1">
        <f t="array" ref="W1248">_xlfn.XLOOKUP(MID(JuchuZan[[#This Row],[Item'#]],2,3),INDEX(_dtRg_Material,,1),INDEX(_dtRg_Material,,2),"-")</f>
        <v>-</v>
      </c>
      <c r="X1248" s="1">
        <f>JuchuZan[[#This Row],[Total Length]]/JuchuZan[[#This Row],[OrderQty]]</f>
        <v>300</v>
      </c>
      <c r="Y1248" s="87">
        <f>JuchuZan[[#This Row],[TotalPrice]]+Y1247</f>
        <v>2144785.17</v>
      </c>
      <c r="Z12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8" s="1">
        <f>JuchuZan[[#This Row],[Total Length]]/JuchuZan[[#This Row],[Total Block]]</f>
        <v>150</v>
      </c>
      <c r="AB1248" s="1">
        <f>JuchuZan[[#This Row],[TotalPrice]]/JuchuZan[[#This Row],[OrderQty]]</f>
        <v>72</v>
      </c>
      <c r="AC1248" s="1" t="e">
        <f>_xlfn.XLOOKUP(JuchuZan[[#This Row],[H'#]],#REF!,#REF!,"NA",0)</f>
        <v>#REF!</v>
      </c>
      <c r="AD1248" s="1" t="e">
        <f>_xlfn.XLOOKUP(JuchuZan[[#This Row],[H'#]],#REF!,#REF!,"NA",0)</f>
        <v>#REF!</v>
      </c>
      <c r="AE1248" s="1" t="str">
        <f>_xlfn.XLOOKUP(JuchuZan[[#This Row],[H'#]],[3]Sheet1!$H$2:$H$1079,[3]Sheet1!$B$2:$B$1079,"NA",0)</f>
        <v>NA</v>
      </c>
    </row>
    <row r="1249" spans="1:31">
      <c r="A1249" s="1" t="s">
        <v>3122</v>
      </c>
      <c r="B1249" s="1" t="s">
        <v>3123</v>
      </c>
      <c r="C1249" s="1" t="s">
        <v>3124</v>
      </c>
      <c r="D1249" s="1">
        <v>4</v>
      </c>
      <c r="E1249" s="1">
        <v>6000</v>
      </c>
      <c r="F1249" s="1">
        <v>8</v>
      </c>
      <c r="G1249" s="1" t="s">
        <v>65</v>
      </c>
      <c r="H1249" s="1" t="s">
        <v>49</v>
      </c>
      <c r="I1249" s="1" t="s">
        <v>50</v>
      </c>
      <c r="J1249" s="1" t="s">
        <v>81</v>
      </c>
      <c r="K1249" s="1" t="s">
        <v>60</v>
      </c>
      <c r="L1249" s="1" t="s">
        <v>38</v>
      </c>
      <c r="M1249" s="1" t="s">
        <v>38</v>
      </c>
      <c r="N1249" s="1">
        <v>144</v>
      </c>
      <c r="O1249" s="2">
        <v>576</v>
      </c>
      <c r="P1249" s="1">
        <v>11</v>
      </c>
      <c r="Q1249" s="1">
        <v>20231031</v>
      </c>
      <c r="R1249" s="1">
        <v>20231031</v>
      </c>
      <c r="S1249" s="1">
        <v>20231031</v>
      </c>
      <c r="T1249" s="1" t="s">
        <v>38</v>
      </c>
      <c r="U1249" s="1" t="b">
        <v>0</v>
      </c>
      <c r="V1249" s="1" t="b">
        <v>1</v>
      </c>
      <c r="W1249" s="1" t="str" cm="1">
        <f t="array" ref="W1249">_xlfn.XLOOKUP(MID(JuchuZan[[#This Row],[Item'#]],2,3),INDEX(_dtRg_Material,,1),INDEX(_dtRg_Material,,2),"-")</f>
        <v>-</v>
      </c>
      <c r="X1249" s="1">
        <f>JuchuZan[[#This Row],[Total Length]]/JuchuZan[[#This Row],[OrderQty]]</f>
        <v>1500</v>
      </c>
      <c r="Y1249" s="87">
        <f>JuchuZan[[#This Row],[TotalPrice]]+Y1248</f>
        <v>2145361.17</v>
      </c>
      <c r="Z12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49" s="1">
        <f>JuchuZan[[#This Row],[Total Length]]/JuchuZan[[#This Row],[Total Block]]</f>
        <v>750</v>
      </c>
      <c r="AB1249" s="1">
        <f>JuchuZan[[#This Row],[TotalPrice]]/JuchuZan[[#This Row],[OrderQty]]</f>
        <v>144</v>
      </c>
      <c r="AC1249" s="1" t="e">
        <f>_xlfn.XLOOKUP(JuchuZan[[#This Row],[H'#]],#REF!,#REF!,"NA",0)</f>
        <v>#REF!</v>
      </c>
      <c r="AD1249" s="1" t="e">
        <f>_xlfn.XLOOKUP(JuchuZan[[#This Row],[H'#]],#REF!,#REF!,"NA",0)</f>
        <v>#REF!</v>
      </c>
      <c r="AE1249" s="1" t="str">
        <f>_xlfn.XLOOKUP(JuchuZan[[#This Row],[H'#]],[3]Sheet1!$H$2:$H$1079,[3]Sheet1!$B$2:$B$1079,"NA",0)</f>
        <v>NA</v>
      </c>
    </row>
    <row r="1250" spans="1:31">
      <c r="A1250" s="1" t="s">
        <v>3125</v>
      </c>
      <c r="B1250" s="1" t="s">
        <v>3123</v>
      </c>
      <c r="C1250" s="1" t="s">
        <v>3124</v>
      </c>
      <c r="D1250" s="1">
        <v>4</v>
      </c>
      <c r="E1250" s="1">
        <v>6000</v>
      </c>
      <c r="F1250" s="1">
        <v>8</v>
      </c>
      <c r="G1250" s="1" t="s">
        <v>65</v>
      </c>
      <c r="H1250" s="1" t="s">
        <v>49</v>
      </c>
      <c r="I1250" s="1" t="s">
        <v>50</v>
      </c>
      <c r="J1250" s="1" t="s">
        <v>81</v>
      </c>
      <c r="K1250" s="1" t="s">
        <v>60</v>
      </c>
      <c r="L1250" s="1" t="s">
        <v>38</v>
      </c>
      <c r="M1250" s="1" t="s">
        <v>38</v>
      </c>
      <c r="N1250" s="1">
        <v>144</v>
      </c>
      <c r="O1250" s="2">
        <v>576</v>
      </c>
      <c r="P1250" s="1">
        <v>11</v>
      </c>
      <c r="Q1250" s="1">
        <v>20231031</v>
      </c>
      <c r="R1250" s="1">
        <v>20231031</v>
      </c>
      <c r="S1250" s="1">
        <v>20231031</v>
      </c>
      <c r="T1250" s="1" t="s">
        <v>38</v>
      </c>
      <c r="U1250" s="1" t="b">
        <v>0</v>
      </c>
      <c r="V1250" s="1" t="b">
        <v>1</v>
      </c>
      <c r="W1250" s="1" t="str" cm="1">
        <f t="array" ref="W1250">_xlfn.XLOOKUP(MID(JuchuZan[[#This Row],[Item'#]],2,3),INDEX(_dtRg_Material,,1),INDEX(_dtRg_Material,,2),"-")</f>
        <v>-</v>
      </c>
      <c r="X1250" s="1">
        <f>JuchuZan[[#This Row],[Total Length]]/JuchuZan[[#This Row],[OrderQty]]</f>
        <v>1500</v>
      </c>
      <c r="Y1250" s="87">
        <f>JuchuZan[[#This Row],[TotalPrice]]+Y1249</f>
        <v>2145937.17</v>
      </c>
      <c r="Z12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0" s="1">
        <f>JuchuZan[[#This Row],[Total Length]]/JuchuZan[[#This Row],[Total Block]]</f>
        <v>750</v>
      </c>
      <c r="AB1250" s="1">
        <f>JuchuZan[[#This Row],[TotalPrice]]/JuchuZan[[#This Row],[OrderQty]]</f>
        <v>144</v>
      </c>
      <c r="AC1250" s="1" t="e">
        <f>_xlfn.XLOOKUP(JuchuZan[[#This Row],[H'#]],#REF!,#REF!,"NA",0)</f>
        <v>#REF!</v>
      </c>
      <c r="AD1250" s="1" t="e">
        <f>_xlfn.XLOOKUP(JuchuZan[[#This Row],[H'#]],#REF!,#REF!,"NA",0)</f>
        <v>#REF!</v>
      </c>
      <c r="AE1250" s="1" t="str">
        <f>_xlfn.XLOOKUP(JuchuZan[[#This Row],[H'#]],[3]Sheet1!$H$2:$H$1079,[3]Sheet1!$B$2:$B$1079,"NA",0)</f>
        <v>NA</v>
      </c>
    </row>
    <row r="1251" spans="1:31" hidden="1">
      <c r="A1251" s="1" t="s">
        <v>3126</v>
      </c>
      <c r="B1251" s="1" t="s">
        <v>3127</v>
      </c>
      <c r="C1251" s="1" t="s">
        <v>3128</v>
      </c>
      <c r="D1251" s="1">
        <v>8</v>
      </c>
      <c r="E1251" s="1">
        <v>2200</v>
      </c>
      <c r="F1251" s="1">
        <v>16</v>
      </c>
      <c r="G1251" s="1" t="s">
        <v>65</v>
      </c>
      <c r="H1251" s="1" t="s">
        <v>49</v>
      </c>
      <c r="I1251" s="1" t="s">
        <v>50</v>
      </c>
      <c r="J1251" s="1" t="s">
        <v>59</v>
      </c>
      <c r="K1251" s="1" t="s">
        <v>60</v>
      </c>
      <c r="L1251" s="1" t="s">
        <v>38</v>
      </c>
      <c r="M1251" s="1" t="s">
        <v>38</v>
      </c>
      <c r="N1251" s="1">
        <v>76</v>
      </c>
      <c r="O1251" s="2">
        <v>608</v>
      </c>
      <c r="P1251" s="1">
        <v>11</v>
      </c>
      <c r="Q1251" s="1">
        <v>20231031</v>
      </c>
      <c r="R1251" s="1">
        <v>20231031</v>
      </c>
      <c r="S1251" s="1">
        <v>20231031</v>
      </c>
      <c r="T1251" s="1" t="s">
        <v>38</v>
      </c>
      <c r="U1251" s="1" t="b">
        <v>1</v>
      </c>
      <c r="V1251" s="1" t="b">
        <v>0</v>
      </c>
      <c r="W1251" s="1" t="str" cm="1">
        <f t="array" ref="W1251">_xlfn.XLOOKUP(MID(JuchuZan[[#This Row],[Item'#]],2,3),INDEX(_dtRg_Material,,1),INDEX(_dtRg_Material,,2),"-")</f>
        <v>-</v>
      </c>
      <c r="X1251" s="1">
        <f>JuchuZan[[#This Row],[Total Length]]/JuchuZan[[#This Row],[OrderQty]]</f>
        <v>275</v>
      </c>
      <c r="Y1251" s="87">
        <f>JuchuZan[[#This Row],[TotalPrice]]+Y1250</f>
        <v>2146545.17</v>
      </c>
      <c r="Z12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1" s="1">
        <f>JuchuZan[[#This Row],[Total Length]]/JuchuZan[[#This Row],[Total Block]]</f>
        <v>137.5</v>
      </c>
      <c r="AB1251" s="1">
        <f>JuchuZan[[#This Row],[TotalPrice]]/JuchuZan[[#This Row],[OrderQty]]</f>
        <v>76</v>
      </c>
      <c r="AC1251" s="1" t="e">
        <f>_xlfn.XLOOKUP(JuchuZan[[#This Row],[H'#]],#REF!,#REF!,"NA",0)</f>
        <v>#REF!</v>
      </c>
      <c r="AD1251" s="1" t="e">
        <f>_xlfn.XLOOKUP(JuchuZan[[#This Row],[H'#]],#REF!,#REF!,"NA",0)</f>
        <v>#REF!</v>
      </c>
      <c r="AE1251" s="1" t="str">
        <f>_xlfn.XLOOKUP(JuchuZan[[#This Row],[H'#]],[3]Sheet1!$H$2:$H$1079,[3]Sheet1!$B$2:$B$1079,"NA",0)</f>
        <v>NA</v>
      </c>
    </row>
    <row r="1252" spans="1:31" hidden="1">
      <c r="A1252" s="1" t="s">
        <v>3129</v>
      </c>
      <c r="B1252" s="1" t="s">
        <v>3130</v>
      </c>
      <c r="C1252" s="1" t="s">
        <v>3131</v>
      </c>
      <c r="D1252" s="1">
        <v>8</v>
      </c>
      <c r="E1252" s="1">
        <v>2240</v>
      </c>
      <c r="F1252" s="1">
        <v>16</v>
      </c>
      <c r="G1252" s="1" t="s">
        <v>65</v>
      </c>
      <c r="H1252" s="1" t="s">
        <v>49</v>
      </c>
      <c r="I1252" s="1" t="s">
        <v>50</v>
      </c>
      <c r="J1252" s="1" t="s">
        <v>59</v>
      </c>
      <c r="K1252" s="1" t="s">
        <v>60</v>
      </c>
      <c r="L1252" s="1" t="s">
        <v>38</v>
      </c>
      <c r="M1252" s="1" t="s">
        <v>38</v>
      </c>
      <c r="N1252" s="1">
        <v>67</v>
      </c>
      <c r="O1252" s="2">
        <v>536</v>
      </c>
      <c r="P1252" s="1">
        <v>11</v>
      </c>
      <c r="Q1252" s="1">
        <v>20231031</v>
      </c>
      <c r="R1252" s="1">
        <v>20231031</v>
      </c>
      <c r="S1252" s="1">
        <v>20231031</v>
      </c>
      <c r="T1252" s="1" t="s">
        <v>38</v>
      </c>
      <c r="U1252" s="1" t="b">
        <v>1</v>
      </c>
      <c r="V1252" s="1" t="b">
        <v>0</v>
      </c>
      <c r="W1252" s="1" t="str" cm="1">
        <f t="array" ref="W1252">_xlfn.XLOOKUP(MID(JuchuZan[[#This Row],[Item'#]],2,3),INDEX(_dtRg_Material,,1),INDEX(_dtRg_Material,,2),"-")</f>
        <v>-</v>
      </c>
      <c r="X1252" s="1">
        <f>JuchuZan[[#This Row],[Total Length]]/JuchuZan[[#This Row],[OrderQty]]</f>
        <v>280</v>
      </c>
      <c r="Y1252" s="87">
        <f>JuchuZan[[#This Row],[TotalPrice]]+Y1251</f>
        <v>2147081.17</v>
      </c>
      <c r="Z12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2" s="1">
        <f>JuchuZan[[#This Row],[Total Length]]/JuchuZan[[#This Row],[Total Block]]</f>
        <v>140</v>
      </c>
      <c r="AB1252" s="1">
        <f>JuchuZan[[#This Row],[TotalPrice]]/JuchuZan[[#This Row],[OrderQty]]</f>
        <v>67</v>
      </c>
      <c r="AC1252" s="1" t="e">
        <f>_xlfn.XLOOKUP(JuchuZan[[#This Row],[H'#]],#REF!,#REF!,"NA",0)</f>
        <v>#REF!</v>
      </c>
      <c r="AD1252" s="1" t="e">
        <f>_xlfn.XLOOKUP(JuchuZan[[#This Row],[H'#]],#REF!,#REF!,"NA",0)</f>
        <v>#REF!</v>
      </c>
      <c r="AE1252" s="1" t="str">
        <f>_xlfn.XLOOKUP(JuchuZan[[#This Row],[H'#]],[3]Sheet1!$H$2:$H$1079,[3]Sheet1!$B$2:$B$1079,"NA",0)</f>
        <v>NA</v>
      </c>
    </row>
    <row r="1253" spans="1:31" hidden="1">
      <c r="A1253" s="1" t="s">
        <v>3132</v>
      </c>
      <c r="B1253" s="1" t="s">
        <v>3130</v>
      </c>
      <c r="C1253" s="1" t="s">
        <v>3131</v>
      </c>
      <c r="D1253" s="1">
        <v>8</v>
      </c>
      <c r="E1253" s="1">
        <v>2240</v>
      </c>
      <c r="F1253" s="1">
        <v>16</v>
      </c>
      <c r="G1253" s="1" t="s">
        <v>65</v>
      </c>
      <c r="H1253" s="1" t="s">
        <v>49</v>
      </c>
      <c r="I1253" s="1" t="s">
        <v>50</v>
      </c>
      <c r="J1253" s="1" t="s">
        <v>59</v>
      </c>
      <c r="K1253" s="1" t="s">
        <v>60</v>
      </c>
      <c r="L1253" s="1" t="s">
        <v>38</v>
      </c>
      <c r="M1253" s="1" t="s">
        <v>38</v>
      </c>
      <c r="N1253" s="1">
        <v>67</v>
      </c>
      <c r="O1253" s="2">
        <v>536</v>
      </c>
      <c r="P1253" s="1">
        <v>11</v>
      </c>
      <c r="Q1253" s="1">
        <v>20231031</v>
      </c>
      <c r="R1253" s="1">
        <v>20231031</v>
      </c>
      <c r="S1253" s="1">
        <v>20231031</v>
      </c>
      <c r="T1253" s="1" t="s">
        <v>38</v>
      </c>
      <c r="U1253" s="1" t="b">
        <v>1</v>
      </c>
      <c r="V1253" s="1" t="b">
        <v>0</v>
      </c>
      <c r="W1253" s="1" t="str" cm="1">
        <f t="array" ref="W1253">_xlfn.XLOOKUP(MID(JuchuZan[[#This Row],[Item'#]],2,3),INDEX(_dtRg_Material,,1),INDEX(_dtRg_Material,,2),"-")</f>
        <v>-</v>
      </c>
      <c r="X1253" s="1">
        <f>JuchuZan[[#This Row],[Total Length]]/JuchuZan[[#This Row],[OrderQty]]</f>
        <v>280</v>
      </c>
      <c r="Y1253" s="87">
        <f>JuchuZan[[#This Row],[TotalPrice]]+Y1252</f>
        <v>2147617.17</v>
      </c>
      <c r="Z12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3" s="1">
        <f>JuchuZan[[#This Row],[Total Length]]/JuchuZan[[#This Row],[Total Block]]</f>
        <v>140</v>
      </c>
      <c r="AB1253" s="1">
        <f>JuchuZan[[#This Row],[TotalPrice]]/JuchuZan[[#This Row],[OrderQty]]</f>
        <v>67</v>
      </c>
      <c r="AC1253" s="1" t="e">
        <f>_xlfn.XLOOKUP(JuchuZan[[#This Row],[H'#]],#REF!,#REF!,"NA",0)</f>
        <v>#REF!</v>
      </c>
      <c r="AD1253" s="1" t="e">
        <f>_xlfn.XLOOKUP(JuchuZan[[#This Row],[H'#]],#REF!,#REF!,"NA",0)</f>
        <v>#REF!</v>
      </c>
      <c r="AE1253" s="1" t="str">
        <f>_xlfn.XLOOKUP(JuchuZan[[#This Row],[H'#]],[3]Sheet1!$H$2:$H$1079,[3]Sheet1!$B$2:$B$1079,"NA",0)</f>
        <v>NA</v>
      </c>
    </row>
    <row r="1254" spans="1:31">
      <c r="A1254" s="1" t="s">
        <v>3133</v>
      </c>
      <c r="B1254" s="1" t="s">
        <v>3134</v>
      </c>
      <c r="C1254" s="1" t="s">
        <v>3135</v>
      </c>
      <c r="D1254" s="1">
        <v>80</v>
      </c>
      <c r="E1254" s="1">
        <v>142240</v>
      </c>
      <c r="F1254" s="1">
        <v>160</v>
      </c>
      <c r="G1254" s="1" t="s">
        <v>559</v>
      </c>
      <c r="H1254" s="1" t="s">
        <v>66</v>
      </c>
      <c r="I1254" s="1" t="s">
        <v>67</v>
      </c>
      <c r="J1254" s="1" t="s">
        <v>68</v>
      </c>
      <c r="K1254" s="1" t="s">
        <v>60</v>
      </c>
      <c r="L1254" s="1" t="s">
        <v>96</v>
      </c>
      <c r="M1254" s="1" t="s">
        <v>208</v>
      </c>
      <c r="N1254" s="1">
        <v>186.51</v>
      </c>
      <c r="O1254" s="2">
        <v>14920.8</v>
      </c>
      <c r="P1254" s="1">
        <v>11</v>
      </c>
      <c r="Q1254" s="1">
        <v>20231031</v>
      </c>
      <c r="R1254" s="1">
        <v>20231031</v>
      </c>
      <c r="S1254" s="1">
        <v>20231031</v>
      </c>
      <c r="T1254" s="1" t="s">
        <v>38</v>
      </c>
      <c r="U1254" s="1" t="b">
        <v>0</v>
      </c>
      <c r="V1254" s="1" t="b">
        <v>1</v>
      </c>
      <c r="W1254" s="1" t="str" cm="1">
        <f t="array" ref="W1254">_xlfn.XLOOKUP(MID(JuchuZan[[#This Row],[Item'#]],2,3),INDEX(_dtRg_Material,,1),INDEX(_dtRg_Material,,2),"-")</f>
        <v>-</v>
      </c>
      <c r="X1254" s="1">
        <f>JuchuZan[[#This Row],[Total Length]]/JuchuZan[[#This Row],[OrderQty]]</f>
        <v>1778</v>
      </c>
      <c r="Y1254" s="87">
        <f>JuchuZan[[#This Row],[TotalPrice]]+Y1253</f>
        <v>2162537.9699999997</v>
      </c>
      <c r="Z12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254" s="1">
        <f>JuchuZan[[#This Row],[Total Length]]/JuchuZan[[#This Row],[Total Block]]</f>
        <v>889</v>
      </c>
      <c r="AB1254" s="1">
        <f>JuchuZan[[#This Row],[TotalPrice]]/JuchuZan[[#This Row],[OrderQty]]</f>
        <v>186.51</v>
      </c>
      <c r="AC1254" s="1" t="e">
        <f>_xlfn.XLOOKUP(JuchuZan[[#This Row],[H'#]],#REF!,#REF!,"NA",0)</f>
        <v>#REF!</v>
      </c>
      <c r="AD1254" s="1" t="e">
        <f>_xlfn.XLOOKUP(JuchuZan[[#This Row],[H'#]],#REF!,#REF!,"NA",0)</f>
        <v>#REF!</v>
      </c>
      <c r="AE1254" s="1" t="str">
        <f>_xlfn.XLOOKUP(JuchuZan[[#This Row],[H'#]],[3]Sheet1!$H$2:$H$1079,[3]Sheet1!$B$2:$B$1079,"NA",0)</f>
        <v>NA</v>
      </c>
    </row>
    <row r="1255" spans="1:31">
      <c r="A1255" s="1" t="s">
        <v>3136</v>
      </c>
      <c r="B1255" s="1" t="s">
        <v>3090</v>
      </c>
      <c r="C1255" s="1" t="s">
        <v>3091</v>
      </c>
      <c r="D1255" s="1">
        <v>55</v>
      </c>
      <c r="E1255" s="1">
        <v>88000</v>
      </c>
      <c r="F1255" s="1">
        <v>110</v>
      </c>
      <c r="G1255" s="1" t="s">
        <v>3092</v>
      </c>
      <c r="H1255" s="1" t="s">
        <v>1171</v>
      </c>
      <c r="I1255" s="1" t="s">
        <v>233</v>
      </c>
      <c r="J1255" s="1" t="s">
        <v>59</v>
      </c>
      <c r="K1255" s="1" t="s">
        <v>105</v>
      </c>
      <c r="L1255" s="1" t="s">
        <v>38</v>
      </c>
      <c r="M1255" s="1" t="s">
        <v>38</v>
      </c>
      <c r="N1255" s="1">
        <v>73</v>
      </c>
      <c r="O1255" s="2">
        <v>4015</v>
      </c>
      <c r="P1255" s="1">
        <v>11</v>
      </c>
      <c r="Q1255" s="1">
        <v>20231031</v>
      </c>
      <c r="R1255" s="1">
        <v>20231031</v>
      </c>
      <c r="S1255" s="1">
        <v>20231031</v>
      </c>
      <c r="T1255" s="1" t="s">
        <v>38</v>
      </c>
      <c r="U1255" s="1" t="b">
        <v>0</v>
      </c>
      <c r="V1255" s="1" t="b">
        <v>1</v>
      </c>
      <c r="W1255" s="1" t="str" cm="1">
        <f t="array" ref="W1255">_xlfn.XLOOKUP(MID(JuchuZan[[#This Row],[Item'#]],2,3),INDEX(_dtRg_Material,,1),INDEX(_dtRg_Material,,2),"-")</f>
        <v>-</v>
      </c>
      <c r="X1255" s="1">
        <f>JuchuZan[[#This Row],[Total Length]]/JuchuZan[[#This Row],[OrderQty]]</f>
        <v>1600</v>
      </c>
      <c r="Y1255" s="87">
        <f>JuchuZan[[#This Row],[TotalPrice]]+Y1254</f>
        <v>2166552.9699999997</v>
      </c>
      <c r="Z12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5" s="1">
        <f>JuchuZan[[#This Row],[Total Length]]/JuchuZan[[#This Row],[Total Block]]</f>
        <v>800</v>
      </c>
      <c r="AB1255" s="1">
        <f>JuchuZan[[#This Row],[TotalPrice]]/JuchuZan[[#This Row],[OrderQty]]</f>
        <v>73</v>
      </c>
      <c r="AC1255" s="1" t="e">
        <f>_xlfn.XLOOKUP(JuchuZan[[#This Row],[H'#]],#REF!,#REF!,"NA",0)</f>
        <v>#REF!</v>
      </c>
      <c r="AD1255" s="1" t="e">
        <f>_xlfn.XLOOKUP(JuchuZan[[#This Row],[H'#]],#REF!,#REF!,"NA",0)</f>
        <v>#REF!</v>
      </c>
      <c r="AE1255" s="1" t="str">
        <f>_xlfn.XLOOKUP(JuchuZan[[#This Row],[H'#]],[3]Sheet1!$H$2:$H$1079,[3]Sheet1!$B$2:$B$1079,"NA",0)</f>
        <v>FINISH STRAIGHTENING</v>
      </c>
    </row>
    <row r="1256" spans="1:31">
      <c r="A1256" s="1" t="s">
        <v>3137</v>
      </c>
      <c r="B1256" s="1" t="s">
        <v>3138</v>
      </c>
      <c r="C1256" s="1" t="s">
        <v>3139</v>
      </c>
      <c r="D1256" s="1">
        <v>12</v>
      </c>
      <c r="E1256" s="1">
        <v>12000</v>
      </c>
      <c r="F1256" s="1">
        <v>24</v>
      </c>
      <c r="G1256" s="1" t="s">
        <v>3092</v>
      </c>
      <c r="H1256" s="1" t="s">
        <v>66</v>
      </c>
      <c r="I1256" s="1" t="s">
        <v>67</v>
      </c>
      <c r="J1256" s="1" t="s">
        <v>114</v>
      </c>
      <c r="K1256" s="1" t="s">
        <v>60</v>
      </c>
      <c r="L1256" s="1" t="s">
        <v>38</v>
      </c>
      <c r="M1256" s="1" t="s">
        <v>38</v>
      </c>
      <c r="N1256" s="1">
        <v>71</v>
      </c>
      <c r="O1256" s="2">
        <v>852</v>
      </c>
      <c r="P1256" s="1">
        <v>11</v>
      </c>
      <c r="Q1256" s="1">
        <v>20231031</v>
      </c>
      <c r="R1256" s="1">
        <v>20231031</v>
      </c>
      <c r="S1256" s="1">
        <v>20231031</v>
      </c>
      <c r="T1256" s="1" t="s">
        <v>38</v>
      </c>
      <c r="U1256" s="1" t="b">
        <v>0</v>
      </c>
      <c r="V1256" s="1" t="b">
        <v>1</v>
      </c>
      <c r="W1256" s="1" t="str" cm="1">
        <f t="array" ref="W1256">_xlfn.XLOOKUP(MID(JuchuZan[[#This Row],[Item'#]],2,3),INDEX(_dtRg_Material,,1),INDEX(_dtRg_Material,,2),"-")</f>
        <v>-</v>
      </c>
      <c r="X1256" s="1">
        <f>JuchuZan[[#This Row],[Total Length]]/JuchuZan[[#This Row],[OrderQty]]</f>
        <v>1000</v>
      </c>
      <c r="Y1256" s="87">
        <f>JuchuZan[[#This Row],[TotalPrice]]+Y1255</f>
        <v>2167404.9699999997</v>
      </c>
      <c r="Z12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6" s="1">
        <f>JuchuZan[[#This Row],[Total Length]]/JuchuZan[[#This Row],[Total Block]]</f>
        <v>500</v>
      </c>
      <c r="AB1256" s="1">
        <f>JuchuZan[[#This Row],[TotalPrice]]/JuchuZan[[#This Row],[OrderQty]]</f>
        <v>71</v>
      </c>
      <c r="AC1256" s="1" t="e">
        <f>_xlfn.XLOOKUP(JuchuZan[[#This Row],[H'#]],#REF!,#REF!,"NA",0)</f>
        <v>#REF!</v>
      </c>
      <c r="AD1256" s="1" t="e">
        <f>_xlfn.XLOOKUP(JuchuZan[[#This Row],[H'#]],#REF!,#REF!,"NA",0)</f>
        <v>#REF!</v>
      </c>
      <c r="AE1256" s="1" t="str">
        <f>_xlfn.XLOOKUP(JuchuZan[[#This Row],[H'#]],[3]Sheet1!$H$2:$H$1079,[3]Sheet1!$B$2:$B$1079,"NA",0)</f>
        <v>RAIL GROOVE GRINDING</v>
      </c>
    </row>
    <row r="1257" spans="1:31">
      <c r="A1257" s="1" t="s">
        <v>3140</v>
      </c>
      <c r="B1257" s="1" t="s">
        <v>3141</v>
      </c>
      <c r="C1257" s="1" t="s">
        <v>3142</v>
      </c>
      <c r="D1257" s="1">
        <v>4</v>
      </c>
      <c r="E1257" s="1">
        <v>11044</v>
      </c>
      <c r="F1257" s="1">
        <v>8</v>
      </c>
      <c r="G1257" s="1" t="s">
        <v>3143</v>
      </c>
      <c r="H1257" s="1" t="s">
        <v>49</v>
      </c>
      <c r="I1257" s="1" t="s">
        <v>50</v>
      </c>
      <c r="J1257" s="1" t="s">
        <v>114</v>
      </c>
      <c r="K1257" s="1" t="s">
        <v>82</v>
      </c>
      <c r="L1257" s="1" t="s">
        <v>38</v>
      </c>
      <c r="M1257" s="1" t="s">
        <v>38</v>
      </c>
      <c r="N1257" s="1">
        <v>340.04</v>
      </c>
      <c r="O1257" s="2">
        <v>1360.16</v>
      </c>
      <c r="P1257" s="1">
        <v>11</v>
      </c>
      <c r="Q1257" s="1">
        <v>20231031</v>
      </c>
      <c r="R1257" s="1">
        <v>20231031</v>
      </c>
      <c r="S1257" s="1">
        <v>20231031</v>
      </c>
      <c r="T1257" s="1" t="s">
        <v>38</v>
      </c>
      <c r="U1257" s="1" t="b">
        <v>0</v>
      </c>
      <c r="V1257" s="1" t="b">
        <v>1</v>
      </c>
      <c r="W1257" s="1" t="str" cm="1">
        <f t="array" ref="W1257">_xlfn.XLOOKUP(MID(JuchuZan[[#This Row],[Item'#]],2,3),INDEX(_dtRg_Material,,1),INDEX(_dtRg_Material,,2),"-")</f>
        <v>-</v>
      </c>
      <c r="X1257" s="1">
        <f>JuchuZan[[#This Row],[Total Length]]/JuchuZan[[#This Row],[OrderQty]]</f>
        <v>2761</v>
      </c>
      <c r="Y1257" s="87">
        <f>JuchuZan[[#This Row],[TotalPrice]]+Y1256</f>
        <v>2168765.13</v>
      </c>
      <c r="Z12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7" s="1">
        <f>JuchuZan[[#This Row],[Total Length]]/JuchuZan[[#This Row],[Total Block]]</f>
        <v>1380.5</v>
      </c>
      <c r="AB1257" s="1">
        <f>JuchuZan[[#This Row],[TotalPrice]]/JuchuZan[[#This Row],[OrderQty]]</f>
        <v>340.04</v>
      </c>
      <c r="AC1257" s="1" t="e">
        <f>_xlfn.XLOOKUP(JuchuZan[[#This Row],[H'#]],#REF!,#REF!,"NA",0)</f>
        <v>#REF!</v>
      </c>
      <c r="AD1257" s="1" t="e">
        <f>_xlfn.XLOOKUP(JuchuZan[[#This Row],[H'#]],#REF!,#REF!,"NA",0)</f>
        <v>#REF!</v>
      </c>
      <c r="AE1257" s="1" t="str">
        <f>_xlfn.XLOOKUP(JuchuZan[[#This Row],[H'#]],[3]Sheet1!$H$2:$H$1079,[3]Sheet1!$B$2:$B$1079,"NA",0)</f>
        <v>NA</v>
      </c>
    </row>
    <row r="1258" spans="1:31" hidden="1">
      <c r="A1258" s="1" t="s">
        <v>3144</v>
      </c>
      <c r="B1258" s="1" t="s">
        <v>2754</v>
      </c>
      <c r="C1258" s="1" t="s">
        <v>2755</v>
      </c>
      <c r="D1258" s="1">
        <v>20</v>
      </c>
      <c r="E1258" s="1">
        <v>24800</v>
      </c>
      <c r="F1258" s="1">
        <v>0</v>
      </c>
      <c r="G1258" s="1" t="s">
        <v>38</v>
      </c>
      <c r="H1258" s="1" t="s">
        <v>2756</v>
      </c>
      <c r="I1258" s="1" t="s">
        <v>50</v>
      </c>
      <c r="J1258" s="1" t="s">
        <v>59</v>
      </c>
      <c r="K1258" s="1" t="s">
        <v>38</v>
      </c>
      <c r="L1258" s="1" t="s">
        <v>61</v>
      </c>
      <c r="M1258" s="1" t="s">
        <v>38</v>
      </c>
      <c r="N1258" s="1">
        <v>216.3</v>
      </c>
      <c r="O1258" s="2">
        <v>4326</v>
      </c>
      <c r="P1258" s="1">
        <v>21</v>
      </c>
      <c r="Q1258" s="1">
        <v>20231031</v>
      </c>
      <c r="R1258" s="1">
        <v>20231031</v>
      </c>
      <c r="S1258" s="1">
        <v>20231031</v>
      </c>
      <c r="T1258" s="1" t="s">
        <v>38</v>
      </c>
      <c r="U1258" s="1" t="b">
        <v>1</v>
      </c>
      <c r="V1258" s="1" t="b">
        <v>0</v>
      </c>
      <c r="W1258" s="1" t="str" cm="1">
        <f t="array" ref="W1258">_xlfn.XLOOKUP(MID(JuchuZan[[#This Row],[Item'#]],2,3),INDEX(_dtRg_Material,,1),INDEX(_dtRg_Material,,2),"-")</f>
        <v>-</v>
      </c>
      <c r="X1258" s="1">
        <f>JuchuZan[[#This Row],[Total Length]]/JuchuZan[[#This Row],[OrderQty]]</f>
        <v>1240</v>
      </c>
      <c r="Y1258" s="87">
        <f>JuchuZan[[#This Row],[TotalPrice]]+Y1257</f>
        <v>2173091.13</v>
      </c>
      <c r="Z12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8" s="1" t="e">
        <f>JuchuZan[[#This Row],[Total Length]]/JuchuZan[[#This Row],[Total Block]]</f>
        <v>#DIV/0!</v>
      </c>
      <c r="AB1258" s="1">
        <f>JuchuZan[[#This Row],[TotalPrice]]/JuchuZan[[#This Row],[OrderQty]]</f>
        <v>216.3</v>
      </c>
      <c r="AC1258" s="1" t="e">
        <f>_xlfn.XLOOKUP(JuchuZan[[#This Row],[H'#]],#REF!,#REF!,"NA",0)</f>
        <v>#REF!</v>
      </c>
      <c r="AD1258" s="1" t="e">
        <f>_xlfn.XLOOKUP(JuchuZan[[#This Row],[H'#]],#REF!,#REF!,"NA",0)</f>
        <v>#REF!</v>
      </c>
      <c r="AE1258" s="1" t="str">
        <f>_xlfn.XLOOKUP(JuchuZan[[#This Row],[H'#]],[3]Sheet1!$H$2:$H$1079,[3]Sheet1!$B$2:$B$1079,"NA",0)</f>
        <v>NA</v>
      </c>
    </row>
    <row r="1259" spans="1:31">
      <c r="A1259" s="1" t="s">
        <v>3145</v>
      </c>
      <c r="B1259" s="1" t="s">
        <v>2758</v>
      </c>
      <c r="C1259" s="1" t="s">
        <v>2759</v>
      </c>
      <c r="D1259" s="1">
        <v>20</v>
      </c>
      <c r="E1259" s="1">
        <v>29600</v>
      </c>
      <c r="F1259" s="1">
        <v>0</v>
      </c>
      <c r="G1259" s="1" t="s">
        <v>38</v>
      </c>
      <c r="H1259" s="1" t="s">
        <v>2756</v>
      </c>
      <c r="I1259" s="1" t="s">
        <v>50</v>
      </c>
      <c r="J1259" s="1" t="s">
        <v>81</v>
      </c>
      <c r="K1259" s="1" t="s">
        <v>38</v>
      </c>
      <c r="L1259" s="1" t="s">
        <v>61</v>
      </c>
      <c r="M1259" s="1" t="s">
        <v>38</v>
      </c>
      <c r="N1259" s="1">
        <v>224.54</v>
      </c>
      <c r="O1259" s="2">
        <v>4490.8</v>
      </c>
      <c r="P1259" s="1">
        <v>21</v>
      </c>
      <c r="Q1259" s="1">
        <v>20231031</v>
      </c>
      <c r="R1259" s="1">
        <v>20231031</v>
      </c>
      <c r="S1259" s="1">
        <v>20231031</v>
      </c>
      <c r="T1259" s="1" t="s">
        <v>38</v>
      </c>
      <c r="U1259" s="1" t="b">
        <v>0</v>
      </c>
      <c r="V1259" s="1" t="b">
        <v>1</v>
      </c>
      <c r="W1259" s="1" t="str" cm="1">
        <f t="array" ref="W1259">_xlfn.XLOOKUP(MID(JuchuZan[[#This Row],[Item'#]],2,3),INDEX(_dtRg_Material,,1),INDEX(_dtRg_Material,,2),"-")</f>
        <v>-</v>
      </c>
      <c r="X1259" s="1">
        <f>JuchuZan[[#This Row],[Total Length]]/JuchuZan[[#This Row],[OrderQty]]</f>
        <v>1480</v>
      </c>
      <c r="Y1259" s="87">
        <f>JuchuZan[[#This Row],[TotalPrice]]+Y1258</f>
        <v>2177581.9299999997</v>
      </c>
      <c r="Z12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59" s="1" t="e">
        <f>JuchuZan[[#This Row],[Total Length]]/JuchuZan[[#This Row],[Total Block]]</f>
        <v>#DIV/0!</v>
      </c>
      <c r="AB1259" s="1">
        <f>JuchuZan[[#This Row],[TotalPrice]]/JuchuZan[[#This Row],[OrderQty]]</f>
        <v>224.54000000000002</v>
      </c>
      <c r="AC1259" s="1" t="e">
        <f>_xlfn.XLOOKUP(JuchuZan[[#This Row],[H'#]],#REF!,#REF!,"NA",0)</f>
        <v>#REF!</v>
      </c>
      <c r="AD1259" s="1" t="e">
        <f>_xlfn.XLOOKUP(JuchuZan[[#This Row],[H'#]],#REF!,#REF!,"NA",0)</f>
        <v>#REF!</v>
      </c>
      <c r="AE1259" s="1" t="str">
        <f>_xlfn.XLOOKUP(JuchuZan[[#This Row],[H'#]],[3]Sheet1!$H$2:$H$1079,[3]Sheet1!$B$2:$B$1079,"NA",0)</f>
        <v>NA</v>
      </c>
    </row>
    <row r="1260" spans="1:31">
      <c r="A1260" s="1" t="s">
        <v>3146</v>
      </c>
      <c r="B1260" s="1" t="s">
        <v>2761</v>
      </c>
      <c r="C1260" s="1" t="s">
        <v>2762</v>
      </c>
      <c r="D1260" s="1">
        <v>10</v>
      </c>
      <c r="E1260" s="1">
        <v>20200</v>
      </c>
      <c r="F1260" s="1">
        <v>0</v>
      </c>
      <c r="G1260" s="1" t="s">
        <v>38</v>
      </c>
      <c r="H1260" s="1" t="s">
        <v>2756</v>
      </c>
      <c r="I1260" s="1" t="s">
        <v>50</v>
      </c>
      <c r="J1260" s="1" t="s">
        <v>114</v>
      </c>
      <c r="K1260" s="1" t="s">
        <v>38</v>
      </c>
      <c r="L1260" s="1" t="s">
        <v>61</v>
      </c>
      <c r="M1260" s="1" t="s">
        <v>38</v>
      </c>
      <c r="N1260" s="1">
        <v>311.06</v>
      </c>
      <c r="O1260" s="2">
        <v>3110.6</v>
      </c>
      <c r="P1260" s="1">
        <v>21</v>
      </c>
      <c r="Q1260" s="1">
        <v>20231031</v>
      </c>
      <c r="R1260" s="1">
        <v>20231031</v>
      </c>
      <c r="S1260" s="1">
        <v>20231031</v>
      </c>
      <c r="T1260" s="1" t="s">
        <v>38</v>
      </c>
      <c r="U1260" s="1" t="b">
        <v>0</v>
      </c>
      <c r="V1260" s="1" t="b">
        <v>1</v>
      </c>
      <c r="W1260" s="1" t="str" cm="1">
        <f t="array" ref="W1260">_xlfn.XLOOKUP(MID(JuchuZan[[#This Row],[Item'#]],2,3),INDEX(_dtRg_Material,,1),INDEX(_dtRg_Material,,2),"-")</f>
        <v>-</v>
      </c>
      <c r="X1260" s="1">
        <f>JuchuZan[[#This Row],[Total Length]]/JuchuZan[[#This Row],[OrderQty]]</f>
        <v>2020</v>
      </c>
      <c r="Y1260" s="87">
        <f>JuchuZan[[#This Row],[TotalPrice]]+Y1259</f>
        <v>2180692.5299999998</v>
      </c>
      <c r="Z12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0" s="1" t="e">
        <f>JuchuZan[[#This Row],[Total Length]]/JuchuZan[[#This Row],[Total Block]]</f>
        <v>#DIV/0!</v>
      </c>
      <c r="AB1260" s="1">
        <f>JuchuZan[[#This Row],[TotalPrice]]/JuchuZan[[#This Row],[OrderQty]]</f>
        <v>311.06</v>
      </c>
      <c r="AC1260" s="1" t="e">
        <f>_xlfn.XLOOKUP(JuchuZan[[#This Row],[H'#]],#REF!,#REF!,"NA",0)</f>
        <v>#REF!</v>
      </c>
      <c r="AD1260" s="1" t="e">
        <f>_xlfn.XLOOKUP(JuchuZan[[#This Row],[H'#]],#REF!,#REF!,"NA",0)</f>
        <v>#REF!</v>
      </c>
      <c r="AE1260" s="1" t="str">
        <f>_xlfn.XLOOKUP(JuchuZan[[#This Row],[H'#]],[3]Sheet1!$H$2:$H$1079,[3]Sheet1!$B$2:$B$1079,"NA",0)</f>
        <v>NA</v>
      </c>
    </row>
    <row r="1261" spans="1:31">
      <c r="A1261" s="1" t="s">
        <v>3147</v>
      </c>
      <c r="B1261" s="1" t="s">
        <v>2917</v>
      </c>
      <c r="C1261" s="1" t="s">
        <v>2918</v>
      </c>
      <c r="D1261" s="1">
        <v>6</v>
      </c>
      <c r="E1261" s="1">
        <v>6000</v>
      </c>
      <c r="F1261" s="1">
        <v>0</v>
      </c>
      <c r="G1261" s="1" t="s">
        <v>123</v>
      </c>
      <c r="H1261" s="1" t="s">
        <v>324</v>
      </c>
      <c r="I1261" s="1" t="s">
        <v>50</v>
      </c>
      <c r="J1261" s="1" t="s">
        <v>51</v>
      </c>
      <c r="K1261" s="1" t="s">
        <v>38</v>
      </c>
      <c r="L1261" s="1" t="s">
        <v>38</v>
      </c>
      <c r="M1261" s="1" t="s">
        <v>38</v>
      </c>
      <c r="N1261" s="1">
        <v>172</v>
      </c>
      <c r="O1261" s="2">
        <v>1032</v>
      </c>
      <c r="P1261" s="1">
        <v>11</v>
      </c>
      <c r="Q1261" s="1">
        <v>20231031</v>
      </c>
      <c r="R1261" s="1">
        <v>20231031</v>
      </c>
      <c r="S1261" s="1">
        <v>20231031</v>
      </c>
      <c r="T1261" s="1" t="s">
        <v>38</v>
      </c>
      <c r="U1261" s="1" t="b">
        <v>0</v>
      </c>
      <c r="V1261" s="1" t="b">
        <v>1</v>
      </c>
      <c r="W1261" s="1" t="str" cm="1">
        <f t="array" ref="W1261">_xlfn.XLOOKUP(MID(JuchuZan[[#This Row],[Item'#]],2,3),INDEX(_dtRg_Material,,1),INDEX(_dtRg_Material,,2),"-")</f>
        <v>-</v>
      </c>
      <c r="X1261" s="1">
        <f>JuchuZan[[#This Row],[Total Length]]/JuchuZan[[#This Row],[OrderQty]]</f>
        <v>1000</v>
      </c>
      <c r="Y1261" s="87">
        <f>JuchuZan[[#This Row],[TotalPrice]]+Y1260</f>
        <v>2181724.5299999998</v>
      </c>
      <c r="Z12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1" s="1" t="e">
        <f>JuchuZan[[#This Row],[Total Length]]/JuchuZan[[#This Row],[Total Block]]</f>
        <v>#DIV/0!</v>
      </c>
      <c r="AB1261" s="1">
        <f>JuchuZan[[#This Row],[TotalPrice]]/JuchuZan[[#This Row],[OrderQty]]</f>
        <v>172</v>
      </c>
      <c r="AC1261" s="1" t="e">
        <f>_xlfn.XLOOKUP(JuchuZan[[#This Row],[H'#]],#REF!,#REF!,"NA",0)</f>
        <v>#REF!</v>
      </c>
      <c r="AD1261" s="1" t="e">
        <f>_xlfn.XLOOKUP(JuchuZan[[#This Row],[H'#]],#REF!,#REF!,"NA",0)</f>
        <v>#REF!</v>
      </c>
      <c r="AE1261" s="1" t="str">
        <f>_xlfn.XLOOKUP(JuchuZan[[#This Row],[H'#]],[3]Sheet1!$H$2:$H$1079,[3]Sheet1!$B$2:$B$1079,"NA",0)</f>
        <v>ARMOLOY (CHROME)IL</v>
      </c>
    </row>
    <row r="1262" spans="1:31">
      <c r="A1262" s="1" t="s">
        <v>3148</v>
      </c>
      <c r="B1262" s="1" t="s">
        <v>3149</v>
      </c>
      <c r="C1262" s="1" t="s">
        <v>3150</v>
      </c>
      <c r="D1262" s="1">
        <v>1</v>
      </c>
      <c r="E1262" s="1">
        <v>780</v>
      </c>
      <c r="F1262" s="1">
        <v>0</v>
      </c>
      <c r="G1262" s="1" t="s">
        <v>222</v>
      </c>
      <c r="H1262" s="1" t="s">
        <v>471</v>
      </c>
      <c r="I1262" s="1" t="s">
        <v>129</v>
      </c>
      <c r="J1262" s="1" t="s">
        <v>191</v>
      </c>
      <c r="K1262" s="1" t="s">
        <v>38</v>
      </c>
      <c r="L1262" s="1" t="s">
        <v>61</v>
      </c>
      <c r="M1262" s="1" t="s">
        <v>38</v>
      </c>
      <c r="N1262" s="1">
        <v>102.27</v>
      </c>
      <c r="O1262" s="2">
        <v>102.27</v>
      </c>
      <c r="P1262" s="1">
        <v>11</v>
      </c>
      <c r="Q1262" s="1">
        <v>20231103</v>
      </c>
      <c r="R1262" s="1">
        <v>20231031</v>
      </c>
      <c r="S1262" s="1">
        <v>20231031</v>
      </c>
      <c r="T1262" s="1" t="s">
        <v>38</v>
      </c>
      <c r="U1262" s="1" t="b">
        <v>0</v>
      </c>
      <c r="V1262" s="1" t="b">
        <v>1</v>
      </c>
      <c r="W1262" s="1" t="str" cm="1">
        <f t="array" ref="W1262">_xlfn.XLOOKUP(MID(JuchuZan[[#This Row],[Item'#]],2,3),INDEX(_dtRg_Material,,1),INDEX(_dtRg_Material,,2),"-")</f>
        <v>-</v>
      </c>
      <c r="X1262" s="1">
        <f>JuchuZan[[#This Row],[Total Length]]/JuchuZan[[#This Row],[OrderQty]]</f>
        <v>780</v>
      </c>
      <c r="Y1262" s="87">
        <f>JuchuZan[[#This Row],[TotalPrice]]+Y1261</f>
        <v>2181826.7999999998</v>
      </c>
      <c r="Z12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2" s="1" t="e">
        <f>JuchuZan[[#This Row],[Total Length]]/JuchuZan[[#This Row],[Total Block]]</f>
        <v>#DIV/0!</v>
      </c>
      <c r="AB1262" s="1">
        <f>JuchuZan[[#This Row],[TotalPrice]]/JuchuZan[[#This Row],[OrderQty]]</f>
        <v>102.27</v>
      </c>
      <c r="AC1262" s="1" t="e">
        <f>_xlfn.XLOOKUP(JuchuZan[[#This Row],[H'#]],#REF!,#REF!,"NA",0)</f>
        <v>#REF!</v>
      </c>
      <c r="AD1262" s="1" t="e">
        <f>_xlfn.XLOOKUP(JuchuZan[[#This Row],[H'#]],#REF!,#REF!,"NA",0)</f>
        <v>#REF!</v>
      </c>
      <c r="AE1262" s="1" t="str">
        <f>_xlfn.XLOOKUP(JuchuZan[[#This Row],[H'#]],[3]Sheet1!$H$2:$H$1079,[3]Sheet1!$B$2:$B$1079,"NA",0)</f>
        <v>NA</v>
      </c>
    </row>
    <row r="1263" spans="1:31">
      <c r="A1263" s="1" t="s">
        <v>3151</v>
      </c>
      <c r="B1263" s="1" t="s">
        <v>2913</v>
      </c>
      <c r="C1263" s="1" t="s">
        <v>2914</v>
      </c>
      <c r="D1263" s="1">
        <v>18</v>
      </c>
      <c r="E1263" s="1">
        <v>6660</v>
      </c>
      <c r="F1263" s="1">
        <v>36</v>
      </c>
      <c r="G1263" s="1" t="s">
        <v>835</v>
      </c>
      <c r="H1263" s="1" t="s">
        <v>172</v>
      </c>
      <c r="I1263" s="1" t="s">
        <v>173</v>
      </c>
      <c r="J1263" s="1" t="s">
        <v>243</v>
      </c>
      <c r="K1263" s="1" t="s">
        <v>38</v>
      </c>
      <c r="L1263" s="1" t="s">
        <v>38</v>
      </c>
      <c r="M1263" s="1" t="s">
        <v>38</v>
      </c>
      <c r="N1263" s="1">
        <v>61.89</v>
      </c>
      <c r="O1263" s="2">
        <v>1114.02</v>
      </c>
      <c r="P1263" s="1">
        <v>11</v>
      </c>
      <c r="Q1263" s="1">
        <v>20231031</v>
      </c>
      <c r="R1263" s="1">
        <v>20231031</v>
      </c>
      <c r="S1263" s="1">
        <v>20231031</v>
      </c>
      <c r="T1263" s="1" t="s">
        <v>38</v>
      </c>
      <c r="U1263" s="1" t="b">
        <v>0</v>
      </c>
      <c r="V1263" s="1" t="b">
        <v>1</v>
      </c>
      <c r="W1263" s="1" t="str" cm="1">
        <f t="array" ref="W1263">_xlfn.XLOOKUP(MID(JuchuZan[[#This Row],[Item'#]],2,3),INDEX(_dtRg_Material,,1),INDEX(_dtRg_Material,,2),"-")</f>
        <v>M</v>
      </c>
      <c r="X1263" s="1">
        <f>JuchuZan[[#This Row],[Total Length]]/JuchuZan[[#This Row],[OrderQty]]</f>
        <v>370</v>
      </c>
      <c r="Y1263" s="87">
        <f>JuchuZan[[#This Row],[TotalPrice]]+Y1262</f>
        <v>2182940.8199999998</v>
      </c>
      <c r="Z12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3" s="1">
        <f>JuchuZan[[#This Row],[Total Length]]/JuchuZan[[#This Row],[Total Block]]</f>
        <v>185</v>
      </c>
      <c r="AB1263" s="1">
        <f>JuchuZan[[#This Row],[TotalPrice]]/JuchuZan[[#This Row],[OrderQty]]</f>
        <v>61.89</v>
      </c>
      <c r="AC1263" s="1" t="e">
        <f>_xlfn.XLOOKUP(JuchuZan[[#This Row],[H'#]],#REF!,#REF!,"NA",0)</f>
        <v>#REF!</v>
      </c>
      <c r="AD1263" s="1" t="e">
        <f>_xlfn.XLOOKUP(JuchuZan[[#This Row],[H'#]],#REF!,#REF!,"NA",0)</f>
        <v>#REF!</v>
      </c>
      <c r="AE1263" s="1" t="str">
        <f>_xlfn.XLOOKUP(JuchuZan[[#This Row],[H'#]],[3]Sheet1!$H$2:$H$1079,[3]Sheet1!$B$2:$B$1079,"NA",0)</f>
        <v>WHEEL CUTTING HALF 4</v>
      </c>
    </row>
    <row r="1264" spans="1:31">
      <c r="A1264" s="1" t="s">
        <v>3152</v>
      </c>
      <c r="B1264" s="1" t="s">
        <v>3153</v>
      </c>
      <c r="C1264" s="1" t="s">
        <v>3154</v>
      </c>
      <c r="D1264" s="1">
        <v>4</v>
      </c>
      <c r="E1264" s="1">
        <v>0</v>
      </c>
      <c r="F1264" s="1">
        <v>4</v>
      </c>
      <c r="G1264" s="1" t="s">
        <v>139</v>
      </c>
      <c r="H1264" s="1" t="s">
        <v>49</v>
      </c>
      <c r="I1264" s="1" t="s">
        <v>50</v>
      </c>
      <c r="J1264" s="1" t="s">
        <v>114</v>
      </c>
      <c r="K1264" s="1" t="s">
        <v>60</v>
      </c>
      <c r="L1264" s="1" t="s">
        <v>38</v>
      </c>
      <c r="M1264" s="1" t="s">
        <v>38</v>
      </c>
      <c r="N1264" s="1">
        <v>82</v>
      </c>
      <c r="O1264" s="2">
        <v>328</v>
      </c>
      <c r="P1264" s="1">
        <v>11</v>
      </c>
      <c r="Q1264" s="1">
        <v>20230810</v>
      </c>
      <c r="R1264" s="1">
        <v>20231031</v>
      </c>
      <c r="S1264" s="1">
        <v>20231031</v>
      </c>
      <c r="T1264" s="1" t="s">
        <v>38</v>
      </c>
      <c r="U1264" s="1" t="b">
        <v>0</v>
      </c>
      <c r="V1264" s="1" t="b">
        <v>1</v>
      </c>
      <c r="W1264" s="1" t="str" cm="1">
        <f t="array" ref="W1264">_xlfn.XLOOKUP(MID(JuchuZan[[#This Row],[Item'#]],2,3),INDEX(_dtRg_Material,,1),INDEX(_dtRg_Material,,2),"-")</f>
        <v>-</v>
      </c>
      <c r="X1264" s="1">
        <f>JuchuZan[[#This Row],[Total Length]]/JuchuZan[[#This Row],[OrderQty]]</f>
        <v>0</v>
      </c>
      <c r="Y1264" s="87">
        <f>JuchuZan[[#This Row],[TotalPrice]]+Y1263</f>
        <v>2183268.8199999998</v>
      </c>
      <c r="Z12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4" s="1">
        <f>JuchuZan[[#This Row],[Total Length]]/JuchuZan[[#This Row],[Total Block]]</f>
        <v>0</v>
      </c>
      <c r="AB1264" s="1">
        <f>JuchuZan[[#This Row],[TotalPrice]]/JuchuZan[[#This Row],[OrderQty]]</f>
        <v>82</v>
      </c>
      <c r="AC1264" s="1" t="e">
        <f>_xlfn.XLOOKUP(JuchuZan[[#This Row],[H'#]],#REF!,#REF!,"NA",0)</f>
        <v>#REF!</v>
      </c>
      <c r="AD1264" s="1" t="e">
        <f>_xlfn.XLOOKUP(JuchuZan[[#This Row],[H'#]],#REF!,#REF!,"NA",0)</f>
        <v>#REF!</v>
      </c>
      <c r="AE1264" s="1" t="str">
        <f>_xlfn.XLOOKUP(JuchuZan[[#This Row],[H'#]],[3]Sheet1!$H$2:$H$1079,[3]Sheet1!$B$2:$B$1079,"NA",0)</f>
        <v>INJECTION MOLDING</v>
      </c>
    </row>
    <row r="1265" spans="1:31">
      <c r="A1265" s="1" t="s">
        <v>3155</v>
      </c>
      <c r="B1265" s="1" t="s">
        <v>3156</v>
      </c>
      <c r="C1265" s="1" t="s">
        <v>3157</v>
      </c>
      <c r="D1265" s="1">
        <v>2</v>
      </c>
      <c r="E1265" s="1">
        <v>680</v>
      </c>
      <c r="F1265" s="1">
        <v>4</v>
      </c>
      <c r="G1265" s="1" t="s">
        <v>135</v>
      </c>
      <c r="H1265" s="1" t="s">
        <v>49</v>
      </c>
      <c r="I1265" s="1" t="s">
        <v>50</v>
      </c>
      <c r="J1265" s="1" t="s">
        <v>81</v>
      </c>
      <c r="K1265" s="1" t="s">
        <v>82</v>
      </c>
      <c r="L1265" s="1" t="s">
        <v>38</v>
      </c>
      <c r="M1265" s="1" t="s">
        <v>53</v>
      </c>
      <c r="N1265" s="1">
        <v>215.27</v>
      </c>
      <c r="O1265" s="2">
        <v>430.54</v>
      </c>
      <c r="P1265" s="1">
        <v>11</v>
      </c>
      <c r="Q1265" s="1">
        <v>20231031</v>
      </c>
      <c r="R1265" s="1">
        <v>20231031</v>
      </c>
      <c r="S1265" s="1">
        <v>20231031</v>
      </c>
      <c r="T1265" s="1" t="s">
        <v>38</v>
      </c>
      <c r="U1265" s="1" t="b">
        <v>0</v>
      </c>
      <c r="V1265" s="1" t="b">
        <v>1</v>
      </c>
      <c r="W1265" s="1" t="str" cm="1">
        <f t="array" ref="W1265">_xlfn.XLOOKUP(MID(JuchuZan[[#This Row],[Item'#]],2,3),INDEX(_dtRg_Material,,1),INDEX(_dtRg_Material,,2),"-")</f>
        <v>-</v>
      </c>
      <c r="X1265" s="1">
        <f>JuchuZan[[#This Row],[Total Length]]/JuchuZan[[#This Row],[OrderQty]]</f>
        <v>340</v>
      </c>
      <c r="Y1265" s="87">
        <f>JuchuZan[[#This Row],[TotalPrice]]+Y1264</f>
        <v>2183699.36</v>
      </c>
      <c r="Z12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5" s="1">
        <f>JuchuZan[[#This Row],[Total Length]]/JuchuZan[[#This Row],[Total Block]]</f>
        <v>170</v>
      </c>
      <c r="AB1265" s="1">
        <f>JuchuZan[[#This Row],[TotalPrice]]/JuchuZan[[#This Row],[OrderQty]]</f>
        <v>215.27</v>
      </c>
      <c r="AC1265" s="1" t="e">
        <f>_xlfn.XLOOKUP(JuchuZan[[#This Row],[H'#]],#REF!,#REF!,"NA",0)</f>
        <v>#REF!</v>
      </c>
      <c r="AD1265" s="1" t="e">
        <f>_xlfn.XLOOKUP(JuchuZan[[#This Row],[H'#]],#REF!,#REF!,"NA",0)</f>
        <v>#REF!</v>
      </c>
      <c r="AE1265" s="1" t="str">
        <f>_xlfn.XLOOKUP(JuchuZan[[#This Row],[H'#]],[3]Sheet1!$H$2:$H$1079,[3]Sheet1!$B$2:$B$1079,"NA",0)</f>
        <v>WASHING BLOCK</v>
      </c>
    </row>
    <row r="1266" spans="1:31" hidden="1">
      <c r="A1266" s="1" t="s">
        <v>3158</v>
      </c>
      <c r="B1266" s="1" t="s">
        <v>3159</v>
      </c>
      <c r="C1266" s="1" t="s">
        <v>3160</v>
      </c>
      <c r="D1266" s="1">
        <v>3</v>
      </c>
      <c r="E1266" s="1">
        <v>9435</v>
      </c>
      <c r="F1266" s="1">
        <v>0</v>
      </c>
      <c r="G1266" s="1" t="s">
        <v>42</v>
      </c>
      <c r="H1266" s="1" t="s">
        <v>324</v>
      </c>
      <c r="I1266" s="1" t="s">
        <v>50</v>
      </c>
      <c r="J1266" s="1" t="s">
        <v>68</v>
      </c>
      <c r="K1266" s="1" t="s">
        <v>38</v>
      </c>
      <c r="L1266" s="1" t="s">
        <v>38</v>
      </c>
      <c r="M1266" s="1" t="s">
        <v>38</v>
      </c>
      <c r="N1266" s="1">
        <v>958.93</v>
      </c>
      <c r="O1266" s="2">
        <v>2876.79</v>
      </c>
      <c r="P1266" s="1">
        <v>11</v>
      </c>
      <c r="Q1266" s="1">
        <v>20230905</v>
      </c>
      <c r="R1266" s="1">
        <v>20231031</v>
      </c>
      <c r="S1266" s="1">
        <v>20231031</v>
      </c>
      <c r="T1266" s="1" t="s">
        <v>38</v>
      </c>
      <c r="U1266" s="1" t="b">
        <v>0</v>
      </c>
      <c r="V1266" s="1" t="b">
        <v>0</v>
      </c>
      <c r="W1266" s="1" t="str" cm="1">
        <f t="array" ref="W1266">_xlfn.XLOOKUP(MID(JuchuZan[[#This Row],[Item'#]],2,3),INDEX(_dtRg_Material,,1),INDEX(_dtRg_Material,,2),"-")</f>
        <v>-</v>
      </c>
      <c r="X1266" s="1">
        <f>JuchuZan[[#This Row],[Total Length]]/JuchuZan[[#This Row],[OrderQty]]</f>
        <v>3145</v>
      </c>
      <c r="Y1266" s="87">
        <f>JuchuZan[[#This Row],[TotalPrice]]+Y1265</f>
        <v>2186576.15</v>
      </c>
      <c r="Z12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6" s="1" t="e">
        <f>JuchuZan[[#This Row],[Total Length]]/JuchuZan[[#This Row],[Total Block]]</f>
        <v>#DIV/0!</v>
      </c>
      <c r="AB1266" s="1">
        <f>JuchuZan[[#This Row],[TotalPrice]]/JuchuZan[[#This Row],[OrderQty]]</f>
        <v>958.93</v>
      </c>
      <c r="AC1266" s="1" t="e">
        <f>_xlfn.XLOOKUP(JuchuZan[[#This Row],[H'#]],#REF!,#REF!,"NA",0)</f>
        <v>#REF!</v>
      </c>
      <c r="AD1266" s="1" t="e">
        <f>_xlfn.XLOOKUP(JuchuZan[[#This Row],[H'#]],#REF!,#REF!,"NA",0)</f>
        <v>#REF!</v>
      </c>
      <c r="AE1266" s="1" t="str">
        <f>_xlfn.XLOOKUP(JuchuZan[[#This Row],[H'#]],[3]Sheet1!$H$2:$H$1079,[3]Sheet1!$B$2:$B$1079,"NA",0)</f>
        <v>NA</v>
      </c>
    </row>
    <row r="1267" spans="1:31">
      <c r="A1267" s="1" t="s">
        <v>3161</v>
      </c>
      <c r="B1267" s="1" t="s">
        <v>934</v>
      </c>
      <c r="C1267" s="1" t="s">
        <v>935</v>
      </c>
      <c r="D1267" s="1">
        <v>24</v>
      </c>
      <c r="E1267" s="1">
        <v>29184</v>
      </c>
      <c r="F1267" s="1">
        <v>48</v>
      </c>
      <c r="G1267" s="1" t="s">
        <v>936</v>
      </c>
      <c r="H1267" s="1" t="s">
        <v>49</v>
      </c>
      <c r="I1267" s="1" t="s">
        <v>50</v>
      </c>
      <c r="J1267" s="1" t="s">
        <v>397</v>
      </c>
      <c r="K1267" s="1" t="s">
        <v>82</v>
      </c>
      <c r="L1267" s="1" t="s">
        <v>38</v>
      </c>
      <c r="M1267" s="1" t="s">
        <v>53</v>
      </c>
      <c r="N1267" s="1">
        <v>282.52</v>
      </c>
      <c r="O1267" s="2">
        <v>6780.48</v>
      </c>
      <c r="P1267" s="1">
        <v>11</v>
      </c>
      <c r="Q1267" s="1">
        <v>20231120</v>
      </c>
      <c r="R1267" s="1">
        <v>20231031</v>
      </c>
      <c r="S1267" s="1">
        <v>20231120</v>
      </c>
      <c r="T1267" s="1" t="s">
        <v>937</v>
      </c>
      <c r="U1267" s="1" t="b">
        <v>0</v>
      </c>
      <c r="V1267" s="1" t="b">
        <v>1</v>
      </c>
      <c r="W1267" s="1" t="str" cm="1">
        <f t="array" ref="W1267">_xlfn.XLOOKUP(MID(JuchuZan[[#This Row],[Item'#]],2,3),INDEX(_dtRg_Material,,1),INDEX(_dtRg_Material,,2),"-")</f>
        <v>-</v>
      </c>
      <c r="X1267" s="1">
        <f>JuchuZan[[#This Row],[Total Length]]/JuchuZan[[#This Row],[OrderQty]]</f>
        <v>1216</v>
      </c>
      <c r="Y1267" s="87">
        <f>JuchuZan[[#This Row],[TotalPrice]]+Y1266</f>
        <v>2193356.63</v>
      </c>
      <c r="Z12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7" s="1">
        <f>JuchuZan[[#This Row],[Total Length]]/JuchuZan[[#This Row],[Total Block]]</f>
        <v>608</v>
      </c>
      <c r="AB1267" s="1">
        <f>JuchuZan[[#This Row],[TotalPrice]]/JuchuZan[[#This Row],[OrderQty]]</f>
        <v>282.52</v>
      </c>
      <c r="AC1267" s="1" t="e">
        <f>_xlfn.XLOOKUP(JuchuZan[[#This Row],[H'#]],#REF!,#REF!,"NA",0)</f>
        <v>#REF!</v>
      </c>
      <c r="AD1267" s="1" t="e">
        <f>_xlfn.XLOOKUP(JuchuZan[[#This Row],[H'#]],#REF!,#REF!,"NA",0)</f>
        <v>#REF!</v>
      </c>
      <c r="AE1267" s="1" t="str">
        <f>_xlfn.XLOOKUP(JuchuZan[[#This Row],[H'#]],[3]Sheet1!$H$2:$H$1079,[3]Sheet1!$B$2:$B$1079,"NA",0)</f>
        <v>NA</v>
      </c>
    </row>
    <row r="1268" spans="1:31" hidden="1">
      <c r="A1268" s="1" t="s">
        <v>3162</v>
      </c>
      <c r="B1268" s="1" t="s">
        <v>3163</v>
      </c>
      <c r="C1268" s="1" t="s">
        <v>3164</v>
      </c>
      <c r="D1268" s="1">
        <v>10</v>
      </c>
      <c r="E1268" s="1">
        <v>15000</v>
      </c>
      <c r="F1268" s="1">
        <v>0</v>
      </c>
      <c r="G1268" s="1" t="s">
        <v>350</v>
      </c>
      <c r="H1268" s="1" t="s">
        <v>595</v>
      </c>
      <c r="I1268" s="1" t="s">
        <v>67</v>
      </c>
      <c r="J1268" s="1" t="s">
        <v>44</v>
      </c>
      <c r="K1268" s="1" t="s">
        <v>38</v>
      </c>
      <c r="L1268" s="1" t="s">
        <v>61</v>
      </c>
      <c r="M1268" s="1" t="s">
        <v>38</v>
      </c>
      <c r="N1268" s="1">
        <v>253.6</v>
      </c>
      <c r="O1268" s="2">
        <v>2536</v>
      </c>
      <c r="P1268" s="1">
        <v>11</v>
      </c>
      <c r="Q1268" s="1">
        <v>20231120</v>
      </c>
      <c r="R1268" s="1">
        <v>20231031</v>
      </c>
      <c r="S1268" s="1">
        <v>20231120</v>
      </c>
      <c r="T1268" s="1" t="s">
        <v>38</v>
      </c>
      <c r="U1268" s="1" t="b">
        <v>0</v>
      </c>
      <c r="V1268" s="1" t="b">
        <v>0</v>
      </c>
      <c r="W1268" s="1" t="str" cm="1">
        <f t="array" ref="W1268">_xlfn.XLOOKUP(MID(JuchuZan[[#This Row],[Item'#]],2,3),INDEX(_dtRg_Material,,1),INDEX(_dtRg_Material,,2),"-")</f>
        <v>-</v>
      </c>
      <c r="X1268" s="1">
        <f>JuchuZan[[#This Row],[Total Length]]/JuchuZan[[#This Row],[OrderQty]]</f>
        <v>1500</v>
      </c>
      <c r="Y1268" s="87">
        <f>JuchuZan[[#This Row],[TotalPrice]]+Y1267</f>
        <v>2195892.63</v>
      </c>
      <c r="Z12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8" s="1" t="e">
        <f>JuchuZan[[#This Row],[Total Length]]/JuchuZan[[#This Row],[Total Block]]</f>
        <v>#DIV/0!</v>
      </c>
      <c r="AB1268" s="1">
        <f>JuchuZan[[#This Row],[TotalPrice]]/JuchuZan[[#This Row],[OrderQty]]</f>
        <v>253.6</v>
      </c>
      <c r="AC1268" s="1" t="e">
        <f>_xlfn.XLOOKUP(JuchuZan[[#This Row],[H'#]],#REF!,#REF!,"NA",0)</f>
        <v>#REF!</v>
      </c>
      <c r="AD1268" s="1" t="e">
        <f>_xlfn.XLOOKUP(JuchuZan[[#This Row],[H'#]],#REF!,#REF!,"NA",0)</f>
        <v>#REF!</v>
      </c>
      <c r="AE1268" s="1" t="str">
        <f>_xlfn.XLOOKUP(JuchuZan[[#This Row],[H'#]],[3]Sheet1!$H$2:$H$1079,[3]Sheet1!$B$2:$B$1079,"NA",0)</f>
        <v>NA</v>
      </c>
    </row>
    <row r="1269" spans="1:31" hidden="1">
      <c r="A1269" s="1" t="s">
        <v>3165</v>
      </c>
      <c r="B1269" s="1" t="s">
        <v>142</v>
      </c>
      <c r="C1269" s="1" t="s">
        <v>143</v>
      </c>
      <c r="D1269" s="1">
        <v>72</v>
      </c>
      <c r="E1269" s="1">
        <v>0</v>
      </c>
      <c r="F1269" s="1">
        <v>72</v>
      </c>
      <c r="G1269" s="1" t="s">
        <v>144</v>
      </c>
      <c r="H1269" s="1" t="s">
        <v>49</v>
      </c>
      <c r="I1269" s="1" t="s">
        <v>50</v>
      </c>
      <c r="J1269" s="1" t="s">
        <v>59</v>
      </c>
      <c r="K1269" s="1" t="s">
        <v>82</v>
      </c>
      <c r="L1269" s="1" t="s">
        <v>61</v>
      </c>
      <c r="M1269" s="1" t="s">
        <v>38</v>
      </c>
      <c r="N1269" s="1">
        <v>27.77</v>
      </c>
      <c r="O1269" s="2">
        <v>1999.44</v>
      </c>
      <c r="P1269" s="1">
        <v>11</v>
      </c>
      <c r="Q1269" s="1">
        <v>20231221</v>
      </c>
      <c r="R1269" s="1">
        <v>20231031</v>
      </c>
      <c r="S1269" s="1">
        <v>20231221</v>
      </c>
      <c r="T1269" s="1" t="s">
        <v>38</v>
      </c>
      <c r="U1269" s="1" t="b">
        <v>1</v>
      </c>
      <c r="V1269" s="1" t="b">
        <v>0</v>
      </c>
      <c r="W1269" s="1" t="str" cm="1">
        <f t="array" ref="W1269">_xlfn.XLOOKUP(MID(JuchuZan[[#This Row],[Item'#]],2,3),INDEX(_dtRg_Material,,1),INDEX(_dtRg_Material,,2),"-")</f>
        <v>-</v>
      </c>
      <c r="X1269" s="1">
        <f>JuchuZan[[#This Row],[Total Length]]/JuchuZan[[#This Row],[OrderQty]]</f>
        <v>0</v>
      </c>
      <c r="Y1269" s="87">
        <f>JuchuZan[[#This Row],[TotalPrice]]+Y1268</f>
        <v>2197892.0699999998</v>
      </c>
      <c r="Z12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69" s="1">
        <f>JuchuZan[[#This Row],[Total Length]]/JuchuZan[[#This Row],[Total Block]]</f>
        <v>0</v>
      </c>
      <c r="AB1269" s="1">
        <f>JuchuZan[[#This Row],[TotalPrice]]/JuchuZan[[#This Row],[OrderQty]]</f>
        <v>27.77</v>
      </c>
      <c r="AC1269" s="1" t="e">
        <f>_xlfn.XLOOKUP(JuchuZan[[#This Row],[H'#]],#REF!,#REF!,"NA",0)</f>
        <v>#REF!</v>
      </c>
      <c r="AD1269" s="1" t="e">
        <f>_xlfn.XLOOKUP(JuchuZan[[#This Row],[H'#]],#REF!,#REF!,"NA",0)</f>
        <v>#REF!</v>
      </c>
      <c r="AE1269" s="1" t="str">
        <f>_xlfn.XLOOKUP(JuchuZan[[#This Row],[H'#]],[3]Sheet1!$H$2:$H$1079,[3]Sheet1!$B$2:$B$1079,"NA",0)</f>
        <v>NA</v>
      </c>
    </row>
    <row r="1270" spans="1:31" hidden="1">
      <c r="A1270" s="1" t="s">
        <v>3166</v>
      </c>
      <c r="B1270" s="1" t="s">
        <v>1558</v>
      </c>
      <c r="C1270" s="1" t="s">
        <v>1559</v>
      </c>
      <c r="D1270" s="1">
        <v>20</v>
      </c>
      <c r="E1270" s="1">
        <v>0</v>
      </c>
      <c r="F1270" s="1">
        <v>0</v>
      </c>
      <c r="G1270" s="1" t="s">
        <v>2285</v>
      </c>
      <c r="H1270" s="1" t="s">
        <v>200</v>
      </c>
      <c r="I1270" s="1" t="s">
        <v>201</v>
      </c>
      <c r="J1270" s="1" t="s">
        <v>1560</v>
      </c>
      <c r="K1270" s="1" t="s">
        <v>38</v>
      </c>
      <c r="L1270" s="1" t="s">
        <v>38</v>
      </c>
      <c r="M1270" s="1" t="s">
        <v>38</v>
      </c>
      <c r="N1270" s="1">
        <v>518.46</v>
      </c>
      <c r="O1270" s="2">
        <v>10369.200000000001</v>
      </c>
      <c r="P1270" s="1">
        <v>11</v>
      </c>
      <c r="Q1270" s="1">
        <v>20231101</v>
      </c>
      <c r="R1270" s="1">
        <v>20231101</v>
      </c>
      <c r="S1270" s="1">
        <v>20231101</v>
      </c>
      <c r="T1270" s="1" t="s">
        <v>38</v>
      </c>
      <c r="U1270" s="1" t="b">
        <v>0</v>
      </c>
      <c r="V1270" s="1" t="b">
        <v>0</v>
      </c>
      <c r="W1270" s="1" t="str" cm="1">
        <f t="array" ref="W1270">_xlfn.XLOOKUP(MID(JuchuZan[[#This Row],[Item'#]],2,3),INDEX(_dtRg_Material,,1),INDEX(_dtRg_Material,,2),"-")</f>
        <v>-</v>
      </c>
      <c r="X1270" s="1">
        <f>JuchuZan[[#This Row],[Total Length]]/JuchuZan[[#This Row],[OrderQty]]</f>
        <v>0</v>
      </c>
      <c r="Y1270" s="87">
        <f>JuchuZan[[#This Row],[TotalPrice]]+Y1269</f>
        <v>2208261.27</v>
      </c>
      <c r="Z12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0" s="1" t="e">
        <f>JuchuZan[[#This Row],[Total Length]]/JuchuZan[[#This Row],[Total Block]]</f>
        <v>#DIV/0!</v>
      </c>
      <c r="AB1270" s="1">
        <f>JuchuZan[[#This Row],[TotalPrice]]/JuchuZan[[#This Row],[OrderQty]]</f>
        <v>518.46</v>
      </c>
      <c r="AC1270" s="1" t="e">
        <f>_xlfn.XLOOKUP(JuchuZan[[#This Row],[H'#]],#REF!,#REF!,"NA",0)</f>
        <v>#REF!</v>
      </c>
      <c r="AD1270" s="1" t="e">
        <f>_xlfn.XLOOKUP(JuchuZan[[#This Row],[H'#]],#REF!,#REF!,"NA",0)</f>
        <v>#REF!</v>
      </c>
      <c r="AE1270" s="1" t="str">
        <f>_xlfn.XLOOKUP(JuchuZan[[#This Row],[H'#]],[3]Sheet1!$H$2:$H$1079,[3]Sheet1!$B$2:$B$1079,"NA",0)</f>
        <v>BURTON (BLACK ANODIZE) TYPE 2</v>
      </c>
    </row>
    <row r="1271" spans="1:31">
      <c r="A1271" s="1" t="s">
        <v>3167</v>
      </c>
      <c r="B1271" s="1" t="s">
        <v>1951</v>
      </c>
      <c r="C1271" s="1" t="s">
        <v>1952</v>
      </c>
      <c r="D1271" s="1">
        <v>15</v>
      </c>
      <c r="E1271" s="1">
        <v>30000</v>
      </c>
      <c r="F1271" s="1">
        <v>15</v>
      </c>
      <c r="G1271" s="1" t="s">
        <v>1953</v>
      </c>
      <c r="H1271" s="1" t="s">
        <v>183</v>
      </c>
      <c r="I1271" s="1" t="s">
        <v>184</v>
      </c>
      <c r="J1271" s="1" t="s">
        <v>59</v>
      </c>
      <c r="K1271" s="1" t="s">
        <v>38</v>
      </c>
      <c r="L1271" s="1" t="s">
        <v>38</v>
      </c>
      <c r="M1271" s="1" t="s">
        <v>38</v>
      </c>
      <c r="N1271" s="1">
        <v>234</v>
      </c>
      <c r="O1271" s="2">
        <v>3510</v>
      </c>
      <c r="P1271" s="1">
        <v>11</v>
      </c>
      <c r="Q1271" s="1">
        <v>20231101</v>
      </c>
      <c r="R1271" s="1">
        <v>20231101</v>
      </c>
      <c r="S1271" s="1">
        <v>20231101</v>
      </c>
      <c r="T1271" s="1" t="s">
        <v>38</v>
      </c>
      <c r="U1271" s="1" t="b">
        <v>0</v>
      </c>
      <c r="V1271" s="1" t="b">
        <v>1</v>
      </c>
      <c r="W1271" s="1" t="str" cm="1">
        <f t="array" ref="W1271">_xlfn.XLOOKUP(MID(JuchuZan[[#This Row],[Item'#]],2,3),INDEX(_dtRg_Material,,1),INDEX(_dtRg_Material,,2),"-")</f>
        <v>M</v>
      </c>
      <c r="X1271" s="1">
        <f>JuchuZan[[#This Row],[Total Length]]/JuchuZan[[#This Row],[OrderQty]]</f>
        <v>2000</v>
      </c>
      <c r="Y1271" s="87">
        <f>JuchuZan[[#This Row],[TotalPrice]]+Y1270</f>
        <v>2211771.27</v>
      </c>
      <c r="Z12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1" s="1">
        <f>JuchuZan[[#This Row],[Total Length]]/JuchuZan[[#This Row],[Total Block]]</f>
        <v>2000</v>
      </c>
      <c r="AB1271" s="1">
        <f>JuchuZan[[#This Row],[TotalPrice]]/JuchuZan[[#This Row],[OrderQty]]</f>
        <v>234</v>
      </c>
      <c r="AC1271" s="1" t="e">
        <f>_xlfn.XLOOKUP(JuchuZan[[#This Row],[H'#]],#REF!,#REF!,"NA",0)</f>
        <v>#REF!</v>
      </c>
      <c r="AD1271" s="1" t="e">
        <f>_xlfn.XLOOKUP(JuchuZan[[#This Row],[H'#]],#REF!,#REF!,"NA",0)</f>
        <v>#REF!</v>
      </c>
      <c r="AE1271" s="1" t="str">
        <f>_xlfn.XLOOKUP(JuchuZan[[#This Row],[H'#]],[3]Sheet1!$H$2:$H$1079,[3]Sheet1!$B$2:$B$1079,"NA",0)</f>
        <v>NA</v>
      </c>
    </row>
    <row r="1272" spans="1:31">
      <c r="A1272" s="1" t="s">
        <v>4171</v>
      </c>
      <c r="B1272" s="1" t="s">
        <v>1566</v>
      </c>
      <c r="C1272" s="1" t="s">
        <v>1567</v>
      </c>
      <c r="D1272" s="1">
        <v>66</v>
      </c>
      <c r="E1272" s="1">
        <v>55440</v>
      </c>
      <c r="F1272" s="1">
        <v>132</v>
      </c>
      <c r="G1272" s="1" t="s">
        <v>559</v>
      </c>
      <c r="H1272" s="1" t="s">
        <v>1568</v>
      </c>
      <c r="I1272" s="1" t="s">
        <v>1569</v>
      </c>
      <c r="J1272" s="1" t="s">
        <v>51</v>
      </c>
      <c r="K1272" s="1" t="s">
        <v>60</v>
      </c>
      <c r="L1272" s="1" t="s">
        <v>96</v>
      </c>
      <c r="M1272" s="1" t="s">
        <v>208</v>
      </c>
      <c r="N1272" s="1">
        <v>134.5</v>
      </c>
      <c r="O1272" s="2">
        <v>8877</v>
      </c>
      <c r="P1272" s="1">
        <v>11</v>
      </c>
      <c r="Q1272" s="1">
        <v>20231101</v>
      </c>
      <c r="R1272" s="1">
        <v>20231101</v>
      </c>
      <c r="S1272" s="1">
        <v>20231101</v>
      </c>
      <c r="T1272" s="1" t="s">
        <v>38</v>
      </c>
      <c r="U1272" s="1" t="b">
        <v>0</v>
      </c>
      <c r="V1272" s="1" t="b">
        <v>1</v>
      </c>
      <c r="W1272" s="1" t="str" cm="1">
        <f t="array" ref="W1272">_xlfn.XLOOKUP(MID(JuchuZan[[#This Row],[Item'#]],2,3),INDEX(_dtRg_Material,,1),INDEX(_dtRg_Material,,2),"-")</f>
        <v>-</v>
      </c>
      <c r="X1272" s="1">
        <f>JuchuZan[[#This Row],[Total Length]]/JuchuZan[[#This Row],[OrderQty]]</f>
        <v>840</v>
      </c>
      <c r="Y1272" s="87">
        <f>JuchuZan[[#This Row],[TotalPrice]]+Y1271</f>
        <v>2220648.27</v>
      </c>
      <c r="Z12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272" s="1">
        <f>JuchuZan[[#This Row],[Total Length]]/JuchuZan[[#This Row],[Total Block]]</f>
        <v>420</v>
      </c>
      <c r="AB1272" s="1">
        <f>JuchuZan[[#This Row],[TotalPrice]]/JuchuZan[[#This Row],[OrderQty]]</f>
        <v>134.5</v>
      </c>
      <c r="AC1272" s="1" t="e">
        <f>_xlfn.XLOOKUP(JuchuZan[[#This Row],[H'#]],#REF!,#REF!,"NA",0)</f>
        <v>#REF!</v>
      </c>
      <c r="AD1272" s="1" t="e">
        <f>_xlfn.XLOOKUP(JuchuZan[[#This Row],[H'#]],#REF!,#REF!,"NA",0)</f>
        <v>#REF!</v>
      </c>
      <c r="AE1272" s="1" t="str">
        <f>_xlfn.XLOOKUP(JuchuZan[[#This Row],[H'#]],[3]Sheet1!$H$2:$H$1079,[3]Sheet1!$B$2:$B$1079,"NA",0)</f>
        <v>NA</v>
      </c>
    </row>
    <row r="1273" spans="1:31">
      <c r="A1273" s="1" t="s">
        <v>3168</v>
      </c>
      <c r="B1273" s="1" t="s">
        <v>3169</v>
      </c>
      <c r="C1273" s="1" t="s">
        <v>3170</v>
      </c>
      <c r="D1273" s="1">
        <v>2</v>
      </c>
      <c r="E1273" s="1">
        <v>260</v>
      </c>
      <c r="F1273" s="1">
        <v>2</v>
      </c>
      <c r="G1273" s="1" t="s">
        <v>156</v>
      </c>
      <c r="H1273" s="1" t="s">
        <v>49</v>
      </c>
      <c r="I1273" s="1" t="s">
        <v>50</v>
      </c>
      <c r="J1273" s="1" t="s">
        <v>397</v>
      </c>
      <c r="K1273" s="1" t="s">
        <v>60</v>
      </c>
      <c r="L1273" s="1" t="s">
        <v>38</v>
      </c>
      <c r="M1273" s="1" t="s">
        <v>38</v>
      </c>
      <c r="N1273" s="1">
        <v>73.599999999999994</v>
      </c>
      <c r="O1273" s="2">
        <v>147.19999999999999</v>
      </c>
      <c r="P1273" s="1">
        <v>11</v>
      </c>
      <c r="Q1273" s="1">
        <v>20231101</v>
      </c>
      <c r="R1273" s="1">
        <v>20231101</v>
      </c>
      <c r="S1273" s="1">
        <v>20231101</v>
      </c>
      <c r="T1273" s="1" t="s">
        <v>38</v>
      </c>
      <c r="U1273" s="1" t="b">
        <v>0</v>
      </c>
      <c r="V1273" s="1" t="b">
        <v>1</v>
      </c>
      <c r="W1273" s="1" t="str" cm="1">
        <f t="array" ref="W1273">_xlfn.XLOOKUP(MID(JuchuZan[[#This Row],[Item'#]],2,3),INDEX(_dtRg_Material,,1),INDEX(_dtRg_Material,,2),"-")</f>
        <v>-</v>
      </c>
      <c r="X1273" s="1">
        <f>JuchuZan[[#This Row],[Total Length]]/JuchuZan[[#This Row],[OrderQty]]</f>
        <v>130</v>
      </c>
      <c r="Y1273" s="87">
        <f>JuchuZan[[#This Row],[TotalPrice]]+Y1272</f>
        <v>2220795.4700000002</v>
      </c>
      <c r="Z12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3" s="1">
        <f>JuchuZan[[#This Row],[Total Length]]/JuchuZan[[#This Row],[Total Block]]</f>
        <v>130</v>
      </c>
      <c r="AB1273" s="1">
        <f>JuchuZan[[#This Row],[TotalPrice]]/JuchuZan[[#This Row],[OrderQty]]</f>
        <v>73.599999999999994</v>
      </c>
      <c r="AC1273" s="1" t="e">
        <f>_xlfn.XLOOKUP(JuchuZan[[#This Row],[H'#]],#REF!,#REF!,"NA",0)</f>
        <v>#REF!</v>
      </c>
      <c r="AD1273" s="1" t="e">
        <f>_xlfn.XLOOKUP(JuchuZan[[#This Row],[H'#]],#REF!,#REF!,"NA",0)</f>
        <v>#REF!</v>
      </c>
      <c r="AE1273" s="1" t="str">
        <f>_xlfn.XLOOKUP(JuchuZan[[#This Row],[H'#]],[3]Sheet1!$H$2:$H$1079,[3]Sheet1!$B$2:$B$1079,"NA",0)</f>
        <v>NA</v>
      </c>
    </row>
    <row r="1274" spans="1:31">
      <c r="A1274" s="1" t="s">
        <v>3171</v>
      </c>
      <c r="B1274" s="1" t="s">
        <v>3172</v>
      </c>
      <c r="C1274" s="1" t="s">
        <v>3173</v>
      </c>
      <c r="D1274" s="1">
        <v>15</v>
      </c>
      <c r="E1274" s="1">
        <v>4800</v>
      </c>
      <c r="F1274" s="1">
        <v>30</v>
      </c>
      <c r="G1274" s="1" t="s">
        <v>803</v>
      </c>
      <c r="H1274" s="1" t="s">
        <v>49</v>
      </c>
      <c r="I1274" s="1" t="s">
        <v>50</v>
      </c>
      <c r="J1274" s="1" t="s">
        <v>397</v>
      </c>
      <c r="K1274" s="1" t="s">
        <v>207</v>
      </c>
      <c r="L1274" s="1" t="s">
        <v>38</v>
      </c>
      <c r="M1274" s="1" t="s">
        <v>208</v>
      </c>
      <c r="N1274" s="1">
        <v>205.16</v>
      </c>
      <c r="O1274" s="2">
        <v>3077.4</v>
      </c>
      <c r="P1274" s="1">
        <v>11</v>
      </c>
      <c r="Q1274" s="1">
        <v>20230801</v>
      </c>
      <c r="R1274" s="1">
        <v>20231101</v>
      </c>
      <c r="S1274" s="1">
        <v>20231101</v>
      </c>
      <c r="T1274" s="1" t="s">
        <v>38</v>
      </c>
      <c r="U1274" s="1" t="b">
        <v>0</v>
      </c>
      <c r="V1274" s="1" t="b">
        <v>1</v>
      </c>
      <c r="W1274" s="1" t="str" cm="1">
        <f t="array" ref="W1274">_xlfn.XLOOKUP(MID(JuchuZan[[#This Row],[Item'#]],2,3),INDEX(_dtRg_Material,,1),INDEX(_dtRg_Material,,2),"-")</f>
        <v>-</v>
      </c>
      <c r="X1274" s="1">
        <f>JuchuZan[[#This Row],[Total Length]]/JuchuZan[[#This Row],[OrderQty]]</f>
        <v>320</v>
      </c>
      <c r="Y1274" s="87">
        <f>JuchuZan[[#This Row],[TotalPrice]]+Y1273</f>
        <v>2223872.87</v>
      </c>
      <c r="Z12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4" s="1">
        <f>JuchuZan[[#This Row],[Total Length]]/JuchuZan[[#This Row],[Total Block]]</f>
        <v>160</v>
      </c>
      <c r="AB1274" s="1">
        <f>JuchuZan[[#This Row],[TotalPrice]]/JuchuZan[[#This Row],[OrderQty]]</f>
        <v>205.16</v>
      </c>
      <c r="AC1274" s="1" t="e">
        <f>_xlfn.XLOOKUP(JuchuZan[[#This Row],[H'#]],#REF!,#REF!,"NA",0)</f>
        <v>#REF!</v>
      </c>
      <c r="AD1274" s="1" t="e">
        <f>_xlfn.XLOOKUP(JuchuZan[[#This Row],[H'#]],#REF!,#REF!,"NA",0)</f>
        <v>#REF!</v>
      </c>
      <c r="AE1274" s="1" t="str">
        <f>_xlfn.XLOOKUP(JuchuZan[[#This Row],[H'#]],[3]Sheet1!$H$2:$H$1079,[3]Sheet1!$B$2:$B$1079,"NA",0)</f>
        <v>NA</v>
      </c>
    </row>
    <row r="1275" spans="1:31" hidden="1">
      <c r="A1275" s="1" t="s">
        <v>3174</v>
      </c>
      <c r="B1275" s="1" t="s">
        <v>2548</v>
      </c>
      <c r="C1275" s="1" t="s">
        <v>2549</v>
      </c>
      <c r="D1275" s="1">
        <v>14</v>
      </c>
      <c r="E1275" s="1">
        <v>0</v>
      </c>
      <c r="F1275" s="1">
        <v>0</v>
      </c>
      <c r="G1275" s="1" t="s">
        <v>269</v>
      </c>
      <c r="H1275" s="1" t="s">
        <v>270</v>
      </c>
      <c r="I1275" s="1" t="s">
        <v>271</v>
      </c>
      <c r="J1275" s="1" t="s">
        <v>38</v>
      </c>
      <c r="K1275" s="1" t="s">
        <v>38</v>
      </c>
      <c r="L1275" s="1" t="s">
        <v>38</v>
      </c>
      <c r="M1275" s="1" t="s">
        <v>38</v>
      </c>
      <c r="N1275" s="1">
        <v>479</v>
      </c>
      <c r="O1275" s="2">
        <v>6706</v>
      </c>
      <c r="P1275" s="1">
        <v>11</v>
      </c>
      <c r="Q1275" s="1">
        <v>20231102</v>
      </c>
      <c r="R1275" s="1">
        <v>20231102</v>
      </c>
      <c r="S1275" s="1">
        <v>0</v>
      </c>
      <c r="T1275" s="1" t="s">
        <v>38</v>
      </c>
      <c r="U1275" s="1" t="b">
        <v>0</v>
      </c>
      <c r="V1275" s="1" t="b">
        <v>0</v>
      </c>
      <c r="W1275" s="1" t="str" cm="1">
        <f t="array" ref="W1275">_xlfn.XLOOKUP(MID(JuchuZan[[#This Row],[Item'#]],2,3),INDEX(_dtRg_Material,,1),INDEX(_dtRg_Material,,2),"-")</f>
        <v>-</v>
      </c>
      <c r="X1275" s="1">
        <f>JuchuZan[[#This Row],[Total Length]]/JuchuZan[[#This Row],[OrderQty]]</f>
        <v>0</v>
      </c>
      <c r="Y1275" s="87">
        <f>JuchuZan[[#This Row],[TotalPrice]]+Y1274</f>
        <v>2230578.87</v>
      </c>
      <c r="Z12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5" s="1" t="e">
        <f>JuchuZan[[#This Row],[Total Length]]/JuchuZan[[#This Row],[Total Block]]</f>
        <v>#DIV/0!</v>
      </c>
      <c r="AB1275" s="1">
        <f>JuchuZan[[#This Row],[TotalPrice]]/JuchuZan[[#This Row],[OrderQty]]</f>
        <v>479</v>
      </c>
      <c r="AC1275" s="1" t="e">
        <f>_xlfn.XLOOKUP(JuchuZan[[#This Row],[H'#]],#REF!,#REF!,"NA",0)</f>
        <v>#REF!</v>
      </c>
      <c r="AD1275" s="1" t="e">
        <f>_xlfn.XLOOKUP(JuchuZan[[#This Row],[H'#]],#REF!,#REF!,"NA",0)</f>
        <v>#REF!</v>
      </c>
      <c r="AE1275" s="1" t="str">
        <f>_xlfn.XLOOKUP(JuchuZan[[#This Row],[H'#]],[3]Sheet1!$H$2:$H$1079,[3]Sheet1!$B$2:$B$1079,"NA",0)</f>
        <v>NA</v>
      </c>
    </row>
    <row r="1276" spans="1:31" hidden="1">
      <c r="A1276" s="1" t="s">
        <v>3175</v>
      </c>
      <c r="B1276" s="1" t="s">
        <v>2548</v>
      </c>
      <c r="C1276" s="1" t="s">
        <v>2549</v>
      </c>
      <c r="D1276" s="1">
        <v>4</v>
      </c>
      <c r="E1276" s="1">
        <v>0</v>
      </c>
      <c r="F1276" s="1">
        <v>0</v>
      </c>
      <c r="G1276" s="1" t="s">
        <v>269</v>
      </c>
      <c r="H1276" s="1" t="s">
        <v>270</v>
      </c>
      <c r="I1276" s="1" t="s">
        <v>271</v>
      </c>
      <c r="J1276" s="1" t="s">
        <v>38</v>
      </c>
      <c r="K1276" s="1" t="s">
        <v>38</v>
      </c>
      <c r="L1276" s="1" t="s">
        <v>38</v>
      </c>
      <c r="M1276" s="1" t="s">
        <v>38</v>
      </c>
      <c r="N1276" s="1">
        <v>479</v>
      </c>
      <c r="O1276" s="2">
        <v>1916</v>
      </c>
      <c r="P1276" s="1">
        <v>11</v>
      </c>
      <c r="Q1276" s="1">
        <v>20231102</v>
      </c>
      <c r="R1276" s="1">
        <v>20231102</v>
      </c>
      <c r="S1276" s="1">
        <v>0</v>
      </c>
      <c r="T1276" s="1" t="s">
        <v>38</v>
      </c>
      <c r="U1276" s="1" t="b">
        <v>0</v>
      </c>
      <c r="V1276" s="1" t="b">
        <v>0</v>
      </c>
      <c r="W1276" s="1" t="str" cm="1">
        <f t="array" ref="W1276">_xlfn.XLOOKUP(MID(JuchuZan[[#This Row],[Item'#]],2,3),INDEX(_dtRg_Material,,1),INDEX(_dtRg_Material,,2),"-")</f>
        <v>-</v>
      </c>
      <c r="X1276" s="1">
        <f>JuchuZan[[#This Row],[Total Length]]/JuchuZan[[#This Row],[OrderQty]]</f>
        <v>0</v>
      </c>
      <c r="Y1276" s="87">
        <f>JuchuZan[[#This Row],[TotalPrice]]+Y1275</f>
        <v>2232494.87</v>
      </c>
      <c r="Z12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6" s="1" t="e">
        <f>JuchuZan[[#This Row],[Total Length]]/JuchuZan[[#This Row],[Total Block]]</f>
        <v>#DIV/0!</v>
      </c>
      <c r="AB1276" s="1">
        <f>JuchuZan[[#This Row],[TotalPrice]]/JuchuZan[[#This Row],[OrderQty]]</f>
        <v>479</v>
      </c>
      <c r="AC1276" s="1" t="e">
        <f>_xlfn.XLOOKUP(JuchuZan[[#This Row],[H'#]],#REF!,#REF!,"NA",0)</f>
        <v>#REF!</v>
      </c>
      <c r="AD1276" s="1" t="e">
        <f>_xlfn.XLOOKUP(JuchuZan[[#This Row],[H'#]],#REF!,#REF!,"NA",0)</f>
        <v>#REF!</v>
      </c>
      <c r="AE1276" s="1" t="str">
        <f>_xlfn.XLOOKUP(JuchuZan[[#This Row],[H'#]],[3]Sheet1!$H$2:$H$1079,[3]Sheet1!$B$2:$B$1079,"NA",0)</f>
        <v>NA</v>
      </c>
    </row>
    <row r="1277" spans="1:31" hidden="1">
      <c r="A1277" s="1" t="s">
        <v>3176</v>
      </c>
      <c r="B1277" s="1" t="s">
        <v>3177</v>
      </c>
      <c r="C1277" s="1" t="s">
        <v>3178</v>
      </c>
      <c r="D1277" s="1">
        <v>55</v>
      </c>
      <c r="E1277" s="1">
        <v>0</v>
      </c>
      <c r="F1277" s="1">
        <v>55</v>
      </c>
      <c r="G1277" s="1" t="s">
        <v>350</v>
      </c>
      <c r="H1277" s="1" t="s">
        <v>66</v>
      </c>
      <c r="I1277" s="1" t="s">
        <v>67</v>
      </c>
      <c r="J1277" s="1" t="s">
        <v>44</v>
      </c>
      <c r="K1277" s="1" t="s">
        <v>60</v>
      </c>
      <c r="L1277" s="1" t="s">
        <v>61</v>
      </c>
      <c r="M1277" s="1" t="s">
        <v>38</v>
      </c>
      <c r="N1277" s="1">
        <v>117.16</v>
      </c>
      <c r="O1277" s="2">
        <v>6443.8</v>
      </c>
      <c r="P1277" s="1">
        <v>11</v>
      </c>
      <c r="Q1277" s="1">
        <v>20231102</v>
      </c>
      <c r="R1277" s="1">
        <v>20231102</v>
      </c>
      <c r="S1277" s="1">
        <v>20231102</v>
      </c>
      <c r="T1277" s="1" t="s">
        <v>38</v>
      </c>
      <c r="U1277" s="1" t="b">
        <v>0</v>
      </c>
      <c r="V1277" s="1" t="b">
        <v>0</v>
      </c>
      <c r="W1277" s="1" t="str" cm="1">
        <f t="array" ref="W1277">_xlfn.XLOOKUP(MID(JuchuZan[[#This Row],[Item'#]],2,3),INDEX(_dtRg_Material,,1),INDEX(_dtRg_Material,,2),"-")</f>
        <v>-</v>
      </c>
      <c r="X1277" s="1">
        <f>JuchuZan[[#This Row],[Total Length]]/JuchuZan[[#This Row],[OrderQty]]</f>
        <v>0</v>
      </c>
      <c r="Y1277" s="87">
        <f>JuchuZan[[#This Row],[TotalPrice]]+Y1276</f>
        <v>2238938.67</v>
      </c>
      <c r="Z12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7" s="1">
        <f>JuchuZan[[#This Row],[Total Length]]/JuchuZan[[#This Row],[Total Block]]</f>
        <v>0</v>
      </c>
      <c r="AB1277" s="1">
        <f>JuchuZan[[#This Row],[TotalPrice]]/JuchuZan[[#This Row],[OrderQty]]</f>
        <v>117.16</v>
      </c>
      <c r="AC1277" s="1" t="e">
        <f>_xlfn.XLOOKUP(JuchuZan[[#This Row],[H'#]],#REF!,#REF!,"NA",0)</f>
        <v>#REF!</v>
      </c>
      <c r="AD1277" s="1" t="e">
        <f>_xlfn.XLOOKUP(JuchuZan[[#This Row],[H'#]],#REF!,#REF!,"NA",0)</f>
        <v>#REF!</v>
      </c>
      <c r="AE1277" s="1" t="str">
        <f>_xlfn.XLOOKUP(JuchuZan[[#This Row],[H'#]],[3]Sheet1!$H$2:$H$1079,[3]Sheet1!$B$2:$B$1079,"NA",0)</f>
        <v>NA</v>
      </c>
    </row>
    <row r="1278" spans="1:31">
      <c r="A1278" s="1" t="s">
        <v>3179</v>
      </c>
      <c r="B1278" s="1" t="s">
        <v>3180</v>
      </c>
      <c r="C1278" s="1" t="s">
        <v>3181</v>
      </c>
      <c r="D1278" s="1">
        <v>2</v>
      </c>
      <c r="E1278" s="1">
        <v>9840</v>
      </c>
      <c r="F1278" s="1">
        <v>4</v>
      </c>
      <c r="G1278" s="1" t="s">
        <v>3182</v>
      </c>
      <c r="H1278" s="1" t="s">
        <v>102</v>
      </c>
      <c r="I1278" s="1" t="s">
        <v>103</v>
      </c>
      <c r="J1278" s="1" t="s">
        <v>104</v>
      </c>
      <c r="K1278" s="1" t="s">
        <v>105</v>
      </c>
      <c r="L1278" s="1" t="s">
        <v>38</v>
      </c>
      <c r="M1278" s="1" t="s">
        <v>38</v>
      </c>
      <c r="N1278" s="1">
        <v>910</v>
      </c>
      <c r="O1278" s="2">
        <v>1820</v>
      </c>
      <c r="P1278" s="1">
        <v>11</v>
      </c>
      <c r="Q1278" s="1">
        <v>20231102</v>
      </c>
      <c r="R1278" s="1">
        <v>20231102</v>
      </c>
      <c r="S1278" s="1">
        <v>20231102</v>
      </c>
      <c r="T1278" s="1" t="s">
        <v>3183</v>
      </c>
      <c r="U1278" s="1" t="b">
        <v>0</v>
      </c>
      <c r="V1278" s="1" t="b">
        <v>1</v>
      </c>
      <c r="W1278" s="1" t="str" cm="1">
        <f t="array" ref="W1278">_xlfn.XLOOKUP(MID(JuchuZan[[#This Row],[Item'#]],2,3),INDEX(_dtRg_Material,,1),INDEX(_dtRg_Material,,2),"-")</f>
        <v>-</v>
      </c>
      <c r="X1278" s="1">
        <f>JuchuZan[[#This Row],[Total Length]]/JuchuZan[[#This Row],[OrderQty]]</f>
        <v>4920</v>
      </c>
      <c r="Y1278" s="87">
        <f>JuchuZan[[#This Row],[TotalPrice]]+Y1277</f>
        <v>2240758.67</v>
      </c>
      <c r="Z12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8" s="1">
        <f>JuchuZan[[#This Row],[Total Length]]/JuchuZan[[#This Row],[Total Block]]</f>
        <v>2460</v>
      </c>
      <c r="AB1278" s="1">
        <f>JuchuZan[[#This Row],[TotalPrice]]/JuchuZan[[#This Row],[OrderQty]]</f>
        <v>910</v>
      </c>
      <c r="AC1278" s="1" t="e">
        <f>_xlfn.XLOOKUP(JuchuZan[[#This Row],[H'#]],#REF!,#REF!,"NA",0)</f>
        <v>#REF!</v>
      </c>
      <c r="AD1278" s="1" t="e">
        <f>_xlfn.XLOOKUP(JuchuZan[[#This Row],[H'#]],#REF!,#REF!,"NA",0)</f>
        <v>#REF!</v>
      </c>
      <c r="AE1278" s="1" t="str">
        <f>_xlfn.XLOOKUP(JuchuZan[[#This Row],[H'#]],[3]Sheet1!$H$2:$H$1079,[3]Sheet1!$B$2:$B$1079,"NA",0)</f>
        <v>ARMOLOY (CHROME)IL</v>
      </c>
    </row>
    <row r="1279" spans="1:31">
      <c r="A1279" s="1" t="s">
        <v>3184</v>
      </c>
      <c r="B1279" s="1" t="s">
        <v>3185</v>
      </c>
      <c r="C1279" s="1" t="s">
        <v>3186</v>
      </c>
      <c r="D1279" s="1">
        <v>21</v>
      </c>
      <c r="E1279" s="1">
        <v>18480</v>
      </c>
      <c r="F1279" s="1">
        <v>42</v>
      </c>
      <c r="G1279" s="1" t="s">
        <v>3187</v>
      </c>
      <c r="H1279" s="1" t="s">
        <v>102</v>
      </c>
      <c r="I1279" s="1" t="s">
        <v>103</v>
      </c>
      <c r="J1279" s="1" t="s">
        <v>104</v>
      </c>
      <c r="K1279" s="1" t="s">
        <v>82</v>
      </c>
      <c r="L1279" s="1" t="s">
        <v>38</v>
      </c>
      <c r="M1279" s="1" t="s">
        <v>38</v>
      </c>
      <c r="N1279" s="1">
        <v>75</v>
      </c>
      <c r="O1279" s="2">
        <v>1575</v>
      </c>
      <c r="P1279" s="1">
        <v>11</v>
      </c>
      <c r="Q1279" s="1">
        <v>20231102</v>
      </c>
      <c r="R1279" s="1">
        <v>20231102</v>
      </c>
      <c r="S1279" s="1">
        <v>20231102</v>
      </c>
      <c r="T1279" s="1" t="s">
        <v>38</v>
      </c>
      <c r="U1279" s="1" t="b">
        <v>0</v>
      </c>
      <c r="V1279" s="1" t="b">
        <v>1</v>
      </c>
      <c r="W1279" s="1" t="str" cm="1">
        <f t="array" ref="W1279">_xlfn.XLOOKUP(MID(JuchuZan[[#This Row],[Item'#]],2,3),INDEX(_dtRg_Material,,1),INDEX(_dtRg_Material,,2),"-")</f>
        <v>-</v>
      </c>
      <c r="X1279" s="1">
        <f>JuchuZan[[#This Row],[Total Length]]/JuchuZan[[#This Row],[OrderQty]]</f>
        <v>880</v>
      </c>
      <c r="Y1279" s="87">
        <f>JuchuZan[[#This Row],[TotalPrice]]+Y1278</f>
        <v>2242333.67</v>
      </c>
      <c r="Z12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79" s="1">
        <f>JuchuZan[[#This Row],[Total Length]]/JuchuZan[[#This Row],[Total Block]]</f>
        <v>440</v>
      </c>
      <c r="AB1279" s="1">
        <f>JuchuZan[[#This Row],[TotalPrice]]/JuchuZan[[#This Row],[OrderQty]]</f>
        <v>75</v>
      </c>
      <c r="AC1279" s="1" t="e">
        <f>_xlfn.XLOOKUP(JuchuZan[[#This Row],[H'#]],#REF!,#REF!,"NA",0)</f>
        <v>#REF!</v>
      </c>
      <c r="AD1279" s="1" t="e">
        <f>_xlfn.XLOOKUP(JuchuZan[[#This Row],[H'#]],#REF!,#REF!,"NA",0)</f>
        <v>#REF!</v>
      </c>
      <c r="AE1279" s="1" t="str">
        <f>_xlfn.XLOOKUP(JuchuZan[[#This Row],[H'#]],[3]Sheet1!$H$2:$H$1079,[3]Sheet1!$B$2:$B$1079,"NA",0)</f>
        <v>NA</v>
      </c>
    </row>
    <row r="1280" spans="1:31" hidden="1">
      <c r="A1280" s="1" t="s">
        <v>3188</v>
      </c>
      <c r="B1280" s="1" t="s">
        <v>388</v>
      </c>
      <c r="C1280" s="1" t="s">
        <v>389</v>
      </c>
      <c r="D1280" s="1">
        <v>100</v>
      </c>
      <c r="E1280" s="1">
        <v>40000</v>
      </c>
      <c r="F1280" s="1">
        <v>200</v>
      </c>
      <c r="G1280" s="1" t="s">
        <v>135</v>
      </c>
      <c r="H1280" s="1" t="s">
        <v>49</v>
      </c>
      <c r="I1280" s="1" t="s">
        <v>50</v>
      </c>
      <c r="J1280" s="1" t="s">
        <v>59</v>
      </c>
      <c r="K1280" s="1" t="s">
        <v>60</v>
      </c>
      <c r="L1280" s="1" t="s">
        <v>38</v>
      </c>
      <c r="M1280" s="1" t="s">
        <v>53</v>
      </c>
      <c r="N1280" s="1">
        <v>131</v>
      </c>
      <c r="O1280" s="2">
        <v>13100</v>
      </c>
      <c r="P1280" s="1">
        <v>11</v>
      </c>
      <c r="Q1280" s="1">
        <v>20231102</v>
      </c>
      <c r="R1280" s="1">
        <v>20231102</v>
      </c>
      <c r="S1280" s="1">
        <v>20231102</v>
      </c>
      <c r="T1280" s="1" t="s">
        <v>38</v>
      </c>
      <c r="U1280" s="1" t="b">
        <v>1</v>
      </c>
      <c r="V1280" s="1" t="b">
        <v>0</v>
      </c>
      <c r="W1280" s="1" t="str" cm="1">
        <f t="array" ref="W1280">_xlfn.XLOOKUP(MID(JuchuZan[[#This Row],[Item'#]],2,3),INDEX(_dtRg_Material,,1),INDEX(_dtRg_Material,,2),"-")</f>
        <v>-</v>
      </c>
      <c r="X1280" s="1">
        <f>JuchuZan[[#This Row],[Total Length]]/JuchuZan[[#This Row],[OrderQty]]</f>
        <v>400</v>
      </c>
      <c r="Y1280" s="87">
        <f>JuchuZan[[#This Row],[TotalPrice]]+Y1279</f>
        <v>2255433.67</v>
      </c>
      <c r="Z12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0" s="1">
        <f>JuchuZan[[#This Row],[Total Length]]/JuchuZan[[#This Row],[Total Block]]</f>
        <v>200</v>
      </c>
      <c r="AB1280" s="1">
        <f>JuchuZan[[#This Row],[TotalPrice]]/JuchuZan[[#This Row],[OrderQty]]</f>
        <v>131</v>
      </c>
      <c r="AC1280" s="1" t="e">
        <f>_xlfn.XLOOKUP(JuchuZan[[#This Row],[H'#]],#REF!,#REF!,"NA",0)</f>
        <v>#REF!</v>
      </c>
      <c r="AD1280" s="1" t="e">
        <f>_xlfn.XLOOKUP(JuchuZan[[#This Row],[H'#]],#REF!,#REF!,"NA",0)</f>
        <v>#REF!</v>
      </c>
      <c r="AE1280" s="1" t="str">
        <f>_xlfn.XLOOKUP(JuchuZan[[#This Row],[H'#]],[3]Sheet1!$H$2:$H$1079,[3]Sheet1!$B$2:$B$1079,"NA",0)</f>
        <v>NA</v>
      </c>
    </row>
    <row r="1281" spans="1:31" hidden="1">
      <c r="A1281" s="1" t="s">
        <v>3189</v>
      </c>
      <c r="B1281" s="1" t="s">
        <v>388</v>
      </c>
      <c r="C1281" s="1" t="s">
        <v>389</v>
      </c>
      <c r="D1281" s="1">
        <v>20</v>
      </c>
      <c r="E1281" s="1">
        <v>8000</v>
      </c>
      <c r="F1281" s="1">
        <v>40</v>
      </c>
      <c r="G1281" s="1" t="s">
        <v>135</v>
      </c>
      <c r="H1281" s="1" t="s">
        <v>49</v>
      </c>
      <c r="I1281" s="1" t="s">
        <v>50</v>
      </c>
      <c r="J1281" s="1" t="s">
        <v>59</v>
      </c>
      <c r="K1281" s="1" t="s">
        <v>60</v>
      </c>
      <c r="L1281" s="1" t="s">
        <v>38</v>
      </c>
      <c r="M1281" s="1" t="s">
        <v>53</v>
      </c>
      <c r="N1281" s="1">
        <v>131</v>
      </c>
      <c r="O1281" s="2">
        <v>2620</v>
      </c>
      <c r="P1281" s="1">
        <v>11</v>
      </c>
      <c r="Q1281" s="1">
        <v>20231102</v>
      </c>
      <c r="R1281" s="1">
        <v>20231102</v>
      </c>
      <c r="S1281" s="1">
        <v>20231102</v>
      </c>
      <c r="T1281" s="1" t="s">
        <v>38</v>
      </c>
      <c r="U1281" s="1" t="b">
        <v>1</v>
      </c>
      <c r="V1281" s="1" t="b">
        <v>0</v>
      </c>
      <c r="W1281" s="1" t="str" cm="1">
        <f t="array" ref="W1281">_xlfn.XLOOKUP(MID(JuchuZan[[#This Row],[Item'#]],2,3),INDEX(_dtRg_Material,,1),INDEX(_dtRg_Material,,2),"-")</f>
        <v>-</v>
      </c>
      <c r="X1281" s="1">
        <f>JuchuZan[[#This Row],[Total Length]]/JuchuZan[[#This Row],[OrderQty]]</f>
        <v>400</v>
      </c>
      <c r="Y1281" s="87">
        <f>JuchuZan[[#This Row],[TotalPrice]]+Y1280</f>
        <v>2258053.67</v>
      </c>
      <c r="Z12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1" s="1">
        <f>JuchuZan[[#This Row],[Total Length]]/JuchuZan[[#This Row],[Total Block]]</f>
        <v>200</v>
      </c>
      <c r="AB1281" s="1">
        <f>JuchuZan[[#This Row],[TotalPrice]]/JuchuZan[[#This Row],[OrderQty]]</f>
        <v>131</v>
      </c>
      <c r="AC1281" s="1" t="e">
        <f>_xlfn.XLOOKUP(JuchuZan[[#This Row],[H'#]],#REF!,#REF!,"NA",0)</f>
        <v>#REF!</v>
      </c>
      <c r="AD1281" s="1" t="e">
        <f>_xlfn.XLOOKUP(JuchuZan[[#This Row],[H'#]],#REF!,#REF!,"NA",0)</f>
        <v>#REF!</v>
      </c>
      <c r="AE1281" s="1" t="str">
        <f>_xlfn.XLOOKUP(JuchuZan[[#This Row],[H'#]],[3]Sheet1!$H$2:$H$1079,[3]Sheet1!$B$2:$B$1079,"NA",0)</f>
        <v>NA</v>
      </c>
    </row>
    <row r="1282" spans="1:31" hidden="1">
      <c r="A1282" s="1" t="s">
        <v>3190</v>
      </c>
      <c r="B1282" s="1" t="s">
        <v>1477</v>
      </c>
      <c r="C1282" s="1" t="s">
        <v>1478</v>
      </c>
      <c r="D1282" s="1">
        <v>65</v>
      </c>
      <c r="E1282" s="1">
        <v>37700</v>
      </c>
      <c r="F1282" s="1">
        <v>130</v>
      </c>
      <c r="G1282" s="1" t="s">
        <v>135</v>
      </c>
      <c r="H1282" s="1" t="s">
        <v>189</v>
      </c>
      <c r="I1282" s="1" t="s">
        <v>190</v>
      </c>
      <c r="J1282" s="1" t="s">
        <v>130</v>
      </c>
      <c r="K1282" s="1" t="s">
        <v>192</v>
      </c>
      <c r="L1282" s="1" t="s">
        <v>38</v>
      </c>
      <c r="M1282" s="1" t="s">
        <v>53</v>
      </c>
      <c r="N1282" s="1">
        <v>165.54</v>
      </c>
      <c r="O1282" s="2">
        <v>10760.1</v>
      </c>
      <c r="P1282" s="1">
        <v>11</v>
      </c>
      <c r="Q1282" s="1">
        <v>20231102</v>
      </c>
      <c r="R1282" s="1">
        <v>20231102</v>
      </c>
      <c r="S1282" s="1">
        <v>20231102</v>
      </c>
      <c r="T1282" s="1" t="s">
        <v>38</v>
      </c>
      <c r="U1282" s="1" t="b">
        <v>0</v>
      </c>
      <c r="V1282" s="1" t="b">
        <v>0</v>
      </c>
      <c r="W1282" s="1" t="str" cm="1">
        <f t="array" ref="W1282">_xlfn.XLOOKUP(MID(JuchuZan[[#This Row],[Item'#]],2,3),INDEX(_dtRg_Material,,1),INDEX(_dtRg_Material,,2),"-")</f>
        <v>-</v>
      </c>
      <c r="X1282" s="1">
        <f>JuchuZan[[#This Row],[Total Length]]/JuchuZan[[#This Row],[OrderQty]]</f>
        <v>580</v>
      </c>
      <c r="Y1282" s="87">
        <f>JuchuZan[[#This Row],[TotalPrice]]+Y1281</f>
        <v>2268813.77</v>
      </c>
      <c r="Z12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2" s="1">
        <f>JuchuZan[[#This Row],[Total Length]]/JuchuZan[[#This Row],[Total Block]]</f>
        <v>290</v>
      </c>
      <c r="AB1282" s="1">
        <f>JuchuZan[[#This Row],[TotalPrice]]/JuchuZan[[#This Row],[OrderQty]]</f>
        <v>165.54</v>
      </c>
      <c r="AC1282" s="1" t="e">
        <f>_xlfn.XLOOKUP(JuchuZan[[#This Row],[H'#]],#REF!,#REF!,"NA",0)</f>
        <v>#REF!</v>
      </c>
      <c r="AD1282" s="1" t="e">
        <f>_xlfn.XLOOKUP(JuchuZan[[#This Row],[H'#]],#REF!,#REF!,"NA",0)</f>
        <v>#REF!</v>
      </c>
      <c r="AE1282" s="1" t="str">
        <f>_xlfn.XLOOKUP(JuchuZan[[#This Row],[H'#]],[3]Sheet1!$H$2:$H$1079,[3]Sheet1!$B$2:$B$1079,"NA",0)</f>
        <v>NA</v>
      </c>
    </row>
    <row r="1283" spans="1:31">
      <c r="A1283" s="1" t="s">
        <v>3191</v>
      </c>
      <c r="B1283" s="1" t="s">
        <v>2721</v>
      </c>
      <c r="C1283" s="1" t="s">
        <v>2722</v>
      </c>
      <c r="D1283" s="1">
        <v>10</v>
      </c>
      <c r="E1283" s="1">
        <v>24000</v>
      </c>
      <c r="F1283" s="1">
        <v>40</v>
      </c>
      <c r="G1283" s="1" t="s">
        <v>559</v>
      </c>
      <c r="H1283" s="1" t="s">
        <v>66</v>
      </c>
      <c r="I1283" s="1" t="s">
        <v>67</v>
      </c>
      <c r="J1283" s="1" t="s">
        <v>68</v>
      </c>
      <c r="K1283" s="1" t="s">
        <v>60</v>
      </c>
      <c r="L1283" s="1" t="s">
        <v>96</v>
      </c>
      <c r="M1283" s="1" t="s">
        <v>208</v>
      </c>
      <c r="N1283" s="1">
        <v>362.27</v>
      </c>
      <c r="O1283" s="2">
        <v>3622.7</v>
      </c>
      <c r="P1283" s="1">
        <v>11</v>
      </c>
      <c r="Q1283" s="1">
        <v>20231102</v>
      </c>
      <c r="R1283" s="1">
        <v>20231102</v>
      </c>
      <c r="S1283" s="1">
        <v>20231102</v>
      </c>
      <c r="T1283" s="1" t="s">
        <v>2723</v>
      </c>
      <c r="U1283" s="1" t="b">
        <v>0</v>
      </c>
      <c r="V1283" s="1" t="b">
        <v>1</v>
      </c>
      <c r="W1283" s="1" t="str" cm="1">
        <f t="array" ref="W1283">_xlfn.XLOOKUP(MID(JuchuZan[[#This Row],[Item'#]],2,3),INDEX(_dtRg_Material,,1),INDEX(_dtRg_Material,,2),"-")</f>
        <v>-</v>
      </c>
      <c r="X1283" s="1">
        <f>JuchuZan[[#This Row],[Total Length]]/JuchuZan[[#This Row],[OrderQty]]</f>
        <v>2400</v>
      </c>
      <c r="Y1283" s="87">
        <f>JuchuZan[[#This Row],[TotalPrice]]+Y1282</f>
        <v>2272436.4700000002</v>
      </c>
      <c r="Z12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283" s="1">
        <f>JuchuZan[[#This Row],[Total Length]]/JuchuZan[[#This Row],[Total Block]]</f>
        <v>600</v>
      </c>
      <c r="AB1283" s="1">
        <f>JuchuZan[[#This Row],[TotalPrice]]/JuchuZan[[#This Row],[OrderQty]]</f>
        <v>362.27</v>
      </c>
      <c r="AC1283" s="1" t="e">
        <f>_xlfn.XLOOKUP(JuchuZan[[#This Row],[H'#]],#REF!,#REF!,"NA",0)</f>
        <v>#REF!</v>
      </c>
      <c r="AD1283" s="1" t="e">
        <f>_xlfn.XLOOKUP(JuchuZan[[#This Row],[H'#]],#REF!,#REF!,"NA",0)</f>
        <v>#REF!</v>
      </c>
      <c r="AE1283" s="1" t="str">
        <f>_xlfn.XLOOKUP(JuchuZan[[#This Row],[H'#]],[3]Sheet1!$H$2:$H$1079,[3]Sheet1!$B$2:$B$1079,"NA",0)</f>
        <v>NA</v>
      </c>
    </row>
    <row r="1284" spans="1:31">
      <c r="A1284" s="1" t="s">
        <v>3192</v>
      </c>
      <c r="B1284" s="1" t="s">
        <v>2207</v>
      </c>
      <c r="C1284" s="1" t="s">
        <v>2208</v>
      </c>
      <c r="D1284" s="1">
        <v>16</v>
      </c>
      <c r="E1284" s="1">
        <v>0</v>
      </c>
      <c r="F1284" s="1">
        <v>16</v>
      </c>
      <c r="G1284" s="1" t="s">
        <v>536</v>
      </c>
      <c r="H1284" s="1" t="s">
        <v>49</v>
      </c>
      <c r="I1284" s="1" t="s">
        <v>50</v>
      </c>
      <c r="J1284" s="1" t="s">
        <v>325</v>
      </c>
      <c r="K1284" s="1" t="s">
        <v>82</v>
      </c>
      <c r="L1284" s="1" t="s">
        <v>61</v>
      </c>
      <c r="M1284" s="1" t="s">
        <v>38</v>
      </c>
      <c r="N1284" s="1">
        <v>162.69999999999999</v>
      </c>
      <c r="O1284" s="2">
        <v>2603.1999999999998</v>
      </c>
      <c r="P1284" s="1">
        <v>11</v>
      </c>
      <c r="Q1284" s="1">
        <v>20230810</v>
      </c>
      <c r="R1284" s="1">
        <v>20231102</v>
      </c>
      <c r="S1284" s="1">
        <v>20231102</v>
      </c>
      <c r="T1284" s="1" t="s">
        <v>38</v>
      </c>
      <c r="U1284" s="1" t="b">
        <v>0</v>
      </c>
      <c r="V1284" s="1" t="b">
        <v>1</v>
      </c>
      <c r="W1284" s="1" t="str" cm="1">
        <f t="array" ref="W1284">_xlfn.XLOOKUP(MID(JuchuZan[[#This Row],[Item'#]],2,3),INDEX(_dtRg_Material,,1),INDEX(_dtRg_Material,,2),"-")</f>
        <v>-</v>
      </c>
      <c r="X1284" s="1">
        <f>JuchuZan[[#This Row],[Total Length]]/JuchuZan[[#This Row],[OrderQty]]</f>
        <v>0</v>
      </c>
      <c r="Y1284" s="87">
        <f>JuchuZan[[#This Row],[TotalPrice]]+Y1283</f>
        <v>2275039.6700000004</v>
      </c>
      <c r="Z12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4" s="1">
        <f>JuchuZan[[#This Row],[Total Length]]/JuchuZan[[#This Row],[Total Block]]</f>
        <v>0</v>
      </c>
      <c r="AB1284" s="1">
        <f>JuchuZan[[#This Row],[TotalPrice]]/JuchuZan[[#This Row],[OrderQty]]</f>
        <v>162.69999999999999</v>
      </c>
      <c r="AC1284" s="1" t="e">
        <f>_xlfn.XLOOKUP(JuchuZan[[#This Row],[H'#]],#REF!,#REF!,"NA",0)</f>
        <v>#REF!</v>
      </c>
      <c r="AD1284" s="1" t="e">
        <f>_xlfn.XLOOKUP(JuchuZan[[#This Row],[H'#]],#REF!,#REF!,"NA",0)</f>
        <v>#REF!</v>
      </c>
      <c r="AE1284" s="1" t="str">
        <f>_xlfn.XLOOKUP(JuchuZan[[#This Row],[H'#]],[3]Sheet1!$H$2:$H$1079,[3]Sheet1!$B$2:$B$1079,"NA",0)</f>
        <v>NA</v>
      </c>
    </row>
    <row r="1285" spans="1:31">
      <c r="A1285" s="1" t="s">
        <v>3193</v>
      </c>
      <c r="B1285" s="1" t="s">
        <v>584</v>
      </c>
      <c r="C1285" s="1" t="s">
        <v>585</v>
      </c>
      <c r="D1285" s="1">
        <v>24</v>
      </c>
      <c r="E1285" s="1">
        <v>4080</v>
      </c>
      <c r="F1285" s="1">
        <v>24</v>
      </c>
      <c r="G1285" s="1" t="s">
        <v>38</v>
      </c>
      <c r="H1285" s="1" t="s">
        <v>172</v>
      </c>
      <c r="I1285" s="1" t="s">
        <v>173</v>
      </c>
      <c r="J1285" s="1" t="s">
        <v>243</v>
      </c>
      <c r="K1285" s="1" t="s">
        <v>38</v>
      </c>
      <c r="L1285" s="1" t="s">
        <v>38</v>
      </c>
      <c r="M1285" s="1" t="s">
        <v>38</v>
      </c>
      <c r="N1285" s="1">
        <v>37</v>
      </c>
      <c r="O1285" s="2">
        <v>888</v>
      </c>
      <c r="P1285" s="1">
        <v>21</v>
      </c>
      <c r="Q1285" s="1">
        <v>20231027</v>
      </c>
      <c r="R1285" s="1">
        <v>20231102</v>
      </c>
      <c r="S1285" s="1">
        <v>20231102</v>
      </c>
      <c r="T1285" s="1" t="s">
        <v>38</v>
      </c>
      <c r="U1285" s="1" t="b">
        <v>0</v>
      </c>
      <c r="V1285" s="1" t="b">
        <v>1</v>
      </c>
      <c r="W1285" s="1" t="str" cm="1">
        <f t="array" ref="W1285">_xlfn.XLOOKUP(MID(JuchuZan[[#This Row],[Item'#]],2,3),INDEX(_dtRg_Material,,1),INDEX(_dtRg_Material,,2),"-")</f>
        <v>M</v>
      </c>
      <c r="X1285" s="1">
        <f>JuchuZan[[#This Row],[Total Length]]/JuchuZan[[#This Row],[OrderQty]]</f>
        <v>170</v>
      </c>
      <c r="Y1285" s="87">
        <f>JuchuZan[[#This Row],[TotalPrice]]+Y1284</f>
        <v>2275927.6700000004</v>
      </c>
      <c r="Z12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5" s="1">
        <f>JuchuZan[[#This Row],[Total Length]]/JuchuZan[[#This Row],[Total Block]]</f>
        <v>170</v>
      </c>
      <c r="AB1285" s="1">
        <f>JuchuZan[[#This Row],[TotalPrice]]/JuchuZan[[#This Row],[OrderQty]]</f>
        <v>37</v>
      </c>
      <c r="AC1285" s="1" t="e">
        <f>_xlfn.XLOOKUP(JuchuZan[[#This Row],[H'#]],#REF!,#REF!,"NA",0)</f>
        <v>#REF!</v>
      </c>
      <c r="AD1285" s="1" t="e">
        <f>_xlfn.XLOOKUP(JuchuZan[[#This Row],[H'#]],#REF!,#REF!,"NA",0)</f>
        <v>#REF!</v>
      </c>
      <c r="AE1285" s="1" t="str">
        <f>_xlfn.XLOOKUP(JuchuZan[[#This Row],[H'#]],[3]Sheet1!$H$2:$H$1079,[3]Sheet1!$B$2:$B$1079,"NA",0)</f>
        <v>WHEEL CUTTING HALF 4</v>
      </c>
    </row>
    <row r="1286" spans="1:31" hidden="1">
      <c r="A1286" s="1" t="s">
        <v>3194</v>
      </c>
      <c r="B1286" s="1" t="s">
        <v>2127</v>
      </c>
      <c r="C1286" s="1" t="s">
        <v>2128</v>
      </c>
      <c r="D1286" s="1">
        <v>26</v>
      </c>
      <c r="E1286" s="1">
        <v>5200</v>
      </c>
      <c r="F1286" s="1">
        <v>26</v>
      </c>
      <c r="G1286" s="1" t="s">
        <v>2129</v>
      </c>
      <c r="H1286" s="1" t="s">
        <v>93</v>
      </c>
      <c r="I1286" s="1" t="s">
        <v>43</v>
      </c>
      <c r="J1286" s="1" t="s">
        <v>94</v>
      </c>
      <c r="K1286" s="1" t="s">
        <v>227</v>
      </c>
      <c r="L1286" s="1" t="s">
        <v>96</v>
      </c>
      <c r="M1286" s="1" t="s">
        <v>97</v>
      </c>
      <c r="N1286" s="1">
        <v>282.92</v>
      </c>
      <c r="O1286" s="2">
        <v>7355.92</v>
      </c>
      <c r="P1286" s="1">
        <v>11</v>
      </c>
      <c r="Q1286" s="1">
        <v>20231102</v>
      </c>
      <c r="R1286" s="1">
        <v>20231102</v>
      </c>
      <c r="S1286" s="1">
        <v>20231102</v>
      </c>
      <c r="T1286" s="1" t="s">
        <v>38</v>
      </c>
      <c r="U1286" s="1" t="b">
        <v>0</v>
      </c>
      <c r="V1286" s="1" t="b">
        <v>0</v>
      </c>
      <c r="W1286" s="1" t="str" cm="1">
        <f t="array" ref="W1286">_xlfn.XLOOKUP(MID(JuchuZan[[#This Row],[Item'#]],2,3),INDEX(_dtRg_Material,,1),INDEX(_dtRg_Material,,2),"-")</f>
        <v>-</v>
      </c>
      <c r="X1286" s="1">
        <f>JuchuZan[[#This Row],[Total Length]]/JuchuZan[[#This Row],[OrderQty]]</f>
        <v>200</v>
      </c>
      <c r="Y1286" s="87">
        <f>JuchuZan[[#This Row],[TotalPrice]]+Y1285</f>
        <v>2283283.5900000003</v>
      </c>
      <c r="Z12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6" s="1">
        <f>JuchuZan[[#This Row],[Total Length]]/JuchuZan[[#This Row],[Total Block]]</f>
        <v>200</v>
      </c>
      <c r="AB1286" s="1">
        <f>JuchuZan[[#This Row],[TotalPrice]]/JuchuZan[[#This Row],[OrderQty]]</f>
        <v>282.92</v>
      </c>
      <c r="AC1286" s="1" t="e">
        <f>_xlfn.XLOOKUP(JuchuZan[[#This Row],[H'#]],#REF!,#REF!,"NA",0)</f>
        <v>#REF!</v>
      </c>
      <c r="AD1286" s="1" t="e">
        <f>_xlfn.XLOOKUP(JuchuZan[[#This Row],[H'#]],#REF!,#REF!,"NA",0)</f>
        <v>#REF!</v>
      </c>
      <c r="AE1286" s="1" t="str">
        <f>_xlfn.XLOOKUP(JuchuZan[[#This Row],[H'#]],[3]Sheet1!$H$2:$H$1079,[3]Sheet1!$B$2:$B$1079,"NA",0)</f>
        <v>NA</v>
      </c>
    </row>
    <row r="1287" spans="1:31">
      <c r="A1287" s="1" t="s">
        <v>3195</v>
      </c>
      <c r="B1287" s="1" t="s">
        <v>3196</v>
      </c>
      <c r="C1287" s="1" t="s">
        <v>3197</v>
      </c>
      <c r="D1287" s="1">
        <v>2</v>
      </c>
      <c r="E1287" s="1">
        <v>2840</v>
      </c>
      <c r="F1287" s="1">
        <v>0</v>
      </c>
      <c r="G1287" s="1" t="s">
        <v>354</v>
      </c>
      <c r="H1287" s="1" t="s">
        <v>232</v>
      </c>
      <c r="I1287" s="1" t="s">
        <v>233</v>
      </c>
      <c r="J1287" s="1" t="s">
        <v>81</v>
      </c>
      <c r="K1287" s="1" t="s">
        <v>38</v>
      </c>
      <c r="L1287" s="1" t="s">
        <v>61</v>
      </c>
      <c r="M1287" s="1" t="s">
        <v>38</v>
      </c>
      <c r="N1287" s="1">
        <v>97</v>
      </c>
      <c r="O1287" s="2">
        <v>194</v>
      </c>
      <c r="P1287" s="1">
        <v>11</v>
      </c>
      <c r="Q1287" s="1">
        <v>20231102</v>
      </c>
      <c r="R1287" s="1">
        <v>20231102</v>
      </c>
      <c r="S1287" s="1">
        <v>20231102</v>
      </c>
      <c r="T1287" s="1" t="s">
        <v>38</v>
      </c>
      <c r="U1287" s="1" t="b">
        <v>0</v>
      </c>
      <c r="V1287" s="1" t="b">
        <v>1</v>
      </c>
      <c r="W1287" s="1" t="str" cm="1">
        <f t="array" ref="W1287">_xlfn.XLOOKUP(MID(JuchuZan[[#This Row],[Item'#]],2,3),INDEX(_dtRg_Material,,1),INDEX(_dtRg_Material,,2),"-")</f>
        <v>-</v>
      </c>
      <c r="X1287" s="1">
        <f>JuchuZan[[#This Row],[Total Length]]/JuchuZan[[#This Row],[OrderQty]]</f>
        <v>1420</v>
      </c>
      <c r="Y1287" s="87">
        <f>JuchuZan[[#This Row],[TotalPrice]]+Y1286</f>
        <v>2283477.5900000003</v>
      </c>
      <c r="Z12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7" s="1" t="e">
        <f>JuchuZan[[#This Row],[Total Length]]/JuchuZan[[#This Row],[Total Block]]</f>
        <v>#DIV/0!</v>
      </c>
      <c r="AB1287" s="1">
        <f>JuchuZan[[#This Row],[TotalPrice]]/JuchuZan[[#This Row],[OrderQty]]</f>
        <v>97</v>
      </c>
      <c r="AC1287" s="1" t="e">
        <f>_xlfn.XLOOKUP(JuchuZan[[#This Row],[H'#]],#REF!,#REF!,"NA",0)</f>
        <v>#REF!</v>
      </c>
      <c r="AD1287" s="1" t="e">
        <f>_xlfn.XLOOKUP(JuchuZan[[#This Row],[H'#]],#REF!,#REF!,"NA",0)</f>
        <v>#REF!</v>
      </c>
      <c r="AE1287" s="1" t="str">
        <f>_xlfn.XLOOKUP(JuchuZan[[#This Row],[H'#]],[3]Sheet1!$H$2:$H$1079,[3]Sheet1!$B$2:$B$1079,"NA",0)</f>
        <v>NA</v>
      </c>
    </row>
    <row r="1288" spans="1:31" hidden="1">
      <c r="A1288" s="1" t="s">
        <v>3198</v>
      </c>
      <c r="B1288" s="1" t="s">
        <v>1544</v>
      </c>
      <c r="C1288" s="1" t="s">
        <v>1545</v>
      </c>
      <c r="D1288" s="1">
        <v>50</v>
      </c>
      <c r="E1288" s="1">
        <v>72500</v>
      </c>
      <c r="F1288" s="1">
        <v>0</v>
      </c>
      <c r="G1288" s="1" t="s">
        <v>350</v>
      </c>
      <c r="H1288" s="1" t="s">
        <v>595</v>
      </c>
      <c r="I1288" s="1" t="s">
        <v>67</v>
      </c>
      <c r="J1288" s="1" t="s">
        <v>325</v>
      </c>
      <c r="K1288" s="1" t="s">
        <v>38</v>
      </c>
      <c r="L1288" s="1" t="s">
        <v>61</v>
      </c>
      <c r="M1288" s="1" t="s">
        <v>38</v>
      </c>
      <c r="N1288" s="1">
        <v>267</v>
      </c>
      <c r="O1288" s="2">
        <v>13350</v>
      </c>
      <c r="P1288" s="1">
        <v>11</v>
      </c>
      <c r="Q1288" s="1">
        <v>20231103</v>
      </c>
      <c r="R1288" s="1">
        <v>20231103</v>
      </c>
      <c r="S1288" s="1">
        <v>20231103</v>
      </c>
      <c r="T1288" s="1" t="s">
        <v>38</v>
      </c>
      <c r="U1288" s="1" t="b">
        <v>0</v>
      </c>
      <c r="V1288" s="1" t="b">
        <v>0</v>
      </c>
      <c r="W1288" s="1" t="str" cm="1">
        <f t="array" ref="W1288">_xlfn.XLOOKUP(MID(JuchuZan[[#This Row],[Item'#]],2,3),INDEX(_dtRg_Material,,1),INDEX(_dtRg_Material,,2),"-")</f>
        <v>-</v>
      </c>
      <c r="X1288" s="1">
        <f>JuchuZan[[#This Row],[Total Length]]/JuchuZan[[#This Row],[OrderQty]]</f>
        <v>1450</v>
      </c>
      <c r="Y1288" s="87">
        <f>JuchuZan[[#This Row],[TotalPrice]]+Y1287</f>
        <v>2296827.5900000003</v>
      </c>
      <c r="Z12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8" s="1" t="e">
        <f>JuchuZan[[#This Row],[Total Length]]/JuchuZan[[#This Row],[Total Block]]</f>
        <v>#DIV/0!</v>
      </c>
      <c r="AB1288" s="1">
        <f>JuchuZan[[#This Row],[TotalPrice]]/JuchuZan[[#This Row],[OrderQty]]</f>
        <v>267</v>
      </c>
      <c r="AC1288" s="1" t="e">
        <f>_xlfn.XLOOKUP(JuchuZan[[#This Row],[H'#]],#REF!,#REF!,"NA",0)</f>
        <v>#REF!</v>
      </c>
      <c r="AD1288" s="1" t="e">
        <f>_xlfn.XLOOKUP(JuchuZan[[#This Row],[H'#]],#REF!,#REF!,"NA",0)</f>
        <v>#REF!</v>
      </c>
      <c r="AE1288" s="1" t="str">
        <f>_xlfn.XLOOKUP(JuchuZan[[#This Row],[H'#]],[3]Sheet1!$H$2:$H$1079,[3]Sheet1!$B$2:$B$1079,"NA",0)</f>
        <v>NA</v>
      </c>
    </row>
    <row r="1289" spans="1:31" hidden="1">
      <c r="A1289" s="1" t="s">
        <v>3199</v>
      </c>
      <c r="B1289" s="1" t="s">
        <v>348</v>
      </c>
      <c r="C1289" s="1" t="s">
        <v>349</v>
      </c>
      <c r="D1289" s="1">
        <v>106</v>
      </c>
      <c r="E1289" s="1">
        <v>318000</v>
      </c>
      <c r="F1289" s="1">
        <v>0</v>
      </c>
      <c r="G1289" s="1" t="s">
        <v>350</v>
      </c>
      <c r="H1289" s="1" t="s">
        <v>324</v>
      </c>
      <c r="I1289" s="1" t="s">
        <v>50</v>
      </c>
      <c r="J1289" s="1" t="s">
        <v>325</v>
      </c>
      <c r="K1289" s="1" t="s">
        <v>38</v>
      </c>
      <c r="L1289" s="1" t="s">
        <v>61</v>
      </c>
      <c r="M1289" s="1" t="s">
        <v>38</v>
      </c>
      <c r="N1289" s="1">
        <v>570</v>
      </c>
      <c r="O1289" s="2">
        <v>60420</v>
      </c>
      <c r="P1289" s="1">
        <v>11</v>
      </c>
      <c r="Q1289" s="1">
        <v>20231103</v>
      </c>
      <c r="R1289" s="1">
        <v>20231103</v>
      </c>
      <c r="S1289" s="1">
        <v>20231103</v>
      </c>
      <c r="T1289" s="1" t="s">
        <v>38</v>
      </c>
      <c r="U1289" s="1" t="b">
        <v>0</v>
      </c>
      <c r="V1289" s="1" t="b">
        <v>0</v>
      </c>
      <c r="W1289" s="1" t="str" cm="1">
        <f t="array" ref="W1289">_xlfn.XLOOKUP(MID(JuchuZan[[#This Row],[Item'#]],2,3),INDEX(_dtRg_Material,,1),INDEX(_dtRg_Material,,2),"-")</f>
        <v>-</v>
      </c>
      <c r="X1289" s="1">
        <f>JuchuZan[[#This Row],[Total Length]]/JuchuZan[[#This Row],[OrderQty]]</f>
        <v>3000</v>
      </c>
      <c r="Y1289" s="87">
        <f>JuchuZan[[#This Row],[TotalPrice]]+Y1288</f>
        <v>2357247.5900000003</v>
      </c>
      <c r="Z12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89" s="1" t="e">
        <f>JuchuZan[[#This Row],[Total Length]]/JuchuZan[[#This Row],[Total Block]]</f>
        <v>#DIV/0!</v>
      </c>
      <c r="AB1289" s="1">
        <f>JuchuZan[[#This Row],[TotalPrice]]/JuchuZan[[#This Row],[OrderQty]]</f>
        <v>570</v>
      </c>
      <c r="AC1289" s="1" t="e">
        <f>_xlfn.XLOOKUP(JuchuZan[[#This Row],[H'#]],#REF!,#REF!,"NA",0)</f>
        <v>#REF!</v>
      </c>
      <c r="AD1289" s="1" t="e">
        <f>_xlfn.XLOOKUP(JuchuZan[[#This Row],[H'#]],#REF!,#REF!,"NA",0)</f>
        <v>#REF!</v>
      </c>
      <c r="AE1289" s="1" t="str">
        <f>_xlfn.XLOOKUP(JuchuZan[[#This Row],[H'#]],[3]Sheet1!$H$2:$H$1079,[3]Sheet1!$B$2:$B$1079,"NA",0)</f>
        <v>NA</v>
      </c>
    </row>
    <row r="1290" spans="1:31" hidden="1">
      <c r="A1290" s="1" t="s">
        <v>3200</v>
      </c>
      <c r="B1290" s="1" t="s">
        <v>348</v>
      </c>
      <c r="C1290" s="1" t="s">
        <v>349</v>
      </c>
      <c r="D1290" s="1">
        <v>6</v>
      </c>
      <c r="E1290" s="1">
        <v>18000</v>
      </c>
      <c r="F1290" s="1">
        <v>0</v>
      </c>
      <c r="G1290" s="1" t="s">
        <v>350</v>
      </c>
      <c r="H1290" s="1" t="s">
        <v>324</v>
      </c>
      <c r="I1290" s="1" t="s">
        <v>50</v>
      </c>
      <c r="J1290" s="1" t="s">
        <v>325</v>
      </c>
      <c r="K1290" s="1" t="s">
        <v>38</v>
      </c>
      <c r="L1290" s="1" t="s">
        <v>61</v>
      </c>
      <c r="M1290" s="1" t="s">
        <v>38</v>
      </c>
      <c r="N1290" s="1">
        <v>570</v>
      </c>
      <c r="O1290" s="2">
        <v>3420</v>
      </c>
      <c r="P1290" s="1">
        <v>11</v>
      </c>
      <c r="Q1290" s="1">
        <v>20231103</v>
      </c>
      <c r="R1290" s="1">
        <v>20231103</v>
      </c>
      <c r="S1290" s="1">
        <v>20231103</v>
      </c>
      <c r="T1290" s="1" t="s">
        <v>38</v>
      </c>
      <c r="U1290" s="1" t="b">
        <v>0</v>
      </c>
      <c r="V1290" s="1" t="b">
        <v>0</v>
      </c>
      <c r="W1290" s="1" t="str" cm="1">
        <f t="array" ref="W1290">_xlfn.XLOOKUP(MID(JuchuZan[[#This Row],[Item'#]],2,3),INDEX(_dtRg_Material,,1),INDEX(_dtRg_Material,,2),"-")</f>
        <v>-</v>
      </c>
      <c r="X1290" s="1">
        <f>JuchuZan[[#This Row],[Total Length]]/JuchuZan[[#This Row],[OrderQty]]</f>
        <v>3000</v>
      </c>
      <c r="Y1290" s="87">
        <f>JuchuZan[[#This Row],[TotalPrice]]+Y1289</f>
        <v>2360667.5900000003</v>
      </c>
      <c r="Z12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0" s="1" t="e">
        <f>JuchuZan[[#This Row],[Total Length]]/JuchuZan[[#This Row],[Total Block]]</f>
        <v>#DIV/0!</v>
      </c>
      <c r="AB1290" s="1">
        <f>JuchuZan[[#This Row],[TotalPrice]]/JuchuZan[[#This Row],[OrderQty]]</f>
        <v>570</v>
      </c>
      <c r="AC1290" s="1" t="e">
        <f>_xlfn.XLOOKUP(JuchuZan[[#This Row],[H'#]],#REF!,#REF!,"NA",0)</f>
        <v>#REF!</v>
      </c>
      <c r="AD1290" s="1" t="e">
        <f>_xlfn.XLOOKUP(JuchuZan[[#This Row],[H'#]],#REF!,#REF!,"NA",0)</f>
        <v>#REF!</v>
      </c>
      <c r="AE1290" s="1" t="str">
        <f>_xlfn.XLOOKUP(JuchuZan[[#This Row],[H'#]],[3]Sheet1!$H$2:$H$1079,[3]Sheet1!$B$2:$B$1079,"NA",0)</f>
        <v>NA</v>
      </c>
    </row>
    <row r="1291" spans="1:31" hidden="1">
      <c r="A1291" s="1" t="s">
        <v>3201</v>
      </c>
      <c r="B1291" s="1" t="s">
        <v>3202</v>
      </c>
      <c r="C1291" s="1" t="s">
        <v>3203</v>
      </c>
      <c r="D1291" s="1">
        <v>50</v>
      </c>
      <c r="E1291" s="1">
        <v>170000</v>
      </c>
      <c r="F1291" s="1">
        <v>0</v>
      </c>
      <c r="G1291" s="1" t="s">
        <v>350</v>
      </c>
      <c r="H1291" s="1" t="s">
        <v>324</v>
      </c>
      <c r="I1291" s="1" t="s">
        <v>50</v>
      </c>
      <c r="J1291" s="1" t="s">
        <v>325</v>
      </c>
      <c r="K1291" s="1" t="s">
        <v>38</v>
      </c>
      <c r="L1291" s="1" t="s">
        <v>61</v>
      </c>
      <c r="M1291" s="1" t="s">
        <v>38</v>
      </c>
      <c r="N1291" s="1">
        <v>650</v>
      </c>
      <c r="O1291" s="2">
        <v>32500</v>
      </c>
      <c r="P1291" s="1">
        <v>11</v>
      </c>
      <c r="Q1291" s="1">
        <v>20231103</v>
      </c>
      <c r="R1291" s="1">
        <v>20231103</v>
      </c>
      <c r="S1291" s="1">
        <v>20231103</v>
      </c>
      <c r="T1291" s="1" t="s">
        <v>38</v>
      </c>
      <c r="U1291" s="1" t="b">
        <v>0</v>
      </c>
      <c r="V1291" s="1" t="b">
        <v>0</v>
      </c>
      <c r="W1291" s="1" t="str" cm="1">
        <f t="array" ref="W1291">_xlfn.XLOOKUP(MID(JuchuZan[[#This Row],[Item'#]],2,3),INDEX(_dtRg_Material,,1),INDEX(_dtRg_Material,,2),"-")</f>
        <v>-</v>
      </c>
      <c r="X1291" s="1">
        <f>JuchuZan[[#This Row],[Total Length]]/JuchuZan[[#This Row],[OrderQty]]</f>
        <v>3400</v>
      </c>
      <c r="Y1291" s="87">
        <f>JuchuZan[[#This Row],[TotalPrice]]+Y1290</f>
        <v>2393167.5900000003</v>
      </c>
      <c r="Z12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1" s="1" t="e">
        <f>JuchuZan[[#This Row],[Total Length]]/JuchuZan[[#This Row],[Total Block]]</f>
        <v>#DIV/0!</v>
      </c>
      <c r="AB1291" s="1">
        <f>JuchuZan[[#This Row],[TotalPrice]]/JuchuZan[[#This Row],[OrderQty]]</f>
        <v>650</v>
      </c>
      <c r="AC1291" s="1" t="e">
        <f>_xlfn.XLOOKUP(JuchuZan[[#This Row],[H'#]],#REF!,#REF!,"NA",0)</f>
        <v>#REF!</v>
      </c>
      <c r="AD1291" s="1" t="e">
        <f>_xlfn.XLOOKUP(JuchuZan[[#This Row],[H'#]],#REF!,#REF!,"NA",0)</f>
        <v>#REF!</v>
      </c>
      <c r="AE1291" s="1" t="str">
        <f>_xlfn.XLOOKUP(JuchuZan[[#This Row],[H'#]],[3]Sheet1!$H$2:$H$1079,[3]Sheet1!$B$2:$B$1079,"NA",0)</f>
        <v>NA</v>
      </c>
    </row>
    <row r="1292" spans="1:31" hidden="1">
      <c r="A1292" s="1" t="s">
        <v>3204</v>
      </c>
      <c r="B1292" s="1" t="s">
        <v>621</v>
      </c>
      <c r="C1292" s="1" t="s">
        <v>622</v>
      </c>
      <c r="D1292" s="1">
        <v>6</v>
      </c>
      <c r="E1292" s="1">
        <v>0</v>
      </c>
      <c r="F1292" s="1">
        <v>0</v>
      </c>
      <c r="G1292" s="1" t="s">
        <v>269</v>
      </c>
      <c r="H1292" s="1" t="s">
        <v>270</v>
      </c>
      <c r="I1292" s="1" t="s">
        <v>271</v>
      </c>
      <c r="J1292" s="1" t="s">
        <v>38</v>
      </c>
      <c r="K1292" s="1" t="s">
        <v>38</v>
      </c>
      <c r="L1292" s="1" t="s">
        <v>38</v>
      </c>
      <c r="M1292" s="1" t="s">
        <v>38</v>
      </c>
      <c r="N1292" s="1">
        <v>5710</v>
      </c>
      <c r="O1292" s="2">
        <v>34260</v>
      </c>
      <c r="P1292" s="1">
        <v>11</v>
      </c>
      <c r="Q1292" s="1">
        <v>20231103</v>
      </c>
      <c r="R1292" s="1">
        <v>20231103</v>
      </c>
      <c r="S1292" s="1">
        <v>20231103</v>
      </c>
      <c r="T1292" s="1" t="s">
        <v>38</v>
      </c>
      <c r="U1292" s="1" t="b">
        <v>0</v>
      </c>
      <c r="V1292" s="1" t="b">
        <v>0</v>
      </c>
      <c r="W1292" s="1" t="str" cm="1">
        <f t="array" ref="W1292">_xlfn.XLOOKUP(MID(JuchuZan[[#This Row],[Item'#]],2,3),INDEX(_dtRg_Material,,1),INDEX(_dtRg_Material,,2),"-")</f>
        <v>-</v>
      </c>
      <c r="X1292" s="1">
        <f>JuchuZan[[#This Row],[Total Length]]/JuchuZan[[#This Row],[OrderQty]]</f>
        <v>0</v>
      </c>
      <c r="Y1292" s="87">
        <f>JuchuZan[[#This Row],[TotalPrice]]+Y1291</f>
        <v>2427427.5900000003</v>
      </c>
      <c r="Z12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2" s="1" t="e">
        <f>JuchuZan[[#This Row],[Total Length]]/JuchuZan[[#This Row],[Total Block]]</f>
        <v>#DIV/0!</v>
      </c>
      <c r="AB1292" s="1">
        <f>JuchuZan[[#This Row],[TotalPrice]]/JuchuZan[[#This Row],[OrderQty]]</f>
        <v>5710</v>
      </c>
      <c r="AC1292" s="1" t="e">
        <f>_xlfn.XLOOKUP(JuchuZan[[#This Row],[H'#]],#REF!,#REF!,"NA",0)</f>
        <v>#REF!</v>
      </c>
      <c r="AD1292" s="1" t="e">
        <f>_xlfn.XLOOKUP(JuchuZan[[#This Row],[H'#]],#REF!,#REF!,"NA",0)</f>
        <v>#REF!</v>
      </c>
      <c r="AE1292" s="1" t="str">
        <f>_xlfn.XLOOKUP(JuchuZan[[#This Row],[H'#]],[3]Sheet1!$H$2:$H$1079,[3]Sheet1!$B$2:$B$1079,"NA",0)</f>
        <v>NA</v>
      </c>
    </row>
    <row r="1293" spans="1:31" hidden="1">
      <c r="A1293" s="1" t="s">
        <v>3205</v>
      </c>
      <c r="B1293" s="1" t="s">
        <v>624</v>
      </c>
      <c r="C1293" s="1" t="s">
        <v>625</v>
      </c>
      <c r="D1293" s="1">
        <v>6</v>
      </c>
      <c r="E1293" s="1">
        <v>0</v>
      </c>
      <c r="F1293" s="1">
        <v>0</v>
      </c>
      <c r="G1293" s="1" t="s">
        <v>269</v>
      </c>
      <c r="H1293" s="1" t="s">
        <v>270</v>
      </c>
      <c r="I1293" s="1" t="s">
        <v>271</v>
      </c>
      <c r="J1293" s="1" t="s">
        <v>38</v>
      </c>
      <c r="K1293" s="1" t="s">
        <v>38</v>
      </c>
      <c r="L1293" s="1" t="s">
        <v>38</v>
      </c>
      <c r="M1293" s="1" t="s">
        <v>38</v>
      </c>
      <c r="N1293" s="1">
        <v>8347</v>
      </c>
      <c r="O1293" s="2">
        <v>50082</v>
      </c>
      <c r="P1293" s="1">
        <v>11</v>
      </c>
      <c r="Q1293" s="1">
        <v>20231103</v>
      </c>
      <c r="R1293" s="1">
        <v>20231103</v>
      </c>
      <c r="S1293" s="1">
        <v>20231103</v>
      </c>
      <c r="T1293" s="1" t="s">
        <v>38</v>
      </c>
      <c r="U1293" s="1" t="b">
        <v>0</v>
      </c>
      <c r="V1293" s="1" t="b">
        <v>0</v>
      </c>
      <c r="W1293" s="1" t="str" cm="1">
        <f t="array" ref="W1293">_xlfn.XLOOKUP(MID(JuchuZan[[#This Row],[Item'#]],2,3),INDEX(_dtRg_Material,,1),INDEX(_dtRg_Material,,2),"-")</f>
        <v>-</v>
      </c>
      <c r="X1293" s="1">
        <f>JuchuZan[[#This Row],[Total Length]]/JuchuZan[[#This Row],[OrderQty]]</f>
        <v>0</v>
      </c>
      <c r="Y1293" s="87">
        <f>JuchuZan[[#This Row],[TotalPrice]]+Y1292</f>
        <v>2477509.5900000003</v>
      </c>
      <c r="Z12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3" s="1" t="e">
        <f>JuchuZan[[#This Row],[Total Length]]/JuchuZan[[#This Row],[Total Block]]</f>
        <v>#DIV/0!</v>
      </c>
      <c r="AB1293" s="1">
        <f>JuchuZan[[#This Row],[TotalPrice]]/JuchuZan[[#This Row],[OrderQty]]</f>
        <v>8347</v>
      </c>
      <c r="AC1293" s="1" t="e">
        <f>_xlfn.XLOOKUP(JuchuZan[[#This Row],[H'#]],#REF!,#REF!,"NA",0)</f>
        <v>#REF!</v>
      </c>
      <c r="AD1293" s="1" t="e">
        <f>_xlfn.XLOOKUP(JuchuZan[[#This Row],[H'#]],#REF!,#REF!,"NA",0)</f>
        <v>#REF!</v>
      </c>
      <c r="AE1293" s="1" t="str">
        <f>_xlfn.XLOOKUP(JuchuZan[[#This Row],[H'#]],[3]Sheet1!$H$2:$H$1079,[3]Sheet1!$B$2:$B$1079,"NA",0)</f>
        <v>NA</v>
      </c>
    </row>
    <row r="1294" spans="1:31">
      <c r="A1294" s="1" t="s">
        <v>3206</v>
      </c>
      <c r="B1294" s="1" t="s">
        <v>3207</v>
      </c>
      <c r="C1294" s="1" t="s">
        <v>3208</v>
      </c>
      <c r="D1294" s="1">
        <v>2</v>
      </c>
      <c r="E1294" s="1">
        <v>780</v>
      </c>
      <c r="F1294" s="1">
        <v>4</v>
      </c>
      <c r="G1294" s="1" t="s">
        <v>215</v>
      </c>
      <c r="H1294" s="1" t="s">
        <v>172</v>
      </c>
      <c r="I1294" s="1" t="s">
        <v>173</v>
      </c>
      <c r="J1294" s="1" t="s">
        <v>243</v>
      </c>
      <c r="K1294" s="1" t="s">
        <v>38</v>
      </c>
      <c r="L1294" s="1" t="s">
        <v>38</v>
      </c>
      <c r="M1294" s="1" t="s">
        <v>53</v>
      </c>
      <c r="N1294" s="1">
        <v>51</v>
      </c>
      <c r="O1294" s="2">
        <v>102</v>
      </c>
      <c r="P1294" s="1">
        <v>11</v>
      </c>
      <c r="Q1294" s="1">
        <v>20231103</v>
      </c>
      <c r="R1294" s="1">
        <v>20231103</v>
      </c>
      <c r="S1294" s="1">
        <v>20231103</v>
      </c>
      <c r="T1294" s="1" t="s">
        <v>38</v>
      </c>
      <c r="U1294" s="1" t="b">
        <v>0</v>
      </c>
      <c r="V1294" s="1" t="b">
        <v>1</v>
      </c>
      <c r="W1294" s="1" t="str" cm="1">
        <f t="array" ref="W1294">_xlfn.XLOOKUP(MID(JuchuZan[[#This Row],[Item'#]],2,3),INDEX(_dtRg_Material,,1),INDEX(_dtRg_Material,,2),"-")</f>
        <v>M</v>
      </c>
      <c r="X1294" s="1">
        <f>JuchuZan[[#This Row],[Total Length]]/JuchuZan[[#This Row],[OrderQty]]</f>
        <v>390</v>
      </c>
      <c r="Y1294" s="87">
        <f>JuchuZan[[#This Row],[TotalPrice]]+Y1293</f>
        <v>2477611.5900000003</v>
      </c>
      <c r="Z12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4" s="1">
        <f>JuchuZan[[#This Row],[Total Length]]/JuchuZan[[#This Row],[Total Block]]</f>
        <v>195</v>
      </c>
      <c r="AB1294" s="1">
        <f>JuchuZan[[#This Row],[TotalPrice]]/JuchuZan[[#This Row],[OrderQty]]</f>
        <v>51</v>
      </c>
      <c r="AC1294" s="1" t="e">
        <f>_xlfn.XLOOKUP(JuchuZan[[#This Row],[H'#]],#REF!,#REF!,"NA",0)</f>
        <v>#REF!</v>
      </c>
      <c r="AD1294" s="1" t="e">
        <f>_xlfn.XLOOKUP(JuchuZan[[#This Row],[H'#]],#REF!,#REF!,"NA",0)</f>
        <v>#REF!</v>
      </c>
      <c r="AE1294" s="1" t="str">
        <f>_xlfn.XLOOKUP(JuchuZan[[#This Row],[H'#]],[3]Sheet1!$H$2:$H$1079,[3]Sheet1!$B$2:$B$1079,"NA",0)</f>
        <v>NA</v>
      </c>
    </row>
    <row r="1295" spans="1:31">
      <c r="A1295" s="1" t="s">
        <v>3209</v>
      </c>
      <c r="B1295" s="1" t="s">
        <v>3210</v>
      </c>
      <c r="C1295" s="1" t="s">
        <v>3211</v>
      </c>
      <c r="D1295" s="1">
        <v>35</v>
      </c>
      <c r="E1295" s="1">
        <v>17150</v>
      </c>
      <c r="F1295" s="1">
        <v>70</v>
      </c>
      <c r="G1295" s="1" t="s">
        <v>215</v>
      </c>
      <c r="H1295" s="1" t="s">
        <v>172</v>
      </c>
      <c r="I1295" s="1" t="s">
        <v>173</v>
      </c>
      <c r="J1295" s="1" t="s">
        <v>243</v>
      </c>
      <c r="K1295" s="1" t="s">
        <v>38</v>
      </c>
      <c r="L1295" s="1" t="s">
        <v>38</v>
      </c>
      <c r="M1295" s="1" t="s">
        <v>53</v>
      </c>
      <c r="N1295" s="1">
        <v>56</v>
      </c>
      <c r="O1295" s="2">
        <v>1960</v>
      </c>
      <c r="P1295" s="1">
        <v>11</v>
      </c>
      <c r="Q1295" s="1">
        <v>20231103</v>
      </c>
      <c r="R1295" s="1">
        <v>20231103</v>
      </c>
      <c r="S1295" s="1">
        <v>20231103</v>
      </c>
      <c r="T1295" s="1" t="s">
        <v>38</v>
      </c>
      <c r="U1295" s="1" t="b">
        <v>0</v>
      </c>
      <c r="V1295" s="1" t="b">
        <v>1</v>
      </c>
      <c r="W1295" s="1" t="str" cm="1">
        <f t="array" ref="W1295">_xlfn.XLOOKUP(MID(JuchuZan[[#This Row],[Item'#]],2,3),INDEX(_dtRg_Material,,1),INDEX(_dtRg_Material,,2),"-")</f>
        <v>M</v>
      </c>
      <c r="X1295" s="1">
        <f>JuchuZan[[#This Row],[Total Length]]/JuchuZan[[#This Row],[OrderQty]]</f>
        <v>490</v>
      </c>
      <c r="Y1295" s="87">
        <f>JuchuZan[[#This Row],[TotalPrice]]+Y1294</f>
        <v>2479571.5900000003</v>
      </c>
      <c r="Z12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5" s="1">
        <f>JuchuZan[[#This Row],[Total Length]]/JuchuZan[[#This Row],[Total Block]]</f>
        <v>245</v>
      </c>
      <c r="AB1295" s="1">
        <f>JuchuZan[[#This Row],[TotalPrice]]/JuchuZan[[#This Row],[OrderQty]]</f>
        <v>56</v>
      </c>
      <c r="AC1295" s="1" t="e">
        <f>_xlfn.XLOOKUP(JuchuZan[[#This Row],[H'#]],#REF!,#REF!,"NA",0)</f>
        <v>#REF!</v>
      </c>
      <c r="AD1295" s="1" t="e">
        <f>_xlfn.XLOOKUP(JuchuZan[[#This Row],[H'#]],#REF!,#REF!,"NA",0)</f>
        <v>#REF!</v>
      </c>
      <c r="AE1295" s="1" t="str">
        <f>_xlfn.XLOOKUP(JuchuZan[[#This Row],[H'#]],[3]Sheet1!$H$2:$H$1079,[3]Sheet1!$B$2:$B$1079,"NA",0)</f>
        <v>NA</v>
      </c>
    </row>
    <row r="1296" spans="1:31">
      <c r="A1296" s="1" t="s">
        <v>3212</v>
      </c>
      <c r="B1296" s="1" t="s">
        <v>3213</v>
      </c>
      <c r="C1296" s="1" t="s">
        <v>3214</v>
      </c>
      <c r="D1296" s="1">
        <v>4</v>
      </c>
      <c r="E1296" s="1">
        <v>900</v>
      </c>
      <c r="F1296" s="1">
        <v>8</v>
      </c>
      <c r="G1296" s="1" t="s">
        <v>215</v>
      </c>
      <c r="H1296" s="1" t="s">
        <v>172</v>
      </c>
      <c r="I1296" s="1" t="s">
        <v>173</v>
      </c>
      <c r="J1296" s="1" t="s">
        <v>174</v>
      </c>
      <c r="K1296" s="1" t="s">
        <v>185</v>
      </c>
      <c r="L1296" s="1" t="s">
        <v>38</v>
      </c>
      <c r="M1296" s="1" t="s">
        <v>398</v>
      </c>
      <c r="N1296" s="1">
        <v>39</v>
      </c>
      <c r="O1296" s="2">
        <v>156</v>
      </c>
      <c r="P1296" s="1">
        <v>11</v>
      </c>
      <c r="Q1296" s="1">
        <v>20231103</v>
      </c>
      <c r="R1296" s="1">
        <v>20231103</v>
      </c>
      <c r="S1296" s="1">
        <v>20231103</v>
      </c>
      <c r="T1296" s="1" t="s">
        <v>38</v>
      </c>
      <c r="U1296" s="1" t="b">
        <v>0</v>
      </c>
      <c r="V1296" s="1" t="b">
        <v>1</v>
      </c>
      <c r="W1296" s="1" t="str" cm="1">
        <f t="array" ref="W1296">_xlfn.XLOOKUP(MID(JuchuZan[[#This Row],[Item'#]],2,3),INDEX(_dtRg_Material,,1),INDEX(_dtRg_Material,,2),"-")</f>
        <v>M</v>
      </c>
      <c r="X1296" s="1">
        <f>JuchuZan[[#This Row],[Total Length]]/JuchuZan[[#This Row],[OrderQty]]</f>
        <v>225</v>
      </c>
      <c r="Y1296" s="87">
        <f>JuchuZan[[#This Row],[TotalPrice]]+Y1295</f>
        <v>2479727.5900000003</v>
      </c>
      <c r="Z12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6" s="1">
        <f>JuchuZan[[#This Row],[Total Length]]/JuchuZan[[#This Row],[Total Block]]</f>
        <v>112.5</v>
      </c>
      <c r="AB1296" s="1">
        <f>JuchuZan[[#This Row],[TotalPrice]]/JuchuZan[[#This Row],[OrderQty]]</f>
        <v>39</v>
      </c>
      <c r="AC1296" s="1" t="e">
        <f>_xlfn.XLOOKUP(JuchuZan[[#This Row],[H'#]],#REF!,#REF!,"NA",0)</f>
        <v>#REF!</v>
      </c>
      <c r="AD1296" s="1" t="e">
        <f>_xlfn.XLOOKUP(JuchuZan[[#This Row],[H'#]],#REF!,#REF!,"NA",0)</f>
        <v>#REF!</v>
      </c>
      <c r="AE1296" s="1" t="str">
        <f>_xlfn.XLOOKUP(JuchuZan[[#This Row],[H'#]],[3]Sheet1!$H$2:$H$1079,[3]Sheet1!$B$2:$B$1079,"NA",0)</f>
        <v>WHEEL CUTTING HALF 4</v>
      </c>
    </row>
    <row r="1297" spans="1:31">
      <c r="A1297" s="1" t="s">
        <v>3215</v>
      </c>
      <c r="B1297" s="1" t="s">
        <v>3216</v>
      </c>
      <c r="C1297" s="1" t="s">
        <v>3217</v>
      </c>
      <c r="D1297" s="1">
        <v>50</v>
      </c>
      <c r="E1297" s="1">
        <v>68900</v>
      </c>
      <c r="F1297" s="1">
        <v>100</v>
      </c>
      <c r="G1297" s="1" t="s">
        <v>2298</v>
      </c>
      <c r="H1297" s="1" t="s">
        <v>49</v>
      </c>
      <c r="I1297" s="1" t="s">
        <v>50</v>
      </c>
      <c r="J1297" s="1" t="s">
        <v>81</v>
      </c>
      <c r="K1297" s="1" t="s">
        <v>82</v>
      </c>
      <c r="L1297" s="1" t="s">
        <v>38</v>
      </c>
      <c r="M1297" s="1" t="s">
        <v>398</v>
      </c>
      <c r="N1297" s="1">
        <v>144</v>
      </c>
      <c r="O1297" s="2">
        <v>7200</v>
      </c>
      <c r="P1297" s="1">
        <v>11</v>
      </c>
      <c r="Q1297" s="1">
        <v>20231103</v>
      </c>
      <c r="R1297" s="1">
        <v>20231103</v>
      </c>
      <c r="S1297" s="1">
        <v>20231103</v>
      </c>
      <c r="T1297" s="1" t="s">
        <v>38</v>
      </c>
      <c r="U1297" s="1" t="b">
        <v>0</v>
      </c>
      <c r="V1297" s="1" t="b">
        <v>1</v>
      </c>
      <c r="W1297" s="1" t="str" cm="1">
        <f t="array" ref="W1297">_xlfn.XLOOKUP(MID(JuchuZan[[#This Row],[Item'#]],2,3),INDEX(_dtRg_Material,,1),INDEX(_dtRg_Material,,2),"-")</f>
        <v>-</v>
      </c>
      <c r="X1297" s="1">
        <f>JuchuZan[[#This Row],[Total Length]]/JuchuZan[[#This Row],[OrderQty]]</f>
        <v>1378</v>
      </c>
      <c r="Y1297" s="87">
        <f>JuchuZan[[#This Row],[TotalPrice]]+Y1296</f>
        <v>2486927.5900000003</v>
      </c>
      <c r="Z12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7" s="1">
        <f>JuchuZan[[#This Row],[Total Length]]/JuchuZan[[#This Row],[Total Block]]</f>
        <v>689</v>
      </c>
      <c r="AB1297" s="1">
        <f>JuchuZan[[#This Row],[TotalPrice]]/JuchuZan[[#This Row],[OrderQty]]</f>
        <v>144</v>
      </c>
      <c r="AC1297" s="1" t="e">
        <f>_xlfn.XLOOKUP(JuchuZan[[#This Row],[H'#]],#REF!,#REF!,"NA",0)</f>
        <v>#REF!</v>
      </c>
      <c r="AD1297" s="1" t="e">
        <f>_xlfn.XLOOKUP(JuchuZan[[#This Row],[H'#]],#REF!,#REF!,"NA",0)</f>
        <v>#REF!</v>
      </c>
      <c r="AE1297" s="1" t="str">
        <f>_xlfn.XLOOKUP(JuchuZan[[#This Row],[H'#]],[3]Sheet1!$H$2:$H$1079,[3]Sheet1!$B$2:$B$1079,"NA",0)</f>
        <v>RAIL SURFACE/GROOVE GRINDING</v>
      </c>
    </row>
    <row r="1298" spans="1:31" hidden="1">
      <c r="A1298" s="1" t="s">
        <v>3218</v>
      </c>
      <c r="B1298" s="1" t="s">
        <v>2243</v>
      </c>
      <c r="C1298" s="1" t="s">
        <v>2244</v>
      </c>
      <c r="D1298" s="1">
        <v>2</v>
      </c>
      <c r="E1298" s="1">
        <v>3740</v>
      </c>
      <c r="F1298" s="1">
        <v>0</v>
      </c>
      <c r="G1298" s="1" t="s">
        <v>619</v>
      </c>
      <c r="H1298" s="1" t="s">
        <v>324</v>
      </c>
      <c r="I1298" s="1" t="s">
        <v>50</v>
      </c>
      <c r="J1298" s="1" t="s">
        <v>325</v>
      </c>
      <c r="K1298" s="1" t="s">
        <v>38</v>
      </c>
      <c r="L1298" s="1" t="s">
        <v>61</v>
      </c>
      <c r="M1298" s="1" t="s">
        <v>38</v>
      </c>
      <c r="N1298" s="1">
        <v>325</v>
      </c>
      <c r="O1298" s="2">
        <v>650</v>
      </c>
      <c r="P1298" s="1">
        <v>11</v>
      </c>
      <c r="Q1298" s="1">
        <v>20231011</v>
      </c>
      <c r="R1298" s="1">
        <v>20231103</v>
      </c>
      <c r="S1298" s="1">
        <v>20231103</v>
      </c>
      <c r="T1298" s="1" t="s">
        <v>38</v>
      </c>
      <c r="U1298" s="1" t="b">
        <v>0</v>
      </c>
      <c r="V1298" s="1" t="b">
        <v>0</v>
      </c>
      <c r="W1298" s="1" t="str" cm="1">
        <f t="array" ref="W1298">_xlfn.XLOOKUP(MID(JuchuZan[[#This Row],[Item'#]],2,3),INDEX(_dtRg_Material,,1),INDEX(_dtRg_Material,,2),"-")</f>
        <v>-</v>
      </c>
      <c r="X1298" s="1">
        <f>JuchuZan[[#This Row],[Total Length]]/JuchuZan[[#This Row],[OrderQty]]</f>
        <v>1870</v>
      </c>
      <c r="Y1298" s="87">
        <f>JuchuZan[[#This Row],[TotalPrice]]+Y1297</f>
        <v>2487577.5900000003</v>
      </c>
      <c r="Z12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8" s="1" t="e">
        <f>JuchuZan[[#This Row],[Total Length]]/JuchuZan[[#This Row],[Total Block]]</f>
        <v>#DIV/0!</v>
      </c>
      <c r="AB1298" s="1">
        <f>JuchuZan[[#This Row],[TotalPrice]]/JuchuZan[[#This Row],[OrderQty]]</f>
        <v>325</v>
      </c>
      <c r="AC1298" s="1" t="e">
        <f>_xlfn.XLOOKUP(JuchuZan[[#This Row],[H'#]],#REF!,#REF!,"NA",0)</f>
        <v>#REF!</v>
      </c>
      <c r="AD1298" s="1" t="e">
        <f>_xlfn.XLOOKUP(JuchuZan[[#This Row],[H'#]],#REF!,#REF!,"NA",0)</f>
        <v>#REF!</v>
      </c>
      <c r="AE1298" s="1" t="str">
        <f>_xlfn.XLOOKUP(JuchuZan[[#This Row],[H'#]],[3]Sheet1!$H$2:$H$1079,[3]Sheet1!$B$2:$B$1079,"NA",0)</f>
        <v>NA</v>
      </c>
    </row>
    <row r="1299" spans="1:31" hidden="1">
      <c r="A1299" s="1" t="s">
        <v>3219</v>
      </c>
      <c r="B1299" s="1" t="s">
        <v>2296</v>
      </c>
      <c r="C1299" s="1" t="s">
        <v>2297</v>
      </c>
      <c r="D1299" s="1">
        <v>52</v>
      </c>
      <c r="E1299" s="1">
        <v>71656</v>
      </c>
      <c r="F1299" s="1">
        <v>52</v>
      </c>
      <c r="G1299" s="1" t="s">
        <v>2298</v>
      </c>
      <c r="H1299" s="1" t="s">
        <v>49</v>
      </c>
      <c r="I1299" s="1" t="s">
        <v>50</v>
      </c>
      <c r="J1299" s="1" t="s">
        <v>59</v>
      </c>
      <c r="K1299" s="1" t="s">
        <v>82</v>
      </c>
      <c r="L1299" s="1" t="s">
        <v>38</v>
      </c>
      <c r="M1299" s="1" t="s">
        <v>398</v>
      </c>
      <c r="N1299" s="1">
        <v>131</v>
      </c>
      <c r="O1299" s="2">
        <v>6812</v>
      </c>
      <c r="P1299" s="1">
        <v>11</v>
      </c>
      <c r="Q1299" s="1">
        <v>20231103</v>
      </c>
      <c r="R1299" s="1">
        <v>20231103</v>
      </c>
      <c r="S1299" s="1">
        <v>20231103</v>
      </c>
      <c r="T1299" s="1" t="s">
        <v>38</v>
      </c>
      <c r="U1299" s="1" t="b">
        <v>1</v>
      </c>
      <c r="V1299" s="1" t="b">
        <v>0</v>
      </c>
      <c r="W1299" s="1" t="str" cm="1">
        <f t="array" ref="W1299">_xlfn.XLOOKUP(MID(JuchuZan[[#This Row],[Item'#]],2,3),INDEX(_dtRg_Material,,1),INDEX(_dtRg_Material,,2),"-")</f>
        <v>-</v>
      </c>
      <c r="X1299" s="1">
        <f>JuchuZan[[#This Row],[Total Length]]/JuchuZan[[#This Row],[OrderQty]]</f>
        <v>1378</v>
      </c>
      <c r="Y1299" s="87">
        <f>JuchuZan[[#This Row],[TotalPrice]]+Y1298</f>
        <v>2494389.5900000003</v>
      </c>
      <c r="Z12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299" s="1">
        <f>JuchuZan[[#This Row],[Total Length]]/JuchuZan[[#This Row],[Total Block]]</f>
        <v>1378</v>
      </c>
      <c r="AB1299" s="1">
        <f>JuchuZan[[#This Row],[TotalPrice]]/JuchuZan[[#This Row],[OrderQty]]</f>
        <v>131</v>
      </c>
      <c r="AC1299" s="1" t="e">
        <f>_xlfn.XLOOKUP(JuchuZan[[#This Row],[H'#]],#REF!,#REF!,"NA",0)</f>
        <v>#REF!</v>
      </c>
      <c r="AD1299" s="1" t="e">
        <f>_xlfn.XLOOKUP(JuchuZan[[#This Row],[H'#]],#REF!,#REF!,"NA",0)</f>
        <v>#REF!</v>
      </c>
      <c r="AE1299" s="1" t="str">
        <f>_xlfn.XLOOKUP(JuchuZan[[#This Row],[H'#]],[3]Sheet1!$H$2:$H$1079,[3]Sheet1!$B$2:$B$1079,"NA",0)</f>
        <v>NA</v>
      </c>
    </row>
    <row r="1300" spans="1:31">
      <c r="A1300" s="1" t="s">
        <v>3220</v>
      </c>
      <c r="B1300" s="1" t="s">
        <v>534</v>
      </c>
      <c r="C1300" s="1" t="s">
        <v>535</v>
      </c>
      <c r="D1300" s="1">
        <v>60</v>
      </c>
      <c r="E1300" s="1">
        <v>180000</v>
      </c>
      <c r="F1300" s="1">
        <v>0</v>
      </c>
      <c r="G1300" s="1" t="s">
        <v>536</v>
      </c>
      <c r="H1300" s="1" t="s">
        <v>324</v>
      </c>
      <c r="I1300" s="1" t="s">
        <v>50</v>
      </c>
      <c r="J1300" s="1" t="s">
        <v>325</v>
      </c>
      <c r="K1300" s="1" t="s">
        <v>38</v>
      </c>
      <c r="L1300" s="1" t="s">
        <v>61</v>
      </c>
      <c r="M1300" s="1" t="s">
        <v>38</v>
      </c>
      <c r="N1300" s="1">
        <v>736.81</v>
      </c>
      <c r="O1300" s="2">
        <v>44208.6</v>
      </c>
      <c r="P1300" s="1">
        <v>11</v>
      </c>
      <c r="Q1300" s="1">
        <v>20230914</v>
      </c>
      <c r="R1300" s="1">
        <v>20231103</v>
      </c>
      <c r="S1300" s="1">
        <v>20231103</v>
      </c>
      <c r="T1300" s="1" t="s">
        <v>38</v>
      </c>
      <c r="U1300" s="1" t="b">
        <v>0</v>
      </c>
      <c r="V1300" s="1" t="b">
        <v>1</v>
      </c>
      <c r="W1300" s="1" t="str" cm="1">
        <f t="array" ref="W1300">_xlfn.XLOOKUP(MID(JuchuZan[[#This Row],[Item'#]],2,3),INDEX(_dtRg_Material,,1),INDEX(_dtRg_Material,,2),"-")</f>
        <v>-</v>
      </c>
      <c r="X1300" s="1">
        <f>JuchuZan[[#This Row],[Total Length]]/JuchuZan[[#This Row],[OrderQty]]</f>
        <v>3000</v>
      </c>
      <c r="Y1300" s="87">
        <f>JuchuZan[[#This Row],[TotalPrice]]+Y1299</f>
        <v>2538598.1900000004</v>
      </c>
      <c r="Z13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0" s="1" t="e">
        <f>JuchuZan[[#This Row],[Total Length]]/JuchuZan[[#This Row],[Total Block]]</f>
        <v>#DIV/0!</v>
      </c>
      <c r="AB1300" s="1">
        <f>JuchuZan[[#This Row],[TotalPrice]]/JuchuZan[[#This Row],[OrderQty]]</f>
        <v>736.81</v>
      </c>
      <c r="AC1300" s="1" t="e">
        <f>_xlfn.XLOOKUP(JuchuZan[[#This Row],[H'#]],#REF!,#REF!,"NA",0)</f>
        <v>#REF!</v>
      </c>
      <c r="AD1300" s="1" t="e">
        <f>_xlfn.XLOOKUP(JuchuZan[[#This Row],[H'#]],#REF!,#REF!,"NA",0)</f>
        <v>#REF!</v>
      </c>
      <c r="AE1300" s="1" t="str">
        <f>_xlfn.XLOOKUP(JuchuZan[[#This Row],[H'#]],[3]Sheet1!$H$2:$H$1079,[3]Sheet1!$B$2:$B$1079,"NA",0)</f>
        <v>NA</v>
      </c>
    </row>
    <row r="1301" spans="1:31">
      <c r="A1301" s="1" t="s">
        <v>3221</v>
      </c>
      <c r="B1301" s="1" t="s">
        <v>3222</v>
      </c>
      <c r="C1301" s="1" t="s">
        <v>3223</v>
      </c>
      <c r="D1301" s="1">
        <v>5</v>
      </c>
      <c r="E1301" s="1">
        <v>0</v>
      </c>
      <c r="F1301" s="1">
        <v>5</v>
      </c>
      <c r="G1301" s="1" t="s">
        <v>3224</v>
      </c>
      <c r="H1301" s="1" t="s">
        <v>49</v>
      </c>
      <c r="I1301" s="1" t="s">
        <v>50</v>
      </c>
      <c r="J1301" s="1" t="s">
        <v>81</v>
      </c>
      <c r="K1301" s="1" t="s">
        <v>82</v>
      </c>
      <c r="L1301" s="1" t="s">
        <v>61</v>
      </c>
      <c r="M1301" s="1" t="s">
        <v>53</v>
      </c>
      <c r="N1301" s="1">
        <v>38</v>
      </c>
      <c r="O1301" s="2">
        <v>190</v>
      </c>
      <c r="P1301" s="1">
        <v>11</v>
      </c>
      <c r="Q1301" s="1">
        <v>20231103</v>
      </c>
      <c r="R1301" s="1">
        <v>20231103</v>
      </c>
      <c r="S1301" s="1">
        <v>20231103</v>
      </c>
      <c r="T1301" s="1" t="s">
        <v>38</v>
      </c>
      <c r="U1301" s="1" t="b">
        <v>0</v>
      </c>
      <c r="V1301" s="1" t="b">
        <v>1</v>
      </c>
      <c r="W1301" s="1" t="str" cm="1">
        <f t="array" ref="W1301">_xlfn.XLOOKUP(MID(JuchuZan[[#This Row],[Item'#]],2,3),INDEX(_dtRg_Material,,1),INDEX(_dtRg_Material,,2),"-")</f>
        <v>-</v>
      </c>
      <c r="X1301" s="1">
        <f>JuchuZan[[#This Row],[Total Length]]/JuchuZan[[#This Row],[OrderQty]]</f>
        <v>0</v>
      </c>
      <c r="Y1301" s="87">
        <f>JuchuZan[[#This Row],[TotalPrice]]+Y1300</f>
        <v>2538788.1900000004</v>
      </c>
      <c r="Z13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1" s="1">
        <f>JuchuZan[[#This Row],[Total Length]]/JuchuZan[[#This Row],[Total Block]]</f>
        <v>0</v>
      </c>
      <c r="AB1301" s="1">
        <f>JuchuZan[[#This Row],[TotalPrice]]/JuchuZan[[#This Row],[OrderQty]]</f>
        <v>38</v>
      </c>
      <c r="AC1301" s="1" t="e">
        <f>_xlfn.XLOOKUP(JuchuZan[[#This Row],[H'#]],#REF!,#REF!,"NA",0)</f>
        <v>#REF!</v>
      </c>
      <c r="AD1301" s="1" t="e">
        <f>_xlfn.XLOOKUP(JuchuZan[[#This Row],[H'#]],#REF!,#REF!,"NA",0)</f>
        <v>#REF!</v>
      </c>
      <c r="AE1301" s="1" t="str">
        <f>_xlfn.XLOOKUP(JuchuZan[[#This Row],[H'#]],[3]Sheet1!$H$2:$H$1079,[3]Sheet1!$B$2:$B$1079,"NA",0)</f>
        <v>BLOCK ASSEMBLY (GK)</v>
      </c>
    </row>
    <row r="1302" spans="1:31">
      <c r="A1302" s="1" t="s">
        <v>3225</v>
      </c>
      <c r="B1302" s="1" t="s">
        <v>453</v>
      </c>
      <c r="C1302" s="1" t="s">
        <v>454</v>
      </c>
      <c r="D1302" s="1">
        <v>6</v>
      </c>
      <c r="E1302" s="1">
        <v>600</v>
      </c>
      <c r="F1302" s="1">
        <v>6</v>
      </c>
      <c r="G1302" s="1" t="s">
        <v>3226</v>
      </c>
      <c r="H1302" s="1" t="s">
        <v>66</v>
      </c>
      <c r="I1302" s="1" t="s">
        <v>67</v>
      </c>
      <c r="J1302" s="1" t="s">
        <v>59</v>
      </c>
      <c r="K1302" s="1" t="s">
        <v>60</v>
      </c>
      <c r="L1302" s="1" t="s">
        <v>38</v>
      </c>
      <c r="M1302" s="1" t="s">
        <v>38</v>
      </c>
      <c r="N1302" s="1">
        <v>50.14</v>
      </c>
      <c r="O1302" s="2">
        <v>300.83999999999997</v>
      </c>
      <c r="P1302" s="1">
        <v>11</v>
      </c>
      <c r="Q1302" s="1">
        <v>20231103</v>
      </c>
      <c r="R1302" s="1">
        <v>20231103</v>
      </c>
      <c r="S1302" s="1">
        <v>20231103</v>
      </c>
      <c r="T1302" s="1" t="s">
        <v>38</v>
      </c>
      <c r="U1302" s="1" t="b">
        <v>0</v>
      </c>
      <c r="V1302" s="1" t="b">
        <v>1</v>
      </c>
      <c r="W1302" s="1" t="str" cm="1">
        <f t="array" ref="W1302">_xlfn.XLOOKUP(MID(JuchuZan[[#This Row],[Item'#]],2,3),INDEX(_dtRg_Material,,1),INDEX(_dtRg_Material,,2),"-")</f>
        <v>-</v>
      </c>
      <c r="X1302" s="1">
        <f>JuchuZan[[#This Row],[Total Length]]/JuchuZan[[#This Row],[OrderQty]]</f>
        <v>100</v>
      </c>
      <c r="Y1302" s="87">
        <f>JuchuZan[[#This Row],[TotalPrice]]+Y1301</f>
        <v>2539089.0300000003</v>
      </c>
      <c r="Z13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2" s="1">
        <f>JuchuZan[[#This Row],[Total Length]]/JuchuZan[[#This Row],[Total Block]]</f>
        <v>100</v>
      </c>
      <c r="AB1302" s="1">
        <f>JuchuZan[[#This Row],[TotalPrice]]/JuchuZan[[#This Row],[OrderQty]]</f>
        <v>50.139999999999993</v>
      </c>
      <c r="AC1302" s="1" t="e">
        <f>_xlfn.XLOOKUP(JuchuZan[[#This Row],[H'#]],#REF!,#REF!,"NA",0)</f>
        <v>#REF!</v>
      </c>
      <c r="AD1302" s="1" t="e">
        <f>_xlfn.XLOOKUP(JuchuZan[[#This Row],[H'#]],#REF!,#REF!,"NA",0)</f>
        <v>#REF!</v>
      </c>
      <c r="AE1302" s="1" t="str">
        <f>_xlfn.XLOOKUP(JuchuZan[[#This Row],[H'#]],[3]Sheet1!$H$2:$H$1079,[3]Sheet1!$B$2:$B$1079,"NA",0)</f>
        <v>NA</v>
      </c>
    </row>
    <row r="1303" spans="1:31">
      <c r="A1303" s="1" t="s">
        <v>3227</v>
      </c>
      <c r="B1303" s="1" t="s">
        <v>897</v>
      </c>
      <c r="C1303" s="1" t="s">
        <v>898</v>
      </c>
      <c r="D1303" s="1">
        <v>10</v>
      </c>
      <c r="E1303" s="1">
        <v>49180</v>
      </c>
      <c r="F1303" s="1">
        <v>40</v>
      </c>
      <c r="G1303" s="1" t="s">
        <v>559</v>
      </c>
      <c r="H1303" s="1" t="s">
        <v>66</v>
      </c>
      <c r="I1303" s="1" t="s">
        <v>67</v>
      </c>
      <c r="J1303" s="1" t="s">
        <v>68</v>
      </c>
      <c r="K1303" s="1" t="s">
        <v>60</v>
      </c>
      <c r="L1303" s="1" t="s">
        <v>96</v>
      </c>
      <c r="M1303" s="1" t="s">
        <v>208</v>
      </c>
      <c r="N1303" s="1">
        <v>664</v>
      </c>
      <c r="O1303" s="2">
        <v>6640</v>
      </c>
      <c r="P1303" s="1">
        <v>11</v>
      </c>
      <c r="Q1303" s="1">
        <v>20231103</v>
      </c>
      <c r="R1303" s="1">
        <v>20231103</v>
      </c>
      <c r="S1303" s="1">
        <v>20231103</v>
      </c>
      <c r="T1303" s="1" t="s">
        <v>899</v>
      </c>
      <c r="U1303" s="1" t="b">
        <v>0</v>
      </c>
      <c r="V1303" s="1" t="b">
        <v>1</v>
      </c>
      <c r="W1303" s="1" t="str" cm="1">
        <f t="array" ref="W1303">_xlfn.XLOOKUP(MID(JuchuZan[[#This Row],[Item'#]],2,3),INDEX(_dtRg_Material,,1),INDEX(_dtRg_Material,,2),"-")</f>
        <v>-</v>
      </c>
      <c r="X1303" s="1">
        <f>JuchuZan[[#This Row],[Total Length]]/JuchuZan[[#This Row],[OrderQty]]</f>
        <v>4918</v>
      </c>
      <c r="Y1303" s="87">
        <f>JuchuZan[[#This Row],[TotalPrice]]+Y1302</f>
        <v>2545729.0300000003</v>
      </c>
      <c r="Z13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303" s="1">
        <f>JuchuZan[[#This Row],[Total Length]]/JuchuZan[[#This Row],[Total Block]]</f>
        <v>1229.5</v>
      </c>
      <c r="AB1303" s="1">
        <f>JuchuZan[[#This Row],[TotalPrice]]/JuchuZan[[#This Row],[OrderQty]]</f>
        <v>664</v>
      </c>
      <c r="AC1303" s="1" t="e">
        <f>_xlfn.XLOOKUP(JuchuZan[[#This Row],[H'#]],#REF!,#REF!,"NA",0)</f>
        <v>#REF!</v>
      </c>
      <c r="AD1303" s="1" t="e">
        <f>_xlfn.XLOOKUP(JuchuZan[[#This Row],[H'#]],#REF!,#REF!,"NA",0)</f>
        <v>#REF!</v>
      </c>
      <c r="AE1303" s="1" t="str">
        <f>_xlfn.XLOOKUP(JuchuZan[[#This Row],[H'#]],[3]Sheet1!$H$2:$H$1079,[3]Sheet1!$B$2:$B$1079,"NA",0)</f>
        <v>NA</v>
      </c>
    </row>
    <row r="1304" spans="1:31">
      <c r="A1304" s="1" t="s">
        <v>3228</v>
      </c>
      <c r="B1304" s="1" t="s">
        <v>3229</v>
      </c>
      <c r="C1304" s="1" t="s">
        <v>3230</v>
      </c>
      <c r="D1304" s="1">
        <v>4</v>
      </c>
      <c r="E1304" s="1">
        <v>3200</v>
      </c>
      <c r="F1304" s="1">
        <v>8</v>
      </c>
      <c r="G1304" s="1" t="s">
        <v>156</v>
      </c>
      <c r="H1304" s="1" t="s">
        <v>49</v>
      </c>
      <c r="I1304" s="1" t="s">
        <v>50</v>
      </c>
      <c r="J1304" s="1" t="s">
        <v>397</v>
      </c>
      <c r="K1304" s="1" t="s">
        <v>82</v>
      </c>
      <c r="L1304" s="1" t="s">
        <v>38</v>
      </c>
      <c r="M1304" s="1" t="s">
        <v>38</v>
      </c>
      <c r="N1304" s="1">
        <v>182.16</v>
      </c>
      <c r="O1304" s="2">
        <v>728.64</v>
      </c>
      <c r="P1304" s="1">
        <v>11</v>
      </c>
      <c r="Q1304" s="1">
        <v>20231103</v>
      </c>
      <c r="R1304" s="1">
        <v>20231103</v>
      </c>
      <c r="S1304" s="1">
        <v>20231103</v>
      </c>
      <c r="T1304" s="1" t="s">
        <v>38</v>
      </c>
      <c r="U1304" s="1" t="b">
        <v>0</v>
      </c>
      <c r="V1304" s="1" t="b">
        <v>1</v>
      </c>
      <c r="W1304" s="1" t="str" cm="1">
        <f t="array" ref="W1304">_xlfn.XLOOKUP(MID(JuchuZan[[#This Row],[Item'#]],2,3),INDEX(_dtRg_Material,,1),INDEX(_dtRg_Material,,2),"-")</f>
        <v>-</v>
      </c>
      <c r="X1304" s="1">
        <f>JuchuZan[[#This Row],[Total Length]]/JuchuZan[[#This Row],[OrderQty]]</f>
        <v>800</v>
      </c>
      <c r="Y1304" s="87">
        <f>JuchuZan[[#This Row],[TotalPrice]]+Y1303</f>
        <v>2546457.6700000004</v>
      </c>
      <c r="Z13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4" s="1">
        <f>JuchuZan[[#This Row],[Total Length]]/JuchuZan[[#This Row],[Total Block]]</f>
        <v>400</v>
      </c>
      <c r="AB1304" s="1">
        <f>JuchuZan[[#This Row],[TotalPrice]]/JuchuZan[[#This Row],[OrderQty]]</f>
        <v>182.16</v>
      </c>
      <c r="AC1304" s="1" t="e">
        <f>_xlfn.XLOOKUP(JuchuZan[[#This Row],[H'#]],#REF!,#REF!,"NA",0)</f>
        <v>#REF!</v>
      </c>
      <c r="AD1304" s="1" t="e">
        <f>_xlfn.XLOOKUP(JuchuZan[[#This Row],[H'#]],#REF!,#REF!,"NA",0)</f>
        <v>#REF!</v>
      </c>
      <c r="AE1304" s="1" t="str">
        <f>_xlfn.XLOOKUP(JuchuZan[[#This Row],[H'#]],[3]Sheet1!$H$2:$H$1079,[3]Sheet1!$B$2:$B$1079,"NA",0)</f>
        <v>WASHING &amp; WIPING RAIL</v>
      </c>
    </row>
    <row r="1305" spans="1:31">
      <c r="A1305" s="1" t="s">
        <v>3231</v>
      </c>
      <c r="B1305" s="1" t="s">
        <v>3232</v>
      </c>
      <c r="C1305" s="1" t="s">
        <v>3233</v>
      </c>
      <c r="D1305" s="1">
        <v>24</v>
      </c>
      <c r="E1305" s="1">
        <v>14112</v>
      </c>
      <c r="F1305" s="1">
        <v>48</v>
      </c>
      <c r="G1305" s="1" t="s">
        <v>835</v>
      </c>
      <c r="H1305" s="1" t="s">
        <v>172</v>
      </c>
      <c r="I1305" s="1" t="s">
        <v>173</v>
      </c>
      <c r="J1305" s="1" t="s">
        <v>174</v>
      </c>
      <c r="K1305" s="1" t="s">
        <v>38</v>
      </c>
      <c r="L1305" s="1" t="s">
        <v>38</v>
      </c>
      <c r="M1305" s="1" t="s">
        <v>38</v>
      </c>
      <c r="N1305" s="1">
        <v>82.81</v>
      </c>
      <c r="O1305" s="2">
        <v>1987.44</v>
      </c>
      <c r="P1305" s="1">
        <v>11</v>
      </c>
      <c r="Q1305" s="1">
        <v>20231103</v>
      </c>
      <c r="R1305" s="1">
        <v>20231103</v>
      </c>
      <c r="S1305" s="1">
        <v>20231103</v>
      </c>
      <c r="T1305" s="1" t="s">
        <v>38</v>
      </c>
      <c r="U1305" s="1" t="b">
        <v>0</v>
      </c>
      <c r="V1305" s="1" t="b">
        <v>1</v>
      </c>
      <c r="W1305" s="1" t="str" cm="1">
        <f t="array" ref="W1305">_xlfn.XLOOKUP(MID(JuchuZan[[#This Row],[Item'#]],2,3),INDEX(_dtRg_Material,,1),INDEX(_dtRg_Material,,2),"-")</f>
        <v>M</v>
      </c>
      <c r="X1305" s="1">
        <f>JuchuZan[[#This Row],[Total Length]]/JuchuZan[[#This Row],[OrderQty]]</f>
        <v>588</v>
      </c>
      <c r="Y1305" s="87">
        <f>JuchuZan[[#This Row],[TotalPrice]]+Y1304</f>
        <v>2548445.1100000003</v>
      </c>
      <c r="Z13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5" s="1">
        <f>JuchuZan[[#This Row],[Total Length]]/JuchuZan[[#This Row],[Total Block]]</f>
        <v>294</v>
      </c>
      <c r="AB1305" s="1">
        <f>JuchuZan[[#This Row],[TotalPrice]]/JuchuZan[[#This Row],[OrderQty]]</f>
        <v>82.81</v>
      </c>
      <c r="AC1305" s="1" t="e">
        <f>_xlfn.XLOOKUP(JuchuZan[[#This Row],[H'#]],#REF!,#REF!,"NA",0)</f>
        <v>#REF!</v>
      </c>
      <c r="AD1305" s="1" t="e">
        <f>_xlfn.XLOOKUP(JuchuZan[[#This Row],[H'#]],#REF!,#REF!,"NA",0)</f>
        <v>#REF!</v>
      </c>
      <c r="AE1305" s="1" t="str">
        <f>_xlfn.XLOOKUP(JuchuZan[[#This Row],[H'#]],[3]Sheet1!$H$2:$H$1079,[3]Sheet1!$B$2:$B$1079,"NA",0)</f>
        <v>NA</v>
      </c>
    </row>
    <row r="1306" spans="1:31" hidden="1">
      <c r="A1306" s="1" t="s">
        <v>3234</v>
      </c>
      <c r="B1306" s="1" t="s">
        <v>971</v>
      </c>
      <c r="C1306" s="1" t="s">
        <v>972</v>
      </c>
      <c r="D1306" s="1">
        <v>6</v>
      </c>
      <c r="E1306" s="1">
        <v>1800</v>
      </c>
      <c r="F1306" s="1">
        <v>6</v>
      </c>
      <c r="G1306" s="1" t="s">
        <v>38</v>
      </c>
      <c r="H1306" s="1" t="s">
        <v>93</v>
      </c>
      <c r="I1306" s="1" t="s">
        <v>43</v>
      </c>
      <c r="J1306" s="1" t="s">
        <v>288</v>
      </c>
      <c r="K1306" s="1" t="s">
        <v>227</v>
      </c>
      <c r="L1306" s="1" t="s">
        <v>38</v>
      </c>
      <c r="M1306" s="1" t="s">
        <v>289</v>
      </c>
      <c r="N1306" s="1">
        <v>442.27</v>
      </c>
      <c r="O1306" s="2">
        <v>2653.62</v>
      </c>
      <c r="P1306" s="1">
        <v>21</v>
      </c>
      <c r="Q1306" s="1">
        <v>20230828</v>
      </c>
      <c r="R1306" s="1">
        <v>20231103</v>
      </c>
      <c r="S1306" s="1">
        <v>20231103</v>
      </c>
      <c r="T1306" s="1" t="s">
        <v>38</v>
      </c>
      <c r="U1306" s="1" t="b">
        <v>0</v>
      </c>
      <c r="V1306" s="1" t="b">
        <v>0</v>
      </c>
      <c r="W1306" s="1" t="str" cm="1">
        <f t="array" ref="W1306">_xlfn.XLOOKUP(MID(JuchuZan[[#This Row],[Item'#]],2,3),INDEX(_dtRg_Material,,1),INDEX(_dtRg_Material,,2),"-")</f>
        <v>-</v>
      </c>
      <c r="X1306" s="1">
        <f>JuchuZan[[#This Row],[Total Length]]/JuchuZan[[#This Row],[OrderQty]]</f>
        <v>300</v>
      </c>
      <c r="Y1306" s="87">
        <f>JuchuZan[[#This Row],[TotalPrice]]+Y1305</f>
        <v>2551098.7300000004</v>
      </c>
      <c r="Z13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6" s="1">
        <f>JuchuZan[[#This Row],[Total Length]]/JuchuZan[[#This Row],[Total Block]]</f>
        <v>300</v>
      </c>
      <c r="AB1306" s="1">
        <f>JuchuZan[[#This Row],[TotalPrice]]/JuchuZan[[#This Row],[OrderQty]]</f>
        <v>442.27</v>
      </c>
      <c r="AC1306" s="1" t="e">
        <f>_xlfn.XLOOKUP(JuchuZan[[#This Row],[H'#]],#REF!,#REF!,"NA",0)</f>
        <v>#REF!</v>
      </c>
      <c r="AD1306" s="1" t="e">
        <f>_xlfn.XLOOKUP(JuchuZan[[#This Row],[H'#]],#REF!,#REF!,"NA",0)</f>
        <v>#REF!</v>
      </c>
      <c r="AE1306" s="1" t="str">
        <f>_xlfn.XLOOKUP(JuchuZan[[#This Row],[H'#]],[3]Sheet1!$H$2:$H$1079,[3]Sheet1!$B$2:$B$1079,"NA",0)</f>
        <v>NA</v>
      </c>
    </row>
    <row r="1307" spans="1:31">
      <c r="A1307" s="1" t="s">
        <v>3235</v>
      </c>
      <c r="B1307" s="1" t="s">
        <v>1059</v>
      </c>
      <c r="C1307" s="1" t="s">
        <v>1060</v>
      </c>
      <c r="D1307" s="1">
        <v>20</v>
      </c>
      <c r="E1307" s="1">
        <v>0</v>
      </c>
      <c r="F1307" s="1">
        <v>20</v>
      </c>
      <c r="G1307" s="1" t="s">
        <v>38</v>
      </c>
      <c r="H1307" s="1" t="s">
        <v>58</v>
      </c>
      <c r="I1307" s="1" t="s">
        <v>50</v>
      </c>
      <c r="J1307" s="1" t="s">
        <v>68</v>
      </c>
      <c r="K1307" s="1" t="s">
        <v>82</v>
      </c>
      <c r="L1307" s="1" t="s">
        <v>61</v>
      </c>
      <c r="M1307" s="1" t="s">
        <v>38</v>
      </c>
      <c r="N1307" s="1">
        <v>54.99</v>
      </c>
      <c r="O1307" s="2">
        <v>1099.8</v>
      </c>
      <c r="P1307" s="1">
        <v>21</v>
      </c>
      <c r="Q1307" s="1">
        <v>20231103</v>
      </c>
      <c r="R1307" s="1">
        <v>20231103</v>
      </c>
      <c r="S1307" s="1">
        <v>20231103</v>
      </c>
      <c r="T1307" s="1" t="s">
        <v>38</v>
      </c>
      <c r="U1307" s="1" t="b">
        <v>0</v>
      </c>
      <c r="V1307" s="1" t="b">
        <v>1</v>
      </c>
      <c r="W1307" s="1" t="str" cm="1">
        <f t="array" ref="W1307">_xlfn.XLOOKUP(MID(JuchuZan[[#This Row],[Item'#]],2,3),INDEX(_dtRg_Material,,1),INDEX(_dtRg_Material,,2),"-")</f>
        <v>-</v>
      </c>
      <c r="X1307" s="1">
        <f>JuchuZan[[#This Row],[Total Length]]/JuchuZan[[#This Row],[OrderQty]]</f>
        <v>0</v>
      </c>
      <c r="Y1307" s="87">
        <f>JuchuZan[[#This Row],[TotalPrice]]+Y1306</f>
        <v>2552198.5300000003</v>
      </c>
      <c r="Z13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7" s="1">
        <f>JuchuZan[[#This Row],[Total Length]]/JuchuZan[[#This Row],[Total Block]]</f>
        <v>0</v>
      </c>
      <c r="AB1307" s="1">
        <f>JuchuZan[[#This Row],[TotalPrice]]/JuchuZan[[#This Row],[OrderQty]]</f>
        <v>54.989999999999995</v>
      </c>
      <c r="AC1307" s="1" t="e">
        <f>_xlfn.XLOOKUP(JuchuZan[[#This Row],[H'#]],#REF!,#REF!,"NA",0)</f>
        <v>#REF!</v>
      </c>
      <c r="AD1307" s="1" t="e">
        <f>_xlfn.XLOOKUP(JuchuZan[[#This Row],[H'#]],#REF!,#REF!,"NA",0)</f>
        <v>#REF!</v>
      </c>
      <c r="AE1307" s="1" t="str">
        <f>_xlfn.XLOOKUP(JuchuZan[[#This Row],[H'#]],[3]Sheet1!$H$2:$H$1079,[3]Sheet1!$B$2:$B$1079,"NA",0)</f>
        <v>NA</v>
      </c>
    </row>
    <row r="1308" spans="1:31">
      <c r="A1308" s="1" t="s">
        <v>3236</v>
      </c>
      <c r="B1308" s="1" t="s">
        <v>3030</v>
      </c>
      <c r="C1308" s="1" t="s">
        <v>3031</v>
      </c>
      <c r="D1308" s="1">
        <v>2</v>
      </c>
      <c r="E1308" s="1">
        <v>950</v>
      </c>
      <c r="F1308" s="1">
        <v>4</v>
      </c>
      <c r="G1308" s="1" t="s">
        <v>215</v>
      </c>
      <c r="H1308" s="1" t="s">
        <v>172</v>
      </c>
      <c r="I1308" s="1" t="s">
        <v>173</v>
      </c>
      <c r="J1308" s="1" t="s">
        <v>174</v>
      </c>
      <c r="K1308" s="1" t="s">
        <v>185</v>
      </c>
      <c r="L1308" s="1" t="s">
        <v>38</v>
      </c>
      <c r="M1308" s="1" t="s">
        <v>398</v>
      </c>
      <c r="N1308" s="1">
        <v>57</v>
      </c>
      <c r="O1308" s="2">
        <v>114</v>
      </c>
      <c r="P1308" s="1">
        <v>11</v>
      </c>
      <c r="Q1308" s="1">
        <v>20231103</v>
      </c>
      <c r="R1308" s="1">
        <v>20231103</v>
      </c>
      <c r="S1308" s="1">
        <v>20231103</v>
      </c>
      <c r="T1308" s="1" t="s">
        <v>38</v>
      </c>
      <c r="U1308" s="1" t="b">
        <v>0</v>
      </c>
      <c r="V1308" s="1" t="b">
        <v>1</v>
      </c>
      <c r="W1308" s="1" t="str" cm="1">
        <f t="array" ref="W1308">_xlfn.XLOOKUP(MID(JuchuZan[[#This Row],[Item'#]],2,3),INDEX(_dtRg_Material,,1),INDEX(_dtRg_Material,,2),"-")</f>
        <v>M</v>
      </c>
      <c r="X1308" s="1">
        <f>JuchuZan[[#This Row],[Total Length]]/JuchuZan[[#This Row],[OrderQty]]</f>
        <v>475</v>
      </c>
      <c r="Y1308" s="87">
        <f>JuchuZan[[#This Row],[TotalPrice]]+Y1307</f>
        <v>2552312.5300000003</v>
      </c>
      <c r="Z13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8" s="1">
        <f>JuchuZan[[#This Row],[Total Length]]/JuchuZan[[#This Row],[Total Block]]</f>
        <v>237.5</v>
      </c>
      <c r="AB1308" s="1">
        <f>JuchuZan[[#This Row],[TotalPrice]]/JuchuZan[[#This Row],[OrderQty]]</f>
        <v>57</v>
      </c>
      <c r="AC1308" s="1" t="e">
        <f>_xlfn.XLOOKUP(JuchuZan[[#This Row],[H'#]],#REF!,#REF!,"NA",0)</f>
        <v>#REF!</v>
      </c>
      <c r="AD1308" s="1" t="e">
        <f>_xlfn.XLOOKUP(JuchuZan[[#This Row],[H'#]],#REF!,#REF!,"NA",0)</f>
        <v>#REF!</v>
      </c>
      <c r="AE1308" s="1" t="str">
        <f>_xlfn.XLOOKUP(JuchuZan[[#This Row],[H'#]],[3]Sheet1!$H$2:$H$1079,[3]Sheet1!$B$2:$B$1079,"NA",0)</f>
        <v>WHEEL CUTTING HALF 4</v>
      </c>
    </row>
    <row r="1309" spans="1:31">
      <c r="A1309" s="1" t="s">
        <v>3237</v>
      </c>
      <c r="B1309" s="1" t="s">
        <v>1705</v>
      </c>
      <c r="C1309" s="1" t="s">
        <v>1706</v>
      </c>
      <c r="D1309" s="1">
        <v>8</v>
      </c>
      <c r="E1309" s="1">
        <v>1960</v>
      </c>
      <c r="F1309" s="1">
        <v>16</v>
      </c>
      <c r="G1309" s="1" t="s">
        <v>171</v>
      </c>
      <c r="H1309" s="1" t="s">
        <v>172</v>
      </c>
      <c r="I1309" s="1" t="s">
        <v>173</v>
      </c>
      <c r="J1309" s="1" t="s">
        <v>243</v>
      </c>
      <c r="K1309" s="1" t="s">
        <v>38</v>
      </c>
      <c r="L1309" s="1" t="s">
        <v>38</v>
      </c>
      <c r="M1309" s="1" t="s">
        <v>38</v>
      </c>
      <c r="N1309" s="1">
        <v>53.05</v>
      </c>
      <c r="O1309" s="2">
        <v>424.4</v>
      </c>
      <c r="P1309" s="1">
        <v>11</v>
      </c>
      <c r="Q1309" s="1">
        <v>20231103</v>
      </c>
      <c r="R1309" s="1">
        <v>20231103</v>
      </c>
      <c r="S1309" s="1">
        <v>20231103</v>
      </c>
      <c r="T1309" s="1" t="s">
        <v>38</v>
      </c>
      <c r="U1309" s="1" t="b">
        <v>0</v>
      </c>
      <c r="V1309" s="1" t="b">
        <v>1</v>
      </c>
      <c r="W1309" s="1" t="str" cm="1">
        <f t="array" ref="W1309">_xlfn.XLOOKUP(MID(JuchuZan[[#This Row],[Item'#]],2,3),INDEX(_dtRg_Material,,1),INDEX(_dtRg_Material,,2),"-")</f>
        <v>M</v>
      </c>
      <c r="X1309" s="1">
        <f>JuchuZan[[#This Row],[Total Length]]/JuchuZan[[#This Row],[OrderQty]]</f>
        <v>245</v>
      </c>
      <c r="Y1309" s="87">
        <f>JuchuZan[[#This Row],[TotalPrice]]+Y1308</f>
        <v>2552736.9300000002</v>
      </c>
      <c r="Z13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09" s="1">
        <f>JuchuZan[[#This Row],[Total Length]]/JuchuZan[[#This Row],[Total Block]]</f>
        <v>122.5</v>
      </c>
      <c r="AB1309" s="1">
        <f>JuchuZan[[#This Row],[TotalPrice]]/JuchuZan[[#This Row],[OrderQty]]</f>
        <v>53.05</v>
      </c>
      <c r="AC1309" s="1" t="e">
        <f>_xlfn.XLOOKUP(JuchuZan[[#This Row],[H'#]],#REF!,#REF!,"NA",0)</f>
        <v>#REF!</v>
      </c>
      <c r="AD1309" s="1" t="e">
        <f>_xlfn.XLOOKUP(JuchuZan[[#This Row],[H'#]],#REF!,#REF!,"NA",0)</f>
        <v>#REF!</v>
      </c>
      <c r="AE1309" s="1" t="str">
        <f>_xlfn.XLOOKUP(JuchuZan[[#This Row],[H'#]],[3]Sheet1!$H$2:$H$1079,[3]Sheet1!$B$2:$B$1079,"NA",0)</f>
        <v>NA</v>
      </c>
    </row>
    <row r="1310" spans="1:31" hidden="1">
      <c r="A1310" s="1" t="s">
        <v>3238</v>
      </c>
      <c r="B1310" s="1" t="s">
        <v>3239</v>
      </c>
      <c r="C1310" s="1" t="s">
        <v>3240</v>
      </c>
      <c r="D1310" s="1">
        <v>4</v>
      </c>
      <c r="E1310" s="1">
        <v>2192</v>
      </c>
      <c r="F1310" s="1">
        <v>8</v>
      </c>
      <c r="G1310" s="1" t="s">
        <v>135</v>
      </c>
      <c r="H1310" s="1" t="s">
        <v>49</v>
      </c>
      <c r="I1310" s="1" t="s">
        <v>50</v>
      </c>
      <c r="J1310" s="1" t="s">
        <v>59</v>
      </c>
      <c r="K1310" s="1" t="s">
        <v>82</v>
      </c>
      <c r="L1310" s="1" t="s">
        <v>38</v>
      </c>
      <c r="M1310" s="1" t="s">
        <v>53</v>
      </c>
      <c r="N1310" s="1">
        <v>233</v>
      </c>
      <c r="O1310" s="2">
        <v>932</v>
      </c>
      <c r="P1310" s="1">
        <v>11</v>
      </c>
      <c r="Q1310" s="1">
        <v>20231106</v>
      </c>
      <c r="R1310" s="1">
        <v>20231106</v>
      </c>
      <c r="S1310" s="1">
        <v>20231106</v>
      </c>
      <c r="T1310" s="1" t="s">
        <v>38</v>
      </c>
      <c r="U1310" s="1" t="b">
        <v>1</v>
      </c>
      <c r="V1310" s="1" t="b">
        <v>0</v>
      </c>
      <c r="W1310" s="1" t="str" cm="1">
        <f t="array" ref="W1310">_xlfn.XLOOKUP(MID(JuchuZan[[#This Row],[Item'#]],2,3),INDEX(_dtRg_Material,,1),INDEX(_dtRg_Material,,2),"-")</f>
        <v>-</v>
      </c>
      <c r="X1310" s="1">
        <f>JuchuZan[[#This Row],[Total Length]]/JuchuZan[[#This Row],[OrderQty]]</f>
        <v>548</v>
      </c>
      <c r="Y1310" s="87">
        <f>JuchuZan[[#This Row],[TotalPrice]]+Y1309</f>
        <v>2553668.9300000002</v>
      </c>
      <c r="Z13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0" s="1">
        <f>JuchuZan[[#This Row],[Total Length]]/JuchuZan[[#This Row],[Total Block]]</f>
        <v>274</v>
      </c>
      <c r="AB1310" s="1">
        <f>JuchuZan[[#This Row],[TotalPrice]]/JuchuZan[[#This Row],[OrderQty]]</f>
        <v>233</v>
      </c>
      <c r="AC1310" s="1" t="e">
        <f>_xlfn.XLOOKUP(JuchuZan[[#This Row],[H'#]],#REF!,#REF!,"NA",0)</f>
        <v>#REF!</v>
      </c>
      <c r="AD1310" s="1" t="e">
        <f>_xlfn.XLOOKUP(JuchuZan[[#This Row],[H'#]],#REF!,#REF!,"NA",0)</f>
        <v>#REF!</v>
      </c>
      <c r="AE1310" s="1" t="str">
        <f>_xlfn.XLOOKUP(JuchuZan[[#This Row],[H'#]],[3]Sheet1!$H$2:$H$1079,[3]Sheet1!$B$2:$B$1079,"NA",0)</f>
        <v>BLOCK SURFACE &amp; GROOVE G</v>
      </c>
    </row>
    <row r="1311" spans="1:31">
      <c r="A1311" s="1" t="s">
        <v>3241</v>
      </c>
      <c r="B1311" s="1" t="s">
        <v>3138</v>
      </c>
      <c r="C1311" s="1" t="s">
        <v>3139</v>
      </c>
      <c r="D1311" s="1">
        <v>50</v>
      </c>
      <c r="E1311" s="1">
        <v>50000</v>
      </c>
      <c r="F1311" s="1">
        <v>100</v>
      </c>
      <c r="G1311" s="1" t="s">
        <v>3092</v>
      </c>
      <c r="H1311" s="1" t="s">
        <v>66</v>
      </c>
      <c r="I1311" s="1" t="s">
        <v>67</v>
      </c>
      <c r="J1311" s="1" t="s">
        <v>114</v>
      </c>
      <c r="K1311" s="1" t="s">
        <v>60</v>
      </c>
      <c r="L1311" s="1" t="s">
        <v>38</v>
      </c>
      <c r="M1311" s="1" t="s">
        <v>38</v>
      </c>
      <c r="N1311" s="1">
        <v>71</v>
      </c>
      <c r="O1311" s="2">
        <v>3550</v>
      </c>
      <c r="P1311" s="1">
        <v>11</v>
      </c>
      <c r="Q1311" s="1">
        <v>20231117</v>
      </c>
      <c r="R1311" s="1">
        <v>20231106</v>
      </c>
      <c r="S1311" s="1">
        <v>20231106</v>
      </c>
      <c r="T1311" s="1" t="s">
        <v>38</v>
      </c>
      <c r="U1311" s="1" t="b">
        <v>0</v>
      </c>
      <c r="V1311" s="1" t="b">
        <v>1</v>
      </c>
      <c r="W1311" s="1" t="str" cm="1">
        <f t="array" ref="W1311">_xlfn.XLOOKUP(MID(JuchuZan[[#This Row],[Item'#]],2,3),INDEX(_dtRg_Material,,1),INDEX(_dtRg_Material,,2),"-")</f>
        <v>-</v>
      </c>
      <c r="X1311" s="1">
        <f>JuchuZan[[#This Row],[Total Length]]/JuchuZan[[#This Row],[OrderQty]]</f>
        <v>1000</v>
      </c>
      <c r="Y1311" s="87">
        <f>JuchuZan[[#This Row],[TotalPrice]]+Y1310</f>
        <v>2557218.9300000002</v>
      </c>
      <c r="Z13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1" s="1">
        <f>JuchuZan[[#This Row],[Total Length]]/JuchuZan[[#This Row],[Total Block]]</f>
        <v>500</v>
      </c>
      <c r="AB1311" s="1">
        <f>JuchuZan[[#This Row],[TotalPrice]]/JuchuZan[[#This Row],[OrderQty]]</f>
        <v>71</v>
      </c>
      <c r="AC1311" s="1" t="e">
        <f>_xlfn.XLOOKUP(JuchuZan[[#This Row],[H'#]],#REF!,#REF!,"NA",0)</f>
        <v>#REF!</v>
      </c>
      <c r="AD1311" s="1" t="e">
        <f>_xlfn.XLOOKUP(JuchuZan[[#This Row],[H'#]],#REF!,#REF!,"NA",0)</f>
        <v>#REF!</v>
      </c>
      <c r="AE1311" s="1" t="str">
        <f>_xlfn.XLOOKUP(JuchuZan[[#This Row],[H'#]],[3]Sheet1!$H$2:$H$1079,[3]Sheet1!$B$2:$B$1079,"NA",0)</f>
        <v>NA</v>
      </c>
    </row>
    <row r="1312" spans="1:31" hidden="1">
      <c r="A1312" s="1" t="s">
        <v>3242</v>
      </c>
      <c r="B1312" s="1" t="s">
        <v>3243</v>
      </c>
      <c r="C1312" s="1" t="s">
        <v>3244</v>
      </c>
      <c r="D1312" s="1">
        <v>40</v>
      </c>
      <c r="E1312" s="1">
        <v>14800</v>
      </c>
      <c r="F1312" s="1">
        <v>80</v>
      </c>
      <c r="G1312" s="1" t="s">
        <v>144</v>
      </c>
      <c r="H1312" s="1" t="s">
        <v>49</v>
      </c>
      <c r="I1312" s="1" t="s">
        <v>50</v>
      </c>
      <c r="J1312" s="1" t="s">
        <v>59</v>
      </c>
      <c r="K1312" s="1" t="s">
        <v>82</v>
      </c>
      <c r="L1312" s="1" t="s">
        <v>96</v>
      </c>
      <c r="M1312" s="1" t="s">
        <v>398</v>
      </c>
      <c r="N1312" s="1">
        <v>130</v>
      </c>
      <c r="O1312" s="2">
        <v>5200</v>
      </c>
      <c r="P1312" s="1">
        <v>11</v>
      </c>
      <c r="Q1312" s="1">
        <v>20231106</v>
      </c>
      <c r="R1312" s="1">
        <v>20231106</v>
      </c>
      <c r="S1312" s="1">
        <v>20231106</v>
      </c>
      <c r="T1312" s="1" t="s">
        <v>38</v>
      </c>
      <c r="U1312" s="1" t="b">
        <v>1</v>
      </c>
      <c r="V1312" s="1" t="b">
        <v>0</v>
      </c>
      <c r="W1312" s="1" t="str" cm="1">
        <f t="array" ref="W1312">_xlfn.XLOOKUP(MID(JuchuZan[[#This Row],[Item'#]],2,3),INDEX(_dtRg_Material,,1),INDEX(_dtRg_Material,,2),"-")</f>
        <v>-</v>
      </c>
      <c r="X1312" s="1">
        <f>JuchuZan[[#This Row],[Total Length]]/JuchuZan[[#This Row],[OrderQty]]</f>
        <v>370</v>
      </c>
      <c r="Y1312" s="87">
        <f>JuchuZan[[#This Row],[TotalPrice]]+Y1311</f>
        <v>2562418.9300000002</v>
      </c>
      <c r="Z13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2" s="1">
        <f>JuchuZan[[#This Row],[Total Length]]/JuchuZan[[#This Row],[Total Block]]</f>
        <v>185</v>
      </c>
      <c r="AB1312" s="1">
        <f>JuchuZan[[#This Row],[TotalPrice]]/JuchuZan[[#This Row],[OrderQty]]</f>
        <v>130</v>
      </c>
      <c r="AC1312" s="1" t="e">
        <f>_xlfn.XLOOKUP(JuchuZan[[#This Row],[H'#]],#REF!,#REF!,"NA",0)</f>
        <v>#REF!</v>
      </c>
      <c r="AD1312" s="1" t="e">
        <f>_xlfn.XLOOKUP(JuchuZan[[#This Row],[H'#]],#REF!,#REF!,"NA",0)</f>
        <v>#REF!</v>
      </c>
      <c r="AE1312" s="1" t="str">
        <f>_xlfn.XLOOKUP(JuchuZan[[#This Row],[H'#]],[3]Sheet1!$H$2:$H$1079,[3]Sheet1!$B$2:$B$1079,"NA",0)</f>
        <v>WASHING AFTER BC</v>
      </c>
    </row>
    <row r="1313" spans="1:31">
      <c r="A1313" s="1" t="s">
        <v>3245</v>
      </c>
      <c r="B1313" s="1" t="s">
        <v>3246</v>
      </c>
      <c r="C1313" s="1" t="s">
        <v>3247</v>
      </c>
      <c r="D1313" s="1">
        <v>40</v>
      </c>
      <c r="E1313" s="1">
        <v>3000</v>
      </c>
      <c r="F1313" s="1">
        <v>40</v>
      </c>
      <c r="G1313" s="1" t="s">
        <v>3248</v>
      </c>
      <c r="H1313" s="1" t="s">
        <v>172</v>
      </c>
      <c r="I1313" s="1" t="s">
        <v>173</v>
      </c>
      <c r="J1313" s="1" t="s">
        <v>174</v>
      </c>
      <c r="K1313" s="1" t="s">
        <v>38</v>
      </c>
      <c r="L1313" s="1" t="s">
        <v>38</v>
      </c>
      <c r="M1313" s="1" t="s">
        <v>38</v>
      </c>
      <c r="N1313" s="1">
        <v>18</v>
      </c>
      <c r="O1313" s="2">
        <v>720</v>
      </c>
      <c r="P1313" s="1">
        <v>11</v>
      </c>
      <c r="Q1313" s="1">
        <v>20231106</v>
      </c>
      <c r="R1313" s="1">
        <v>20231106</v>
      </c>
      <c r="S1313" s="1">
        <v>20231106</v>
      </c>
      <c r="T1313" s="1" t="s">
        <v>38</v>
      </c>
      <c r="U1313" s="1" t="b">
        <v>0</v>
      </c>
      <c r="V1313" s="1" t="b">
        <v>1</v>
      </c>
      <c r="W1313" s="1" t="str" cm="1">
        <f t="array" ref="W1313">_xlfn.XLOOKUP(MID(JuchuZan[[#This Row],[Item'#]],2,3),INDEX(_dtRg_Material,,1),INDEX(_dtRg_Material,,2),"-")</f>
        <v>M</v>
      </c>
      <c r="X1313" s="1">
        <f>JuchuZan[[#This Row],[Total Length]]/JuchuZan[[#This Row],[OrderQty]]</f>
        <v>75</v>
      </c>
      <c r="Y1313" s="87">
        <f>JuchuZan[[#This Row],[TotalPrice]]+Y1312</f>
        <v>2563138.9300000002</v>
      </c>
      <c r="Z13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3" s="1">
        <f>JuchuZan[[#This Row],[Total Length]]/JuchuZan[[#This Row],[Total Block]]</f>
        <v>75</v>
      </c>
      <c r="AB1313" s="1">
        <f>JuchuZan[[#This Row],[TotalPrice]]/JuchuZan[[#This Row],[OrderQty]]</f>
        <v>18</v>
      </c>
      <c r="AC1313" s="1" t="e">
        <f>_xlfn.XLOOKUP(JuchuZan[[#This Row],[H'#]],#REF!,#REF!,"NA",0)</f>
        <v>#REF!</v>
      </c>
      <c r="AD1313" s="1" t="e">
        <f>_xlfn.XLOOKUP(JuchuZan[[#This Row],[H'#]],#REF!,#REF!,"NA",0)</f>
        <v>#REF!</v>
      </c>
      <c r="AE1313" s="1" t="str">
        <f>_xlfn.XLOOKUP(JuchuZan[[#This Row],[H'#]],[3]Sheet1!$H$2:$H$1079,[3]Sheet1!$B$2:$B$1079,"NA",0)</f>
        <v>WHEEL CUTTING HALF 4</v>
      </c>
    </row>
    <row r="1314" spans="1:31" hidden="1">
      <c r="A1314" s="1" t="s">
        <v>3249</v>
      </c>
      <c r="B1314" s="1" t="s">
        <v>3250</v>
      </c>
      <c r="C1314" s="1" t="s">
        <v>3251</v>
      </c>
      <c r="D1314" s="1">
        <v>2</v>
      </c>
      <c r="E1314" s="1">
        <v>3860</v>
      </c>
      <c r="F1314" s="1">
        <v>4</v>
      </c>
      <c r="G1314" s="1" t="s">
        <v>238</v>
      </c>
      <c r="H1314" s="1" t="s">
        <v>49</v>
      </c>
      <c r="I1314" s="1" t="s">
        <v>50</v>
      </c>
      <c r="J1314" s="1" t="s">
        <v>325</v>
      </c>
      <c r="K1314" s="1" t="s">
        <v>60</v>
      </c>
      <c r="L1314" s="1" t="s">
        <v>38</v>
      </c>
      <c r="M1314" s="1" t="s">
        <v>38</v>
      </c>
      <c r="N1314" s="1">
        <v>767.77</v>
      </c>
      <c r="O1314" s="2">
        <v>1535.54</v>
      </c>
      <c r="P1314" s="1">
        <v>11</v>
      </c>
      <c r="Q1314" s="1">
        <v>20230724</v>
      </c>
      <c r="R1314" s="1">
        <v>20231106</v>
      </c>
      <c r="S1314" s="1">
        <v>20231106</v>
      </c>
      <c r="T1314" s="1" t="s">
        <v>38</v>
      </c>
      <c r="U1314" s="1" t="b">
        <v>0</v>
      </c>
      <c r="V1314" s="1" t="b">
        <v>0</v>
      </c>
      <c r="W1314" s="1" t="str" cm="1">
        <f t="array" ref="W1314">_xlfn.XLOOKUP(MID(JuchuZan[[#This Row],[Item'#]],2,3),INDEX(_dtRg_Material,,1),INDEX(_dtRg_Material,,2),"-")</f>
        <v>-</v>
      </c>
      <c r="X1314" s="1">
        <f>JuchuZan[[#This Row],[Total Length]]/JuchuZan[[#This Row],[OrderQty]]</f>
        <v>1930</v>
      </c>
      <c r="Y1314" s="87">
        <f>JuchuZan[[#This Row],[TotalPrice]]+Y1313</f>
        <v>2564674.4700000002</v>
      </c>
      <c r="Z13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4" s="1">
        <f>JuchuZan[[#This Row],[Total Length]]/JuchuZan[[#This Row],[Total Block]]</f>
        <v>965</v>
      </c>
      <c r="AB1314" s="1">
        <f>JuchuZan[[#This Row],[TotalPrice]]/JuchuZan[[#This Row],[OrderQty]]</f>
        <v>767.77</v>
      </c>
      <c r="AC1314" s="1" t="e">
        <f>_xlfn.XLOOKUP(JuchuZan[[#This Row],[H'#]],#REF!,#REF!,"NA",0)</f>
        <v>#REF!</v>
      </c>
      <c r="AD1314" s="1" t="e">
        <f>_xlfn.XLOOKUP(JuchuZan[[#This Row],[H'#]],#REF!,#REF!,"NA",0)</f>
        <v>#REF!</v>
      </c>
      <c r="AE1314" s="1" t="str">
        <f>_xlfn.XLOOKUP(JuchuZan[[#This Row],[H'#]],[3]Sheet1!$H$2:$H$1079,[3]Sheet1!$B$2:$B$1079,"NA",0)</f>
        <v>NA</v>
      </c>
    </row>
    <row r="1315" spans="1:31">
      <c r="A1315" s="1" t="s">
        <v>3252</v>
      </c>
      <c r="B1315" s="1" t="s">
        <v>3253</v>
      </c>
      <c r="C1315" s="1" t="s">
        <v>3254</v>
      </c>
      <c r="D1315" s="1">
        <v>6</v>
      </c>
      <c r="E1315" s="1">
        <v>20160</v>
      </c>
      <c r="F1315" s="1">
        <v>0</v>
      </c>
      <c r="G1315" s="1" t="s">
        <v>123</v>
      </c>
      <c r="H1315" s="1" t="s">
        <v>324</v>
      </c>
      <c r="I1315" s="1" t="s">
        <v>50</v>
      </c>
      <c r="J1315" s="1" t="s">
        <v>51</v>
      </c>
      <c r="K1315" s="1" t="s">
        <v>38</v>
      </c>
      <c r="L1315" s="1" t="s">
        <v>61</v>
      </c>
      <c r="M1315" s="1" t="s">
        <v>38</v>
      </c>
      <c r="N1315" s="1">
        <v>276</v>
      </c>
      <c r="O1315" s="2">
        <v>1656</v>
      </c>
      <c r="P1315" s="1">
        <v>11</v>
      </c>
      <c r="Q1315" s="1">
        <v>20231106</v>
      </c>
      <c r="R1315" s="1">
        <v>20231106</v>
      </c>
      <c r="S1315" s="1">
        <v>20231106</v>
      </c>
      <c r="T1315" s="1" t="s">
        <v>3255</v>
      </c>
      <c r="U1315" s="1" t="b">
        <v>0</v>
      </c>
      <c r="V1315" s="1" t="b">
        <v>1</v>
      </c>
      <c r="W1315" s="1" t="str" cm="1">
        <f t="array" ref="W1315">_xlfn.XLOOKUP(MID(JuchuZan[[#This Row],[Item'#]],2,3),INDEX(_dtRg_Material,,1),INDEX(_dtRg_Material,,2),"-")</f>
        <v>-</v>
      </c>
      <c r="X1315" s="1">
        <f>JuchuZan[[#This Row],[Total Length]]/JuchuZan[[#This Row],[OrderQty]]</f>
        <v>3360</v>
      </c>
      <c r="Y1315" s="87">
        <f>JuchuZan[[#This Row],[TotalPrice]]+Y1314</f>
        <v>2566330.4700000002</v>
      </c>
      <c r="Z13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5" s="1" t="e">
        <f>JuchuZan[[#This Row],[Total Length]]/JuchuZan[[#This Row],[Total Block]]</f>
        <v>#DIV/0!</v>
      </c>
      <c r="AB1315" s="1">
        <f>JuchuZan[[#This Row],[TotalPrice]]/JuchuZan[[#This Row],[OrderQty]]</f>
        <v>276</v>
      </c>
      <c r="AC1315" s="1" t="e">
        <f>_xlfn.XLOOKUP(JuchuZan[[#This Row],[H'#]],#REF!,#REF!,"NA",0)</f>
        <v>#REF!</v>
      </c>
      <c r="AD1315" s="1" t="e">
        <f>_xlfn.XLOOKUP(JuchuZan[[#This Row],[H'#]],#REF!,#REF!,"NA",0)</f>
        <v>#REF!</v>
      </c>
      <c r="AE1315" s="1" t="str">
        <f>_xlfn.XLOOKUP(JuchuZan[[#This Row],[H'#]],[3]Sheet1!$H$2:$H$1079,[3]Sheet1!$B$2:$B$1079,"NA",0)</f>
        <v>NA</v>
      </c>
    </row>
    <row r="1316" spans="1:31">
      <c r="A1316" s="1" t="s">
        <v>3256</v>
      </c>
      <c r="B1316" s="1" t="s">
        <v>3253</v>
      </c>
      <c r="C1316" s="1" t="s">
        <v>3254</v>
      </c>
      <c r="D1316" s="1">
        <v>6</v>
      </c>
      <c r="E1316" s="1">
        <v>20160</v>
      </c>
      <c r="F1316" s="1">
        <v>0</v>
      </c>
      <c r="G1316" s="1" t="s">
        <v>123</v>
      </c>
      <c r="H1316" s="1" t="s">
        <v>324</v>
      </c>
      <c r="I1316" s="1" t="s">
        <v>50</v>
      </c>
      <c r="J1316" s="1" t="s">
        <v>51</v>
      </c>
      <c r="K1316" s="1" t="s">
        <v>38</v>
      </c>
      <c r="L1316" s="1" t="s">
        <v>61</v>
      </c>
      <c r="M1316" s="1" t="s">
        <v>38</v>
      </c>
      <c r="N1316" s="1">
        <v>276</v>
      </c>
      <c r="O1316" s="2">
        <v>1656</v>
      </c>
      <c r="P1316" s="1">
        <v>11</v>
      </c>
      <c r="Q1316" s="1">
        <v>20231106</v>
      </c>
      <c r="R1316" s="1">
        <v>20231106</v>
      </c>
      <c r="S1316" s="1">
        <v>20231106</v>
      </c>
      <c r="T1316" s="1" t="s">
        <v>3255</v>
      </c>
      <c r="U1316" s="1" t="b">
        <v>0</v>
      </c>
      <c r="V1316" s="1" t="b">
        <v>1</v>
      </c>
      <c r="W1316" s="1" t="str" cm="1">
        <f t="array" ref="W1316">_xlfn.XLOOKUP(MID(JuchuZan[[#This Row],[Item'#]],2,3),INDEX(_dtRg_Material,,1),INDEX(_dtRg_Material,,2),"-")</f>
        <v>-</v>
      </c>
      <c r="X1316" s="1">
        <f>JuchuZan[[#This Row],[Total Length]]/JuchuZan[[#This Row],[OrderQty]]</f>
        <v>3360</v>
      </c>
      <c r="Y1316" s="87">
        <f>JuchuZan[[#This Row],[TotalPrice]]+Y1315</f>
        <v>2567986.4700000002</v>
      </c>
      <c r="Z13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6" s="1" t="e">
        <f>JuchuZan[[#This Row],[Total Length]]/JuchuZan[[#This Row],[Total Block]]</f>
        <v>#DIV/0!</v>
      </c>
      <c r="AB1316" s="1">
        <f>JuchuZan[[#This Row],[TotalPrice]]/JuchuZan[[#This Row],[OrderQty]]</f>
        <v>276</v>
      </c>
      <c r="AC1316" s="1" t="e">
        <f>_xlfn.XLOOKUP(JuchuZan[[#This Row],[H'#]],#REF!,#REF!,"NA",0)</f>
        <v>#REF!</v>
      </c>
      <c r="AD1316" s="1" t="e">
        <f>_xlfn.XLOOKUP(JuchuZan[[#This Row],[H'#]],#REF!,#REF!,"NA",0)</f>
        <v>#REF!</v>
      </c>
      <c r="AE1316" s="1" t="str">
        <f>_xlfn.XLOOKUP(JuchuZan[[#This Row],[H'#]],[3]Sheet1!$H$2:$H$1079,[3]Sheet1!$B$2:$B$1079,"NA",0)</f>
        <v>NA</v>
      </c>
    </row>
    <row r="1317" spans="1:31">
      <c r="A1317" s="1" t="s">
        <v>3257</v>
      </c>
      <c r="B1317" s="1" t="s">
        <v>3253</v>
      </c>
      <c r="C1317" s="1" t="s">
        <v>3254</v>
      </c>
      <c r="D1317" s="1">
        <v>6</v>
      </c>
      <c r="E1317" s="1">
        <v>20160</v>
      </c>
      <c r="F1317" s="1">
        <v>0</v>
      </c>
      <c r="G1317" s="1" t="s">
        <v>123</v>
      </c>
      <c r="H1317" s="1" t="s">
        <v>324</v>
      </c>
      <c r="I1317" s="1" t="s">
        <v>50</v>
      </c>
      <c r="J1317" s="1" t="s">
        <v>51</v>
      </c>
      <c r="K1317" s="1" t="s">
        <v>38</v>
      </c>
      <c r="L1317" s="1" t="s">
        <v>61</v>
      </c>
      <c r="M1317" s="1" t="s">
        <v>38</v>
      </c>
      <c r="N1317" s="1">
        <v>276</v>
      </c>
      <c r="O1317" s="2">
        <v>1656</v>
      </c>
      <c r="P1317" s="1">
        <v>11</v>
      </c>
      <c r="Q1317" s="1">
        <v>20231106</v>
      </c>
      <c r="R1317" s="1">
        <v>20231106</v>
      </c>
      <c r="S1317" s="1">
        <v>20231106</v>
      </c>
      <c r="T1317" s="1" t="s">
        <v>3255</v>
      </c>
      <c r="U1317" s="1" t="b">
        <v>0</v>
      </c>
      <c r="V1317" s="1" t="b">
        <v>1</v>
      </c>
      <c r="W1317" s="1" t="str" cm="1">
        <f t="array" ref="W1317">_xlfn.XLOOKUP(MID(JuchuZan[[#This Row],[Item'#]],2,3),INDEX(_dtRg_Material,,1),INDEX(_dtRg_Material,,2),"-")</f>
        <v>-</v>
      </c>
      <c r="X1317" s="1">
        <f>JuchuZan[[#This Row],[Total Length]]/JuchuZan[[#This Row],[OrderQty]]</f>
        <v>3360</v>
      </c>
      <c r="Y1317" s="87">
        <f>JuchuZan[[#This Row],[TotalPrice]]+Y1316</f>
        <v>2569642.4700000002</v>
      </c>
      <c r="Z13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7" s="1" t="e">
        <f>JuchuZan[[#This Row],[Total Length]]/JuchuZan[[#This Row],[Total Block]]</f>
        <v>#DIV/0!</v>
      </c>
      <c r="AB1317" s="1">
        <f>JuchuZan[[#This Row],[TotalPrice]]/JuchuZan[[#This Row],[OrderQty]]</f>
        <v>276</v>
      </c>
      <c r="AC1317" s="1" t="e">
        <f>_xlfn.XLOOKUP(JuchuZan[[#This Row],[H'#]],#REF!,#REF!,"NA",0)</f>
        <v>#REF!</v>
      </c>
      <c r="AD1317" s="1" t="e">
        <f>_xlfn.XLOOKUP(JuchuZan[[#This Row],[H'#]],#REF!,#REF!,"NA",0)</f>
        <v>#REF!</v>
      </c>
      <c r="AE1317" s="1" t="str">
        <f>_xlfn.XLOOKUP(JuchuZan[[#This Row],[H'#]],[3]Sheet1!$H$2:$H$1079,[3]Sheet1!$B$2:$B$1079,"NA",0)</f>
        <v>NA</v>
      </c>
    </row>
    <row r="1318" spans="1:31">
      <c r="A1318" s="1" t="s">
        <v>3258</v>
      </c>
      <c r="B1318" s="1" t="s">
        <v>3259</v>
      </c>
      <c r="C1318" s="1" t="s">
        <v>3260</v>
      </c>
      <c r="D1318" s="1">
        <v>8</v>
      </c>
      <c r="E1318" s="1">
        <v>0</v>
      </c>
      <c r="F1318" s="1">
        <v>8</v>
      </c>
      <c r="G1318" s="1" t="s">
        <v>3261</v>
      </c>
      <c r="H1318" s="1" t="s">
        <v>49</v>
      </c>
      <c r="I1318" s="1" t="s">
        <v>50</v>
      </c>
      <c r="J1318" s="1" t="s">
        <v>44</v>
      </c>
      <c r="K1318" s="1" t="s">
        <v>82</v>
      </c>
      <c r="L1318" s="1" t="s">
        <v>61</v>
      </c>
      <c r="M1318" s="1" t="s">
        <v>38</v>
      </c>
      <c r="N1318" s="1">
        <v>159.28</v>
      </c>
      <c r="O1318" s="2">
        <v>1274.24</v>
      </c>
      <c r="P1318" s="1">
        <v>11</v>
      </c>
      <c r="Q1318" s="1">
        <v>20231106</v>
      </c>
      <c r="R1318" s="1">
        <v>20231106</v>
      </c>
      <c r="S1318" s="1">
        <v>20231106</v>
      </c>
      <c r="T1318" s="1" t="s">
        <v>38</v>
      </c>
      <c r="U1318" s="1" t="b">
        <v>0</v>
      </c>
      <c r="V1318" s="1" t="b">
        <v>1</v>
      </c>
      <c r="W1318" s="1" t="str" cm="1">
        <f t="array" ref="W1318">_xlfn.XLOOKUP(MID(JuchuZan[[#This Row],[Item'#]],2,3),INDEX(_dtRg_Material,,1),INDEX(_dtRg_Material,,2),"-")</f>
        <v>-</v>
      </c>
      <c r="X1318" s="1">
        <f>JuchuZan[[#This Row],[Total Length]]/JuchuZan[[#This Row],[OrderQty]]</f>
        <v>0</v>
      </c>
      <c r="Y1318" s="87">
        <f>JuchuZan[[#This Row],[TotalPrice]]+Y1317</f>
        <v>2570916.7100000004</v>
      </c>
      <c r="Z13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8" s="1">
        <f>JuchuZan[[#This Row],[Total Length]]/JuchuZan[[#This Row],[Total Block]]</f>
        <v>0</v>
      </c>
      <c r="AB1318" s="1">
        <f>JuchuZan[[#This Row],[TotalPrice]]/JuchuZan[[#This Row],[OrderQty]]</f>
        <v>159.28</v>
      </c>
      <c r="AC1318" s="1" t="e">
        <f>_xlfn.XLOOKUP(JuchuZan[[#This Row],[H'#]],#REF!,#REF!,"NA",0)</f>
        <v>#REF!</v>
      </c>
      <c r="AD1318" s="1" t="e">
        <f>_xlfn.XLOOKUP(JuchuZan[[#This Row],[H'#]],#REF!,#REF!,"NA",0)</f>
        <v>#REF!</v>
      </c>
      <c r="AE1318" s="1" t="str">
        <f>_xlfn.XLOOKUP(JuchuZan[[#This Row],[H'#]],[3]Sheet1!$H$2:$H$1079,[3]Sheet1!$B$2:$B$1079,"NA",0)</f>
        <v>NA</v>
      </c>
    </row>
    <row r="1319" spans="1:31">
      <c r="A1319" s="1" t="s">
        <v>3262</v>
      </c>
      <c r="B1319" s="1" t="s">
        <v>3259</v>
      </c>
      <c r="C1319" s="1" t="s">
        <v>3260</v>
      </c>
      <c r="D1319" s="1">
        <v>8</v>
      </c>
      <c r="E1319" s="1">
        <v>0</v>
      </c>
      <c r="F1319" s="1">
        <v>8</v>
      </c>
      <c r="G1319" s="1" t="s">
        <v>3261</v>
      </c>
      <c r="H1319" s="1" t="s">
        <v>49</v>
      </c>
      <c r="I1319" s="1" t="s">
        <v>50</v>
      </c>
      <c r="J1319" s="1" t="s">
        <v>44</v>
      </c>
      <c r="K1319" s="1" t="s">
        <v>82</v>
      </c>
      <c r="L1319" s="1" t="s">
        <v>61</v>
      </c>
      <c r="M1319" s="1" t="s">
        <v>38</v>
      </c>
      <c r="N1319" s="1">
        <v>159.28</v>
      </c>
      <c r="O1319" s="2">
        <v>1274.24</v>
      </c>
      <c r="P1319" s="1">
        <v>11</v>
      </c>
      <c r="Q1319" s="1">
        <v>20231106</v>
      </c>
      <c r="R1319" s="1">
        <v>20231106</v>
      </c>
      <c r="S1319" s="1">
        <v>20231106</v>
      </c>
      <c r="T1319" s="1" t="s">
        <v>38</v>
      </c>
      <c r="U1319" s="1" t="b">
        <v>0</v>
      </c>
      <c r="V1319" s="1" t="b">
        <v>1</v>
      </c>
      <c r="W1319" s="1" t="str" cm="1">
        <f t="array" ref="W1319">_xlfn.XLOOKUP(MID(JuchuZan[[#This Row],[Item'#]],2,3),INDEX(_dtRg_Material,,1),INDEX(_dtRg_Material,,2),"-")</f>
        <v>-</v>
      </c>
      <c r="X1319" s="1">
        <f>JuchuZan[[#This Row],[Total Length]]/JuchuZan[[#This Row],[OrderQty]]</f>
        <v>0</v>
      </c>
      <c r="Y1319" s="87">
        <f>JuchuZan[[#This Row],[TotalPrice]]+Y1318</f>
        <v>2572190.9500000007</v>
      </c>
      <c r="Z13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19" s="1">
        <f>JuchuZan[[#This Row],[Total Length]]/JuchuZan[[#This Row],[Total Block]]</f>
        <v>0</v>
      </c>
      <c r="AB1319" s="1">
        <f>JuchuZan[[#This Row],[TotalPrice]]/JuchuZan[[#This Row],[OrderQty]]</f>
        <v>159.28</v>
      </c>
      <c r="AC1319" s="1" t="e">
        <f>_xlfn.XLOOKUP(JuchuZan[[#This Row],[H'#]],#REF!,#REF!,"NA",0)</f>
        <v>#REF!</v>
      </c>
      <c r="AD1319" s="1" t="e">
        <f>_xlfn.XLOOKUP(JuchuZan[[#This Row],[H'#]],#REF!,#REF!,"NA",0)</f>
        <v>#REF!</v>
      </c>
      <c r="AE1319" s="1" t="str">
        <f>_xlfn.XLOOKUP(JuchuZan[[#This Row],[H'#]],[3]Sheet1!$H$2:$H$1079,[3]Sheet1!$B$2:$B$1079,"NA",0)</f>
        <v>NA</v>
      </c>
    </row>
    <row r="1320" spans="1:31">
      <c r="A1320" s="1" t="s">
        <v>3263</v>
      </c>
      <c r="B1320" s="1" t="s">
        <v>3259</v>
      </c>
      <c r="C1320" s="1" t="s">
        <v>3260</v>
      </c>
      <c r="D1320" s="1">
        <v>8</v>
      </c>
      <c r="E1320" s="1">
        <v>0</v>
      </c>
      <c r="F1320" s="1">
        <v>8</v>
      </c>
      <c r="G1320" s="1" t="s">
        <v>3261</v>
      </c>
      <c r="H1320" s="1" t="s">
        <v>49</v>
      </c>
      <c r="I1320" s="1" t="s">
        <v>50</v>
      </c>
      <c r="J1320" s="1" t="s">
        <v>44</v>
      </c>
      <c r="K1320" s="1" t="s">
        <v>82</v>
      </c>
      <c r="L1320" s="1" t="s">
        <v>61</v>
      </c>
      <c r="M1320" s="1" t="s">
        <v>38</v>
      </c>
      <c r="N1320" s="1">
        <v>159.28</v>
      </c>
      <c r="O1320" s="2">
        <v>1274.24</v>
      </c>
      <c r="P1320" s="1">
        <v>11</v>
      </c>
      <c r="Q1320" s="1">
        <v>20231106</v>
      </c>
      <c r="R1320" s="1">
        <v>20231106</v>
      </c>
      <c r="S1320" s="1">
        <v>20231106</v>
      </c>
      <c r="T1320" s="1" t="s">
        <v>38</v>
      </c>
      <c r="U1320" s="1" t="b">
        <v>0</v>
      </c>
      <c r="V1320" s="1" t="b">
        <v>1</v>
      </c>
      <c r="W1320" s="1" t="str" cm="1">
        <f t="array" ref="W1320">_xlfn.XLOOKUP(MID(JuchuZan[[#This Row],[Item'#]],2,3),INDEX(_dtRg_Material,,1),INDEX(_dtRg_Material,,2),"-")</f>
        <v>-</v>
      </c>
      <c r="X1320" s="1">
        <f>JuchuZan[[#This Row],[Total Length]]/JuchuZan[[#This Row],[OrderQty]]</f>
        <v>0</v>
      </c>
      <c r="Y1320" s="87">
        <f>JuchuZan[[#This Row],[TotalPrice]]+Y1319</f>
        <v>2573465.1900000009</v>
      </c>
      <c r="Z13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0" s="1">
        <f>JuchuZan[[#This Row],[Total Length]]/JuchuZan[[#This Row],[Total Block]]</f>
        <v>0</v>
      </c>
      <c r="AB1320" s="1">
        <f>JuchuZan[[#This Row],[TotalPrice]]/JuchuZan[[#This Row],[OrderQty]]</f>
        <v>159.28</v>
      </c>
      <c r="AC1320" s="1" t="e">
        <f>_xlfn.XLOOKUP(JuchuZan[[#This Row],[H'#]],#REF!,#REF!,"NA",0)</f>
        <v>#REF!</v>
      </c>
      <c r="AD1320" s="1" t="e">
        <f>_xlfn.XLOOKUP(JuchuZan[[#This Row],[H'#]],#REF!,#REF!,"NA",0)</f>
        <v>#REF!</v>
      </c>
      <c r="AE1320" s="1" t="str">
        <f>_xlfn.XLOOKUP(JuchuZan[[#This Row],[H'#]],[3]Sheet1!$H$2:$H$1079,[3]Sheet1!$B$2:$B$1079,"NA",0)</f>
        <v>NA</v>
      </c>
    </row>
    <row r="1321" spans="1:31">
      <c r="A1321" s="1" t="s">
        <v>3264</v>
      </c>
      <c r="B1321" s="1" t="s">
        <v>3265</v>
      </c>
      <c r="C1321" s="1" t="s">
        <v>3266</v>
      </c>
      <c r="D1321" s="1">
        <v>2</v>
      </c>
      <c r="E1321" s="1">
        <v>18000</v>
      </c>
      <c r="F1321" s="1">
        <v>0</v>
      </c>
      <c r="G1321" s="1" t="s">
        <v>3261</v>
      </c>
      <c r="H1321" s="1" t="s">
        <v>324</v>
      </c>
      <c r="I1321" s="1" t="s">
        <v>50</v>
      </c>
      <c r="J1321" s="1" t="s">
        <v>44</v>
      </c>
      <c r="K1321" s="1" t="s">
        <v>38</v>
      </c>
      <c r="L1321" s="1" t="s">
        <v>61</v>
      </c>
      <c r="M1321" s="1" t="s">
        <v>38</v>
      </c>
      <c r="N1321" s="1">
        <v>1662.3</v>
      </c>
      <c r="O1321" s="2">
        <v>3324.6</v>
      </c>
      <c r="P1321" s="1">
        <v>11</v>
      </c>
      <c r="Q1321" s="1">
        <v>20231106</v>
      </c>
      <c r="R1321" s="1">
        <v>20231106</v>
      </c>
      <c r="S1321" s="1">
        <v>20231106</v>
      </c>
      <c r="T1321" s="1" t="s">
        <v>3267</v>
      </c>
      <c r="U1321" s="1" t="b">
        <v>0</v>
      </c>
      <c r="V1321" s="1" t="b">
        <v>1</v>
      </c>
      <c r="W1321" s="1" t="str" cm="1">
        <f t="array" ref="W1321">_xlfn.XLOOKUP(MID(JuchuZan[[#This Row],[Item'#]],2,3),INDEX(_dtRg_Material,,1),INDEX(_dtRg_Material,,2),"-")</f>
        <v>-</v>
      </c>
      <c r="X1321" s="1">
        <f>JuchuZan[[#This Row],[Total Length]]/JuchuZan[[#This Row],[OrderQty]]</f>
        <v>9000</v>
      </c>
      <c r="Y1321" s="87">
        <f>JuchuZan[[#This Row],[TotalPrice]]+Y1320</f>
        <v>2576789.790000001</v>
      </c>
      <c r="Z13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1" s="1" t="e">
        <f>JuchuZan[[#This Row],[Total Length]]/JuchuZan[[#This Row],[Total Block]]</f>
        <v>#DIV/0!</v>
      </c>
      <c r="AB1321" s="1">
        <f>JuchuZan[[#This Row],[TotalPrice]]/JuchuZan[[#This Row],[OrderQty]]</f>
        <v>1662.3</v>
      </c>
      <c r="AC1321" s="1" t="e">
        <f>_xlfn.XLOOKUP(JuchuZan[[#This Row],[H'#]],#REF!,#REF!,"NA",0)</f>
        <v>#REF!</v>
      </c>
      <c r="AD1321" s="1" t="e">
        <f>_xlfn.XLOOKUP(JuchuZan[[#This Row],[H'#]],#REF!,#REF!,"NA",0)</f>
        <v>#REF!</v>
      </c>
      <c r="AE1321" s="1" t="str">
        <f>_xlfn.XLOOKUP(JuchuZan[[#This Row],[H'#]],[3]Sheet1!$H$2:$H$1079,[3]Sheet1!$B$2:$B$1079,"NA",0)</f>
        <v>NA</v>
      </c>
    </row>
    <row r="1322" spans="1:31">
      <c r="A1322" s="1" t="s">
        <v>3268</v>
      </c>
      <c r="B1322" s="1" t="s">
        <v>3265</v>
      </c>
      <c r="C1322" s="1" t="s">
        <v>3266</v>
      </c>
      <c r="D1322" s="1">
        <v>2</v>
      </c>
      <c r="E1322" s="1">
        <v>18000</v>
      </c>
      <c r="F1322" s="1">
        <v>0</v>
      </c>
      <c r="G1322" s="1" t="s">
        <v>3261</v>
      </c>
      <c r="H1322" s="1" t="s">
        <v>324</v>
      </c>
      <c r="I1322" s="1" t="s">
        <v>50</v>
      </c>
      <c r="J1322" s="1" t="s">
        <v>44</v>
      </c>
      <c r="K1322" s="1" t="s">
        <v>38</v>
      </c>
      <c r="L1322" s="1" t="s">
        <v>61</v>
      </c>
      <c r="M1322" s="1" t="s">
        <v>38</v>
      </c>
      <c r="N1322" s="1">
        <v>1662.3</v>
      </c>
      <c r="O1322" s="2">
        <v>3324.6</v>
      </c>
      <c r="P1322" s="1">
        <v>11</v>
      </c>
      <c r="Q1322" s="1">
        <v>20231106</v>
      </c>
      <c r="R1322" s="1">
        <v>20231106</v>
      </c>
      <c r="S1322" s="1">
        <v>20231106</v>
      </c>
      <c r="T1322" s="1" t="s">
        <v>3267</v>
      </c>
      <c r="U1322" s="1" t="b">
        <v>0</v>
      </c>
      <c r="V1322" s="1" t="b">
        <v>1</v>
      </c>
      <c r="W1322" s="1" t="str" cm="1">
        <f t="array" ref="W1322">_xlfn.XLOOKUP(MID(JuchuZan[[#This Row],[Item'#]],2,3),INDEX(_dtRg_Material,,1),INDEX(_dtRg_Material,,2),"-")</f>
        <v>-</v>
      </c>
      <c r="X1322" s="1">
        <f>JuchuZan[[#This Row],[Total Length]]/JuchuZan[[#This Row],[OrderQty]]</f>
        <v>9000</v>
      </c>
      <c r="Y1322" s="87">
        <f>JuchuZan[[#This Row],[TotalPrice]]+Y1321</f>
        <v>2580114.3900000011</v>
      </c>
      <c r="Z13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2" s="1" t="e">
        <f>JuchuZan[[#This Row],[Total Length]]/JuchuZan[[#This Row],[Total Block]]</f>
        <v>#DIV/0!</v>
      </c>
      <c r="AB1322" s="1">
        <f>JuchuZan[[#This Row],[TotalPrice]]/JuchuZan[[#This Row],[OrderQty]]</f>
        <v>1662.3</v>
      </c>
      <c r="AC1322" s="1" t="e">
        <f>_xlfn.XLOOKUP(JuchuZan[[#This Row],[H'#]],#REF!,#REF!,"NA",0)</f>
        <v>#REF!</v>
      </c>
      <c r="AD1322" s="1" t="e">
        <f>_xlfn.XLOOKUP(JuchuZan[[#This Row],[H'#]],#REF!,#REF!,"NA",0)</f>
        <v>#REF!</v>
      </c>
      <c r="AE1322" s="1" t="str">
        <f>_xlfn.XLOOKUP(JuchuZan[[#This Row],[H'#]],[3]Sheet1!$H$2:$H$1079,[3]Sheet1!$B$2:$B$1079,"NA",0)</f>
        <v>NA</v>
      </c>
    </row>
    <row r="1323" spans="1:31">
      <c r="A1323" s="1" t="s">
        <v>3269</v>
      </c>
      <c r="B1323" s="1" t="s">
        <v>3270</v>
      </c>
      <c r="C1323" s="1" t="s">
        <v>3271</v>
      </c>
      <c r="D1323" s="1">
        <v>2</v>
      </c>
      <c r="E1323" s="1">
        <v>3000</v>
      </c>
      <c r="F1323" s="1">
        <v>0</v>
      </c>
      <c r="G1323" s="1" t="s">
        <v>3261</v>
      </c>
      <c r="H1323" s="1" t="s">
        <v>324</v>
      </c>
      <c r="I1323" s="1" t="s">
        <v>50</v>
      </c>
      <c r="J1323" s="1" t="s">
        <v>44</v>
      </c>
      <c r="K1323" s="1" t="s">
        <v>38</v>
      </c>
      <c r="L1323" s="1" t="s">
        <v>61</v>
      </c>
      <c r="M1323" s="1" t="s">
        <v>38</v>
      </c>
      <c r="N1323" s="1">
        <v>2803.56</v>
      </c>
      <c r="O1323" s="2">
        <v>5607.12</v>
      </c>
      <c r="P1323" s="1">
        <v>11</v>
      </c>
      <c r="Q1323" s="1">
        <v>20231106</v>
      </c>
      <c r="R1323" s="1">
        <v>20231106</v>
      </c>
      <c r="S1323" s="1">
        <v>20231106</v>
      </c>
      <c r="T1323" s="1" t="s">
        <v>3272</v>
      </c>
      <c r="U1323" s="1" t="b">
        <v>0</v>
      </c>
      <c r="V1323" s="1" t="b">
        <v>1</v>
      </c>
      <c r="W1323" s="1" t="str" cm="1">
        <f t="array" ref="W1323">_xlfn.XLOOKUP(MID(JuchuZan[[#This Row],[Item'#]],2,3),INDEX(_dtRg_Material,,1),INDEX(_dtRg_Material,,2),"-")</f>
        <v>-</v>
      </c>
      <c r="X1323" s="1">
        <f>JuchuZan[[#This Row],[Total Length]]/JuchuZan[[#This Row],[OrderQty]]</f>
        <v>1500</v>
      </c>
      <c r="Y1323" s="87">
        <f>JuchuZan[[#This Row],[TotalPrice]]+Y1322</f>
        <v>2585721.5100000012</v>
      </c>
      <c r="Z13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3" s="1" t="e">
        <f>JuchuZan[[#This Row],[Total Length]]/JuchuZan[[#This Row],[Total Block]]</f>
        <v>#DIV/0!</v>
      </c>
      <c r="AB1323" s="1">
        <f>JuchuZan[[#This Row],[TotalPrice]]/JuchuZan[[#This Row],[OrderQty]]</f>
        <v>2803.56</v>
      </c>
      <c r="AC1323" s="1" t="e">
        <f>_xlfn.XLOOKUP(JuchuZan[[#This Row],[H'#]],#REF!,#REF!,"NA",0)</f>
        <v>#REF!</v>
      </c>
      <c r="AD1323" s="1" t="e">
        <f>_xlfn.XLOOKUP(JuchuZan[[#This Row],[H'#]],#REF!,#REF!,"NA",0)</f>
        <v>#REF!</v>
      </c>
      <c r="AE1323" s="1" t="str">
        <f>_xlfn.XLOOKUP(JuchuZan[[#This Row],[H'#]],[3]Sheet1!$H$2:$H$1079,[3]Sheet1!$B$2:$B$1079,"NA",0)</f>
        <v>NA</v>
      </c>
    </row>
    <row r="1324" spans="1:31">
      <c r="A1324" s="1" t="s">
        <v>3273</v>
      </c>
      <c r="B1324" s="1" t="s">
        <v>3259</v>
      </c>
      <c r="C1324" s="1" t="s">
        <v>3260</v>
      </c>
      <c r="D1324" s="1">
        <v>8</v>
      </c>
      <c r="E1324" s="1">
        <v>0</v>
      </c>
      <c r="F1324" s="1">
        <v>8</v>
      </c>
      <c r="G1324" s="1" t="s">
        <v>3261</v>
      </c>
      <c r="H1324" s="1" t="s">
        <v>49</v>
      </c>
      <c r="I1324" s="1" t="s">
        <v>50</v>
      </c>
      <c r="J1324" s="1" t="s">
        <v>44</v>
      </c>
      <c r="K1324" s="1" t="s">
        <v>82</v>
      </c>
      <c r="L1324" s="1" t="s">
        <v>61</v>
      </c>
      <c r="M1324" s="1" t="s">
        <v>38</v>
      </c>
      <c r="N1324" s="1">
        <v>159.28</v>
      </c>
      <c r="O1324" s="2">
        <v>1274.24</v>
      </c>
      <c r="P1324" s="1">
        <v>11</v>
      </c>
      <c r="Q1324" s="1">
        <v>20231106</v>
      </c>
      <c r="R1324" s="1">
        <v>20231106</v>
      </c>
      <c r="S1324" s="1">
        <v>20231106</v>
      </c>
      <c r="T1324" s="1" t="s">
        <v>38</v>
      </c>
      <c r="U1324" s="1" t="b">
        <v>0</v>
      </c>
      <c r="V1324" s="1" t="b">
        <v>1</v>
      </c>
      <c r="W1324" s="1" t="str" cm="1">
        <f t="array" ref="W1324">_xlfn.XLOOKUP(MID(JuchuZan[[#This Row],[Item'#]],2,3),INDEX(_dtRg_Material,,1),INDEX(_dtRg_Material,,2),"-")</f>
        <v>-</v>
      </c>
      <c r="X1324" s="1">
        <f>JuchuZan[[#This Row],[Total Length]]/JuchuZan[[#This Row],[OrderQty]]</f>
        <v>0</v>
      </c>
      <c r="Y1324" s="87">
        <f>JuchuZan[[#This Row],[TotalPrice]]+Y1323</f>
        <v>2586995.7500000014</v>
      </c>
      <c r="Z13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4" s="1">
        <f>JuchuZan[[#This Row],[Total Length]]/JuchuZan[[#This Row],[Total Block]]</f>
        <v>0</v>
      </c>
      <c r="AB1324" s="1">
        <f>JuchuZan[[#This Row],[TotalPrice]]/JuchuZan[[#This Row],[OrderQty]]</f>
        <v>159.28</v>
      </c>
      <c r="AC1324" s="1" t="e">
        <f>_xlfn.XLOOKUP(JuchuZan[[#This Row],[H'#]],#REF!,#REF!,"NA",0)</f>
        <v>#REF!</v>
      </c>
      <c r="AD1324" s="1" t="e">
        <f>_xlfn.XLOOKUP(JuchuZan[[#This Row],[H'#]],#REF!,#REF!,"NA",0)</f>
        <v>#REF!</v>
      </c>
      <c r="AE1324" s="1" t="str">
        <f>_xlfn.XLOOKUP(JuchuZan[[#This Row],[H'#]],[3]Sheet1!$H$2:$H$1079,[3]Sheet1!$B$2:$B$1079,"NA",0)</f>
        <v>NA</v>
      </c>
    </row>
    <row r="1325" spans="1:31">
      <c r="A1325" s="1" t="s">
        <v>3274</v>
      </c>
      <c r="B1325" s="1" t="s">
        <v>3265</v>
      </c>
      <c r="C1325" s="1" t="s">
        <v>3266</v>
      </c>
      <c r="D1325" s="1">
        <v>2</v>
      </c>
      <c r="E1325" s="1">
        <v>18000</v>
      </c>
      <c r="F1325" s="1">
        <v>0</v>
      </c>
      <c r="G1325" s="1" t="s">
        <v>3261</v>
      </c>
      <c r="H1325" s="1" t="s">
        <v>324</v>
      </c>
      <c r="I1325" s="1" t="s">
        <v>50</v>
      </c>
      <c r="J1325" s="1" t="s">
        <v>44</v>
      </c>
      <c r="K1325" s="1" t="s">
        <v>38</v>
      </c>
      <c r="L1325" s="1" t="s">
        <v>61</v>
      </c>
      <c r="M1325" s="1" t="s">
        <v>38</v>
      </c>
      <c r="N1325" s="1">
        <v>1662.3</v>
      </c>
      <c r="O1325" s="2">
        <v>3324.6</v>
      </c>
      <c r="P1325" s="1">
        <v>11</v>
      </c>
      <c r="Q1325" s="1">
        <v>20231106</v>
      </c>
      <c r="R1325" s="1">
        <v>20231106</v>
      </c>
      <c r="S1325" s="1">
        <v>20231106</v>
      </c>
      <c r="T1325" s="1" t="s">
        <v>3267</v>
      </c>
      <c r="U1325" s="1" t="b">
        <v>0</v>
      </c>
      <c r="V1325" s="1" t="b">
        <v>1</v>
      </c>
      <c r="W1325" s="1" t="str" cm="1">
        <f t="array" ref="W1325">_xlfn.XLOOKUP(MID(JuchuZan[[#This Row],[Item'#]],2,3),INDEX(_dtRg_Material,,1),INDEX(_dtRg_Material,,2),"-")</f>
        <v>-</v>
      </c>
      <c r="X1325" s="1">
        <f>JuchuZan[[#This Row],[Total Length]]/JuchuZan[[#This Row],[OrderQty]]</f>
        <v>9000</v>
      </c>
      <c r="Y1325" s="87">
        <f>JuchuZan[[#This Row],[TotalPrice]]+Y1324</f>
        <v>2590320.3500000015</v>
      </c>
      <c r="Z13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5" s="1" t="e">
        <f>JuchuZan[[#This Row],[Total Length]]/JuchuZan[[#This Row],[Total Block]]</f>
        <v>#DIV/0!</v>
      </c>
      <c r="AB1325" s="1">
        <f>JuchuZan[[#This Row],[TotalPrice]]/JuchuZan[[#This Row],[OrderQty]]</f>
        <v>1662.3</v>
      </c>
      <c r="AC1325" s="1" t="e">
        <f>_xlfn.XLOOKUP(JuchuZan[[#This Row],[H'#]],#REF!,#REF!,"NA",0)</f>
        <v>#REF!</v>
      </c>
      <c r="AD1325" s="1" t="e">
        <f>_xlfn.XLOOKUP(JuchuZan[[#This Row],[H'#]],#REF!,#REF!,"NA",0)</f>
        <v>#REF!</v>
      </c>
      <c r="AE1325" s="1" t="str">
        <f>_xlfn.XLOOKUP(JuchuZan[[#This Row],[H'#]],[3]Sheet1!$H$2:$H$1079,[3]Sheet1!$B$2:$B$1079,"NA",0)</f>
        <v>NA</v>
      </c>
    </row>
    <row r="1326" spans="1:31">
      <c r="A1326" s="1" t="s">
        <v>3275</v>
      </c>
      <c r="B1326" s="1" t="s">
        <v>3276</v>
      </c>
      <c r="C1326" s="1" t="s">
        <v>3277</v>
      </c>
      <c r="D1326" s="1">
        <v>1</v>
      </c>
      <c r="E1326" s="1">
        <v>920</v>
      </c>
      <c r="F1326" s="1">
        <v>2</v>
      </c>
      <c r="G1326" s="1" t="s">
        <v>1015</v>
      </c>
      <c r="H1326" s="1" t="s">
        <v>49</v>
      </c>
      <c r="I1326" s="1" t="s">
        <v>50</v>
      </c>
      <c r="J1326" s="1" t="s">
        <v>397</v>
      </c>
      <c r="K1326" s="1" t="s">
        <v>207</v>
      </c>
      <c r="L1326" s="1" t="s">
        <v>38</v>
      </c>
      <c r="M1326" s="1" t="s">
        <v>208</v>
      </c>
      <c r="N1326" s="1">
        <v>269.13</v>
      </c>
      <c r="O1326" s="2">
        <v>269.13</v>
      </c>
      <c r="P1326" s="1">
        <v>11</v>
      </c>
      <c r="Q1326" s="1">
        <v>20231005</v>
      </c>
      <c r="R1326" s="1">
        <v>20231106</v>
      </c>
      <c r="S1326" s="1">
        <v>20231106</v>
      </c>
      <c r="T1326" s="1" t="s">
        <v>38</v>
      </c>
      <c r="U1326" s="1" t="b">
        <v>0</v>
      </c>
      <c r="V1326" s="1" t="b">
        <v>1</v>
      </c>
      <c r="W1326" s="1" t="str" cm="1">
        <f t="array" ref="W1326">_xlfn.XLOOKUP(MID(JuchuZan[[#This Row],[Item'#]],2,3),INDEX(_dtRg_Material,,1),INDEX(_dtRg_Material,,2),"-")</f>
        <v>-</v>
      </c>
      <c r="X1326" s="1">
        <f>JuchuZan[[#This Row],[Total Length]]/JuchuZan[[#This Row],[OrderQty]]</f>
        <v>920</v>
      </c>
      <c r="Y1326" s="87">
        <f>JuchuZan[[#This Row],[TotalPrice]]+Y1325</f>
        <v>2590589.4800000014</v>
      </c>
      <c r="Z13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6" s="1">
        <f>JuchuZan[[#This Row],[Total Length]]/JuchuZan[[#This Row],[Total Block]]</f>
        <v>460</v>
      </c>
      <c r="AB1326" s="1">
        <f>JuchuZan[[#This Row],[TotalPrice]]/JuchuZan[[#This Row],[OrderQty]]</f>
        <v>269.13</v>
      </c>
      <c r="AC1326" s="1" t="e">
        <f>_xlfn.XLOOKUP(JuchuZan[[#This Row],[H'#]],#REF!,#REF!,"NA",0)</f>
        <v>#REF!</v>
      </c>
      <c r="AD1326" s="1" t="e">
        <f>_xlfn.XLOOKUP(JuchuZan[[#This Row],[H'#]],#REF!,#REF!,"NA",0)</f>
        <v>#REF!</v>
      </c>
      <c r="AE1326" s="1" t="str">
        <f>_xlfn.XLOOKUP(JuchuZan[[#This Row],[H'#]],[3]Sheet1!$H$2:$H$1079,[3]Sheet1!$B$2:$B$1079,"NA",0)</f>
        <v>NA</v>
      </c>
    </row>
    <row r="1327" spans="1:31">
      <c r="A1327" s="1" t="s">
        <v>3278</v>
      </c>
      <c r="B1327" s="1" t="s">
        <v>2131</v>
      </c>
      <c r="C1327" s="1" t="s">
        <v>2132</v>
      </c>
      <c r="D1327" s="1">
        <v>10</v>
      </c>
      <c r="E1327" s="1">
        <v>7400</v>
      </c>
      <c r="F1327" s="1">
        <v>20</v>
      </c>
      <c r="G1327" s="1" t="s">
        <v>101</v>
      </c>
      <c r="H1327" s="1" t="s">
        <v>629</v>
      </c>
      <c r="I1327" s="1" t="s">
        <v>103</v>
      </c>
      <c r="J1327" s="1" t="s">
        <v>104</v>
      </c>
      <c r="K1327" s="1" t="s">
        <v>105</v>
      </c>
      <c r="L1327" s="1" t="s">
        <v>106</v>
      </c>
      <c r="M1327" s="1" t="s">
        <v>53</v>
      </c>
      <c r="N1327" s="1">
        <v>274.43</v>
      </c>
      <c r="O1327" s="2">
        <v>2744.3</v>
      </c>
      <c r="P1327" s="1">
        <v>11</v>
      </c>
      <c r="Q1327" s="1">
        <v>20231106</v>
      </c>
      <c r="R1327" s="1">
        <v>20231106</v>
      </c>
      <c r="S1327" s="1">
        <v>20231106</v>
      </c>
      <c r="T1327" s="1" t="s">
        <v>38</v>
      </c>
      <c r="U1327" s="1" t="b">
        <v>0</v>
      </c>
      <c r="V1327" s="1" t="b">
        <v>1</v>
      </c>
      <c r="W1327" s="1" t="str" cm="1">
        <f t="array" ref="W1327">_xlfn.XLOOKUP(MID(JuchuZan[[#This Row],[Item'#]],2,3),INDEX(_dtRg_Material,,1),INDEX(_dtRg_Material,,2),"-")</f>
        <v>M</v>
      </c>
      <c r="X1327" s="1">
        <f>JuchuZan[[#This Row],[Total Length]]/JuchuZan[[#This Row],[OrderQty]]</f>
        <v>740</v>
      </c>
      <c r="Y1327" s="87">
        <f>JuchuZan[[#This Row],[TotalPrice]]+Y1326</f>
        <v>2593333.7800000012</v>
      </c>
      <c r="Z13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7" s="1">
        <f>JuchuZan[[#This Row],[Total Length]]/JuchuZan[[#This Row],[Total Block]]</f>
        <v>370</v>
      </c>
      <c r="AB1327" s="1">
        <f>JuchuZan[[#This Row],[TotalPrice]]/JuchuZan[[#This Row],[OrderQty]]</f>
        <v>274.43</v>
      </c>
      <c r="AC1327" s="1" t="e">
        <f>_xlfn.XLOOKUP(JuchuZan[[#This Row],[H'#]],#REF!,#REF!,"NA",0)</f>
        <v>#REF!</v>
      </c>
      <c r="AD1327" s="1" t="e">
        <f>_xlfn.XLOOKUP(JuchuZan[[#This Row],[H'#]],#REF!,#REF!,"NA",0)</f>
        <v>#REF!</v>
      </c>
      <c r="AE1327" s="1" t="str">
        <f>_xlfn.XLOOKUP(JuchuZan[[#This Row],[H'#]],[3]Sheet1!$H$2:$H$1079,[3]Sheet1!$B$2:$B$1079,"NA",0)</f>
        <v>RAIL SURFACE GRINDING</v>
      </c>
    </row>
    <row r="1328" spans="1:31">
      <c r="A1328" s="1" t="s">
        <v>3279</v>
      </c>
      <c r="B1328" s="1" t="s">
        <v>3280</v>
      </c>
      <c r="C1328" s="1" t="s">
        <v>3281</v>
      </c>
      <c r="D1328" s="1">
        <v>2</v>
      </c>
      <c r="E1328" s="1">
        <v>1350</v>
      </c>
      <c r="F1328" s="1">
        <v>0</v>
      </c>
      <c r="G1328" s="1" t="s">
        <v>3282</v>
      </c>
      <c r="H1328" s="1" t="s">
        <v>324</v>
      </c>
      <c r="I1328" s="1" t="s">
        <v>50</v>
      </c>
      <c r="J1328" s="1" t="s">
        <v>397</v>
      </c>
      <c r="K1328" s="1" t="s">
        <v>38</v>
      </c>
      <c r="L1328" s="1" t="s">
        <v>61</v>
      </c>
      <c r="M1328" s="1" t="s">
        <v>38</v>
      </c>
      <c r="N1328" s="1">
        <v>199.9</v>
      </c>
      <c r="O1328" s="2">
        <v>399.8</v>
      </c>
      <c r="P1328" s="1">
        <v>11</v>
      </c>
      <c r="Q1328" s="1">
        <v>20230831</v>
      </c>
      <c r="R1328" s="1">
        <v>20231106</v>
      </c>
      <c r="S1328" s="1">
        <v>20231106</v>
      </c>
      <c r="T1328" s="1" t="s">
        <v>38</v>
      </c>
      <c r="U1328" s="1" t="b">
        <v>0</v>
      </c>
      <c r="V1328" s="1" t="b">
        <v>1</v>
      </c>
      <c r="W1328" s="1" t="str" cm="1">
        <f t="array" ref="W1328">_xlfn.XLOOKUP(MID(JuchuZan[[#This Row],[Item'#]],2,3),INDEX(_dtRg_Material,,1),INDEX(_dtRg_Material,,2),"-")</f>
        <v>-</v>
      </c>
      <c r="X1328" s="1">
        <f>JuchuZan[[#This Row],[Total Length]]/JuchuZan[[#This Row],[OrderQty]]</f>
        <v>675</v>
      </c>
      <c r="Y1328" s="87">
        <f>JuchuZan[[#This Row],[TotalPrice]]+Y1327</f>
        <v>2593733.580000001</v>
      </c>
      <c r="Z13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8" s="1" t="e">
        <f>JuchuZan[[#This Row],[Total Length]]/JuchuZan[[#This Row],[Total Block]]</f>
        <v>#DIV/0!</v>
      </c>
      <c r="AB1328" s="1">
        <f>JuchuZan[[#This Row],[TotalPrice]]/JuchuZan[[#This Row],[OrderQty]]</f>
        <v>199.9</v>
      </c>
      <c r="AC1328" s="1" t="e">
        <f>_xlfn.XLOOKUP(JuchuZan[[#This Row],[H'#]],#REF!,#REF!,"NA",0)</f>
        <v>#REF!</v>
      </c>
      <c r="AD1328" s="1" t="e">
        <f>_xlfn.XLOOKUP(JuchuZan[[#This Row],[H'#]],#REF!,#REF!,"NA",0)</f>
        <v>#REF!</v>
      </c>
      <c r="AE1328" s="1" t="str">
        <f>_xlfn.XLOOKUP(JuchuZan[[#This Row],[H'#]],[3]Sheet1!$H$2:$H$1079,[3]Sheet1!$B$2:$B$1079,"NA",0)</f>
        <v>NA</v>
      </c>
    </row>
    <row r="1329" spans="1:31">
      <c r="A1329" s="1" t="s">
        <v>3283</v>
      </c>
      <c r="B1329" s="1" t="s">
        <v>3284</v>
      </c>
      <c r="C1329" s="1" t="s">
        <v>3285</v>
      </c>
      <c r="D1329" s="1">
        <v>20</v>
      </c>
      <c r="E1329" s="1">
        <v>60400</v>
      </c>
      <c r="F1329" s="1">
        <v>0</v>
      </c>
      <c r="G1329" s="1" t="s">
        <v>38</v>
      </c>
      <c r="H1329" s="1" t="s">
        <v>324</v>
      </c>
      <c r="I1329" s="1" t="s">
        <v>50</v>
      </c>
      <c r="J1329" s="1" t="s">
        <v>51</v>
      </c>
      <c r="K1329" s="1" t="s">
        <v>38</v>
      </c>
      <c r="L1329" s="1" t="s">
        <v>61</v>
      </c>
      <c r="M1329" s="1" t="s">
        <v>38</v>
      </c>
      <c r="N1329" s="1">
        <v>337.84</v>
      </c>
      <c r="O1329" s="2">
        <v>6756.8</v>
      </c>
      <c r="P1329" s="1">
        <v>21</v>
      </c>
      <c r="Q1329" s="1">
        <v>20231107</v>
      </c>
      <c r="R1329" s="1">
        <v>20231107</v>
      </c>
      <c r="S1329" s="1">
        <v>20231107</v>
      </c>
      <c r="T1329" s="1" t="s">
        <v>38</v>
      </c>
      <c r="U1329" s="1" t="b">
        <v>0</v>
      </c>
      <c r="V1329" s="1" t="b">
        <v>1</v>
      </c>
      <c r="W1329" s="1" t="str" cm="1">
        <f t="array" ref="W1329">_xlfn.XLOOKUP(MID(JuchuZan[[#This Row],[Item'#]],2,3),INDEX(_dtRg_Material,,1),INDEX(_dtRg_Material,,2),"-")</f>
        <v>-</v>
      </c>
      <c r="X1329" s="1">
        <f>JuchuZan[[#This Row],[Total Length]]/JuchuZan[[#This Row],[OrderQty]]</f>
        <v>3020</v>
      </c>
      <c r="Y1329" s="87">
        <f>JuchuZan[[#This Row],[TotalPrice]]+Y1328</f>
        <v>2600490.3800000008</v>
      </c>
      <c r="Z13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29" s="1" t="e">
        <f>JuchuZan[[#This Row],[Total Length]]/JuchuZan[[#This Row],[Total Block]]</f>
        <v>#DIV/0!</v>
      </c>
      <c r="AB1329" s="1">
        <f>JuchuZan[[#This Row],[TotalPrice]]/JuchuZan[[#This Row],[OrderQty]]</f>
        <v>337.84000000000003</v>
      </c>
      <c r="AC1329" s="1" t="e">
        <f>_xlfn.XLOOKUP(JuchuZan[[#This Row],[H'#]],#REF!,#REF!,"NA",0)</f>
        <v>#REF!</v>
      </c>
      <c r="AD1329" s="1" t="e">
        <f>_xlfn.XLOOKUP(JuchuZan[[#This Row],[H'#]],#REF!,#REF!,"NA",0)</f>
        <v>#REF!</v>
      </c>
      <c r="AE1329" s="1" t="str">
        <f>_xlfn.XLOOKUP(JuchuZan[[#This Row],[H'#]],[3]Sheet1!$H$2:$H$1079,[3]Sheet1!$B$2:$B$1079,"NA",0)</f>
        <v>RAIL SURFACE/GROOVE GRINDING</v>
      </c>
    </row>
    <row r="1330" spans="1:31">
      <c r="A1330" s="1" t="s">
        <v>3286</v>
      </c>
      <c r="B1330" s="1" t="s">
        <v>1705</v>
      </c>
      <c r="C1330" s="1" t="s">
        <v>1706</v>
      </c>
      <c r="D1330" s="1">
        <v>16</v>
      </c>
      <c r="E1330" s="1">
        <v>3920</v>
      </c>
      <c r="F1330" s="1">
        <v>32</v>
      </c>
      <c r="G1330" s="1" t="s">
        <v>171</v>
      </c>
      <c r="H1330" s="1" t="s">
        <v>172</v>
      </c>
      <c r="I1330" s="1" t="s">
        <v>173</v>
      </c>
      <c r="J1330" s="1" t="s">
        <v>243</v>
      </c>
      <c r="K1330" s="1" t="s">
        <v>38</v>
      </c>
      <c r="L1330" s="1" t="s">
        <v>38</v>
      </c>
      <c r="M1330" s="1" t="s">
        <v>38</v>
      </c>
      <c r="N1330" s="1">
        <v>53.05</v>
      </c>
      <c r="O1330" s="2">
        <v>848.8</v>
      </c>
      <c r="P1330" s="1">
        <v>11</v>
      </c>
      <c r="Q1330" s="1">
        <v>20231107</v>
      </c>
      <c r="R1330" s="1">
        <v>20231107</v>
      </c>
      <c r="S1330" s="1">
        <v>20231107</v>
      </c>
      <c r="T1330" s="1" t="s">
        <v>38</v>
      </c>
      <c r="U1330" s="1" t="b">
        <v>0</v>
      </c>
      <c r="V1330" s="1" t="b">
        <v>1</v>
      </c>
      <c r="W1330" s="1" t="str" cm="1">
        <f t="array" ref="W1330">_xlfn.XLOOKUP(MID(JuchuZan[[#This Row],[Item'#]],2,3),INDEX(_dtRg_Material,,1),INDEX(_dtRg_Material,,2),"-")</f>
        <v>M</v>
      </c>
      <c r="X1330" s="1">
        <f>JuchuZan[[#This Row],[Total Length]]/JuchuZan[[#This Row],[OrderQty]]</f>
        <v>245</v>
      </c>
      <c r="Y1330" s="87">
        <f>JuchuZan[[#This Row],[TotalPrice]]+Y1329</f>
        <v>2601339.1800000006</v>
      </c>
      <c r="Z13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0" s="1">
        <f>JuchuZan[[#This Row],[Total Length]]/JuchuZan[[#This Row],[Total Block]]</f>
        <v>122.5</v>
      </c>
      <c r="AB1330" s="1">
        <f>JuchuZan[[#This Row],[TotalPrice]]/JuchuZan[[#This Row],[OrderQty]]</f>
        <v>53.05</v>
      </c>
      <c r="AC1330" s="1" t="e">
        <f>_xlfn.XLOOKUP(JuchuZan[[#This Row],[H'#]],#REF!,#REF!,"NA",0)</f>
        <v>#REF!</v>
      </c>
      <c r="AD1330" s="1" t="e">
        <f>_xlfn.XLOOKUP(JuchuZan[[#This Row],[H'#]],#REF!,#REF!,"NA",0)</f>
        <v>#REF!</v>
      </c>
      <c r="AE1330" s="1" t="str">
        <f>_xlfn.XLOOKUP(JuchuZan[[#This Row],[H'#]],[3]Sheet1!$H$2:$H$1079,[3]Sheet1!$B$2:$B$1079,"NA",0)</f>
        <v>NA</v>
      </c>
    </row>
    <row r="1331" spans="1:31" hidden="1">
      <c r="A1331" s="1" t="s">
        <v>3287</v>
      </c>
      <c r="B1331" s="1" t="s">
        <v>142</v>
      </c>
      <c r="C1331" s="1" t="s">
        <v>143</v>
      </c>
      <c r="D1331" s="1">
        <v>100</v>
      </c>
      <c r="E1331" s="1">
        <v>0</v>
      </c>
      <c r="F1331" s="1">
        <v>100</v>
      </c>
      <c r="G1331" s="1" t="s">
        <v>144</v>
      </c>
      <c r="H1331" s="1" t="s">
        <v>49</v>
      </c>
      <c r="I1331" s="1" t="s">
        <v>50</v>
      </c>
      <c r="J1331" s="1" t="s">
        <v>59</v>
      </c>
      <c r="K1331" s="1" t="s">
        <v>82</v>
      </c>
      <c r="L1331" s="1" t="s">
        <v>61</v>
      </c>
      <c r="M1331" s="1" t="s">
        <v>38</v>
      </c>
      <c r="N1331" s="1">
        <v>27.77</v>
      </c>
      <c r="O1331" s="2">
        <v>2777</v>
      </c>
      <c r="P1331" s="1">
        <v>11</v>
      </c>
      <c r="Q1331" s="1">
        <v>20231123</v>
      </c>
      <c r="R1331" s="1">
        <v>20231107</v>
      </c>
      <c r="S1331" s="1">
        <v>20231117</v>
      </c>
      <c r="T1331" s="1" t="s">
        <v>38</v>
      </c>
      <c r="U1331" s="1" t="b">
        <v>1</v>
      </c>
      <c r="V1331" s="1" t="b">
        <v>0</v>
      </c>
      <c r="W1331" s="1" t="str" cm="1">
        <f t="array" ref="W1331">_xlfn.XLOOKUP(MID(JuchuZan[[#This Row],[Item'#]],2,3),INDEX(_dtRg_Material,,1),INDEX(_dtRg_Material,,2),"-")</f>
        <v>-</v>
      </c>
      <c r="X1331" s="1">
        <f>JuchuZan[[#This Row],[Total Length]]/JuchuZan[[#This Row],[OrderQty]]</f>
        <v>0</v>
      </c>
      <c r="Y1331" s="87">
        <f>JuchuZan[[#This Row],[TotalPrice]]+Y1330</f>
        <v>2604116.1800000006</v>
      </c>
      <c r="Z13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1" s="1">
        <f>JuchuZan[[#This Row],[Total Length]]/JuchuZan[[#This Row],[Total Block]]</f>
        <v>0</v>
      </c>
      <c r="AB1331" s="1">
        <f>JuchuZan[[#This Row],[TotalPrice]]/JuchuZan[[#This Row],[OrderQty]]</f>
        <v>27.77</v>
      </c>
      <c r="AC1331" s="1" t="e">
        <f>_xlfn.XLOOKUP(JuchuZan[[#This Row],[H'#]],#REF!,#REF!,"NA",0)</f>
        <v>#REF!</v>
      </c>
      <c r="AD1331" s="1" t="e">
        <f>_xlfn.XLOOKUP(JuchuZan[[#This Row],[H'#]],#REF!,#REF!,"NA",0)</f>
        <v>#REF!</v>
      </c>
      <c r="AE1331" s="1" t="str">
        <f>_xlfn.XLOOKUP(JuchuZan[[#This Row],[H'#]],[3]Sheet1!$H$2:$H$1079,[3]Sheet1!$B$2:$B$1079,"NA",0)</f>
        <v>NA</v>
      </c>
    </row>
    <row r="1332" spans="1:31">
      <c r="A1332" s="1" t="s">
        <v>3288</v>
      </c>
      <c r="B1332" s="1" t="s">
        <v>2300</v>
      </c>
      <c r="C1332" s="1" t="s">
        <v>2301</v>
      </c>
      <c r="D1332" s="1">
        <v>400</v>
      </c>
      <c r="E1332" s="1">
        <v>448000</v>
      </c>
      <c r="F1332" s="1">
        <v>800</v>
      </c>
      <c r="G1332" s="1" t="s">
        <v>139</v>
      </c>
      <c r="H1332" s="1" t="s">
        <v>102</v>
      </c>
      <c r="I1332" s="1" t="s">
        <v>103</v>
      </c>
      <c r="J1332" s="1" t="s">
        <v>942</v>
      </c>
      <c r="K1332" s="1" t="s">
        <v>105</v>
      </c>
      <c r="L1332" s="1" t="s">
        <v>38</v>
      </c>
      <c r="M1332" s="1" t="s">
        <v>38</v>
      </c>
      <c r="N1332" s="1">
        <v>114</v>
      </c>
      <c r="O1332" s="2">
        <v>45600</v>
      </c>
      <c r="P1332" s="1">
        <v>11</v>
      </c>
      <c r="Q1332" s="1">
        <v>20231108</v>
      </c>
      <c r="R1332" s="1">
        <v>20231108</v>
      </c>
      <c r="S1332" s="1">
        <v>20231108</v>
      </c>
      <c r="T1332" s="1" t="s">
        <v>38</v>
      </c>
      <c r="U1332" s="1" t="b">
        <v>0</v>
      </c>
      <c r="V1332" s="1" t="b">
        <v>1</v>
      </c>
      <c r="W1332" s="1" t="str" cm="1">
        <f t="array" ref="W1332">_xlfn.XLOOKUP(MID(JuchuZan[[#This Row],[Item'#]],2,3),INDEX(_dtRg_Material,,1),INDEX(_dtRg_Material,,2),"-")</f>
        <v>-</v>
      </c>
      <c r="X1332" s="1">
        <f>JuchuZan[[#This Row],[Total Length]]/JuchuZan[[#This Row],[OrderQty]]</f>
        <v>1120</v>
      </c>
      <c r="Y1332" s="87">
        <f>JuchuZan[[#This Row],[TotalPrice]]+Y1331</f>
        <v>2649716.1800000006</v>
      </c>
      <c r="Z13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2" s="1">
        <f>JuchuZan[[#This Row],[Total Length]]/JuchuZan[[#This Row],[Total Block]]</f>
        <v>560</v>
      </c>
      <c r="AB1332" s="1">
        <f>JuchuZan[[#This Row],[TotalPrice]]/JuchuZan[[#This Row],[OrderQty]]</f>
        <v>114</v>
      </c>
      <c r="AC1332" s="1" t="e">
        <f>_xlfn.XLOOKUP(JuchuZan[[#This Row],[H'#]],#REF!,#REF!,"NA",0)</f>
        <v>#REF!</v>
      </c>
      <c r="AD1332" s="1" t="e">
        <f>_xlfn.XLOOKUP(JuchuZan[[#This Row],[H'#]],#REF!,#REF!,"NA",0)</f>
        <v>#REF!</v>
      </c>
      <c r="AE1332" s="1" t="str">
        <f>_xlfn.XLOOKUP(JuchuZan[[#This Row],[H'#]],[3]Sheet1!$H$2:$H$1079,[3]Sheet1!$B$2:$B$1079,"NA",0)</f>
        <v>NA</v>
      </c>
    </row>
    <row r="1333" spans="1:31">
      <c r="A1333" s="1" t="s">
        <v>3289</v>
      </c>
      <c r="B1333" s="1" t="s">
        <v>3290</v>
      </c>
      <c r="C1333" s="1" t="s">
        <v>3291</v>
      </c>
      <c r="D1333" s="1">
        <v>4</v>
      </c>
      <c r="E1333" s="1">
        <v>1892</v>
      </c>
      <c r="F1333" s="1">
        <v>8</v>
      </c>
      <c r="G1333" s="1" t="s">
        <v>135</v>
      </c>
      <c r="H1333" s="1" t="s">
        <v>314</v>
      </c>
      <c r="I1333" s="1" t="s">
        <v>67</v>
      </c>
      <c r="J1333" s="1" t="s">
        <v>59</v>
      </c>
      <c r="K1333" s="1" t="s">
        <v>167</v>
      </c>
      <c r="L1333" s="1" t="s">
        <v>38</v>
      </c>
      <c r="M1333" s="1" t="s">
        <v>38</v>
      </c>
      <c r="N1333" s="1">
        <v>157.94999999999999</v>
      </c>
      <c r="O1333" s="2">
        <v>631.79999999999995</v>
      </c>
      <c r="P1333" s="1">
        <v>11</v>
      </c>
      <c r="Q1333" s="1">
        <v>20231116</v>
      </c>
      <c r="R1333" s="1">
        <v>20231108</v>
      </c>
      <c r="S1333" s="1">
        <v>20231108</v>
      </c>
      <c r="T1333" s="1" t="s">
        <v>3292</v>
      </c>
      <c r="U1333" s="1" t="b">
        <v>0</v>
      </c>
      <c r="V1333" s="1" t="b">
        <v>1</v>
      </c>
      <c r="W1333" s="1" t="str" cm="1">
        <f t="array" ref="W1333">_xlfn.XLOOKUP(MID(JuchuZan[[#This Row],[Item'#]],2,3),INDEX(_dtRg_Material,,1),INDEX(_dtRg_Material,,2),"-")</f>
        <v>M</v>
      </c>
      <c r="X1333" s="1">
        <f>JuchuZan[[#This Row],[Total Length]]/JuchuZan[[#This Row],[OrderQty]]</f>
        <v>473</v>
      </c>
      <c r="Y1333" s="87">
        <f>JuchuZan[[#This Row],[TotalPrice]]+Y1332</f>
        <v>2650347.9800000004</v>
      </c>
      <c r="Z13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3" s="1">
        <f>JuchuZan[[#This Row],[Total Length]]/JuchuZan[[#This Row],[Total Block]]</f>
        <v>236.5</v>
      </c>
      <c r="AB1333" s="1">
        <f>JuchuZan[[#This Row],[TotalPrice]]/JuchuZan[[#This Row],[OrderQty]]</f>
        <v>157.94999999999999</v>
      </c>
      <c r="AC1333" s="1" t="e">
        <f>_xlfn.XLOOKUP(JuchuZan[[#This Row],[H'#]],#REF!,#REF!,"NA",0)</f>
        <v>#REF!</v>
      </c>
      <c r="AD1333" s="1" t="e">
        <f>_xlfn.XLOOKUP(JuchuZan[[#This Row],[H'#]],#REF!,#REF!,"NA",0)</f>
        <v>#REF!</v>
      </c>
      <c r="AE1333" s="1" t="str">
        <f>_xlfn.XLOOKUP(JuchuZan[[#This Row],[H'#]],[3]Sheet1!$H$2:$H$1079,[3]Sheet1!$B$2:$B$1079,"NA",0)</f>
        <v>WHEEL CUTTING HALF 4</v>
      </c>
    </row>
    <row r="1334" spans="1:31">
      <c r="A1334" s="1" t="s">
        <v>3293</v>
      </c>
      <c r="B1334" s="1" t="s">
        <v>3290</v>
      </c>
      <c r="C1334" s="1" t="s">
        <v>3291</v>
      </c>
      <c r="D1334" s="1">
        <v>4</v>
      </c>
      <c r="E1334" s="1">
        <v>1892</v>
      </c>
      <c r="F1334" s="1">
        <v>8</v>
      </c>
      <c r="G1334" s="1" t="s">
        <v>135</v>
      </c>
      <c r="H1334" s="1" t="s">
        <v>314</v>
      </c>
      <c r="I1334" s="1" t="s">
        <v>67</v>
      </c>
      <c r="J1334" s="1" t="s">
        <v>59</v>
      </c>
      <c r="K1334" s="1" t="s">
        <v>167</v>
      </c>
      <c r="L1334" s="1" t="s">
        <v>38</v>
      </c>
      <c r="M1334" s="1" t="s">
        <v>38</v>
      </c>
      <c r="N1334" s="1">
        <v>157.94999999999999</v>
      </c>
      <c r="O1334" s="2">
        <v>631.79999999999995</v>
      </c>
      <c r="P1334" s="1">
        <v>11</v>
      </c>
      <c r="Q1334" s="1">
        <v>20231116</v>
      </c>
      <c r="R1334" s="1">
        <v>20231108</v>
      </c>
      <c r="S1334" s="1">
        <v>20231108</v>
      </c>
      <c r="T1334" s="1" t="s">
        <v>3292</v>
      </c>
      <c r="U1334" s="1" t="b">
        <v>0</v>
      </c>
      <c r="V1334" s="1" t="b">
        <v>1</v>
      </c>
      <c r="W1334" s="1" t="str" cm="1">
        <f t="array" ref="W1334">_xlfn.XLOOKUP(MID(JuchuZan[[#This Row],[Item'#]],2,3),INDEX(_dtRg_Material,,1),INDEX(_dtRg_Material,,2),"-")</f>
        <v>M</v>
      </c>
      <c r="X1334" s="1">
        <f>JuchuZan[[#This Row],[Total Length]]/JuchuZan[[#This Row],[OrderQty]]</f>
        <v>473</v>
      </c>
      <c r="Y1334" s="87">
        <f>JuchuZan[[#This Row],[TotalPrice]]+Y1333</f>
        <v>2650979.7800000003</v>
      </c>
      <c r="Z13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4" s="1">
        <f>JuchuZan[[#This Row],[Total Length]]/JuchuZan[[#This Row],[Total Block]]</f>
        <v>236.5</v>
      </c>
      <c r="AB1334" s="1">
        <f>JuchuZan[[#This Row],[TotalPrice]]/JuchuZan[[#This Row],[OrderQty]]</f>
        <v>157.94999999999999</v>
      </c>
      <c r="AC1334" s="1" t="e">
        <f>_xlfn.XLOOKUP(JuchuZan[[#This Row],[H'#]],#REF!,#REF!,"NA",0)</f>
        <v>#REF!</v>
      </c>
      <c r="AD1334" s="1" t="e">
        <f>_xlfn.XLOOKUP(JuchuZan[[#This Row],[H'#]],#REF!,#REF!,"NA",0)</f>
        <v>#REF!</v>
      </c>
      <c r="AE1334" s="1" t="str">
        <f>_xlfn.XLOOKUP(JuchuZan[[#This Row],[H'#]],[3]Sheet1!$H$2:$H$1079,[3]Sheet1!$B$2:$B$1079,"NA",0)</f>
        <v>WHEEL CUTTING HALF 4</v>
      </c>
    </row>
    <row r="1335" spans="1:31">
      <c r="A1335" s="1" t="s">
        <v>3294</v>
      </c>
      <c r="B1335" s="1" t="s">
        <v>2721</v>
      </c>
      <c r="C1335" s="1" t="s">
        <v>2722</v>
      </c>
      <c r="D1335" s="1">
        <v>10</v>
      </c>
      <c r="E1335" s="1">
        <v>24000</v>
      </c>
      <c r="F1335" s="1">
        <v>40</v>
      </c>
      <c r="G1335" s="1" t="s">
        <v>559</v>
      </c>
      <c r="H1335" s="1" t="s">
        <v>66</v>
      </c>
      <c r="I1335" s="1" t="s">
        <v>67</v>
      </c>
      <c r="J1335" s="1" t="s">
        <v>68</v>
      </c>
      <c r="K1335" s="1" t="s">
        <v>60</v>
      </c>
      <c r="L1335" s="1" t="s">
        <v>96</v>
      </c>
      <c r="M1335" s="1" t="s">
        <v>208</v>
      </c>
      <c r="N1335" s="1">
        <v>362.27</v>
      </c>
      <c r="O1335" s="2">
        <v>3622.7</v>
      </c>
      <c r="P1335" s="1">
        <v>11</v>
      </c>
      <c r="Q1335" s="1">
        <v>20231108</v>
      </c>
      <c r="R1335" s="1">
        <v>20231108</v>
      </c>
      <c r="S1335" s="1">
        <v>20231108</v>
      </c>
      <c r="T1335" s="1" t="s">
        <v>2723</v>
      </c>
      <c r="U1335" s="1" t="b">
        <v>0</v>
      </c>
      <c r="V1335" s="1" t="b">
        <v>1</v>
      </c>
      <c r="W1335" s="1" t="str" cm="1">
        <f t="array" ref="W1335">_xlfn.XLOOKUP(MID(JuchuZan[[#This Row],[Item'#]],2,3),INDEX(_dtRg_Material,,1),INDEX(_dtRg_Material,,2),"-")</f>
        <v>-</v>
      </c>
      <c r="X1335" s="1">
        <f>JuchuZan[[#This Row],[Total Length]]/JuchuZan[[#This Row],[OrderQty]]</f>
        <v>2400</v>
      </c>
      <c r="Y1335" s="87">
        <f>JuchuZan[[#This Row],[TotalPrice]]+Y1334</f>
        <v>2654602.4800000004</v>
      </c>
      <c r="Z13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335" s="1">
        <f>JuchuZan[[#This Row],[Total Length]]/JuchuZan[[#This Row],[Total Block]]</f>
        <v>600</v>
      </c>
      <c r="AB1335" s="1">
        <f>JuchuZan[[#This Row],[TotalPrice]]/JuchuZan[[#This Row],[OrderQty]]</f>
        <v>362.27</v>
      </c>
      <c r="AC1335" s="1" t="e">
        <f>_xlfn.XLOOKUP(JuchuZan[[#This Row],[H'#]],#REF!,#REF!,"NA",0)</f>
        <v>#REF!</v>
      </c>
      <c r="AD1335" s="1" t="e">
        <f>_xlfn.XLOOKUP(JuchuZan[[#This Row],[H'#]],#REF!,#REF!,"NA",0)</f>
        <v>#REF!</v>
      </c>
      <c r="AE1335" s="1" t="str">
        <f>_xlfn.XLOOKUP(JuchuZan[[#This Row],[H'#]],[3]Sheet1!$H$2:$H$1079,[3]Sheet1!$B$2:$B$1079,"NA",0)</f>
        <v>NA</v>
      </c>
    </row>
    <row r="1336" spans="1:31">
      <c r="A1336" s="1" t="s">
        <v>3295</v>
      </c>
      <c r="B1336" s="1" t="s">
        <v>2459</v>
      </c>
      <c r="C1336" s="1" t="s">
        <v>2460</v>
      </c>
      <c r="D1336" s="1">
        <v>4</v>
      </c>
      <c r="E1336" s="1">
        <v>0</v>
      </c>
      <c r="F1336" s="1">
        <v>4</v>
      </c>
      <c r="G1336" s="1" t="s">
        <v>215</v>
      </c>
      <c r="H1336" s="1" t="s">
        <v>49</v>
      </c>
      <c r="I1336" s="1" t="s">
        <v>50</v>
      </c>
      <c r="J1336" s="1" t="s">
        <v>397</v>
      </c>
      <c r="K1336" s="1" t="s">
        <v>60</v>
      </c>
      <c r="L1336" s="1" t="s">
        <v>61</v>
      </c>
      <c r="M1336" s="1" t="s">
        <v>53</v>
      </c>
      <c r="N1336" s="1">
        <v>65.91</v>
      </c>
      <c r="O1336" s="2">
        <v>263.64</v>
      </c>
      <c r="P1336" s="1">
        <v>11</v>
      </c>
      <c r="Q1336" s="1">
        <v>20231027</v>
      </c>
      <c r="R1336" s="1">
        <v>20231108</v>
      </c>
      <c r="S1336" s="1">
        <v>20231108</v>
      </c>
      <c r="T1336" s="1" t="s">
        <v>38</v>
      </c>
      <c r="U1336" s="1" t="b">
        <v>0</v>
      </c>
      <c r="V1336" s="1" t="b">
        <v>1</v>
      </c>
      <c r="W1336" s="1" t="str" cm="1">
        <f t="array" ref="W1336">_xlfn.XLOOKUP(MID(JuchuZan[[#This Row],[Item'#]],2,3),INDEX(_dtRg_Material,,1),INDEX(_dtRg_Material,,2),"-")</f>
        <v>-</v>
      </c>
      <c r="X1336" s="1">
        <f>JuchuZan[[#This Row],[Total Length]]/JuchuZan[[#This Row],[OrderQty]]</f>
        <v>0</v>
      </c>
      <c r="Y1336" s="87">
        <f>JuchuZan[[#This Row],[TotalPrice]]+Y1335</f>
        <v>2654866.1200000006</v>
      </c>
      <c r="Z13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6" s="1">
        <f>JuchuZan[[#This Row],[Total Length]]/JuchuZan[[#This Row],[Total Block]]</f>
        <v>0</v>
      </c>
      <c r="AB1336" s="1">
        <f>JuchuZan[[#This Row],[TotalPrice]]/JuchuZan[[#This Row],[OrderQty]]</f>
        <v>65.91</v>
      </c>
      <c r="AC1336" s="1" t="e">
        <f>_xlfn.XLOOKUP(JuchuZan[[#This Row],[H'#]],#REF!,#REF!,"NA",0)</f>
        <v>#REF!</v>
      </c>
      <c r="AD1336" s="1" t="e">
        <f>_xlfn.XLOOKUP(JuchuZan[[#This Row],[H'#]],#REF!,#REF!,"NA",0)</f>
        <v>#REF!</v>
      </c>
      <c r="AE1336" s="1" t="str">
        <f>_xlfn.XLOOKUP(JuchuZan[[#This Row],[H'#]],[3]Sheet1!$H$2:$H$1079,[3]Sheet1!$B$2:$B$1079,"NA",0)</f>
        <v>NA</v>
      </c>
    </row>
    <row r="1337" spans="1:31" hidden="1">
      <c r="A1337" s="1" t="s">
        <v>3296</v>
      </c>
      <c r="B1337" s="1" t="s">
        <v>833</v>
      </c>
      <c r="C1337" s="1" t="s">
        <v>834</v>
      </c>
      <c r="D1337" s="1">
        <v>37</v>
      </c>
      <c r="E1337" s="1">
        <v>19536</v>
      </c>
      <c r="F1337" s="1">
        <v>74</v>
      </c>
      <c r="G1337" s="1" t="s">
        <v>835</v>
      </c>
      <c r="H1337" s="1" t="s">
        <v>49</v>
      </c>
      <c r="I1337" s="1" t="s">
        <v>50</v>
      </c>
      <c r="J1337" s="1" t="s">
        <v>59</v>
      </c>
      <c r="K1337" s="1" t="s">
        <v>82</v>
      </c>
      <c r="L1337" s="1" t="s">
        <v>38</v>
      </c>
      <c r="M1337" s="1" t="s">
        <v>38</v>
      </c>
      <c r="N1337" s="1">
        <v>179</v>
      </c>
      <c r="O1337" s="2">
        <v>6623</v>
      </c>
      <c r="P1337" s="1">
        <v>11</v>
      </c>
      <c r="Q1337" s="1">
        <v>20231109</v>
      </c>
      <c r="R1337" s="1">
        <v>20231109</v>
      </c>
      <c r="S1337" s="1">
        <v>20231109</v>
      </c>
      <c r="T1337" s="1" t="s">
        <v>38</v>
      </c>
      <c r="U1337" s="1" t="b">
        <v>1</v>
      </c>
      <c r="V1337" s="1" t="b">
        <v>0</v>
      </c>
      <c r="W1337" s="1" t="str" cm="1">
        <f t="array" ref="W1337">_xlfn.XLOOKUP(MID(JuchuZan[[#This Row],[Item'#]],2,3),INDEX(_dtRg_Material,,1),INDEX(_dtRg_Material,,2),"-")</f>
        <v>-</v>
      </c>
      <c r="X1337" s="1">
        <f>JuchuZan[[#This Row],[Total Length]]/JuchuZan[[#This Row],[OrderQty]]</f>
        <v>528</v>
      </c>
      <c r="Y1337" s="87">
        <f>JuchuZan[[#This Row],[TotalPrice]]+Y1336</f>
        <v>2661489.1200000006</v>
      </c>
      <c r="Z13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7" s="1">
        <f>JuchuZan[[#This Row],[Total Length]]/JuchuZan[[#This Row],[Total Block]]</f>
        <v>264</v>
      </c>
      <c r="AB1337" s="1">
        <f>JuchuZan[[#This Row],[TotalPrice]]/JuchuZan[[#This Row],[OrderQty]]</f>
        <v>179</v>
      </c>
      <c r="AC1337" s="1" t="e">
        <f>_xlfn.XLOOKUP(JuchuZan[[#This Row],[H'#]],#REF!,#REF!,"NA",0)</f>
        <v>#REF!</v>
      </c>
      <c r="AD1337" s="1" t="e">
        <f>_xlfn.XLOOKUP(JuchuZan[[#This Row],[H'#]],#REF!,#REF!,"NA",0)</f>
        <v>#REF!</v>
      </c>
      <c r="AE1337" s="1" t="str">
        <f>_xlfn.XLOOKUP(JuchuZan[[#This Row],[H'#]],[3]Sheet1!$H$2:$H$1079,[3]Sheet1!$B$2:$B$1079,"NA",0)</f>
        <v>BLOCK SURFACE &amp; GROOVE G</v>
      </c>
    </row>
    <row r="1338" spans="1:31" hidden="1">
      <c r="A1338" s="1" t="s">
        <v>3297</v>
      </c>
      <c r="B1338" s="1" t="s">
        <v>3298</v>
      </c>
      <c r="C1338" s="1" t="s">
        <v>3299</v>
      </c>
      <c r="D1338" s="1">
        <v>20</v>
      </c>
      <c r="E1338" s="1">
        <v>0</v>
      </c>
      <c r="F1338" s="1">
        <v>20</v>
      </c>
      <c r="G1338" s="1" t="s">
        <v>1076</v>
      </c>
      <c r="H1338" s="1" t="s">
        <v>49</v>
      </c>
      <c r="I1338" s="1" t="s">
        <v>50</v>
      </c>
      <c r="J1338" s="1" t="s">
        <v>59</v>
      </c>
      <c r="K1338" s="1" t="s">
        <v>82</v>
      </c>
      <c r="L1338" s="1" t="s">
        <v>61</v>
      </c>
      <c r="M1338" s="1" t="s">
        <v>38</v>
      </c>
      <c r="N1338" s="1">
        <v>29.67</v>
      </c>
      <c r="O1338" s="2">
        <v>593.4</v>
      </c>
      <c r="P1338" s="1">
        <v>11</v>
      </c>
      <c r="Q1338" s="1">
        <v>20231109</v>
      </c>
      <c r="R1338" s="1">
        <v>20231109</v>
      </c>
      <c r="S1338" s="1">
        <v>20231109</v>
      </c>
      <c r="T1338" s="1" t="s">
        <v>38</v>
      </c>
      <c r="U1338" s="1" t="b">
        <v>1</v>
      </c>
      <c r="V1338" s="1" t="b">
        <v>0</v>
      </c>
      <c r="W1338" s="1" t="str" cm="1">
        <f t="array" ref="W1338">_xlfn.XLOOKUP(MID(JuchuZan[[#This Row],[Item'#]],2,3),INDEX(_dtRg_Material,,1),INDEX(_dtRg_Material,,2),"-")</f>
        <v>-</v>
      </c>
      <c r="X1338" s="1">
        <f>JuchuZan[[#This Row],[Total Length]]/JuchuZan[[#This Row],[OrderQty]]</f>
        <v>0</v>
      </c>
      <c r="Y1338" s="87">
        <f>JuchuZan[[#This Row],[TotalPrice]]+Y1337</f>
        <v>2662082.5200000005</v>
      </c>
      <c r="Z13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8" s="1">
        <f>JuchuZan[[#This Row],[Total Length]]/JuchuZan[[#This Row],[Total Block]]</f>
        <v>0</v>
      </c>
      <c r="AB1338" s="1">
        <f>JuchuZan[[#This Row],[TotalPrice]]/JuchuZan[[#This Row],[OrderQty]]</f>
        <v>29.669999999999998</v>
      </c>
      <c r="AC1338" s="1" t="e">
        <f>_xlfn.XLOOKUP(JuchuZan[[#This Row],[H'#]],#REF!,#REF!,"NA",0)</f>
        <v>#REF!</v>
      </c>
      <c r="AD1338" s="1" t="e">
        <f>_xlfn.XLOOKUP(JuchuZan[[#This Row],[H'#]],#REF!,#REF!,"NA",0)</f>
        <v>#REF!</v>
      </c>
      <c r="AE1338" s="1" t="str">
        <f>_xlfn.XLOOKUP(JuchuZan[[#This Row],[H'#]],[3]Sheet1!$H$2:$H$1079,[3]Sheet1!$B$2:$B$1079,"NA",0)</f>
        <v>NA</v>
      </c>
    </row>
    <row r="1339" spans="1:31" hidden="1">
      <c r="A1339" s="1" t="s">
        <v>3300</v>
      </c>
      <c r="B1339" s="1" t="s">
        <v>388</v>
      </c>
      <c r="C1339" s="1" t="s">
        <v>389</v>
      </c>
      <c r="D1339" s="1">
        <v>20</v>
      </c>
      <c r="E1339" s="1">
        <v>8000</v>
      </c>
      <c r="F1339" s="1">
        <v>40</v>
      </c>
      <c r="G1339" s="1" t="s">
        <v>135</v>
      </c>
      <c r="H1339" s="1" t="s">
        <v>49</v>
      </c>
      <c r="I1339" s="1" t="s">
        <v>50</v>
      </c>
      <c r="J1339" s="1" t="s">
        <v>59</v>
      </c>
      <c r="K1339" s="1" t="s">
        <v>60</v>
      </c>
      <c r="L1339" s="1" t="s">
        <v>38</v>
      </c>
      <c r="M1339" s="1" t="s">
        <v>53</v>
      </c>
      <c r="N1339" s="1">
        <v>131</v>
      </c>
      <c r="O1339" s="2">
        <v>2620</v>
      </c>
      <c r="P1339" s="1">
        <v>11</v>
      </c>
      <c r="Q1339" s="1">
        <v>20231109</v>
      </c>
      <c r="R1339" s="1">
        <v>20231109</v>
      </c>
      <c r="S1339" s="1">
        <v>20231109</v>
      </c>
      <c r="T1339" s="1" t="s">
        <v>38</v>
      </c>
      <c r="U1339" s="1" t="b">
        <v>1</v>
      </c>
      <c r="V1339" s="1" t="b">
        <v>0</v>
      </c>
      <c r="W1339" s="1" t="str" cm="1">
        <f t="array" ref="W1339">_xlfn.XLOOKUP(MID(JuchuZan[[#This Row],[Item'#]],2,3),INDEX(_dtRg_Material,,1),INDEX(_dtRg_Material,,2),"-")</f>
        <v>-</v>
      </c>
      <c r="X1339" s="1">
        <f>JuchuZan[[#This Row],[Total Length]]/JuchuZan[[#This Row],[OrderQty]]</f>
        <v>400</v>
      </c>
      <c r="Y1339" s="87">
        <f>JuchuZan[[#This Row],[TotalPrice]]+Y1338</f>
        <v>2664702.5200000005</v>
      </c>
      <c r="Z13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39" s="1">
        <f>JuchuZan[[#This Row],[Total Length]]/JuchuZan[[#This Row],[Total Block]]</f>
        <v>200</v>
      </c>
      <c r="AB1339" s="1">
        <f>JuchuZan[[#This Row],[TotalPrice]]/JuchuZan[[#This Row],[OrderQty]]</f>
        <v>131</v>
      </c>
      <c r="AC1339" s="1" t="e">
        <f>_xlfn.XLOOKUP(JuchuZan[[#This Row],[H'#]],#REF!,#REF!,"NA",0)</f>
        <v>#REF!</v>
      </c>
      <c r="AD1339" s="1" t="e">
        <f>_xlfn.XLOOKUP(JuchuZan[[#This Row],[H'#]],#REF!,#REF!,"NA",0)</f>
        <v>#REF!</v>
      </c>
      <c r="AE1339" s="1" t="str">
        <f>_xlfn.XLOOKUP(JuchuZan[[#This Row],[H'#]],[3]Sheet1!$H$2:$H$1079,[3]Sheet1!$B$2:$B$1079,"NA",0)</f>
        <v>NA</v>
      </c>
    </row>
    <row r="1340" spans="1:31">
      <c r="A1340" s="1" t="s">
        <v>3301</v>
      </c>
      <c r="B1340" s="1" t="s">
        <v>2888</v>
      </c>
      <c r="C1340" s="1" t="s">
        <v>2889</v>
      </c>
      <c r="D1340" s="1">
        <v>6</v>
      </c>
      <c r="E1340" s="1">
        <v>4560</v>
      </c>
      <c r="F1340" s="1">
        <v>24</v>
      </c>
      <c r="G1340" s="1" t="s">
        <v>402</v>
      </c>
      <c r="H1340" s="1" t="s">
        <v>1171</v>
      </c>
      <c r="I1340" s="1" t="s">
        <v>233</v>
      </c>
      <c r="J1340" s="1" t="s">
        <v>397</v>
      </c>
      <c r="K1340" s="1" t="s">
        <v>105</v>
      </c>
      <c r="L1340" s="1" t="s">
        <v>38</v>
      </c>
      <c r="M1340" s="1" t="s">
        <v>38</v>
      </c>
      <c r="N1340" s="1">
        <v>302.56</v>
      </c>
      <c r="O1340" s="2">
        <v>1815.36</v>
      </c>
      <c r="P1340" s="1">
        <v>11</v>
      </c>
      <c r="Q1340" s="1">
        <v>20231109</v>
      </c>
      <c r="R1340" s="1">
        <v>20231109</v>
      </c>
      <c r="S1340" s="1">
        <v>20231109</v>
      </c>
      <c r="T1340" s="1" t="s">
        <v>38</v>
      </c>
      <c r="U1340" s="1" t="b">
        <v>0</v>
      </c>
      <c r="V1340" s="1" t="b">
        <v>1</v>
      </c>
      <c r="W1340" s="1" t="str" cm="1">
        <f t="array" ref="W1340">_xlfn.XLOOKUP(MID(JuchuZan[[#This Row],[Item'#]],2,3),INDEX(_dtRg_Material,,1),INDEX(_dtRg_Material,,2),"-")</f>
        <v>-</v>
      </c>
      <c r="X1340" s="1">
        <f>JuchuZan[[#This Row],[Total Length]]/JuchuZan[[#This Row],[OrderQty]]</f>
        <v>760</v>
      </c>
      <c r="Y1340" s="87">
        <f>JuchuZan[[#This Row],[TotalPrice]]+Y1339</f>
        <v>2666517.8800000004</v>
      </c>
      <c r="Z13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0" s="1">
        <f>JuchuZan[[#This Row],[Total Length]]/JuchuZan[[#This Row],[Total Block]]</f>
        <v>190</v>
      </c>
      <c r="AB1340" s="1">
        <f>JuchuZan[[#This Row],[TotalPrice]]/JuchuZan[[#This Row],[OrderQty]]</f>
        <v>302.56</v>
      </c>
      <c r="AC1340" s="1" t="e">
        <f>_xlfn.XLOOKUP(JuchuZan[[#This Row],[H'#]],#REF!,#REF!,"NA",0)</f>
        <v>#REF!</v>
      </c>
      <c r="AD1340" s="1" t="e">
        <f>_xlfn.XLOOKUP(JuchuZan[[#This Row],[H'#]],#REF!,#REF!,"NA",0)</f>
        <v>#REF!</v>
      </c>
      <c r="AE1340" s="1" t="str">
        <f>_xlfn.XLOOKUP(JuchuZan[[#This Row],[H'#]],[3]Sheet1!$H$2:$H$1079,[3]Sheet1!$B$2:$B$1079,"NA",0)</f>
        <v>NA</v>
      </c>
    </row>
    <row r="1341" spans="1:31">
      <c r="A1341" s="1" t="s">
        <v>3302</v>
      </c>
      <c r="B1341" s="1" t="s">
        <v>3303</v>
      </c>
      <c r="C1341" s="1" t="s">
        <v>3304</v>
      </c>
      <c r="D1341" s="1">
        <v>1</v>
      </c>
      <c r="E1341" s="1">
        <v>460</v>
      </c>
      <c r="F1341" s="1">
        <v>1</v>
      </c>
      <c r="G1341" s="1" t="s">
        <v>564</v>
      </c>
      <c r="H1341" s="1" t="s">
        <v>66</v>
      </c>
      <c r="I1341" s="1" t="s">
        <v>67</v>
      </c>
      <c r="J1341" s="1" t="s">
        <v>114</v>
      </c>
      <c r="K1341" s="1" t="s">
        <v>60</v>
      </c>
      <c r="L1341" s="1" t="s">
        <v>38</v>
      </c>
      <c r="M1341" s="1" t="s">
        <v>38</v>
      </c>
      <c r="N1341" s="1">
        <v>89.33</v>
      </c>
      <c r="O1341" s="2">
        <v>89.33</v>
      </c>
      <c r="P1341" s="1">
        <v>11</v>
      </c>
      <c r="Q1341" s="1">
        <v>20231109</v>
      </c>
      <c r="R1341" s="1">
        <v>20231109</v>
      </c>
      <c r="S1341" s="1">
        <v>20231109</v>
      </c>
      <c r="T1341" s="1" t="s">
        <v>38</v>
      </c>
      <c r="U1341" s="1" t="b">
        <v>0</v>
      </c>
      <c r="V1341" s="1" t="b">
        <v>1</v>
      </c>
      <c r="W1341" s="1" t="str" cm="1">
        <f t="array" ref="W1341">_xlfn.XLOOKUP(MID(JuchuZan[[#This Row],[Item'#]],2,3),INDEX(_dtRg_Material,,1),INDEX(_dtRg_Material,,2),"-")</f>
        <v>-</v>
      </c>
      <c r="X1341" s="1">
        <f>JuchuZan[[#This Row],[Total Length]]/JuchuZan[[#This Row],[OrderQty]]</f>
        <v>460</v>
      </c>
      <c r="Y1341" s="87">
        <f>JuchuZan[[#This Row],[TotalPrice]]+Y1340</f>
        <v>2666607.2100000004</v>
      </c>
      <c r="Z13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1" s="1">
        <f>JuchuZan[[#This Row],[Total Length]]/JuchuZan[[#This Row],[Total Block]]</f>
        <v>460</v>
      </c>
      <c r="AB1341" s="1">
        <f>JuchuZan[[#This Row],[TotalPrice]]/JuchuZan[[#This Row],[OrderQty]]</f>
        <v>89.33</v>
      </c>
      <c r="AC1341" s="1" t="e">
        <f>_xlfn.XLOOKUP(JuchuZan[[#This Row],[H'#]],#REF!,#REF!,"NA",0)</f>
        <v>#REF!</v>
      </c>
      <c r="AD1341" s="1" t="e">
        <f>_xlfn.XLOOKUP(JuchuZan[[#This Row],[H'#]],#REF!,#REF!,"NA",0)</f>
        <v>#REF!</v>
      </c>
      <c r="AE1341" s="1" t="str">
        <f>_xlfn.XLOOKUP(JuchuZan[[#This Row],[H'#]],[3]Sheet1!$H$2:$H$1079,[3]Sheet1!$B$2:$B$1079,"NA",0)</f>
        <v>NA</v>
      </c>
    </row>
    <row r="1342" spans="1:31" hidden="1">
      <c r="A1342" s="1" t="s">
        <v>3305</v>
      </c>
      <c r="B1342" s="1" t="s">
        <v>3202</v>
      </c>
      <c r="C1342" s="1" t="s">
        <v>3203</v>
      </c>
      <c r="D1342" s="1">
        <v>110</v>
      </c>
      <c r="E1342" s="1">
        <v>374000</v>
      </c>
      <c r="F1342" s="1">
        <v>0</v>
      </c>
      <c r="G1342" s="1" t="s">
        <v>350</v>
      </c>
      <c r="H1342" s="1" t="s">
        <v>324</v>
      </c>
      <c r="I1342" s="1" t="s">
        <v>50</v>
      </c>
      <c r="J1342" s="1" t="s">
        <v>325</v>
      </c>
      <c r="K1342" s="1" t="s">
        <v>38</v>
      </c>
      <c r="L1342" s="1" t="s">
        <v>61</v>
      </c>
      <c r="M1342" s="1" t="s">
        <v>38</v>
      </c>
      <c r="N1342" s="1">
        <v>650</v>
      </c>
      <c r="O1342" s="2">
        <v>71500</v>
      </c>
      <c r="P1342" s="1">
        <v>11</v>
      </c>
      <c r="Q1342" s="1">
        <v>20231109</v>
      </c>
      <c r="R1342" s="1">
        <v>20231109</v>
      </c>
      <c r="S1342" s="1">
        <v>20231109</v>
      </c>
      <c r="T1342" s="1" t="s">
        <v>38</v>
      </c>
      <c r="U1342" s="1" t="b">
        <v>0</v>
      </c>
      <c r="V1342" s="1" t="b">
        <v>0</v>
      </c>
      <c r="W1342" s="1" t="str" cm="1">
        <f t="array" ref="W1342">_xlfn.XLOOKUP(MID(JuchuZan[[#This Row],[Item'#]],2,3),INDEX(_dtRg_Material,,1),INDEX(_dtRg_Material,,2),"-")</f>
        <v>-</v>
      </c>
      <c r="X1342" s="1">
        <f>JuchuZan[[#This Row],[Total Length]]/JuchuZan[[#This Row],[OrderQty]]</f>
        <v>3400</v>
      </c>
      <c r="Y1342" s="87">
        <f>JuchuZan[[#This Row],[TotalPrice]]+Y1341</f>
        <v>2738107.2100000004</v>
      </c>
      <c r="Z13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2" s="1" t="e">
        <f>JuchuZan[[#This Row],[Total Length]]/JuchuZan[[#This Row],[Total Block]]</f>
        <v>#DIV/0!</v>
      </c>
      <c r="AB1342" s="1">
        <f>JuchuZan[[#This Row],[TotalPrice]]/JuchuZan[[#This Row],[OrderQty]]</f>
        <v>650</v>
      </c>
      <c r="AC1342" s="1" t="e">
        <f>_xlfn.XLOOKUP(JuchuZan[[#This Row],[H'#]],#REF!,#REF!,"NA",0)</f>
        <v>#REF!</v>
      </c>
      <c r="AD1342" s="1" t="e">
        <f>_xlfn.XLOOKUP(JuchuZan[[#This Row],[H'#]],#REF!,#REF!,"NA",0)</f>
        <v>#REF!</v>
      </c>
      <c r="AE1342" s="1" t="str">
        <f>_xlfn.XLOOKUP(JuchuZan[[#This Row],[H'#]],[3]Sheet1!$H$2:$H$1079,[3]Sheet1!$B$2:$B$1079,"NA",0)</f>
        <v>NA</v>
      </c>
    </row>
    <row r="1343" spans="1:31" hidden="1">
      <c r="A1343" s="1" t="s">
        <v>3306</v>
      </c>
      <c r="B1343" s="1" t="s">
        <v>2473</v>
      </c>
      <c r="C1343" s="1" t="s">
        <v>2474</v>
      </c>
      <c r="D1343" s="1">
        <v>10</v>
      </c>
      <c r="E1343" s="1">
        <v>0</v>
      </c>
      <c r="F1343" s="1">
        <v>0</v>
      </c>
      <c r="G1343" s="1" t="s">
        <v>269</v>
      </c>
      <c r="H1343" s="1" t="s">
        <v>270</v>
      </c>
      <c r="I1343" s="1" t="s">
        <v>271</v>
      </c>
      <c r="J1343" s="1" t="s">
        <v>38</v>
      </c>
      <c r="K1343" s="1" t="s">
        <v>38</v>
      </c>
      <c r="L1343" s="1" t="s">
        <v>38</v>
      </c>
      <c r="M1343" s="1" t="s">
        <v>38</v>
      </c>
      <c r="N1343" s="1">
        <v>2681</v>
      </c>
      <c r="O1343" s="2">
        <v>26810</v>
      </c>
      <c r="P1343" s="1">
        <v>11</v>
      </c>
      <c r="Q1343" s="1">
        <v>20231109</v>
      </c>
      <c r="R1343" s="1">
        <v>20231109</v>
      </c>
      <c r="S1343" s="1">
        <v>20231109</v>
      </c>
      <c r="T1343" s="1" t="s">
        <v>38</v>
      </c>
      <c r="U1343" s="1" t="b">
        <v>0</v>
      </c>
      <c r="V1343" s="1" t="b">
        <v>0</v>
      </c>
      <c r="W1343" s="1" t="str" cm="1">
        <f t="array" ref="W1343">_xlfn.XLOOKUP(MID(JuchuZan[[#This Row],[Item'#]],2,3),INDEX(_dtRg_Material,,1),INDEX(_dtRg_Material,,2),"-")</f>
        <v>-</v>
      </c>
      <c r="X1343" s="1">
        <f>JuchuZan[[#This Row],[Total Length]]/JuchuZan[[#This Row],[OrderQty]]</f>
        <v>0</v>
      </c>
      <c r="Y1343" s="87">
        <f>JuchuZan[[#This Row],[TotalPrice]]+Y1342</f>
        <v>2764917.2100000004</v>
      </c>
      <c r="Z13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3" s="1" t="e">
        <f>JuchuZan[[#This Row],[Total Length]]/JuchuZan[[#This Row],[Total Block]]</f>
        <v>#DIV/0!</v>
      </c>
      <c r="AB1343" s="1">
        <f>JuchuZan[[#This Row],[TotalPrice]]/JuchuZan[[#This Row],[OrderQty]]</f>
        <v>2681</v>
      </c>
      <c r="AC1343" s="1" t="e">
        <f>_xlfn.XLOOKUP(JuchuZan[[#This Row],[H'#]],#REF!,#REF!,"NA",0)</f>
        <v>#REF!</v>
      </c>
      <c r="AD1343" s="1" t="e">
        <f>_xlfn.XLOOKUP(JuchuZan[[#This Row],[H'#]],#REF!,#REF!,"NA",0)</f>
        <v>#REF!</v>
      </c>
      <c r="AE1343" s="1" t="str">
        <f>_xlfn.XLOOKUP(JuchuZan[[#This Row],[H'#]],[3]Sheet1!$H$2:$H$1079,[3]Sheet1!$B$2:$B$1079,"NA",0)</f>
        <v>NA</v>
      </c>
    </row>
    <row r="1344" spans="1:31">
      <c r="A1344" s="1" t="s">
        <v>3307</v>
      </c>
      <c r="B1344" s="1" t="s">
        <v>613</v>
      </c>
      <c r="C1344" s="1" t="s">
        <v>614</v>
      </c>
      <c r="D1344" s="1">
        <v>12</v>
      </c>
      <c r="E1344" s="1">
        <v>60000</v>
      </c>
      <c r="F1344" s="1">
        <v>24</v>
      </c>
      <c r="G1344" s="1" t="s">
        <v>48</v>
      </c>
      <c r="H1344" s="1" t="s">
        <v>49</v>
      </c>
      <c r="I1344" s="1" t="s">
        <v>50</v>
      </c>
      <c r="J1344" s="1" t="s">
        <v>51</v>
      </c>
      <c r="K1344" s="1" t="s">
        <v>52</v>
      </c>
      <c r="L1344" s="1" t="s">
        <v>38</v>
      </c>
      <c r="M1344" s="1" t="s">
        <v>53</v>
      </c>
      <c r="N1344" s="1">
        <v>712.76</v>
      </c>
      <c r="O1344" s="2">
        <v>8553.1200000000008</v>
      </c>
      <c r="P1344" s="1">
        <v>11</v>
      </c>
      <c r="Q1344" s="1">
        <v>20231109</v>
      </c>
      <c r="R1344" s="1">
        <v>20231109</v>
      </c>
      <c r="S1344" s="1">
        <v>20231109</v>
      </c>
      <c r="T1344" s="1" t="s">
        <v>615</v>
      </c>
      <c r="U1344" s="1" t="b">
        <v>0</v>
      </c>
      <c r="V1344" s="1" t="b">
        <v>1</v>
      </c>
      <c r="W1344" s="1" t="str" cm="1">
        <f t="array" ref="W1344">_xlfn.XLOOKUP(MID(JuchuZan[[#This Row],[Item'#]],2,3),INDEX(_dtRg_Material,,1),INDEX(_dtRg_Material,,2),"-")</f>
        <v>-</v>
      </c>
      <c r="X1344" s="1">
        <f>JuchuZan[[#This Row],[Total Length]]/JuchuZan[[#This Row],[OrderQty]]</f>
        <v>5000</v>
      </c>
      <c r="Y1344" s="87">
        <f>JuchuZan[[#This Row],[TotalPrice]]+Y1343</f>
        <v>2773470.3300000005</v>
      </c>
      <c r="Z13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4" s="1">
        <f>JuchuZan[[#This Row],[Total Length]]/JuchuZan[[#This Row],[Total Block]]</f>
        <v>2500</v>
      </c>
      <c r="AB1344" s="1">
        <f>JuchuZan[[#This Row],[TotalPrice]]/JuchuZan[[#This Row],[OrderQty]]</f>
        <v>712.7600000000001</v>
      </c>
      <c r="AC1344" s="1" t="e">
        <f>_xlfn.XLOOKUP(JuchuZan[[#This Row],[H'#]],#REF!,#REF!,"NA",0)</f>
        <v>#REF!</v>
      </c>
      <c r="AD1344" s="1" t="e">
        <f>_xlfn.XLOOKUP(JuchuZan[[#This Row],[H'#]],#REF!,#REF!,"NA",0)</f>
        <v>#REF!</v>
      </c>
      <c r="AE1344" s="1" t="str">
        <f>_xlfn.XLOOKUP(JuchuZan[[#This Row],[H'#]],[3]Sheet1!$H$2:$H$1079,[3]Sheet1!$B$2:$B$1079,"NA",0)</f>
        <v>NA</v>
      </c>
    </row>
    <row r="1345" spans="1:31">
      <c r="A1345" s="1" t="s">
        <v>3308</v>
      </c>
      <c r="B1345" s="1" t="s">
        <v>46</v>
      </c>
      <c r="C1345" s="1" t="s">
        <v>47</v>
      </c>
      <c r="D1345" s="1">
        <v>24</v>
      </c>
      <c r="E1345" s="1">
        <v>96000</v>
      </c>
      <c r="F1345" s="1">
        <v>48</v>
      </c>
      <c r="G1345" s="1" t="s">
        <v>48</v>
      </c>
      <c r="H1345" s="1" t="s">
        <v>49</v>
      </c>
      <c r="I1345" s="1" t="s">
        <v>50</v>
      </c>
      <c r="J1345" s="1" t="s">
        <v>51</v>
      </c>
      <c r="K1345" s="1" t="s">
        <v>52</v>
      </c>
      <c r="L1345" s="1" t="s">
        <v>38</v>
      </c>
      <c r="M1345" s="1" t="s">
        <v>53</v>
      </c>
      <c r="N1345" s="1">
        <v>446</v>
      </c>
      <c r="O1345" s="2">
        <v>10704</v>
      </c>
      <c r="P1345" s="1">
        <v>11</v>
      </c>
      <c r="Q1345" s="1">
        <v>20231109</v>
      </c>
      <c r="R1345" s="1">
        <v>20231109</v>
      </c>
      <c r="S1345" s="1">
        <v>20231109</v>
      </c>
      <c r="T1345" s="1" t="s">
        <v>54</v>
      </c>
      <c r="U1345" s="1" t="b">
        <v>0</v>
      </c>
      <c r="V1345" s="1" t="b">
        <v>1</v>
      </c>
      <c r="W1345" s="1" t="str" cm="1">
        <f t="array" ref="W1345">_xlfn.XLOOKUP(MID(JuchuZan[[#This Row],[Item'#]],2,3),INDEX(_dtRg_Material,,1),INDEX(_dtRg_Material,,2),"-")</f>
        <v>-</v>
      </c>
      <c r="X1345" s="1">
        <f>JuchuZan[[#This Row],[Total Length]]/JuchuZan[[#This Row],[OrderQty]]</f>
        <v>4000</v>
      </c>
      <c r="Y1345" s="87">
        <f>JuchuZan[[#This Row],[TotalPrice]]+Y1344</f>
        <v>2784174.3300000005</v>
      </c>
      <c r="Z13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5" s="1">
        <f>JuchuZan[[#This Row],[Total Length]]/JuchuZan[[#This Row],[Total Block]]</f>
        <v>2000</v>
      </c>
      <c r="AB1345" s="1">
        <f>JuchuZan[[#This Row],[TotalPrice]]/JuchuZan[[#This Row],[OrderQty]]</f>
        <v>446</v>
      </c>
      <c r="AC1345" s="1" t="e">
        <f>_xlfn.XLOOKUP(JuchuZan[[#This Row],[H'#]],#REF!,#REF!,"NA",0)</f>
        <v>#REF!</v>
      </c>
      <c r="AD1345" s="1" t="e">
        <f>_xlfn.XLOOKUP(JuchuZan[[#This Row],[H'#]],#REF!,#REF!,"NA",0)</f>
        <v>#REF!</v>
      </c>
      <c r="AE1345" s="1" t="str">
        <f>_xlfn.XLOOKUP(JuchuZan[[#This Row],[H'#]],[3]Sheet1!$H$2:$H$1079,[3]Sheet1!$B$2:$B$1079,"NA",0)</f>
        <v>NA</v>
      </c>
    </row>
    <row r="1346" spans="1:31">
      <c r="A1346" s="1" t="s">
        <v>3309</v>
      </c>
      <c r="B1346" s="1" t="s">
        <v>1898</v>
      </c>
      <c r="C1346" s="1" t="s">
        <v>1899</v>
      </c>
      <c r="D1346" s="1">
        <v>50</v>
      </c>
      <c r="E1346" s="1">
        <v>0</v>
      </c>
      <c r="F1346" s="1">
        <v>50</v>
      </c>
      <c r="G1346" s="1" t="s">
        <v>1597</v>
      </c>
      <c r="H1346" s="1" t="s">
        <v>49</v>
      </c>
      <c r="I1346" s="1" t="s">
        <v>50</v>
      </c>
      <c r="J1346" s="1" t="s">
        <v>114</v>
      </c>
      <c r="K1346" s="1" t="s">
        <v>207</v>
      </c>
      <c r="L1346" s="1" t="s">
        <v>38</v>
      </c>
      <c r="M1346" s="1" t="s">
        <v>38</v>
      </c>
      <c r="N1346" s="1">
        <v>50</v>
      </c>
      <c r="O1346" s="2">
        <v>2500</v>
      </c>
      <c r="P1346" s="1">
        <v>11</v>
      </c>
      <c r="Q1346" s="1">
        <v>20231024</v>
      </c>
      <c r="R1346" s="1">
        <v>20231109</v>
      </c>
      <c r="S1346" s="1">
        <v>20231109</v>
      </c>
      <c r="T1346" s="1" t="s">
        <v>38</v>
      </c>
      <c r="U1346" s="1" t="b">
        <v>0</v>
      </c>
      <c r="V1346" s="1" t="b">
        <v>1</v>
      </c>
      <c r="W1346" s="1" t="str" cm="1">
        <f t="array" ref="W1346">_xlfn.XLOOKUP(MID(JuchuZan[[#This Row],[Item'#]],2,3),INDEX(_dtRg_Material,,1),INDEX(_dtRg_Material,,2),"-")</f>
        <v>-</v>
      </c>
      <c r="X1346" s="1">
        <f>JuchuZan[[#This Row],[Total Length]]/JuchuZan[[#This Row],[OrderQty]]</f>
        <v>0</v>
      </c>
      <c r="Y1346" s="87">
        <f>JuchuZan[[#This Row],[TotalPrice]]+Y1345</f>
        <v>2786674.3300000005</v>
      </c>
      <c r="Z13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6" s="1">
        <f>JuchuZan[[#This Row],[Total Length]]/JuchuZan[[#This Row],[Total Block]]</f>
        <v>0</v>
      </c>
      <c r="AB1346" s="1">
        <f>JuchuZan[[#This Row],[TotalPrice]]/JuchuZan[[#This Row],[OrderQty]]</f>
        <v>50</v>
      </c>
      <c r="AC1346" s="1" t="e">
        <f>_xlfn.XLOOKUP(JuchuZan[[#This Row],[H'#]],#REF!,#REF!,"NA",0)</f>
        <v>#REF!</v>
      </c>
      <c r="AD1346" s="1" t="e">
        <f>_xlfn.XLOOKUP(JuchuZan[[#This Row],[H'#]],#REF!,#REF!,"NA",0)</f>
        <v>#REF!</v>
      </c>
      <c r="AE1346" s="1" t="str">
        <f>_xlfn.XLOOKUP(JuchuZan[[#This Row],[H'#]],[3]Sheet1!$H$2:$H$1079,[3]Sheet1!$B$2:$B$1079,"NA",0)</f>
        <v>NA</v>
      </c>
    </row>
    <row r="1347" spans="1:31" hidden="1">
      <c r="A1347" s="1" t="s">
        <v>3310</v>
      </c>
      <c r="B1347" s="1" t="s">
        <v>3202</v>
      </c>
      <c r="C1347" s="1" t="s">
        <v>3203</v>
      </c>
      <c r="D1347" s="1">
        <v>40</v>
      </c>
      <c r="E1347" s="1">
        <v>136000</v>
      </c>
      <c r="F1347" s="1">
        <v>0</v>
      </c>
      <c r="G1347" s="1" t="s">
        <v>350</v>
      </c>
      <c r="H1347" s="1" t="s">
        <v>324</v>
      </c>
      <c r="I1347" s="1" t="s">
        <v>50</v>
      </c>
      <c r="J1347" s="1" t="s">
        <v>325</v>
      </c>
      <c r="K1347" s="1" t="s">
        <v>38</v>
      </c>
      <c r="L1347" s="1" t="s">
        <v>61</v>
      </c>
      <c r="M1347" s="1" t="s">
        <v>38</v>
      </c>
      <c r="N1347" s="1">
        <v>650</v>
      </c>
      <c r="O1347" s="2">
        <v>26000</v>
      </c>
      <c r="P1347" s="1">
        <v>11</v>
      </c>
      <c r="Q1347" s="1">
        <v>20230213</v>
      </c>
      <c r="R1347" s="1">
        <v>20231110</v>
      </c>
      <c r="S1347" s="1">
        <v>20230510</v>
      </c>
      <c r="T1347" s="1" t="s">
        <v>38</v>
      </c>
      <c r="U1347" s="1" t="b">
        <v>0</v>
      </c>
      <c r="V1347" s="1" t="b">
        <v>0</v>
      </c>
      <c r="W1347" s="1" t="str" cm="1">
        <f t="array" ref="W1347">_xlfn.XLOOKUP(MID(JuchuZan[[#This Row],[Item'#]],2,3),INDEX(_dtRg_Material,,1),INDEX(_dtRg_Material,,2),"-")</f>
        <v>-</v>
      </c>
      <c r="X1347" s="1">
        <f>JuchuZan[[#This Row],[Total Length]]/JuchuZan[[#This Row],[OrderQty]]</f>
        <v>3400</v>
      </c>
      <c r="Y1347" s="87">
        <f>JuchuZan[[#This Row],[TotalPrice]]+Y1346</f>
        <v>2812674.3300000005</v>
      </c>
      <c r="Z13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7" s="1" t="e">
        <f>JuchuZan[[#This Row],[Total Length]]/JuchuZan[[#This Row],[Total Block]]</f>
        <v>#DIV/0!</v>
      </c>
      <c r="AB1347" s="1">
        <f>JuchuZan[[#This Row],[TotalPrice]]/JuchuZan[[#This Row],[OrderQty]]</f>
        <v>650</v>
      </c>
      <c r="AC1347" s="1" t="e">
        <f>_xlfn.XLOOKUP(JuchuZan[[#This Row],[H'#]],#REF!,#REF!,"NA",0)</f>
        <v>#REF!</v>
      </c>
      <c r="AD1347" s="1" t="e">
        <f>_xlfn.XLOOKUP(JuchuZan[[#This Row],[H'#]],#REF!,#REF!,"NA",0)</f>
        <v>#REF!</v>
      </c>
      <c r="AE1347" s="1" t="str">
        <f>_xlfn.XLOOKUP(JuchuZan[[#This Row],[H'#]],[3]Sheet1!$H$2:$H$1079,[3]Sheet1!$B$2:$B$1079,"NA",0)</f>
        <v>NA</v>
      </c>
    </row>
    <row r="1348" spans="1:31" hidden="1">
      <c r="A1348" s="1" t="s">
        <v>3311</v>
      </c>
      <c r="B1348" s="1" t="s">
        <v>3312</v>
      </c>
      <c r="C1348" s="1" t="s">
        <v>3313</v>
      </c>
      <c r="D1348" s="1">
        <v>1</v>
      </c>
      <c r="E1348" s="1">
        <v>2912</v>
      </c>
      <c r="F1348" s="1">
        <v>0</v>
      </c>
      <c r="G1348" s="1" t="s">
        <v>619</v>
      </c>
      <c r="H1348" s="1" t="s">
        <v>324</v>
      </c>
      <c r="I1348" s="1" t="s">
        <v>50</v>
      </c>
      <c r="J1348" s="1" t="s">
        <v>325</v>
      </c>
      <c r="K1348" s="1" t="s">
        <v>38</v>
      </c>
      <c r="L1348" s="1" t="s">
        <v>61</v>
      </c>
      <c r="M1348" s="1" t="s">
        <v>38</v>
      </c>
      <c r="N1348" s="1">
        <v>505</v>
      </c>
      <c r="O1348" s="2">
        <v>505</v>
      </c>
      <c r="P1348" s="1">
        <v>11</v>
      </c>
      <c r="Q1348" s="1">
        <v>20230322</v>
      </c>
      <c r="R1348" s="1">
        <v>20231110</v>
      </c>
      <c r="S1348" s="1">
        <v>20231110</v>
      </c>
      <c r="T1348" s="1" t="s">
        <v>38</v>
      </c>
      <c r="U1348" s="1" t="b">
        <v>0</v>
      </c>
      <c r="V1348" s="1" t="b">
        <v>0</v>
      </c>
      <c r="W1348" s="1" t="str" cm="1">
        <f t="array" ref="W1348">_xlfn.XLOOKUP(MID(JuchuZan[[#This Row],[Item'#]],2,3),INDEX(_dtRg_Material,,1),INDEX(_dtRg_Material,,2),"-")</f>
        <v>-</v>
      </c>
      <c r="X1348" s="1">
        <f>JuchuZan[[#This Row],[Total Length]]/JuchuZan[[#This Row],[OrderQty]]</f>
        <v>2912</v>
      </c>
      <c r="Y1348" s="87">
        <f>JuchuZan[[#This Row],[TotalPrice]]+Y1347</f>
        <v>2813179.3300000005</v>
      </c>
      <c r="Z13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8" s="1" t="e">
        <f>JuchuZan[[#This Row],[Total Length]]/JuchuZan[[#This Row],[Total Block]]</f>
        <v>#DIV/0!</v>
      </c>
      <c r="AB1348" s="1">
        <f>JuchuZan[[#This Row],[TotalPrice]]/JuchuZan[[#This Row],[OrderQty]]</f>
        <v>505</v>
      </c>
      <c r="AC1348" s="1" t="e">
        <f>_xlfn.XLOOKUP(JuchuZan[[#This Row],[H'#]],#REF!,#REF!,"NA",0)</f>
        <v>#REF!</v>
      </c>
      <c r="AD1348" s="1" t="e">
        <f>_xlfn.XLOOKUP(JuchuZan[[#This Row],[H'#]],#REF!,#REF!,"NA",0)</f>
        <v>#REF!</v>
      </c>
      <c r="AE1348" s="1" t="str">
        <f>_xlfn.XLOOKUP(JuchuZan[[#This Row],[H'#]],[3]Sheet1!$H$2:$H$1079,[3]Sheet1!$B$2:$B$1079,"NA",0)</f>
        <v>NA</v>
      </c>
    </row>
    <row r="1349" spans="1:31" hidden="1">
      <c r="A1349" s="1" t="s">
        <v>3314</v>
      </c>
      <c r="B1349" s="1" t="s">
        <v>2164</v>
      </c>
      <c r="C1349" s="1" t="s">
        <v>2165</v>
      </c>
      <c r="D1349" s="1">
        <v>3</v>
      </c>
      <c r="E1349" s="1">
        <v>6510</v>
      </c>
      <c r="F1349" s="1">
        <v>0</v>
      </c>
      <c r="G1349" s="1" t="s">
        <v>619</v>
      </c>
      <c r="H1349" s="1" t="s">
        <v>324</v>
      </c>
      <c r="I1349" s="1" t="s">
        <v>50</v>
      </c>
      <c r="J1349" s="1" t="s">
        <v>325</v>
      </c>
      <c r="K1349" s="1" t="s">
        <v>38</v>
      </c>
      <c r="L1349" s="1" t="s">
        <v>61</v>
      </c>
      <c r="M1349" s="1" t="s">
        <v>38</v>
      </c>
      <c r="N1349" s="1">
        <v>376</v>
      </c>
      <c r="O1349" s="2">
        <v>1128</v>
      </c>
      <c r="P1349" s="1">
        <v>11</v>
      </c>
      <c r="Q1349" s="1">
        <v>20230420</v>
      </c>
      <c r="R1349" s="1">
        <v>20231110</v>
      </c>
      <c r="S1349" s="1">
        <v>20231110</v>
      </c>
      <c r="T1349" s="1" t="s">
        <v>38</v>
      </c>
      <c r="U1349" s="1" t="b">
        <v>0</v>
      </c>
      <c r="V1349" s="1" t="b">
        <v>0</v>
      </c>
      <c r="W1349" s="1" t="str" cm="1">
        <f t="array" ref="W1349">_xlfn.XLOOKUP(MID(JuchuZan[[#This Row],[Item'#]],2,3),INDEX(_dtRg_Material,,1),INDEX(_dtRg_Material,,2),"-")</f>
        <v>-</v>
      </c>
      <c r="X1349" s="1">
        <f>JuchuZan[[#This Row],[Total Length]]/JuchuZan[[#This Row],[OrderQty]]</f>
        <v>2170</v>
      </c>
      <c r="Y1349" s="87">
        <f>JuchuZan[[#This Row],[TotalPrice]]+Y1348</f>
        <v>2814307.3300000005</v>
      </c>
      <c r="Z13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49" s="1" t="e">
        <f>JuchuZan[[#This Row],[Total Length]]/JuchuZan[[#This Row],[Total Block]]</f>
        <v>#DIV/0!</v>
      </c>
      <c r="AB1349" s="1">
        <f>JuchuZan[[#This Row],[TotalPrice]]/JuchuZan[[#This Row],[OrderQty]]</f>
        <v>376</v>
      </c>
      <c r="AC1349" s="1" t="e">
        <f>_xlfn.XLOOKUP(JuchuZan[[#This Row],[H'#]],#REF!,#REF!,"NA",0)</f>
        <v>#REF!</v>
      </c>
      <c r="AD1349" s="1" t="e">
        <f>_xlfn.XLOOKUP(JuchuZan[[#This Row],[H'#]],#REF!,#REF!,"NA",0)</f>
        <v>#REF!</v>
      </c>
      <c r="AE1349" s="1" t="str">
        <f>_xlfn.XLOOKUP(JuchuZan[[#This Row],[H'#]],[3]Sheet1!$H$2:$H$1079,[3]Sheet1!$B$2:$B$1079,"NA",0)</f>
        <v>NA</v>
      </c>
    </row>
    <row r="1350" spans="1:31" hidden="1">
      <c r="A1350" s="1" t="s">
        <v>3315</v>
      </c>
      <c r="B1350" s="1" t="s">
        <v>2164</v>
      </c>
      <c r="C1350" s="1" t="s">
        <v>2165</v>
      </c>
      <c r="D1350" s="1">
        <v>2</v>
      </c>
      <c r="E1350" s="1">
        <v>4340</v>
      </c>
      <c r="F1350" s="1">
        <v>0</v>
      </c>
      <c r="G1350" s="1" t="s">
        <v>619</v>
      </c>
      <c r="H1350" s="1" t="s">
        <v>324</v>
      </c>
      <c r="I1350" s="1" t="s">
        <v>50</v>
      </c>
      <c r="J1350" s="1" t="s">
        <v>325</v>
      </c>
      <c r="K1350" s="1" t="s">
        <v>38</v>
      </c>
      <c r="L1350" s="1" t="s">
        <v>61</v>
      </c>
      <c r="M1350" s="1" t="s">
        <v>38</v>
      </c>
      <c r="N1350" s="1">
        <v>376</v>
      </c>
      <c r="O1350" s="2">
        <v>752</v>
      </c>
      <c r="P1350" s="1">
        <v>11</v>
      </c>
      <c r="Q1350" s="1">
        <v>20230613</v>
      </c>
      <c r="R1350" s="1">
        <v>20231110</v>
      </c>
      <c r="S1350" s="1">
        <v>20231110</v>
      </c>
      <c r="T1350" s="1" t="s">
        <v>38</v>
      </c>
      <c r="U1350" s="1" t="b">
        <v>0</v>
      </c>
      <c r="V1350" s="1" t="b">
        <v>0</v>
      </c>
      <c r="W1350" s="1" t="str" cm="1">
        <f t="array" ref="W1350">_xlfn.XLOOKUP(MID(JuchuZan[[#This Row],[Item'#]],2,3),INDEX(_dtRg_Material,,1),INDEX(_dtRg_Material,,2),"-")</f>
        <v>-</v>
      </c>
      <c r="X1350" s="1">
        <f>JuchuZan[[#This Row],[Total Length]]/JuchuZan[[#This Row],[OrderQty]]</f>
        <v>2170</v>
      </c>
      <c r="Y1350" s="87">
        <f>JuchuZan[[#This Row],[TotalPrice]]+Y1349</f>
        <v>2815059.3300000005</v>
      </c>
      <c r="Z13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0" s="1" t="e">
        <f>JuchuZan[[#This Row],[Total Length]]/JuchuZan[[#This Row],[Total Block]]</f>
        <v>#DIV/0!</v>
      </c>
      <c r="AB1350" s="1">
        <f>JuchuZan[[#This Row],[TotalPrice]]/JuchuZan[[#This Row],[OrderQty]]</f>
        <v>376</v>
      </c>
      <c r="AC1350" s="1" t="e">
        <f>_xlfn.XLOOKUP(JuchuZan[[#This Row],[H'#]],#REF!,#REF!,"NA",0)</f>
        <v>#REF!</v>
      </c>
      <c r="AD1350" s="1" t="e">
        <f>_xlfn.XLOOKUP(JuchuZan[[#This Row],[H'#]],#REF!,#REF!,"NA",0)</f>
        <v>#REF!</v>
      </c>
      <c r="AE1350" s="1" t="str">
        <f>_xlfn.XLOOKUP(JuchuZan[[#This Row],[H'#]],[3]Sheet1!$H$2:$H$1079,[3]Sheet1!$B$2:$B$1079,"NA",0)</f>
        <v>NA</v>
      </c>
    </row>
    <row r="1351" spans="1:31">
      <c r="A1351" s="1" t="s">
        <v>3316</v>
      </c>
      <c r="B1351" s="1" t="s">
        <v>395</v>
      </c>
      <c r="C1351" s="1" t="s">
        <v>396</v>
      </c>
      <c r="D1351" s="1">
        <v>335</v>
      </c>
      <c r="E1351" s="1">
        <v>197650</v>
      </c>
      <c r="F1351" s="1">
        <v>670</v>
      </c>
      <c r="G1351" s="1" t="s">
        <v>161</v>
      </c>
      <c r="H1351" s="1" t="s">
        <v>49</v>
      </c>
      <c r="I1351" s="1" t="s">
        <v>50</v>
      </c>
      <c r="J1351" s="1" t="s">
        <v>397</v>
      </c>
      <c r="K1351" s="1" t="s">
        <v>82</v>
      </c>
      <c r="L1351" s="1" t="s">
        <v>38</v>
      </c>
      <c r="M1351" s="1" t="s">
        <v>398</v>
      </c>
      <c r="N1351" s="1">
        <v>127</v>
      </c>
      <c r="O1351" s="2">
        <v>42545</v>
      </c>
      <c r="P1351" s="1">
        <v>11</v>
      </c>
      <c r="Q1351" s="1">
        <v>20231110</v>
      </c>
      <c r="R1351" s="1">
        <v>20231110</v>
      </c>
      <c r="S1351" s="1">
        <v>20231110</v>
      </c>
      <c r="T1351" s="1" t="s">
        <v>38</v>
      </c>
      <c r="U1351" s="1" t="b">
        <v>0</v>
      </c>
      <c r="V1351" s="1" t="b">
        <v>1</v>
      </c>
      <c r="W1351" s="1" t="str" cm="1">
        <f t="array" ref="W1351">_xlfn.XLOOKUP(MID(JuchuZan[[#This Row],[Item'#]],2,3),INDEX(_dtRg_Material,,1),INDEX(_dtRg_Material,,2),"-")</f>
        <v>-</v>
      </c>
      <c r="X1351" s="1">
        <f>JuchuZan[[#This Row],[Total Length]]/JuchuZan[[#This Row],[OrderQty]]</f>
        <v>590</v>
      </c>
      <c r="Y1351" s="87">
        <f>JuchuZan[[#This Row],[TotalPrice]]+Y1350</f>
        <v>2857604.3300000005</v>
      </c>
      <c r="Z13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1" s="1">
        <f>JuchuZan[[#This Row],[Total Length]]/JuchuZan[[#This Row],[Total Block]]</f>
        <v>295</v>
      </c>
      <c r="AB1351" s="1">
        <f>JuchuZan[[#This Row],[TotalPrice]]/JuchuZan[[#This Row],[OrderQty]]</f>
        <v>127</v>
      </c>
      <c r="AC1351" s="1" t="e">
        <f>_xlfn.XLOOKUP(JuchuZan[[#This Row],[H'#]],#REF!,#REF!,"NA",0)</f>
        <v>#REF!</v>
      </c>
      <c r="AD1351" s="1" t="e">
        <f>_xlfn.XLOOKUP(JuchuZan[[#This Row],[H'#]],#REF!,#REF!,"NA",0)</f>
        <v>#REF!</v>
      </c>
      <c r="AE1351" s="1" t="str">
        <f>_xlfn.XLOOKUP(JuchuZan[[#This Row],[H'#]],[3]Sheet1!$H$2:$H$1079,[3]Sheet1!$B$2:$B$1079,"NA",0)</f>
        <v>NA</v>
      </c>
    </row>
    <row r="1352" spans="1:31">
      <c r="A1352" s="1" t="s">
        <v>3317</v>
      </c>
      <c r="B1352" s="1" t="s">
        <v>3318</v>
      </c>
      <c r="C1352" s="1" t="s">
        <v>3319</v>
      </c>
      <c r="D1352" s="1">
        <v>24</v>
      </c>
      <c r="E1352" s="1">
        <v>0</v>
      </c>
      <c r="F1352" s="1">
        <v>24</v>
      </c>
      <c r="G1352" s="1" t="s">
        <v>215</v>
      </c>
      <c r="H1352" s="1" t="s">
        <v>102</v>
      </c>
      <c r="I1352" s="1" t="s">
        <v>103</v>
      </c>
      <c r="J1352" s="1" t="s">
        <v>1111</v>
      </c>
      <c r="K1352" s="1" t="s">
        <v>105</v>
      </c>
      <c r="L1352" s="1" t="s">
        <v>61</v>
      </c>
      <c r="M1352" s="1" t="s">
        <v>53</v>
      </c>
      <c r="N1352" s="1">
        <v>40</v>
      </c>
      <c r="O1352" s="2">
        <v>960</v>
      </c>
      <c r="P1352" s="1">
        <v>11</v>
      </c>
      <c r="Q1352" s="1">
        <v>20231110</v>
      </c>
      <c r="R1352" s="1">
        <v>20231110</v>
      </c>
      <c r="S1352" s="1">
        <v>20231110</v>
      </c>
      <c r="T1352" s="1" t="s">
        <v>38</v>
      </c>
      <c r="U1352" s="1" t="b">
        <v>0</v>
      </c>
      <c r="V1352" s="1" t="b">
        <v>1</v>
      </c>
      <c r="W1352" s="1" t="str" cm="1">
        <f t="array" ref="W1352">_xlfn.XLOOKUP(MID(JuchuZan[[#This Row],[Item'#]],2,3),INDEX(_dtRg_Material,,1),INDEX(_dtRg_Material,,2),"-")</f>
        <v>-</v>
      </c>
      <c r="X1352" s="1">
        <f>JuchuZan[[#This Row],[Total Length]]/JuchuZan[[#This Row],[OrderQty]]</f>
        <v>0</v>
      </c>
      <c r="Y1352" s="87">
        <f>JuchuZan[[#This Row],[TotalPrice]]+Y1351</f>
        <v>2858564.3300000005</v>
      </c>
      <c r="Z13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2" s="1">
        <f>JuchuZan[[#This Row],[Total Length]]/JuchuZan[[#This Row],[Total Block]]</f>
        <v>0</v>
      </c>
      <c r="AB1352" s="1">
        <f>JuchuZan[[#This Row],[TotalPrice]]/JuchuZan[[#This Row],[OrderQty]]</f>
        <v>40</v>
      </c>
      <c r="AC1352" s="1" t="e">
        <f>_xlfn.XLOOKUP(JuchuZan[[#This Row],[H'#]],#REF!,#REF!,"NA",0)</f>
        <v>#REF!</v>
      </c>
      <c r="AD1352" s="1" t="e">
        <f>_xlfn.XLOOKUP(JuchuZan[[#This Row],[H'#]],#REF!,#REF!,"NA",0)</f>
        <v>#REF!</v>
      </c>
      <c r="AE1352" s="1" t="str">
        <f>_xlfn.XLOOKUP(JuchuZan[[#This Row],[H'#]],[3]Sheet1!$H$2:$H$1079,[3]Sheet1!$B$2:$B$1079,"NA",0)</f>
        <v>NA</v>
      </c>
    </row>
    <row r="1353" spans="1:31" hidden="1">
      <c r="A1353" s="1" t="s">
        <v>3320</v>
      </c>
      <c r="B1353" s="1" t="s">
        <v>1967</v>
      </c>
      <c r="C1353" s="1" t="s">
        <v>1968</v>
      </c>
      <c r="D1353" s="1">
        <v>50</v>
      </c>
      <c r="E1353" s="1">
        <v>123000</v>
      </c>
      <c r="F1353" s="1">
        <v>200</v>
      </c>
      <c r="G1353" s="1" t="s">
        <v>1969</v>
      </c>
      <c r="H1353" s="1" t="s">
        <v>128</v>
      </c>
      <c r="I1353" s="1" t="s">
        <v>129</v>
      </c>
      <c r="J1353" s="1" t="s">
        <v>191</v>
      </c>
      <c r="K1353" s="1" t="s">
        <v>140</v>
      </c>
      <c r="L1353" s="1" t="s">
        <v>38</v>
      </c>
      <c r="M1353" s="1" t="s">
        <v>53</v>
      </c>
      <c r="N1353" s="1">
        <v>710</v>
      </c>
      <c r="O1353" s="2">
        <v>35500</v>
      </c>
      <c r="P1353" s="1">
        <v>11</v>
      </c>
      <c r="Q1353" s="1">
        <v>20231116</v>
      </c>
      <c r="R1353" s="1">
        <v>20231110</v>
      </c>
      <c r="S1353" s="1">
        <v>20231110</v>
      </c>
      <c r="T1353" s="1" t="s">
        <v>1970</v>
      </c>
      <c r="U1353" s="1" t="b">
        <v>1</v>
      </c>
      <c r="V1353" s="1" t="b">
        <v>0</v>
      </c>
      <c r="W1353" s="1" t="str" cm="1">
        <f t="array" ref="W1353">_xlfn.XLOOKUP(MID(JuchuZan[[#This Row],[Item'#]],2,3),INDEX(_dtRg_Material,,1),INDEX(_dtRg_Material,,2),"-")</f>
        <v>-</v>
      </c>
      <c r="X1353" s="1">
        <f>JuchuZan[[#This Row],[Total Length]]/JuchuZan[[#This Row],[OrderQty]]</f>
        <v>2460</v>
      </c>
      <c r="Y1353" s="87">
        <f>JuchuZan[[#This Row],[TotalPrice]]+Y1352</f>
        <v>2894064.3300000005</v>
      </c>
      <c r="Z13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3" s="1">
        <f>JuchuZan[[#This Row],[Total Length]]/JuchuZan[[#This Row],[Total Block]]</f>
        <v>615</v>
      </c>
      <c r="AB1353" s="1">
        <f>JuchuZan[[#This Row],[TotalPrice]]/JuchuZan[[#This Row],[OrderQty]]</f>
        <v>710</v>
      </c>
      <c r="AC1353" s="1" t="e">
        <f>_xlfn.XLOOKUP(JuchuZan[[#This Row],[H'#]],#REF!,#REF!,"NA",0)</f>
        <v>#REF!</v>
      </c>
      <c r="AD1353" s="1" t="e">
        <f>_xlfn.XLOOKUP(JuchuZan[[#This Row],[H'#]],#REF!,#REF!,"NA",0)</f>
        <v>#REF!</v>
      </c>
      <c r="AE1353" s="1" t="str">
        <f>_xlfn.XLOOKUP(JuchuZan[[#This Row],[H'#]],[3]Sheet1!$H$2:$H$1079,[3]Sheet1!$B$2:$B$1079,"NA",0)</f>
        <v>NA</v>
      </c>
    </row>
    <row r="1354" spans="1:31">
      <c r="A1354" s="1" t="s">
        <v>3321</v>
      </c>
      <c r="B1354" s="1" t="s">
        <v>3322</v>
      </c>
      <c r="C1354" s="1" t="s">
        <v>3323</v>
      </c>
      <c r="D1354" s="1">
        <v>204</v>
      </c>
      <c r="E1354" s="1">
        <v>244800</v>
      </c>
      <c r="F1354" s="1">
        <v>408</v>
      </c>
      <c r="G1354" s="1" t="s">
        <v>559</v>
      </c>
      <c r="H1354" s="1" t="s">
        <v>66</v>
      </c>
      <c r="I1354" s="1" t="s">
        <v>67</v>
      </c>
      <c r="J1354" s="1" t="s">
        <v>68</v>
      </c>
      <c r="K1354" s="1" t="s">
        <v>60</v>
      </c>
      <c r="L1354" s="1" t="s">
        <v>96</v>
      </c>
      <c r="M1354" s="1" t="s">
        <v>208</v>
      </c>
      <c r="N1354" s="1">
        <v>142.44</v>
      </c>
      <c r="O1354" s="2">
        <v>29057.759999999998</v>
      </c>
      <c r="P1354" s="1">
        <v>11</v>
      </c>
      <c r="Q1354" s="1">
        <v>20231110</v>
      </c>
      <c r="R1354" s="1">
        <v>20231110</v>
      </c>
      <c r="S1354" s="1">
        <v>20231110</v>
      </c>
      <c r="T1354" s="1" t="s">
        <v>38</v>
      </c>
      <c r="U1354" s="1" t="b">
        <v>0</v>
      </c>
      <c r="V1354" s="1" t="b">
        <v>1</v>
      </c>
      <c r="W1354" s="1" t="str" cm="1">
        <f t="array" ref="W1354">_xlfn.XLOOKUP(MID(JuchuZan[[#This Row],[Item'#]],2,3),INDEX(_dtRg_Material,,1),INDEX(_dtRg_Material,,2),"-")</f>
        <v>-</v>
      </c>
      <c r="X1354" s="1">
        <f>JuchuZan[[#This Row],[Total Length]]/JuchuZan[[#This Row],[OrderQty]]</f>
        <v>1200</v>
      </c>
      <c r="Y1354" s="87">
        <f>JuchuZan[[#This Row],[TotalPrice]]+Y1353</f>
        <v>2923122.0900000003</v>
      </c>
      <c r="Z13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354" s="1">
        <f>JuchuZan[[#This Row],[Total Length]]/JuchuZan[[#This Row],[Total Block]]</f>
        <v>600</v>
      </c>
      <c r="AB1354" s="1">
        <f>JuchuZan[[#This Row],[TotalPrice]]/JuchuZan[[#This Row],[OrderQty]]</f>
        <v>142.44</v>
      </c>
      <c r="AC1354" s="1" t="e">
        <f>_xlfn.XLOOKUP(JuchuZan[[#This Row],[H'#]],#REF!,#REF!,"NA",0)</f>
        <v>#REF!</v>
      </c>
      <c r="AD1354" s="1" t="e">
        <f>_xlfn.XLOOKUP(JuchuZan[[#This Row],[H'#]],#REF!,#REF!,"NA",0)</f>
        <v>#REF!</v>
      </c>
      <c r="AE1354" s="1" t="str">
        <f>_xlfn.XLOOKUP(JuchuZan[[#This Row],[H'#]],[3]Sheet1!$H$2:$H$1079,[3]Sheet1!$B$2:$B$1079,"NA",0)</f>
        <v>NA</v>
      </c>
    </row>
    <row r="1355" spans="1:31" hidden="1">
      <c r="A1355" s="1" t="s">
        <v>3324</v>
      </c>
      <c r="B1355" s="1" t="s">
        <v>947</v>
      </c>
      <c r="C1355" s="1" t="s">
        <v>948</v>
      </c>
      <c r="D1355" s="1">
        <v>50</v>
      </c>
      <c r="E1355" s="1">
        <v>11500</v>
      </c>
      <c r="F1355" s="1">
        <v>100</v>
      </c>
      <c r="G1355" s="1" t="s">
        <v>553</v>
      </c>
      <c r="H1355" s="1" t="s">
        <v>183</v>
      </c>
      <c r="I1355" s="1" t="s">
        <v>184</v>
      </c>
      <c r="J1355" s="1" t="s">
        <v>243</v>
      </c>
      <c r="K1355" s="1" t="s">
        <v>38</v>
      </c>
      <c r="L1355" s="1" t="s">
        <v>38</v>
      </c>
      <c r="M1355" s="1" t="s">
        <v>38</v>
      </c>
      <c r="N1355" s="1">
        <v>95</v>
      </c>
      <c r="O1355" s="2">
        <v>4750</v>
      </c>
      <c r="P1355" s="1">
        <v>11</v>
      </c>
      <c r="Q1355" s="1">
        <v>20231110</v>
      </c>
      <c r="R1355" s="1">
        <v>20231110</v>
      </c>
      <c r="S1355" s="1">
        <v>20231110</v>
      </c>
      <c r="T1355" s="1" t="s">
        <v>38</v>
      </c>
      <c r="U1355" s="1" t="b">
        <v>0</v>
      </c>
      <c r="V1355" s="1" t="b">
        <v>0</v>
      </c>
      <c r="W1355" s="1" t="str" cm="1">
        <f t="array" ref="W1355">_xlfn.XLOOKUP(MID(JuchuZan[[#This Row],[Item'#]],2,3),INDEX(_dtRg_Material,,1),INDEX(_dtRg_Material,,2),"-")</f>
        <v>M</v>
      </c>
      <c r="X1355" s="1">
        <f>JuchuZan[[#This Row],[Total Length]]/JuchuZan[[#This Row],[OrderQty]]</f>
        <v>230</v>
      </c>
      <c r="Y1355" s="87">
        <f>JuchuZan[[#This Row],[TotalPrice]]+Y1354</f>
        <v>2927872.0900000003</v>
      </c>
      <c r="Z13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5" s="1">
        <f>JuchuZan[[#This Row],[Total Length]]/JuchuZan[[#This Row],[Total Block]]</f>
        <v>115</v>
      </c>
      <c r="AB1355" s="1">
        <f>JuchuZan[[#This Row],[TotalPrice]]/JuchuZan[[#This Row],[OrderQty]]</f>
        <v>95</v>
      </c>
      <c r="AC1355" s="1" t="e">
        <f>_xlfn.XLOOKUP(JuchuZan[[#This Row],[H'#]],#REF!,#REF!,"NA",0)</f>
        <v>#REF!</v>
      </c>
      <c r="AD1355" s="1" t="e">
        <f>_xlfn.XLOOKUP(JuchuZan[[#This Row],[H'#]],#REF!,#REF!,"NA",0)</f>
        <v>#REF!</v>
      </c>
      <c r="AE1355" s="1" t="str">
        <f>_xlfn.XLOOKUP(JuchuZan[[#This Row],[H'#]],[3]Sheet1!$H$2:$H$1079,[3]Sheet1!$B$2:$B$1079,"NA",0)</f>
        <v>NA</v>
      </c>
    </row>
    <row r="1356" spans="1:31">
      <c r="A1356" s="1" t="s">
        <v>3325</v>
      </c>
      <c r="B1356" s="1" t="s">
        <v>3030</v>
      </c>
      <c r="C1356" s="1" t="s">
        <v>3031</v>
      </c>
      <c r="D1356" s="1">
        <v>2</v>
      </c>
      <c r="E1356" s="1">
        <v>950</v>
      </c>
      <c r="F1356" s="1">
        <v>4</v>
      </c>
      <c r="G1356" s="1" t="s">
        <v>215</v>
      </c>
      <c r="H1356" s="1" t="s">
        <v>172</v>
      </c>
      <c r="I1356" s="1" t="s">
        <v>173</v>
      </c>
      <c r="J1356" s="1" t="s">
        <v>174</v>
      </c>
      <c r="K1356" s="1" t="s">
        <v>185</v>
      </c>
      <c r="L1356" s="1" t="s">
        <v>38</v>
      </c>
      <c r="M1356" s="1" t="s">
        <v>398</v>
      </c>
      <c r="N1356" s="1">
        <v>57</v>
      </c>
      <c r="O1356" s="2">
        <v>114</v>
      </c>
      <c r="P1356" s="1">
        <v>11</v>
      </c>
      <c r="Q1356" s="1">
        <v>20231110</v>
      </c>
      <c r="R1356" s="1">
        <v>20231110</v>
      </c>
      <c r="S1356" s="1">
        <v>20231110</v>
      </c>
      <c r="T1356" s="1" t="s">
        <v>38</v>
      </c>
      <c r="U1356" s="1" t="b">
        <v>0</v>
      </c>
      <c r="V1356" s="1" t="b">
        <v>1</v>
      </c>
      <c r="W1356" s="1" t="str" cm="1">
        <f t="array" ref="W1356">_xlfn.XLOOKUP(MID(JuchuZan[[#This Row],[Item'#]],2,3),INDEX(_dtRg_Material,,1),INDEX(_dtRg_Material,,2),"-")</f>
        <v>M</v>
      </c>
      <c r="X1356" s="1">
        <f>JuchuZan[[#This Row],[Total Length]]/JuchuZan[[#This Row],[OrderQty]]</f>
        <v>475</v>
      </c>
      <c r="Y1356" s="87">
        <f>JuchuZan[[#This Row],[TotalPrice]]+Y1355</f>
        <v>2927986.0900000003</v>
      </c>
      <c r="Z13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6" s="1">
        <f>JuchuZan[[#This Row],[Total Length]]/JuchuZan[[#This Row],[Total Block]]</f>
        <v>237.5</v>
      </c>
      <c r="AB1356" s="1">
        <f>JuchuZan[[#This Row],[TotalPrice]]/JuchuZan[[#This Row],[OrderQty]]</f>
        <v>57</v>
      </c>
      <c r="AC1356" s="1" t="e">
        <f>_xlfn.XLOOKUP(JuchuZan[[#This Row],[H'#]],#REF!,#REF!,"NA",0)</f>
        <v>#REF!</v>
      </c>
      <c r="AD1356" s="1" t="e">
        <f>_xlfn.XLOOKUP(JuchuZan[[#This Row],[H'#]],#REF!,#REF!,"NA",0)</f>
        <v>#REF!</v>
      </c>
      <c r="AE1356" s="1" t="str">
        <f>_xlfn.XLOOKUP(JuchuZan[[#This Row],[H'#]],[3]Sheet1!$H$2:$H$1079,[3]Sheet1!$B$2:$B$1079,"NA",0)</f>
        <v>WHEEL CUTTING HALF 4</v>
      </c>
    </row>
    <row r="1357" spans="1:31">
      <c r="A1357" s="1" t="s">
        <v>3326</v>
      </c>
      <c r="B1357" s="1" t="s">
        <v>3327</v>
      </c>
      <c r="C1357" s="1" t="s">
        <v>3328</v>
      </c>
      <c r="D1357" s="1">
        <v>2</v>
      </c>
      <c r="E1357" s="1">
        <v>1150</v>
      </c>
      <c r="F1357" s="1">
        <v>4</v>
      </c>
      <c r="G1357" s="1" t="s">
        <v>215</v>
      </c>
      <c r="H1357" s="1" t="s">
        <v>172</v>
      </c>
      <c r="I1357" s="1" t="s">
        <v>173</v>
      </c>
      <c r="J1357" s="1" t="s">
        <v>174</v>
      </c>
      <c r="K1357" s="1" t="s">
        <v>185</v>
      </c>
      <c r="L1357" s="1" t="s">
        <v>38</v>
      </c>
      <c r="M1357" s="1" t="s">
        <v>398</v>
      </c>
      <c r="N1357" s="1">
        <v>66</v>
      </c>
      <c r="O1357" s="2">
        <v>132</v>
      </c>
      <c r="P1357" s="1">
        <v>11</v>
      </c>
      <c r="Q1357" s="1">
        <v>20231110</v>
      </c>
      <c r="R1357" s="1">
        <v>20231110</v>
      </c>
      <c r="S1357" s="1">
        <v>20231110</v>
      </c>
      <c r="T1357" s="1" t="s">
        <v>38</v>
      </c>
      <c r="U1357" s="1" t="b">
        <v>0</v>
      </c>
      <c r="V1357" s="1" t="b">
        <v>1</v>
      </c>
      <c r="W1357" s="1" t="str" cm="1">
        <f t="array" ref="W1357">_xlfn.XLOOKUP(MID(JuchuZan[[#This Row],[Item'#]],2,3),INDEX(_dtRg_Material,,1),INDEX(_dtRg_Material,,2),"-")</f>
        <v>M</v>
      </c>
      <c r="X1357" s="1">
        <f>JuchuZan[[#This Row],[Total Length]]/JuchuZan[[#This Row],[OrderQty]]</f>
        <v>575</v>
      </c>
      <c r="Y1357" s="87">
        <f>JuchuZan[[#This Row],[TotalPrice]]+Y1356</f>
        <v>2928118.0900000003</v>
      </c>
      <c r="Z13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7" s="1">
        <f>JuchuZan[[#This Row],[Total Length]]/JuchuZan[[#This Row],[Total Block]]</f>
        <v>287.5</v>
      </c>
      <c r="AB1357" s="1">
        <f>JuchuZan[[#This Row],[TotalPrice]]/JuchuZan[[#This Row],[OrderQty]]</f>
        <v>66</v>
      </c>
      <c r="AC1357" s="1" t="e">
        <f>_xlfn.XLOOKUP(JuchuZan[[#This Row],[H'#]],#REF!,#REF!,"NA",0)</f>
        <v>#REF!</v>
      </c>
      <c r="AD1357" s="1" t="e">
        <f>_xlfn.XLOOKUP(JuchuZan[[#This Row],[H'#]],#REF!,#REF!,"NA",0)</f>
        <v>#REF!</v>
      </c>
      <c r="AE1357" s="1" t="str">
        <f>_xlfn.XLOOKUP(JuchuZan[[#This Row],[H'#]],[3]Sheet1!$H$2:$H$1079,[3]Sheet1!$B$2:$B$1079,"NA",0)</f>
        <v>NA</v>
      </c>
    </row>
    <row r="1358" spans="1:31">
      <c r="A1358" s="1" t="s">
        <v>3329</v>
      </c>
      <c r="B1358" s="1" t="s">
        <v>3330</v>
      </c>
      <c r="C1358" s="1" t="s">
        <v>3331</v>
      </c>
      <c r="D1358" s="1">
        <v>10</v>
      </c>
      <c r="E1358" s="1">
        <v>0</v>
      </c>
      <c r="F1358" s="1">
        <v>10</v>
      </c>
      <c r="G1358" s="1" t="s">
        <v>3224</v>
      </c>
      <c r="H1358" s="1" t="s">
        <v>49</v>
      </c>
      <c r="I1358" s="1" t="s">
        <v>50</v>
      </c>
      <c r="J1358" s="1" t="s">
        <v>81</v>
      </c>
      <c r="K1358" s="1" t="s">
        <v>60</v>
      </c>
      <c r="L1358" s="1" t="s">
        <v>61</v>
      </c>
      <c r="M1358" s="1" t="s">
        <v>38</v>
      </c>
      <c r="N1358" s="1">
        <v>56</v>
      </c>
      <c r="O1358" s="2">
        <v>560</v>
      </c>
      <c r="P1358" s="1">
        <v>11</v>
      </c>
      <c r="Q1358" s="1">
        <v>20231110</v>
      </c>
      <c r="R1358" s="1">
        <v>20231110</v>
      </c>
      <c r="S1358" s="1">
        <v>20231110</v>
      </c>
      <c r="T1358" s="1" t="s">
        <v>38</v>
      </c>
      <c r="U1358" s="1" t="b">
        <v>0</v>
      </c>
      <c r="V1358" s="1" t="b">
        <v>1</v>
      </c>
      <c r="W1358" s="1" t="str" cm="1">
        <f t="array" ref="W1358">_xlfn.XLOOKUP(MID(JuchuZan[[#This Row],[Item'#]],2,3),INDEX(_dtRg_Material,,1),INDEX(_dtRg_Material,,2),"-")</f>
        <v>-</v>
      </c>
      <c r="X1358" s="1">
        <f>JuchuZan[[#This Row],[Total Length]]/JuchuZan[[#This Row],[OrderQty]]</f>
        <v>0</v>
      </c>
      <c r="Y1358" s="87">
        <f>JuchuZan[[#This Row],[TotalPrice]]+Y1357</f>
        <v>2928678.0900000003</v>
      </c>
      <c r="Z13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58" s="1">
        <f>JuchuZan[[#This Row],[Total Length]]/JuchuZan[[#This Row],[Total Block]]</f>
        <v>0</v>
      </c>
      <c r="AB1358" s="1">
        <f>JuchuZan[[#This Row],[TotalPrice]]/JuchuZan[[#This Row],[OrderQty]]</f>
        <v>56</v>
      </c>
      <c r="AC1358" s="1" t="e">
        <f>_xlfn.XLOOKUP(JuchuZan[[#This Row],[H'#]],#REF!,#REF!,"NA",0)</f>
        <v>#REF!</v>
      </c>
      <c r="AD1358" s="1" t="e">
        <f>_xlfn.XLOOKUP(JuchuZan[[#This Row],[H'#]],#REF!,#REF!,"NA",0)</f>
        <v>#REF!</v>
      </c>
      <c r="AE1358" s="1" t="str">
        <f>_xlfn.XLOOKUP(JuchuZan[[#This Row],[H'#]],[3]Sheet1!$H$2:$H$1079,[3]Sheet1!$B$2:$B$1079,"NA",0)</f>
        <v>NA</v>
      </c>
    </row>
    <row r="1359" spans="1:31">
      <c r="A1359" s="1" t="s">
        <v>4172</v>
      </c>
      <c r="B1359" s="1" t="s">
        <v>3332</v>
      </c>
      <c r="C1359" s="1" t="s">
        <v>3333</v>
      </c>
      <c r="D1359" s="1">
        <v>50</v>
      </c>
      <c r="E1359" s="1">
        <v>55000</v>
      </c>
      <c r="F1359" s="1">
        <v>100</v>
      </c>
      <c r="G1359" s="1" t="s">
        <v>559</v>
      </c>
      <c r="H1359" s="1" t="s">
        <v>1568</v>
      </c>
      <c r="I1359" s="1" t="s">
        <v>1569</v>
      </c>
      <c r="J1359" s="1" t="s">
        <v>51</v>
      </c>
      <c r="K1359" s="1" t="s">
        <v>60</v>
      </c>
      <c r="L1359" s="1" t="s">
        <v>96</v>
      </c>
      <c r="M1359" s="1" t="s">
        <v>208</v>
      </c>
      <c r="N1359" s="1">
        <v>145.5</v>
      </c>
      <c r="O1359" s="2">
        <v>7275</v>
      </c>
      <c r="P1359" s="1">
        <v>11</v>
      </c>
      <c r="Q1359" s="1">
        <v>20231110</v>
      </c>
      <c r="R1359" s="1">
        <v>20231110</v>
      </c>
      <c r="S1359" s="1">
        <v>20231110</v>
      </c>
      <c r="T1359" s="1" t="s">
        <v>38</v>
      </c>
      <c r="U1359" s="1" t="b">
        <v>0</v>
      </c>
      <c r="V1359" s="1" t="b">
        <v>1</v>
      </c>
      <c r="W1359" s="1" t="str" cm="1">
        <f t="array" ref="W1359">_xlfn.XLOOKUP(MID(JuchuZan[[#This Row],[Item'#]],2,3),INDEX(_dtRg_Material,,1),INDEX(_dtRg_Material,,2),"-")</f>
        <v>-</v>
      </c>
      <c r="X1359" s="1">
        <f>JuchuZan[[#This Row],[Total Length]]/JuchuZan[[#This Row],[OrderQty]]</f>
        <v>1100</v>
      </c>
      <c r="Y1359" s="87">
        <f>JuchuZan[[#This Row],[TotalPrice]]+Y1358</f>
        <v>2935953.0900000003</v>
      </c>
      <c r="Z13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359" s="1">
        <f>JuchuZan[[#This Row],[Total Length]]/JuchuZan[[#This Row],[Total Block]]</f>
        <v>550</v>
      </c>
      <c r="AB1359" s="1">
        <f>JuchuZan[[#This Row],[TotalPrice]]/JuchuZan[[#This Row],[OrderQty]]</f>
        <v>145.5</v>
      </c>
      <c r="AC1359" s="1" t="e">
        <f>_xlfn.XLOOKUP(JuchuZan[[#This Row],[H'#]],#REF!,#REF!,"NA",0)</f>
        <v>#REF!</v>
      </c>
      <c r="AD1359" s="1" t="e">
        <f>_xlfn.XLOOKUP(JuchuZan[[#This Row],[H'#]],#REF!,#REF!,"NA",0)</f>
        <v>#REF!</v>
      </c>
      <c r="AE1359" s="1" t="str">
        <f>_xlfn.XLOOKUP(JuchuZan[[#This Row],[H'#]],[3]Sheet1!$H$2:$H$1079,[3]Sheet1!$B$2:$B$1079,"NA",0)</f>
        <v>NA</v>
      </c>
    </row>
    <row r="1360" spans="1:31">
      <c r="A1360" s="1" t="s">
        <v>4173</v>
      </c>
      <c r="B1360" s="1" t="s">
        <v>3332</v>
      </c>
      <c r="C1360" s="1" t="s">
        <v>3333</v>
      </c>
      <c r="D1360" s="1">
        <v>50</v>
      </c>
      <c r="E1360" s="1">
        <v>55000</v>
      </c>
      <c r="F1360" s="1">
        <v>100</v>
      </c>
      <c r="G1360" s="1" t="s">
        <v>559</v>
      </c>
      <c r="H1360" s="1" t="s">
        <v>1568</v>
      </c>
      <c r="I1360" s="1" t="s">
        <v>1569</v>
      </c>
      <c r="J1360" s="1" t="s">
        <v>51</v>
      </c>
      <c r="K1360" s="1" t="s">
        <v>60</v>
      </c>
      <c r="L1360" s="1" t="s">
        <v>96</v>
      </c>
      <c r="M1360" s="1" t="s">
        <v>208</v>
      </c>
      <c r="N1360" s="1">
        <v>145.5</v>
      </c>
      <c r="O1360" s="2">
        <v>7275</v>
      </c>
      <c r="P1360" s="1">
        <v>11</v>
      </c>
      <c r="Q1360" s="1">
        <v>20230928</v>
      </c>
      <c r="R1360" s="1">
        <v>20231110</v>
      </c>
      <c r="S1360" s="1">
        <v>20231110</v>
      </c>
      <c r="T1360" s="1" t="s">
        <v>38</v>
      </c>
      <c r="U1360" s="1" t="b">
        <v>0</v>
      </c>
      <c r="V1360" s="1" t="b">
        <v>1</v>
      </c>
      <c r="W1360" s="1" t="str" cm="1">
        <f t="array" ref="W1360">_xlfn.XLOOKUP(MID(JuchuZan[[#This Row],[Item'#]],2,3),INDEX(_dtRg_Material,,1),INDEX(_dtRg_Material,,2),"-")</f>
        <v>-</v>
      </c>
      <c r="X1360" s="1">
        <f>JuchuZan[[#This Row],[Total Length]]/JuchuZan[[#This Row],[OrderQty]]</f>
        <v>1100</v>
      </c>
      <c r="Y1360" s="87">
        <f>JuchuZan[[#This Row],[TotalPrice]]+Y1359</f>
        <v>2943228.0900000003</v>
      </c>
      <c r="Z13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360" s="1">
        <f>JuchuZan[[#This Row],[Total Length]]/JuchuZan[[#This Row],[Total Block]]</f>
        <v>550</v>
      </c>
      <c r="AB1360" s="1">
        <f>JuchuZan[[#This Row],[TotalPrice]]/JuchuZan[[#This Row],[OrderQty]]</f>
        <v>145.5</v>
      </c>
      <c r="AC1360" s="1" t="e">
        <f>_xlfn.XLOOKUP(JuchuZan[[#This Row],[H'#]],#REF!,#REF!,"NA",0)</f>
        <v>#REF!</v>
      </c>
      <c r="AD1360" s="1" t="e">
        <f>_xlfn.XLOOKUP(JuchuZan[[#This Row],[H'#]],#REF!,#REF!,"NA",0)</f>
        <v>#REF!</v>
      </c>
      <c r="AE1360" s="1" t="str">
        <f>_xlfn.XLOOKUP(JuchuZan[[#This Row],[H'#]],[3]Sheet1!$H$2:$H$1079,[3]Sheet1!$B$2:$B$1079,"NA",0)</f>
        <v>NA</v>
      </c>
    </row>
    <row r="1361" spans="1:31" hidden="1">
      <c r="A1361" s="1" t="s">
        <v>3334</v>
      </c>
      <c r="B1361" s="1" t="s">
        <v>3335</v>
      </c>
      <c r="C1361" s="1" t="s">
        <v>3336</v>
      </c>
      <c r="D1361" s="1">
        <v>4</v>
      </c>
      <c r="E1361" s="1">
        <v>2080</v>
      </c>
      <c r="F1361" s="1">
        <v>4</v>
      </c>
      <c r="G1361" s="1" t="s">
        <v>250</v>
      </c>
      <c r="H1361" s="1" t="s">
        <v>49</v>
      </c>
      <c r="I1361" s="1" t="s">
        <v>50</v>
      </c>
      <c r="J1361" s="1" t="s">
        <v>325</v>
      </c>
      <c r="K1361" s="1" t="s">
        <v>115</v>
      </c>
      <c r="L1361" s="1" t="s">
        <v>38</v>
      </c>
      <c r="M1361" s="1" t="s">
        <v>38</v>
      </c>
      <c r="N1361" s="1">
        <v>344.65</v>
      </c>
      <c r="O1361" s="2">
        <v>1378.6</v>
      </c>
      <c r="P1361" s="1">
        <v>11</v>
      </c>
      <c r="Q1361" s="1">
        <v>20230621</v>
      </c>
      <c r="R1361" s="1">
        <v>20231110</v>
      </c>
      <c r="S1361" s="1">
        <v>20231110</v>
      </c>
      <c r="T1361" s="1" t="s">
        <v>38</v>
      </c>
      <c r="U1361" s="1" t="b">
        <v>0</v>
      </c>
      <c r="V1361" s="1" t="b">
        <v>0</v>
      </c>
      <c r="W1361" s="1" t="str" cm="1">
        <f t="array" ref="W1361">_xlfn.XLOOKUP(MID(JuchuZan[[#This Row],[Item'#]],2,3),INDEX(_dtRg_Material,,1),INDEX(_dtRg_Material,,2),"-")</f>
        <v>-</v>
      </c>
      <c r="X1361" s="1">
        <f>JuchuZan[[#This Row],[Total Length]]/JuchuZan[[#This Row],[OrderQty]]</f>
        <v>520</v>
      </c>
      <c r="Y1361" s="87">
        <f>JuchuZan[[#This Row],[TotalPrice]]+Y1360</f>
        <v>2944606.6900000004</v>
      </c>
      <c r="Z13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1" s="1">
        <f>JuchuZan[[#This Row],[Total Length]]/JuchuZan[[#This Row],[Total Block]]</f>
        <v>520</v>
      </c>
      <c r="AB1361" s="1">
        <f>JuchuZan[[#This Row],[TotalPrice]]/JuchuZan[[#This Row],[OrderQty]]</f>
        <v>344.65</v>
      </c>
      <c r="AC1361" s="1" t="e">
        <f>_xlfn.XLOOKUP(JuchuZan[[#This Row],[H'#]],#REF!,#REF!,"NA",0)</f>
        <v>#REF!</v>
      </c>
      <c r="AD1361" s="1" t="e">
        <f>_xlfn.XLOOKUP(JuchuZan[[#This Row],[H'#]],#REF!,#REF!,"NA",0)</f>
        <v>#REF!</v>
      </c>
      <c r="AE1361" s="1" t="str">
        <f>_xlfn.XLOOKUP(JuchuZan[[#This Row],[H'#]],[3]Sheet1!$H$2:$H$1079,[3]Sheet1!$B$2:$B$1079,"NA",0)</f>
        <v>NA</v>
      </c>
    </row>
    <row r="1362" spans="1:31" hidden="1">
      <c r="A1362" s="1" t="s">
        <v>3337</v>
      </c>
      <c r="B1362" s="1" t="s">
        <v>2548</v>
      </c>
      <c r="C1362" s="1" t="s">
        <v>2549</v>
      </c>
      <c r="D1362" s="1">
        <v>25</v>
      </c>
      <c r="E1362" s="1">
        <v>0</v>
      </c>
      <c r="F1362" s="1">
        <v>0</v>
      </c>
      <c r="G1362" s="1" t="s">
        <v>269</v>
      </c>
      <c r="H1362" s="1" t="s">
        <v>270</v>
      </c>
      <c r="I1362" s="1" t="s">
        <v>271</v>
      </c>
      <c r="J1362" s="1" t="s">
        <v>38</v>
      </c>
      <c r="K1362" s="1" t="s">
        <v>38</v>
      </c>
      <c r="L1362" s="1" t="s">
        <v>38</v>
      </c>
      <c r="M1362" s="1" t="s">
        <v>38</v>
      </c>
      <c r="N1362" s="1">
        <v>479</v>
      </c>
      <c r="O1362" s="2">
        <v>11975</v>
      </c>
      <c r="P1362" s="1">
        <v>11</v>
      </c>
      <c r="Q1362" s="1">
        <v>20230705</v>
      </c>
      <c r="R1362" s="1">
        <v>20231110</v>
      </c>
      <c r="S1362" s="1">
        <v>20231110</v>
      </c>
      <c r="T1362" s="1" t="s">
        <v>38</v>
      </c>
      <c r="U1362" s="1" t="b">
        <v>0</v>
      </c>
      <c r="V1362" s="1" t="b">
        <v>0</v>
      </c>
      <c r="W1362" s="1" t="str" cm="1">
        <f t="array" ref="W1362">_xlfn.XLOOKUP(MID(JuchuZan[[#This Row],[Item'#]],2,3),INDEX(_dtRg_Material,,1),INDEX(_dtRg_Material,,2),"-")</f>
        <v>-</v>
      </c>
      <c r="X1362" s="1">
        <f>JuchuZan[[#This Row],[Total Length]]/JuchuZan[[#This Row],[OrderQty]]</f>
        <v>0</v>
      </c>
      <c r="Y1362" s="87">
        <f>JuchuZan[[#This Row],[TotalPrice]]+Y1361</f>
        <v>2956581.6900000004</v>
      </c>
      <c r="Z13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2" s="1" t="e">
        <f>JuchuZan[[#This Row],[Total Length]]/JuchuZan[[#This Row],[Total Block]]</f>
        <v>#DIV/0!</v>
      </c>
      <c r="AB1362" s="1">
        <f>JuchuZan[[#This Row],[TotalPrice]]/JuchuZan[[#This Row],[OrderQty]]</f>
        <v>479</v>
      </c>
      <c r="AC1362" s="1" t="e">
        <f>_xlfn.XLOOKUP(JuchuZan[[#This Row],[H'#]],#REF!,#REF!,"NA",0)</f>
        <v>#REF!</v>
      </c>
      <c r="AD1362" s="1" t="e">
        <f>_xlfn.XLOOKUP(JuchuZan[[#This Row],[H'#]],#REF!,#REF!,"NA",0)</f>
        <v>#REF!</v>
      </c>
      <c r="AE1362" s="1" t="str">
        <f>_xlfn.XLOOKUP(JuchuZan[[#This Row],[H'#]],[3]Sheet1!$H$2:$H$1079,[3]Sheet1!$B$2:$B$1079,"NA",0)</f>
        <v>NA</v>
      </c>
    </row>
    <row r="1363" spans="1:31" hidden="1">
      <c r="A1363" s="1" t="s">
        <v>3338</v>
      </c>
      <c r="B1363" s="1" t="s">
        <v>1176</v>
      </c>
      <c r="C1363" s="1" t="s">
        <v>1177</v>
      </c>
      <c r="D1363" s="1">
        <v>20</v>
      </c>
      <c r="E1363" s="1">
        <v>14000</v>
      </c>
      <c r="F1363" s="1">
        <v>20</v>
      </c>
      <c r="G1363" s="1" t="s">
        <v>38</v>
      </c>
      <c r="H1363" s="1" t="s">
        <v>49</v>
      </c>
      <c r="I1363" s="1" t="s">
        <v>50</v>
      </c>
      <c r="J1363" s="1" t="s">
        <v>59</v>
      </c>
      <c r="K1363" s="1" t="s">
        <v>167</v>
      </c>
      <c r="L1363" s="1" t="s">
        <v>38</v>
      </c>
      <c r="M1363" s="1" t="s">
        <v>38</v>
      </c>
      <c r="N1363" s="1">
        <v>71</v>
      </c>
      <c r="O1363" s="2">
        <v>1420</v>
      </c>
      <c r="P1363" s="1">
        <v>21</v>
      </c>
      <c r="Q1363" s="1">
        <v>20231110</v>
      </c>
      <c r="R1363" s="1">
        <v>20231110</v>
      </c>
      <c r="S1363" s="1">
        <v>20231110</v>
      </c>
      <c r="T1363" s="1" t="s">
        <v>38</v>
      </c>
      <c r="U1363" s="1" t="b">
        <v>1</v>
      </c>
      <c r="V1363" s="1" t="b">
        <v>0</v>
      </c>
      <c r="W1363" s="1" t="str" cm="1">
        <f t="array" ref="W1363">_xlfn.XLOOKUP(MID(JuchuZan[[#This Row],[Item'#]],2,3),INDEX(_dtRg_Material,,1),INDEX(_dtRg_Material,,2),"-")</f>
        <v>-</v>
      </c>
      <c r="X1363" s="1">
        <f>JuchuZan[[#This Row],[Total Length]]/JuchuZan[[#This Row],[OrderQty]]</f>
        <v>700</v>
      </c>
      <c r="Y1363" s="87">
        <f>JuchuZan[[#This Row],[TotalPrice]]+Y1362</f>
        <v>2958001.6900000004</v>
      </c>
      <c r="Z13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3" s="1">
        <f>JuchuZan[[#This Row],[Total Length]]/JuchuZan[[#This Row],[Total Block]]</f>
        <v>700</v>
      </c>
      <c r="AB1363" s="1">
        <f>JuchuZan[[#This Row],[TotalPrice]]/JuchuZan[[#This Row],[OrderQty]]</f>
        <v>71</v>
      </c>
      <c r="AC1363" s="1" t="e">
        <f>_xlfn.XLOOKUP(JuchuZan[[#This Row],[H'#]],#REF!,#REF!,"NA",0)</f>
        <v>#REF!</v>
      </c>
      <c r="AD1363" s="1" t="e">
        <f>_xlfn.XLOOKUP(JuchuZan[[#This Row],[H'#]],#REF!,#REF!,"NA",0)</f>
        <v>#REF!</v>
      </c>
      <c r="AE1363" s="1" t="str">
        <f>_xlfn.XLOOKUP(JuchuZan[[#This Row],[H'#]],[3]Sheet1!$H$2:$H$1079,[3]Sheet1!$B$2:$B$1079,"NA",0)</f>
        <v>NA</v>
      </c>
    </row>
    <row r="1364" spans="1:31" hidden="1">
      <c r="A1364" s="1" t="s">
        <v>3339</v>
      </c>
      <c r="B1364" s="1" t="s">
        <v>1176</v>
      </c>
      <c r="C1364" s="1" t="s">
        <v>1177</v>
      </c>
      <c r="D1364" s="1">
        <v>20</v>
      </c>
      <c r="E1364" s="1">
        <v>14000</v>
      </c>
      <c r="F1364" s="1">
        <v>20</v>
      </c>
      <c r="G1364" s="1" t="s">
        <v>38</v>
      </c>
      <c r="H1364" s="1" t="s">
        <v>49</v>
      </c>
      <c r="I1364" s="1" t="s">
        <v>50</v>
      </c>
      <c r="J1364" s="1" t="s">
        <v>59</v>
      </c>
      <c r="K1364" s="1" t="s">
        <v>167</v>
      </c>
      <c r="L1364" s="1" t="s">
        <v>38</v>
      </c>
      <c r="M1364" s="1" t="s">
        <v>38</v>
      </c>
      <c r="N1364" s="1">
        <v>71</v>
      </c>
      <c r="O1364" s="2">
        <v>1420</v>
      </c>
      <c r="P1364" s="1">
        <v>21</v>
      </c>
      <c r="Q1364" s="1">
        <v>20231110</v>
      </c>
      <c r="R1364" s="1">
        <v>20231110</v>
      </c>
      <c r="S1364" s="1">
        <v>20231110</v>
      </c>
      <c r="T1364" s="1" t="s">
        <v>38</v>
      </c>
      <c r="U1364" s="1" t="b">
        <v>1</v>
      </c>
      <c r="V1364" s="1" t="b">
        <v>0</v>
      </c>
      <c r="W1364" s="1" t="str" cm="1">
        <f t="array" ref="W1364">_xlfn.XLOOKUP(MID(JuchuZan[[#This Row],[Item'#]],2,3),INDEX(_dtRg_Material,,1),INDEX(_dtRg_Material,,2),"-")</f>
        <v>-</v>
      </c>
      <c r="X1364" s="1">
        <f>JuchuZan[[#This Row],[Total Length]]/JuchuZan[[#This Row],[OrderQty]]</f>
        <v>700</v>
      </c>
      <c r="Y1364" s="87">
        <f>JuchuZan[[#This Row],[TotalPrice]]+Y1363</f>
        <v>2959421.6900000004</v>
      </c>
      <c r="Z13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4" s="1">
        <f>JuchuZan[[#This Row],[Total Length]]/JuchuZan[[#This Row],[Total Block]]</f>
        <v>700</v>
      </c>
      <c r="AB1364" s="1">
        <f>JuchuZan[[#This Row],[TotalPrice]]/JuchuZan[[#This Row],[OrderQty]]</f>
        <v>71</v>
      </c>
      <c r="AC1364" s="1" t="e">
        <f>_xlfn.XLOOKUP(JuchuZan[[#This Row],[H'#]],#REF!,#REF!,"NA",0)</f>
        <v>#REF!</v>
      </c>
      <c r="AD1364" s="1" t="e">
        <f>_xlfn.XLOOKUP(JuchuZan[[#This Row],[H'#]],#REF!,#REF!,"NA",0)</f>
        <v>#REF!</v>
      </c>
      <c r="AE1364" s="1" t="str">
        <f>_xlfn.XLOOKUP(JuchuZan[[#This Row],[H'#]],[3]Sheet1!$H$2:$H$1079,[3]Sheet1!$B$2:$B$1079,"NA",0)</f>
        <v>NA</v>
      </c>
    </row>
    <row r="1365" spans="1:31" hidden="1">
      <c r="A1365" s="1" t="s">
        <v>3340</v>
      </c>
      <c r="B1365" s="1" t="s">
        <v>1176</v>
      </c>
      <c r="C1365" s="1" t="s">
        <v>1177</v>
      </c>
      <c r="D1365" s="1">
        <v>20</v>
      </c>
      <c r="E1365" s="1">
        <v>14000</v>
      </c>
      <c r="F1365" s="1">
        <v>20</v>
      </c>
      <c r="G1365" s="1" t="s">
        <v>38</v>
      </c>
      <c r="H1365" s="1" t="s">
        <v>49</v>
      </c>
      <c r="I1365" s="1" t="s">
        <v>50</v>
      </c>
      <c r="J1365" s="1" t="s">
        <v>59</v>
      </c>
      <c r="K1365" s="1" t="s">
        <v>167</v>
      </c>
      <c r="L1365" s="1" t="s">
        <v>38</v>
      </c>
      <c r="M1365" s="1" t="s">
        <v>38</v>
      </c>
      <c r="N1365" s="1">
        <v>71</v>
      </c>
      <c r="O1365" s="2">
        <v>1420</v>
      </c>
      <c r="P1365" s="1">
        <v>21</v>
      </c>
      <c r="Q1365" s="1">
        <v>20231110</v>
      </c>
      <c r="R1365" s="1">
        <v>20231110</v>
      </c>
      <c r="S1365" s="1">
        <v>20231110</v>
      </c>
      <c r="T1365" s="1" t="s">
        <v>38</v>
      </c>
      <c r="U1365" s="1" t="b">
        <v>1</v>
      </c>
      <c r="V1365" s="1" t="b">
        <v>0</v>
      </c>
      <c r="W1365" s="1" t="str" cm="1">
        <f t="array" ref="W1365">_xlfn.XLOOKUP(MID(JuchuZan[[#This Row],[Item'#]],2,3),INDEX(_dtRg_Material,,1),INDEX(_dtRg_Material,,2),"-")</f>
        <v>-</v>
      </c>
      <c r="X1365" s="1">
        <f>JuchuZan[[#This Row],[Total Length]]/JuchuZan[[#This Row],[OrderQty]]</f>
        <v>700</v>
      </c>
      <c r="Y1365" s="87">
        <f>JuchuZan[[#This Row],[TotalPrice]]+Y1364</f>
        <v>2960841.6900000004</v>
      </c>
      <c r="Z13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5" s="1">
        <f>JuchuZan[[#This Row],[Total Length]]/JuchuZan[[#This Row],[Total Block]]</f>
        <v>700</v>
      </c>
      <c r="AB1365" s="1">
        <f>JuchuZan[[#This Row],[TotalPrice]]/JuchuZan[[#This Row],[OrderQty]]</f>
        <v>71</v>
      </c>
      <c r="AC1365" s="1" t="e">
        <f>_xlfn.XLOOKUP(JuchuZan[[#This Row],[H'#]],#REF!,#REF!,"NA",0)</f>
        <v>#REF!</v>
      </c>
      <c r="AD1365" s="1" t="e">
        <f>_xlfn.XLOOKUP(JuchuZan[[#This Row],[H'#]],#REF!,#REF!,"NA",0)</f>
        <v>#REF!</v>
      </c>
      <c r="AE1365" s="1" t="str">
        <f>_xlfn.XLOOKUP(JuchuZan[[#This Row],[H'#]],[3]Sheet1!$H$2:$H$1079,[3]Sheet1!$B$2:$B$1079,"NA",0)</f>
        <v>NA</v>
      </c>
    </row>
    <row r="1366" spans="1:31" hidden="1">
      <c r="A1366" s="1" t="s">
        <v>3341</v>
      </c>
      <c r="B1366" s="1" t="s">
        <v>1176</v>
      </c>
      <c r="C1366" s="1" t="s">
        <v>1177</v>
      </c>
      <c r="D1366" s="1">
        <v>20</v>
      </c>
      <c r="E1366" s="1">
        <v>14000</v>
      </c>
      <c r="F1366" s="1">
        <v>20</v>
      </c>
      <c r="G1366" s="1" t="s">
        <v>38</v>
      </c>
      <c r="H1366" s="1" t="s">
        <v>49</v>
      </c>
      <c r="I1366" s="1" t="s">
        <v>50</v>
      </c>
      <c r="J1366" s="1" t="s">
        <v>59</v>
      </c>
      <c r="K1366" s="1" t="s">
        <v>167</v>
      </c>
      <c r="L1366" s="1" t="s">
        <v>38</v>
      </c>
      <c r="M1366" s="1" t="s">
        <v>38</v>
      </c>
      <c r="N1366" s="1">
        <v>71</v>
      </c>
      <c r="O1366" s="2">
        <v>1420</v>
      </c>
      <c r="P1366" s="1">
        <v>21</v>
      </c>
      <c r="Q1366" s="1">
        <v>20231110</v>
      </c>
      <c r="R1366" s="1">
        <v>20231110</v>
      </c>
      <c r="S1366" s="1">
        <v>20231110</v>
      </c>
      <c r="T1366" s="1" t="s">
        <v>38</v>
      </c>
      <c r="U1366" s="1" t="b">
        <v>1</v>
      </c>
      <c r="V1366" s="1" t="b">
        <v>0</v>
      </c>
      <c r="W1366" s="1" t="str" cm="1">
        <f t="array" ref="W1366">_xlfn.XLOOKUP(MID(JuchuZan[[#This Row],[Item'#]],2,3),INDEX(_dtRg_Material,,1),INDEX(_dtRg_Material,,2),"-")</f>
        <v>-</v>
      </c>
      <c r="X1366" s="1">
        <f>JuchuZan[[#This Row],[Total Length]]/JuchuZan[[#This Row],[OrderQty]]</f>
        <v>700</v>
      </c>
      <c r="Y1366" s="87">
        <f>JuchuZan[[#This Row],[TotalPrice]]+Y1365</f>
        <v>2962261.6900000004</v>
      </c>
      <c r="Z13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6" s="1">
        <f>JuchuZan[[#This Row],[Total Length]]/JuchuZan[[#This Row],[Total Block]]</f>
        <v>700</v>
      </c>
      <c r="AB1366" s="1">
        <f>JuchuZan[[#This Row],[TotalPrice]]/JuchuZan[[#This Row],[OrderQty]]</f>
        <v>71</v>
      </c>
      <c r="AC1366" s="1" t="e">
        <f>_xlfn.XLOOKUP(JuchuZan[[#This Row],[H'#]],#REF!,#REF!,"NA",0)</f>
        <v>#REF!</v>
      </c>
      <c r="AD1366" s="1" t="e">
        <f>_xlfn.XLOOKUP(JuchuZan[[#This Row],[H'#]],#REF!,#REF!,"NA",0)</f>
        <v>#REF!</v>
      </c>
      <c r="AE1366" s="1" t="str">
        <f>_xlfn.XLOOKUP(JuchuZan[[#This Row],[H'#]],[3]Sheet1!$H$2:$H$1079,[3]Sheet1!$B$2:$B$1079,"NA",0)</f>
        <v>NA</v>
      </c>
    </row>
    <row r="1367" spans="1:31">
      <c r="A1367" s="1" t="s">
        <v>3342</v>
      </c>
      <c r="B1367" s="1" t="s">
        <v>2813</v>
      </c>
      <c r="C1367" s="1" t="s">
        <v>2814</v>
      </c>
      <c r="D1367" s="1">
        <v>5</v>
      </c>
      <c r="E1367" s="1">
        <v>750</v>
      </c>
      <c r="F1367" s="1">
        <v>5</v>
      </c>
      <c r="G1367" s="1" t="s">
        <v>38</v>
      </c>
      <c r="H1367" s="1" t="s">
        <v>183</v>
      </c>
      <c r="I1367" s="1" t="s">
        <v>184</v>
      </c>
      <c r="J1367" s="1" t="s">
        <v>243</v>
      </c>
      <c r="K1367" s="1" t="s">
        <v>185</v>
      </c>
      <c r="L1367" s="1" t="s">
        <v>38</v>
      </c>
      <c r="M1367" s="1" t="s">
        <v>53</v>
      </c>
      <c r="N1367" s="1">
        <v>39.35</v>
      </c>
      <c r="O1367" s="2">
        <v>196.75</v>
      </c>
      <c r="P1367" s="1">
        <v>21</v>
      </c>
      <c r="Q1367" s="1">
        <v>20231110</v>
      </c>
      <c r="R1367" s="1">
        <v>20231110</v>
      </c>
      <c r="S1367" s="1">
        <v>20231110</v>
      </c>
      <c r="T1367" s="1" t="s">
        <v>38</v>
      </c>
      <c r="U1367" s="1" t="b">
        <v>0</v>
      </c>
      <c r="V1367" s="1" t="b">
        <v>1</v>
      </c>
      <c r="W1367" s="1" t="str" cm="1">
        <f t="array" ref="W1367">_xlfn.XLOOKUP(MID(JuchuZan[[#This Row],[Item'#]],2,3),INDEX(_dtRg_Material,,1),INDEX(_dtRg_Material,,2),"-")</f>
        <v>M</v>
      </c>
      <c r="X1367" s="1">
        <f>JuchuZan[[#This Row],[Total Length]]/JuchuZan[[#This Row],[OrderQty]]</f>
        <v>150</v>
      </c>
      <c r="Y1367" s="87">
        <f>JuchuZan[[#This Row],[TotalPrice]]+Y1366</f>
        <v>2962458.4400000004</v>
      </c>
      <c r="Z13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7" s="1">
        <f>JuchuZan[[#This Row],[Total Length]]/JuchuZan[[#This Row],[Total Block]]</f>
        <v>150</v>
      </c>
      <c r="AB1367" s="1">
        <f>JuchuZan[[#This Row],[TotalPrice]]/JuchuZan[[#This Row],[OrderQty]]</f>
        <v>39.35</v>
      </c>
      <c r="AC1367" s="1" t="e">
        <f>_xlfn.XLOOKUP(JuchuZan[[#This Row],[H'#]],#REF!,#REF!,"NA",0)</f>
        <v>#REF!</v>
      </c>
      <c r="AD1367" s="1" t="e">
        <f>_xlfn.XLOOKUP(JuchuZan[[#This Row],[H'#]],#REF!,#REF!,"NA",0)</f>
        <v>#REF!</v>
      </c>
      <c r="AE1367" s="1" t="str">
        <f>_xlfn.XLOOKUP(JuchuZan[[#This Row],[H'#]],[3]Sheet1!$H$2:$H$1079,[3]Sheet1!$B$2:$B$1079,"NA",0)</f>
        <v>NA</v>
      </c>
    </row>
    <row r="1368" spans="1:31">
      <c r="A1368" s="1" t="s">
        <v>3343</v>
      </c>
      <c r="B1368" s="1" t="s">
        <v>2816</v>
      </c>
      <c r="C1368" s="1" t="s">
        <v>2817</v>
      </c>
      <c r="D1368" s="1">
        <v>30</v>
      </c>
      <c r="E1368" s="1">
        <v>11250</v>
      </c>
      <c r="F1368" s="1">
        <v>60</v>
      </c>
      <c r="G1368" s="1" t="s">
        <v>38</v>
      </c>
      <c r="H1368" s="1" t="s">
        <v>172</v>
      </c>
      <c r="I1368" s="1" t="s">
        <v>173</v>
      </c>
      <c r="J1368" s="1" t="s">
        <v>174</v>
      </c>
      <c r="K1368" s="1" t="s">
        <v>38</v>
      </c>
      <c r="L1368" s="1" t="s">
        <v>38</v>
      </c>
      <c r="M1368" s="1" t="s">
        <v>38</v>
      </c>
      <c r="N1368" s="1">
        <v>64.3</v>
      </c>
      <c r="O1368" s="2">
        <v>1929</v>
      </c>
      <c r="P1368" s="1">
        <v>21</v>
      </c>
      <c r="Q1368" s="1">
        <v>20231110</v>
      </c>
      <c r="R1368" s="1">
        <v>20231110</v>
      </c>
      <c r="S1368" s="1">
        <v>20231110</v>
      </c>
      <c r="T1368" s="1" t="s">
        <v>38</v>
      </c>
      <c r="U1368" s="1" t="b">
        <v>0</v>
      </c>
      <c r="V1368" s="1" t="b">
        <v>1</v>
      </c>
      <c r="W1368" s="1" t="str" cm="1">
        <f t="array" ref="W1368">_xlfn.XLOOKUP(MID(JuchuZan[[#This Row],[Item'#]],2,3),INDEX(_dtRg_Material,,1),INDEX(_dtRg_Material,,2),"-")</f>
        <v>M</v>
      </c>
      <c r="X1368" s="1">
        <f>JuchuZan[[#This Row],[Total Length]]/JuchuZan[[#This Row],[OrderQty]]</f>
        <v>375</v>
      </c>
      <c r="Y1368" s="87">
        <f>JuchuZan[[#This Row],[TotalPrice]]+Y1367</f>
        <v>2964387.4400000004</v>
      </c>
      <c r="Z13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8" s="1">
        <f>JuchuZan[[#This Row],[Total Length]]/JuchuZan[[#This Row],[Total Block]]</f>
        <v>187.5</v>
      </c>
      <c r="AB1368" s="1">
        <f>JuchuZan[[#This Row],[TotalPrice]]/JuchuZan[[#This Row],[OrderQty]]</f>
        <v>64.3</v>
      </c>
      <c r="AC1368" s="1" t="e">
        <f>_xlfn.XLOOKUP(JuchuZan[[#This Row],[H'#]],#REF!,#REF!,"NA",0)</f>
        <v>#REF!</v>
      </c>
      <c r="AD1368" s="1" t="e">
        <f>_xlfn.XLOOKUP(JuchuZan[[#This Row],[H'#]],#REF!,#REF!,"NA",0)</f>
        <v>#REF!</v>
      </c>
      <c r="AE1368" s="1" t="str">
        <f>_xlfn.XLOOKUP(JuchuZan[[#This Row],[H'#]],[3]Sheet1!$H$2:$H$1079,[3]Sheet1!$B$2:$B$1079,"NA",0)</f>
        <v>WHEEL CUTTING HALF 4</v>
      </c>
    </row>
    <row r="1369" spans="1:31">
      <c r="A1369" s="1" t="s">
        <v>3344</v>
      </c>
      <c r="B1369" s="1" t="s">
        <v>2816</v>
      </c>
      <c r="C1369" s="1" t="s">
        <v>2817</v>
      </c>
      <c r="D1369" s="1">
        <v>30</v>
      </c>
      <c r="E1369" s="1">
        <v>11250</v>
      </c>
      <c r="F1369" s="1">
        <v>60</v>
      </c>
      <c r="G1369" s="1" t="s">
        <v>38</v>
      </c>
      <c r="H1369" s="1" t="s">
        <v>172</v>
      </c>
      <c r="I1369" s="1" t="s">
        <v>173</v>
      </c>
      <c r="J1369" s="1" t="s">
        <v>174</v>
      </c>
      <c r="K1369" s="1" t="s">
        <v>38</v>
      </c>
      <c r="L1369" s="1" t="s">
        <v>38</v>
      </c>
      <c r="M1369" s="1" t="s">
        <v>38</v>
      </c>
      <c r="N1369" s="1">
        <v>64.3</v>
      </c>
      <c r="O1369" s="2">
        <v>1929</v>
      </c>
      <c r="P1369" s="1">
        <v>21</v>
      </c>
      <c r="Q1369" s="1">
        <v>20231110</v>
      </c>
      <c r="R1369" s="1">
        <v>20231110</v>
      </c>
      <c r="S1369" s="1">
        <v>20231110</v>
      </c>
      <c r="T1369" s="1" t="s">
        <v>38</v>
      </c>
      <c r="U1369" s="1" t="b">
        <v>0</v>
      </c>
      <c r="V1369" s="1" t="b">
        <v>1</v>
      </c>
      <c r="W1369" s="1" t="str" cm="1">
        <f t="array" ref="W1369">_xlfn.XLOOKUP(MID(JuchuZan[[#This Row],[Item'#]],2,3),INDEX(_dtRg_Material,,1),INDEX(_dtRg_Material,,2),"-")</f>
        <v>M</v>
      </c>
      <c r="X1369" s="1">
        <f>JuchuZan[[#This Row],[Total Length]]/JuchuZan[[#This Row],[OrderQty]]</f>
        <v>375</v>
      </c>
      <c r="Y1369" s="87">
        <f>JuchuZan[[#This Row],[TotalPrice]]+Y1368</f>
        <v>2966316.4400000004</v>
      </c>
      <c r="Z13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69" s="1">
        <f>JuchuZan[[#This Row],[Total Length]]/JuchuZan[[#This Row],[Total Block]]</f>
        <v>187.5</v>
      </c>
      <c r="AB1369" s="1">
        <f>JuchuZan[[#This Row],[TotalPrice]]/JuchuZan[[#This Row],[OrderQty]]</f>
        <v>64.3</v>
      </c>
      <c r="AC1369" s="1" t="e">
        <f>_xlfn.XLOOKUP(JuchuZan[[#This Row],[H'#]],#REF!,#REF!,"NA",0)</f>
        <v>#REF!</v>
      </c>
      <c r="AD1369" s="1" t="e">
        <f>_xlfn.XLOOKUP(JuchuZan[[#This Row],[H'#]],#REF!,#REF!,"NA",0)</f>
        <v>#REF!</v>
      </c>
      <c r="AE1369" s="1" t="str">
        <f>_xlfn.XLOOKUP(JuchuZan[[#This Row],[H'#]],[3]Sheet1!$H$2:$H$1079,[3]Sheet1!$B$2:$B$1079,"NA",0)</f>
        <v>WHEEL CUTTING HALF 4</v>
      </c>
    </row>
    <row r="1370" spans="1:31">
      <c r="A1370" s="1" t="s">
        <v>3345</v>
      </c>
      <c r="B1370" s="1" t="s">
        <v>2816</v>
      </c>
      <c r="C1370" s="1" t="s">
        <v>2817</v>
      </c>
      <c r="D1370" s="1">
        <v>30</v>
      </c>
      <c r="E1370" s="1">
        <v>11250</v>
      </c>
      <c r="F1370" s="1">
        <v>60</v>
      </c>
      <c r="G1370" s="1" t="s">
        <v>38</v>
      </c>
      <c r="H1370" s="1" t="s">
        <v>172</v>
      </c>
      <c r="I1370" s="1" t="s">
        <v>173</v>
      </c>
      <c r="J1370" s="1" t="s">
        <v>174</v>
      </c>
      <c r="K1370" s="1" t="s">
        <v>38</v>
      </c>
      <c r="L1370" s="1" t="s">
        <v>38</v>
      </c>
      <c r="M1370" s="1" t="s">
        <v>38</v>
      </c>
      <c r="N1370" s="1">
        <v>64.3</v>
      </c>
      <c r="O1370" s="2">
        <v>1929</v>
      </c>
      <c r="P1370" s="1">
        <v>21</v>
      </c>
      <c r="Q1370" s="1">
        <v>20231110</v>
      </c>
      <c r="R1370" s="1">
        <v>20231110</v>
      </c>
      <c r="S1370" s="1">
        <v>20231110</v>
      </c>
      <c r="T1370" s="1" t="s">
        <v>38</v>
      </c>
      <c r="U1370" s="1" t="b">
        <v>0</v>
      </c>
      <c r="V1370" s="1" t="b">
        <v>1</v>
      </c>
      <c r="W1370" s="1" t="str" cm="1">
        <f t="array" ref="W1370">_xlfn.XLOOKUP(MID(JuchuZan[[#This Row],[Item'#]],2,3),INDEX(_dtRg_Material,,1),INDEX(_dtRg_Material,,2),"-")</f>
        <v>M</v>
      </c>
      <c r="X1370" s="1">
        <f>JuchuZan[[#This Row],[Total Length]]/JuchuZan[[#This Row],[OrderQty]]</f>
        <v>375</v>
      </c>
      <c r="Y1370" s="87">
        <f>JuchuZan[[#This Row],[TotalPrice]]+Y1369</f>
        <v>2968245.4400000004</v>
      </c>
      <c r="Z13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0" s="1">
        <f>JuchuZan[[#This Row],[Total Length]]/JuchuZan[[#This Row],[Total Block]]</f>
        <v>187.5</v>
      </c>
      <c r="AB1370" s="1">
        <f>JuchuZan[[#This Row],[TotalPrice]]/JuchuZan[[#This Row],[OrderQty]]</f>
        <v>64.3</v>
      </c>
      <c r="AC1370" s="1" t="e">
        <f>_xlfn.XLOOKUP(JuchuZan[[#This Row],[H'#]],#REF!,#REF!,"NA",0)</f>
        <v>#REF!</v>
      </c>
      <c r="AD1370" s="1" t="e">
        <f>_xlfn.XLOOKUP(JuchuZan[[#This Row],[H'#]],#REF!,#REF!,"NA",0)</f>
        <v>#REF!</v>
      </c>
      <c r="AE1370" s="1" t="str">
        <f>_xlfn.XLOOKUP(JuchuZan[[#This Row],[H'#]],[3]Sheet1!$H$2:$H$1079,[3]Sheet1!$B$2:$B$1079,"NA",0)</f>
        <v>WHEEL CUTTING HALF 4</v>
      </c>
    </row>
    <row r="1371" spans="1:31">
      <c r="A1371" s="1" t="s">
        <v>3346</v>
      </c>
      <c r="B1371" s="1" t="s">
        <v>2816</v>
      </c>
      <c r="C1371" s="1" t="s">
        <v>2817</v>
      </c>
      <c r="D1371" s="1">
        <v>30</v>
      </c>
      <c r="E1371" s="1">
        <v>11250</v>
      </c>
      <c r="F1371" s="1">
        <v>60</v>
      </c>
      <c r="G1371" s="1" t="s">
        <v>38</v>
      </c>
      <c r="H1371" s="1" t="s">
        <v>172</v>
      </c>
      <c r="I1371" s="1" t="s">
        <v>173</v>
      </c>
      <c r="J1371" s="1" t="s">
        <v>174</v>
      </c>
      <c r="K1371" s="1" t="s">
        <v>38</v>
      </c>
      <c r="L1371" s="1" t="s">
        <v>38</v>
      </c>
      <c r="M1371" s="1" t="s">
        <v>38</v>
      </c>
      <c r="N1371" s="1">
        <v>64.3</v>
      </c>
      <c r="O1371" s="2">
        <v>1929</v>
      </c>
      <c r="P1371" s="1">
        <v>21</v>
      </c>
      <c r="Q1371" s="1">
        <v>20231110</v>
      </c>
      <c r="R1371" s="1">
        <v>20231110</v>
      </c>
      <c r="S1371" s="1">
        <v>20231110</v>
      </c>
      <c r="T1371" s="1" t="s">
        <v>38</v>
      </c>
      <c r="U1371" s="1" t="b">
        <v>0</v>
      </c>
      <c r="V1371" s="1" t="b">
        <v>1</v>
      </c>
      <c r="W1371" s="1" t="str" cm="1">
        <f t="array" ref="W1371">_xlfn.XLOOKUP(MID(JuchuZan[[#This Row],[Item'#]],2,3),INDEX(_dtRg_Material,,1),INDEX(_dtRg_Material,,2),"-")</f>
        <v>M</v>
      </c>
      <c r="X1371" s="1">
        <f>JuchuZan[[#This Row],[Total Length]]/JuchuZan[[#This Row],[OrderQty]]</f>
        <v>375</v>
      </c>
      <c r="Y1371" s="87">
        <f>JuchuZan[[#This Row],[TotalPrice]]+Y1370</f>
        <v>2970174.4400000004</v>
      </c>
      <c r="Z13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1" s="1">
        <f>JuchuZan[[#This Row],[Total Length]]/JuchuZan[[#This Row],[Total Block]]</f>
        <v>187.5</v>
      </c>
      <c r="AB1371" s="1">
        <f>JuchuZan[[#This Row],[TotalPrice]]/JuchuZan[[#This Row],[OrderQty]]</f>
        <v>64.3</v>
      </c>
      <c r="AC1371" s="1" t="e">
        <f>_xlfn.XLOOKUP(JuchuZan[[#This Row],[H'#]],#REF!,#REF!,"NA",0)</f>
        <v>#REF!</v>
      </c>
      <c r="AD1371" s="1" t="e">
        <f>_xlfn.XLOOKUP(JuchuZan[[#This Row],[H'#]],#REF!,#REF!,"NA",0)</f>
        <v>#REF!</v>
      </c>
      <c r="AE1371" s="1" t="str">
        <f>_xlfn.XLOOKUP(JuchuZan[[#This Row],[H'#]],[3]Sheet1!$H$2:$H$1079,[3]Sheet1!$B$2:$B$1079,"NA",0)</f>
        <v>WHEEL CUTTING HALF 4</v>
      </c>
    </row>
    <row r="1372" spans="1:31">
      <c r="A1372" s="1" t="s">
        <v>3347</v>
      </c>
      <c r="B1372" s="1" t="s">
        <v>2816</v>
      </c>
      <c r="C1372" s="1" t="s">
        <v>2817</v>
      </c>
      <c r="D1372" s="1">
        <v>30</v>
      </c>
      <c r="E1372" s="1">
        <v>11250</v>
      </c>
      <c r="F1372" s="1">
        <v>60</v>
      </c>
      <c r="G1372" s="1" t="s">
        <v>38</v>
      </c>
      <c r="H1372" s="1" t="s">
        <v>172</v>
      </c>
      <c r="I1372" s="1" t="s">
        <v>173</v>
      </c>
      <c r="J1372" s="1" t="s">
        <v>174</v>
      </c>
      <c r="K1372" s="1" t="s">
        <v>38</v>
      </c>
      <c r="L1372" s="1" t="s">
        <v>38</v>
      </c>
      <c r="M1372" s="1" t="s">
        <v>38</v>
      </c>
      <c r="N1372" s="1">
        <v>64.3</v>
      </c>
      <c r="O1372" s="2">
        <v>1929</v>
      </c>
      <c r="P1372" s="1">
        <v>21</v>
      </c>
      <c r="Q1372" s="1">
        <v>20231110</v>
      </c>
      <c r="R1372" s="1">
        <v>20231110</v>
      </c>
      <c r="S1372" s="1">
        <v>20231110</v>
      </c>
      <c r="T1372" s="1" t="s">
        <v>38</v>
      </c>
      <c r="U1372" s="1" t="b">
        <v>0</v>
      </c>
      <c r="V1372" s="1" t="b">
        <v>1</v>
      </c>
      <c r="W1372" s="1" t="str" cm="1">
        <f t="array" ref="W1372">_xlfn.XLOOKUP(MID(JuchuZan[[#This Row],[Item'#]],2,3),INDEX(_dtRg_Material,,1),INDEX(_dtRg_Material,,2),"-")</f>
        <v>M</v>
      </c>
      <c r="X1372" s="1">
        <f>JuchuZan[[#This Row],[Total Length]]/JuchuZan[[#This Row],[OrderQty]]</f>
        <v>375</v>
      </c>
      <c r="Y1372" s="87">
        <f>JuchuZan[[#This Row],[TotalPrice]]+Y1371</f>
        <v>2972103.4400000004</v>
      </c>
      <c r="Z13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2" s="1">
        <f>JuchuZan[[#This Row],[Total Length]]/JuchuZan[[#This Row],[Total Block]]</f>
        <v>187.5</v>
      </c>
      <c r="AB1372" s="1">
        <f>JuchuZan[[#This Row],[TotalPrice]]/JuchuZan[[#This Row],[OrderQty]]</f>
        <v>64.3</v>
      </c>
      <c r="AC1372" s="1" t="e">
        <f>_xlfn.XLOOKUP(JuchuZan[[#This Row],[H'#]],#REF!,#REF!,"NA",0)</f>
        <v>#REF!</v>
      </c>
      <c r="AD1372" s="1" t="e">
        <f>_xlfn.XLOOKUP(JuchuZan[[#This Row],[H'#]],#REF!,#REF!,"NA",0)</f>
        <v>#REF!</v>
      </c>
      <c r="AE1372" s="1" t="str">
        <f>_xlfn.XLOOKUP(JuchuZan[[#This Row],[H'#]],[3]Sheet1!$H$2:$H$1079,[3]Sheet1!$B$2:$B$1079,"NA",0)</f>
        <v>WHEEL CUTTING HALF 4</v>
      </c>
    </row>
    <row r="1373" spans="1:31">
      <c r="A1373" s="1" t="s">
        <v>3348</v>
      </c>
      <c r="B1373" s="1" t="s">
        <v>2816</v>
      </c>
      <c r="C1373" s="1" t="s">
        <v>2817</v>
      </c>
      <c r="D1373" s="1">
        <v>27</v>
      </c>
      <c r="E1373" s="1">
        <v>10125</v>
      </c>
      <c r="F1373" s="1">
        <v>54</v>
      </c>
      <c r="G1373" s="1" t="s">
        <v>38</v>
      </c>
      <c r="H1373" s="1" t="s">
        <v>172</v>
      </c>
      <c r="I1373" s="1" t="s">
        <v>173</v>
      </c>
      <c r="J1373" s="1" t="s">
        <v>174</v>
      </c>
      <c r="K1373" s="1" t="s">
        <v>38</v>
      </c>
      <c r="L1373" s="1" t="s">
        <v>38</v>
      </c>
      <c r="M1373" s="1" t="s">
        <v>38</v>
      </c>
      <c r="N1373" s="1">
        <v>64.3</v>
      </c>
      <c r="O1373" s="2">
        <v>1736.1</v>
      </c>
      <c r="P1373" s="1">
        <v>21</v>
      </c>
      <c r="Q1373" s="1">
        <v>20231110</v>
      </c>
      <c r="R1373" s="1">
        <v>20231110</v>
      </c>
      <c r="S1373" s="1">
        <v>20231110</v>
      </c>
      <c r="T1373" s="1" t="s">
        <v>38</v>
      </c>
      <c r="U1373" s="1" t="b">
        <v>0</v>
      </c>
      <c r="V1373" s="1" t="b">
        <v>1</v>
      </c>
      <c r="W1373" s="1" t="str" cm="1">
        <f t="array" ref="W1373">_xlfn.XLOOKUP(MID(JuchuZan[[#This Row],[Item'#]],2,3),INDEX(_dtRg_Material,,1),INDEX(_dtRg_Material,,2),"-")</f>
        <v>M</v>
      </c>
      <c r="X1373" s="1">
        <f>JuchuZan[[#This Row],[Total Length]]/JuchuZan[[#This Row],[OrderQty]]</f>
        <v>375</v>
      </c>
      <c r="Y1373" s="87">
        <f>JuchuZan[[#This Row],[TotalPrice]]+Y1372</f>
        <v>2973839.5400000005</v>
      </c>
      <c r="Z13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3" s="1">
        <f>JuchuZan[[#This Row],[Total Length]]/JuchuZan[[#This Row],[Total Block]]</f>
        <v>187.5</v>
      </c>
      <c r="AB1373" s="1">
        <f>JuchuZan[[#This Row],[TotalPrice]]/JuchuZan[[#This Row],[OrderQty]]</f>
        <v>64.3</v>
      </c>
      <c r="AC1373" s="1" t="e">
        <f>_xlfn.XLOOKUP(JuchuZan[[#This Row],[H'#]],#REF!,#REF!,"NA",0)</f>
        <v>#REF!</v>
      </c>
      <c r="AD1373" s="1" t="e">
        <f>_xlfn.XLOOKUP(JuchuZan[[#This Row],[H'#]],#REF!,#REF!,"NA",0)</f>
        <v>#REF!</v>
      </c>
      <c r="AE1373" s="1" t="str">
        <f>_xlfn.XLOOKUP(JuchuZan[[#This Row],[H'#]],[3]Sheet1!$H$2:$H$1079,[3]Sheet1!$B$2:$B$1079,"NA",0)</f>
        <v>WHEEL CUTTING HALF 4</v>
      </c>
    </row>
    <row r="1374" spans="1:31">
      <c r="A1374" s="1" t="s">
        <v>3349</v>
      </c>
      <c r="B1374" s="1" t="s">
        <v>2570</v>
      </c>
      <c r="C1374" s="1" t="s">
        <v>2571</v>
      </c>
      <c r="D1374" s="1">
        <v>120</v>
      </c>
      <c r="E1374" s="1">
        <v>0</v>
      </c>
      <c r="F1374" s="1">
        <v>120</v>
      </c>
      <c r="G1374" s="1" t="s">
        <v>1280</v>
      </c>
      <c r="H1374" s="1" t="s">
        <v>1866</v>
      </c>
      <c r="I1374" s="1" t="s">
        <v>233</v>
      </c>
      <c r="J1374" s="1" t="s">
        <v>114</v>
      </c>
      <c r="K1374" s="1" t="s">
        <v>105</v>
      </c>
      <c r="L1374" s="1" t="s">
        <v>61</v>
      </c>
      <c r="M1374" s="1" t="s">
        <v>53</v>
      </c>
      <c r="N1374" s="1">
        <v>24.6</v>
      </c>
      <c r="O1374" s="2">
        <v>2952</v>
      </c>
      <c r="P1374" s="1">
        <v>11</v>
      </c>
      <c r="Q1374" s="1">
        <v>20231023</v>
      </c>
      <c r="R1374" s="1">
        <v>20231110</v>
      </c>
      <c r="S1374" s="1">
        <v>20231110</v>
      </c>
      <c r="T1374" s="1" t="s">
        <v>38</v>
      </c>
      <c r="U1374" s="1" t="b">
        <v>0</v>
      </c>
      <c r="V1374" s="1" t="b">
        <v>1</v>
      </c>
      <c r="W1374" s="1" t="str" cm="1">
        <f t="array" ref="W1374">_xlfn.XLOOKUP(MID(JuchuZan[[#This Row],[Item'#]],2,3),INDEX(_dtRg_Material,,1),INDEX(_dtRg_Material,,2),"-")</f>
        <v>-</v>
      </c>
      <c r="X1374" s="1">
        <f>JuchuZan[[#This Row],[Total Length]]/JuchuZan[[#This Row],[OrderQty]]</f>
        <v>0</v>
      </c>
      <c r="Y1374" s="87">
        <f>JuchuZan[[#This Row],[TotalPrice]]+Y1373</f>
        <v>2976791.5400000005</v>
      </c>
      <c r="Z13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4" s="1">
        <f>JuchuZan[[#This Row],[Total Length]]/JuchuZan[[#This Row],[Total Block]]</f>
        <v>0</v>
      </c>
      <c r="AB1374" s="1">
        <f>JuchuZan[[#This Row],[TotalPrice]]/JuchuZan[[#This Row],[OrderQty]]</f>
        <v>24.6</v>
      </c>
      <c r="AC1374" s="1" t="e">
        <f>_xlfn.XLOOKUP(JuchuZan[[#This Row],[H'#]],#REF!,#REF!,"NA",0)</f>
        <v>#REF!</v>
      </c>
      <c r="AD1374" s="1" t="e">
        <f>_xlfn.XLOOKUP(JuchuZan[[#This Row],[H'#]],#REF!,#REF!,"NA",0)</f>
        <v>#REF!</v>
      </c>
      <c r="AE1374" s="1" t="str">
        <f>_xlfn.XLOOKUP(JuchuZan[[#This Row],[H'#]],[3]Sheet1!$H$2:$H$1079,[3]Sheet1!$B$2:$B$1079,"NA",0)</f>
        <v>BLOCK ASSEMBLY (GK)</v>
      </c>
    </row>
    <row r="1375" spans="1:31">
      <c r="A1375" s="1" t="s">
        <v>3350</v>
      </c>
      <c r="B1375" s="1" t="s">
        <v>3351</v>
      </c>
      <c r="C1375" s="1" t="s">
        <v>3352</v>
      </c>
      <c r="D1375" s="1">
        <v>12</v>
      </c>
      <c r="E1375" s="1">
        <v>4800</v>
      </c>
      <c r="F1375" s="1">
        <v>24</v>
      </c>
      <c r="G1375" s="1" t="s">
        <v>101</v>
      </c>
      <c r="H1375" s="1" t="s">
        <v>102</v>
      </c>
      <c r="I1375" s="1" t="s">
        <v>103</v>
      </c>
      <c r="J1375" s="1" t="s">
        <v>104</v>
      </c>
      <c r="K1375" s="1" t="s">
        <v>82</v>
      </c>
      <c r="L1375" s="1" t="s">
        <v>96</v>
      </c>
      <c r="M1375" s="1" t="s">
        <v>53</v>
      </c>
      <c r="N1375" s="1">
        <v>108.26</v>
      </c>
      <c r="O1375" s="2">
        <v>1299.1199999999999</v>
      </c>
      <c r="P1375" s="1">
        <v>11</v>
      </c>
      <c r="Q1375" s="1">
        <v>20231110</v>
      </c>
      <c r="R1375" s="1">
        <v>20231110</v>
      </c>
      <c r="S1375" s="1">
        <v>20231110</v>
      </c>
      <c r="T1375" s="1" t="s">
        <v>38</v>
      </c>
      <c r="U1375" s="1" t="b">
        <v>0</v>
      </c>
      <c r="V1375" s="1" t="b">
        <v>1</v>
      </c>
      <c r="W1375" s="1" t="str" cm="1">
        <f t="array" ref="W1375">_xlfn.XLOOKUP(MID(JuchuZan[[#This Row],[Item'#]],2,3),INDEX(_dtRg_Material,,1),INDEX(_dtRg_Material,,2),"-")</f>
        <v>-</v>
      </c>
      <c r="X1375" s="1">
        <f>JuchuZan[[#This Row],[Total Length]]/JuchuZan[[#This Row],[OrderQty]]</f>
        <v>400</v>
      </c>
      <c r="Y1375" s="87">
        <f>JuchuZan[[#This Row],[TotalPrice]]+Y1374</f>
        <v>2978090.6600000006</v>
      </c>
      <c r="Z13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5" s="1">
        <f>JuchuZan[[#This Row],[Total Length]]/JuchuZan[[#This Row],[Total Block]]</f>
        <v>200</v>
      </c>
      <c r="AB1375" s="1">
        <f>JuchuZan[[#This Row],[TotalPrice]]/JuchuZan[[#This Row],[OrderQty]]</f>
        <v>108.25999999999999</v>
      </c>
      <c r="AC1375" s="1" t="e">
        <f>_xlfn.XLOOKUP(JuchuZan[[#This Row],[H'#]],#REF!,#REF!,"NA",0)</f>
        <v>#REF!</v>
      </c>
      <c r="AD1375" s="1" t="e">
        <f>_xlfn.XLOOKUP(JuchuZan[[#This Row],[H'#]],#REF!,#REF!,"NA",0)</f>
        <v>#REF!</v>
      </c>
      <c r="AE1375" s="1" t="str">
        <f>_xlfn.XLOOKUP(JuchuZan[[#This Row],[H'#]],[3]Sheet1!$H$2:$H$1079,[3]Sheet1!$B$2:$B$1079,"NA",0)</f>
        <v>NA</v>
      </c>
    </row>
    <row r="1376" spans="1:31" hidden="1">
      <c r="A1376" s="1" t="s">
        <v>3353</v>
      </c>
      <c r="B1376" s="1" t="s">
        <v>3354</v>
      </c>
      <c r="C1376" s="1" t="s">
        <v>3355</v>
      </c>
      <c r="D1376" s="1">
        <v>20</v>
      </c>
      <c r="E1376" s="1">
        <v>0</v>
      </c>
      <c r="F1376" s="1">
        <v>20</v>
      </c>
      <c r="G1376" s="1" t="s">
        <v>215</v>
      </c>
      <c r="H1376" s="1" t="s">
        <v>49</v>
      </c>
      <c r="I1376" s="1" t="s">
        <v>50</v>
      </c>
      <c r="J1376" s="1" t="s">
        <v>59</v>
      </c>
      <c r="K1376" s="1" t="s">
        <v>115</v>
      </c>
      <c r="L1376" s="1" t="s">
        <v>61</v>
      </c>
      <c r="M1376" s="1" t="s">
        <v>38</v>
      </c>
      <c r="N1376" s="1">
        <v>32</v>
      </c>
      <c r="O1376" s="2">
        <v>640</v>
      </c>
      <c r="P1376" s="1">
        <v>11</v>
      </c>
      <c r="Q1376" s="1">
        <v>20231110</v>
      </c>
      <c r="R1376" s="1">
        <v>20231110</v>
      </c>
      <c r="S1376" s="1">
        <v>20231110</v>
      </c>
      <c r="T1376" s="1" t="s">
        <v>38</v>
      </c>
      <c r="U1376" s="1" t="b">
        <v>1</v>
      </c>
      <c r="V1376" s="1" t="b">
        <v>0</v>
      </c>
      <c r="W1376" s="1" t="str" cm="1">
        <f t="array" ref="W1376">_xlfn.XLOOKUP(MID(JuchuZan[[#This Row],[Item'#]],2,3),INDEX(_dtRg_Material,,1),INDEX(_dtRg_Material,,2),"-")</f>
        <v>-</v>
      </c>
      <c r="X1376" s="1">
        <f>JuchuZan[[#This Row],[Total Length]]/JuchuZan[[#This Row],[OrderQty]]</f>
        <v>0</v>
      </c>
      <c r="Y1376" s="87">
        <f>JuchuZan[[#This Row],[TotalPrice]]+Y1375</f>
        <v>2978730.6600000006</v>
      </c>
      <c r="Z13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6" s="1">
        <f>JuchuZan[[#This Row],[Total Length]]/JuchuZan[[#This Row],[Total Block]]</f>
        <v>0</v>
      </c>
      <c r="AB1376" s="1">
        <f>JuchuZan[[#This Row],[TotalPrice]]/JuchuZan[[#This Row],[OrderQty]]</f>
        <v>32</v>
      </c>
      <c r="AC1376" s="1" t="e">
        <f>_xlfn.XLOOKUP(JuchuZan[[#This Row],[H'#]],#REF!,#REF!,"NA",0)</f>
        <v>#REF!</v>
      </c>
      <c r="AD1376" s="1" t="e">
        <f>_xlfn.XLOOKUP(JuchuZan[[#This Row],[H'#]],#REF!,#REF!,"NA",0)</f>
        <v>#REF!</v>
      </c>
      <c r="AE1376" s="1" t="str">
        <f>_xlfn.XLOOKUP(JuchuZan[[#This Row],[H'#]],[3]Sheet1!$H$2:$H$1079,[3]Sheet1!$B$2:$B$1079,"NA",0)</f>
        <v>BLOCK ASSEMBLY (GK)</v>
      </c>
    </row>
    <row r="1377" spans="1:31">
      <c r="A1377" s="1" t="s">
        <v>3356</v>
      </c>
      <c r="B1377" s="1" t="s">
        <v>1059</v>
      </c>
      <c r="C1377" s="1" t="s">
        <v>1060</v>
      </c>
      <c r="D1377" s="1">
        <v>20</v>
      </c>
      <c r="E1377" s="1">
        <v>0</v>
      </c>
      <c r="F1377" s="1">
        <v>20</v>
      </c>
      <c r="G1377" s="1" t="s">
        <v>38</v>
      </c>
      <c r="H1377" s="1" t="s">
        <v>58</v>
      </c>
      <c r="I1377" s="1" t="s">
        <v>50</v>
      </c>
      <c r="J1377" s="1" t="s">
        <v>68</v>
      </c>
      <c r="K1377" s="1" t="s">
        <v>82</v>
      </c>
      <c r="L1377" s="1" t="s">
        <v>61</v>
      </c>
      <c r="M1377" s="1" t="s">
        <v>38</v>
      </c>
      <c r="N1377" s="1">
        <v>54.99</v>
      </c>
      <c r="O1377" s="2">
        <v>1099.8</v>
      </c>
      <c r="P1377" s="1">
        <v>21</v>
      </c>
      <c r="Q1377" s="1">
        <v>20231110</v>
      </c>
      <c r="R1377" s="1">
        <v>20231110</v>
      </c>
      <c r="S1377" s="1">
        <v>20231110</v>
      </c>
      <c r="T1377" s="1" t="s">
        <v>38</v>
      </c>
      <c r="U1377" s="1" t="b">
        <v>0</v>
      </c>
      <c r="V1377" s="1" t="b">
        <v>1</v>
      </c>
      <c r="W1377" s="1" t="str" cm="1">
        <f t="array" ref="W1377">_xlfn.XLOOKUP(MID(JuchuZan[[#This Row],[Item'#]],2,3),INDEX(_dtRg_Material,,1),INDEX(_dtRg_Material,,2),"-")</f>
        <v>-</v>
      </c>
      <c r="X1377" s="1">
        <f>JuchuZan[[#This Row],[Total Length]]/JuchuZan[[#This Row],[OrderQty]]</f>
        <v>0</v>
      </c>
      <c r="Y1377" s="87">
        <f>JuchuZan[[#This Row],[TotalPrice]]+Y1376</f>
        <v>2979830.4600000004</v>
      </c>
      <c r="Z13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7" s="1">
        <f>JuchuZan[[#This Row],[Total Length]]/JuchuZan[[#This Row],[Total Block]]</f>
        <v>0</v>
      </c>
      <c r="AB1377" s="1">
        <f>JuchuZan[[#This Row],[TotalPrice]]/JuchuZan[[#This Row],[OrderQty]]</f>
        <v>54.989999999999995</v>
      </c>
      <c r="AC1377" s="1" t="e">
        <f>_xlfn.XLOOKUP(JuchuZan[[#This Row],[H'#]],#REF!,#REF!,"NA",0)</f>
        <v>#REF!</v>
      </c>
      <c r="AD1377" s="1" t="e">
        <f>_xlfn.XLOOKUP(JuchuZan[[#This Row],[H'#]],#REF!,#REF!,"NA",0)</f>
        <v>#REF!</v>
      </c>
      <c r="AE1377" s="1" t="str">
        <f>_xlfn.XLOOKUP(JuchuZan[[#This Row],[H'#]],[3]Sheet1!$H$2:$H$1079,[3]Sheet1!$B$2:$B$1079,"NA",0)</f>
        <v>NA</v>
      </c>
    </row>
    <row r="1378" spans="1:31">
      <c r="A1378" s="1" t="s">
        <v>3357</v>
      </c>
      <c r="B1378" s="1" t="s">
        <v>3358</v>
      </c>
      <c r="C1378" s="1" t="s">
        <v>3359</v>
      </c>
      <c r="D1378" s="1">
        <v>1</v>
      </c>
      <c r="E1378" s="1">
        <v>1900</v>
      </c>
      <c r="F1378" s="1">
        <v>2</v>
      </c>
      <c r="G1378" s="1" t="s">
        <v>313</v>
      </c>
      <c r="H1378" s="1" t="s">
        <v>1171</v>
      </c>
      <c r="I1378" s="1" t="s">
        <v>233</v>
      </c>
      <c r="J1378" s="1" t="s">
        <v>114</v>
      </c>
      <c r="K1378" s="1" t="s">
        <v>105</v>
      </c>
      <c r="L1378" s="1" t="s">
        <v>38</v>
      </c>
      <c r="M1378" s="1" t="s">
        <v>53</v>
      </c>
      <c r="N1378" s="1">
        <v>455</v>
      </c>
      <c r="O1378" s="2">
        <v>455</v>
      </c>
      <c r="P1378" s="1">
        <v>11</v>
      </c>
      <c r="Q1378" s="1">
        <v>20231025</v>
      </c>
      <c r="R1378" s="1">
        <v>20231110</v>
      </c>
      <c r="S1378" s="1">
        <v>20231110</v>
      </c>
      <c r="T1378" s="1" t="s">
        <v>38</v>
      </c>
      <c r="U1378" s="1" t="b">
        <v>0</v>
      </c>
      <c r="V1378" s="1" t="b">
        <v>1</v>
      </c>
      <c r="W1378" s="1" t="str" cm="1">
        <f t="array" ref="W1378">_xlfn.XLOOKUP(MID(JuchuZan[[#This Row],[Item'#]],2,3),INDEX(_dtRg_Material,,1),INDEX(_dtRg_Material,,2),"-")</f>
        <v>-</v>
      </c>
      <c r="X1378" s="1">
        <f>JuchuZan[[#This Row],[Total Length]]/JuchuZan[[#This Row],[OrderQty]]</f>
        <v>1900</v>
      </c>
      <c r="Y1378" s="87">
        <f>JuchuZan[[#This Row],[TotalPrice]]+Y1377</f>
        <v>2980285.4600000004</v>
      </c>
      <c r="Z13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8" s="1">
        <f>JuchuZan[[#This Row],[Total Length]]/JuchuZan[[#This Row],[Total Block]]</f>
        <v>950</v>
      </c>
      <c r="AB1378" s="1">
        <f>JuchuZan[[#This Row],[TotalPrice]]/JuchuZan[[#This Row],[OrderQty]]</f>
        <v>455</v>
      </c>
      <c r="AC1378" s="1" t="e">
        <f>_xlfn.XLOOKUP(JuchuZan[[#This Row],[H'#]],#REF!,#REF!,"NA",0)</f>
        <v>#REF!</v>
      </c>
      <c r="AD1378" s="1" t="e">
        <f>_xlfn.XLOOKUP(JuchuZan[[#This Row],[H'#]],#REF!,#REF!,"NA",0)</f>
        <v>#REF!</v>
      </c>
      <c r="AE1378" s="1" t="str">
        <f>_xlfn.XLOOKUP(JuchuZan[[#This Row],[H'#]],[3]Sheet1!$H$2:$H$1079,[3]Sheet1!$B$2:$B$1079,"NA",0)</f>
        <v>NA</v>
      </c>
    </row>
    <row r="1379" spans="1:31" hidden="1">
      <c r="A1379" s="1" t="s">
        <v>3360</v>
      </c>
      <c r="B1379" s="1" t="s">
        <v>962</v>
      </c>
      <c r="C1379" s="1" t="s">
        <v>963</v>
      </c>
      <c r="D1379" s="1">
        <v>30</v>
      </c>
      <c r="E1379" s="1">
        <v>24600</v>
      </c>
      <c r="F1379" s="1">
        <v>60</v>
      </c>
      <c r="G1379" s="1" t="s">
        <v>38</v>
      </c>
      <c r="H1379" s="1" t="s">
        <v>49</v>
      </c>
      <c r="I1379" s="1" t="s">
        <v>50</v>
      </c>
      <c r="J1379" s="1" t="s">
        <v>59</v>
      </c>
      <c r="K1379" s="1" t="s">
        <v>167</v>
      </c>
      <c r="L1379" s="1" t="s">
        <v>38</v>
      </c>
      <c r="M1379" s="1" t="s">
        <v>38</v>
      </c>
      <c r="N1379" s="1">
        <v>97</v>
      </c>
      <c r="O1379" s="2">
        <v>2910</v>
      </c>
      <c r="P1379" s="1">
        <v>21</v>
      </c>
      <c r="Q1379" s="1">
        <v>20231110</v>
      </c>
      <c r="R1379" s="1">
        <v>20231110</v>
      </c>
      <c r="S1379" s="1">
        <v>20231110</v>
      </c>
      <c r="T1379" s="1" t="s">
        <v>38</v>
      </c>
      <c r="U1379" s="1" t="b">
        <v>1</v>
      </c>
      <c r="V1379" s="1" t="b">
        <v>0</v>
      </c>
      <c r="W1379" s="1" t="str" cm="1">
        <f t="array" ref="W1379">_xlfn.XLOOKUP(MID(JuchuZan[[#This Row],[Item'#]],2,3),INDEX(_dtRg_Material,,1),INDEX(_dtRg_Material,,2),"-")</f>
        <v>-</v>
      </c>
      <c r="X1379" s="1">
        <f>JuchuZan[[#This Row],[Total Length]]/JuchuZan[[#This Row],[OrderQty]]</f>
        <v>820</v>
      </c>
      <c r="Y1379" s="87">
        <f>JuchuZan[[#This Row],[TotalPrice]]+Y1378</f>
        <v>2983195.4600000004</v>
      </c>
      <c r="Z13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79" s="1">
        <f>JuchuZan[[#This Row],[Total Length]]/JuchuZan[[#This Row],[Total Block]]</f>
        <v>410</v>
      </c>
      <c r="AB1379" s="1">
        <f>JuchuZan[[#This Row],[TotalPrice]]/JuchuZan[[#This Row],[OrderQty]]</f>
        <v>97</v>
      </c>
      <c r="AC1379" s="1" t="e">
        <f>_xlfn.XLOOKUP(JuchuZan[[#This Row],[H'#]],#REF!,#REF!,"NA",0)</f>
        <v>#REF!</v>
      </c>
      <c r="AD1379" s="1" t="e">
        <f>_xlfn.XLOOKUP(JuchuZan[[#This Row],[H'#]],#REF!,#REF!,"NA",0)</f>
        <v>#REF!</v>
      </c>
      <c r="AE1379" s="1" t="str">
        <f>_xlfn.XLOOKUP(JuchuZan[[#This Row],[H'#]],[3]Sheet1!$H$2:$H$1079,[3]Sheet1!$B$2:$B$1079,"NA",0)</f>
        <v>NA</v>
      </c>
    </row>
    <row r="1380" spans="1:31" hidden="1">
      <c r="A1380" s="1" t="s">
        <v>3361</v>
      </c>
      <c r="B1380" s="1" t="s">
        <v>962</v>
      </c>
      <c r="C1380" s="1" t="s">
        <v>963</v>
      </c>
      <c r="D1380" s="1">
        <v>30</v>
      </c>
      <c r="E1380" s="1">
        <v>24600</v>
      </c>
      <c r="F1380" s="1">
        <v>60</v>
      </c>
      <c r="G1380" s="1" t="s">
        <v>38</v>
      </c>
      <c r="H1380" s="1" t="s">
        <v>49</v>
      </c>
      <c r="I1380" s="1" t="s">
        <v>50</v>
      </c>
      <c r="J1380" s="1" t="s">
        <v>59</v>
      </c>
      <c r="K1380" s="1" t="s">
        <v>167</v>
      </c>
      <c r="L1380" s="1" t="s">
        <v>38</v>
      </c>
      <c r="M1380" s="1" t="s">
        <v>38</v>
      </c>
      <c r="N1380" s="1">
        <v>97</v>
      </c>
      <c r="O1380" s="2">
        <v>2910</v>
      </c>
      <c r="P1380" s="1">
        <v>21</v>
      </c>
      <c r="Q1380" s="1">
        <v>20231110</v>
      </c>
      <c r="R1380" s="1">
        <v>20231110</v>
      </c>
      <c r="S1380" s="1">
        <v>20231110</v>
      </c>
      <c r="T1380" s="1" t="s">
        <v>38</v>
      </c>
      <c r="U1380" s="1" t="b">
        <v>1</v>
      </c>
      <c r="V1380" s="1" t="b">
        <v>0</v>
      </c>
      <c r="W1380" s="1" t="str" cm="1">
        <f t="array" ref="W1380">_xlfn.XLOOKUP(MID(JuchuZan[[#This Row],[Item'#]],2,3),INDEX(_dtRg_Material,,1),INDEX(_dtRg_Material,,2),"-")</f>
        <v>-</v>
      </c>
      <c r="X1380" s="1">
        <f>JuchuZan[[#This Row],[Total Length]]/JuchuZan[[#This Row],[OrderQty]]</f>
        <v>820</v>
      </c>
      <c r="Y1380" s="87">
        <f>JuchuZan[[#This Row],[TotalPrice]]+Y1379</f>
        <v>2986105.4600000004</v>
      </c>
      <c r="Z13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0" s="1">
        <f>JuchuZan[[#This Row],[Total Length]]/JuchuZan[[#This Row],[Total Block]]</f>
        <v>410</v>
      </c>
      <c r="AB1380" s="1">
        <f>JuchuZan[[#This Row],[TotalPrice]]/JuchuZan[[#This Row],[OrderQty]]</f>
        <v>97</v>
      </c>
      <c r="AC1380" s="1" t="e">
        <f>_xlfn.XLOOKUP(JuchuZan[[#This Row],[H'#]],#REF!,#REF!,"NA",0)</f>
        <v>#REF!</v>
      </c>
      <c r="AD1380" s="1" t="e">
        <f>_xlfn.XLOOKUP(JuchuZan[[#This Row],[H'#]],#REF!,#REF!,"NA",0)</f>
        <v>#REF!</v>
      </c>
      <c r="AE1380" s="1" t="str">
        <f>_xlfn.XLOOKUP(JuchuZan[[#This Row],[H'#]],[3]Sheet1!$H$2:$H$1079,[3]Sheet1!$B$2:$B$1079,"NA",0)</f>
        <v>NA</v>
      </c>
    </row>
    <row r="1381" spans="1:31" hidden="1">
      <c r="A1381" s="1" t="s">
        <v>3362</v>
      </c>
      <c r="B1381" s="1" t="s">
        <v>962</v>
      </c>
      <c r="C1381" s="1" t="s">
        <v>963</v>
      </c>
      <c r="D1381" s="1">
        <v>30</v>
      </c>
      <c r="E1381" s="1">
        <v>24600</v>
      </c>
      <c r="F1381" s="1">
        <v>60</v>
      </c>
      <c r="G1381" s="1" t="s">
        <v>38</v>
      </c>
      <c r="H1381" s="1" t="s">
        <v>49</v>
      </c>
      <c r="I1381" s="1" t="s">
        <v>50</v>
      </c>
      <c r="J1381" s="1" t="s">
        <v>59</v>
      </c>
      <c r="K1381" s="1" t="s">
        <v>167</v>
      </c>
      <c r="L1381" s="1" t="s">
        <v>38</v>
      </c>
      <c r="M1381" s="1" t="s">
        <v>38</v>
      </c>
      <c r="N1381" s="1">
        <v>97</v>
      </c>
      <c r="O1381" s="2">
        <v>2910</v>
      </c>
      <c r="P1381" s="1">
        <v>21</v>
      </c>
      <c r="Q1381" s="1">
        <v>20231110</v>
      </c>
      <c r="R1381" s="1">
        <v>20231110</v>
      </c>
      <c r="S1381" s="1">
        <v>20231110</v>
      </c>
      <c r="T1381" s="1" t="s">
        <v>38</v>
      </c>
      <c r="U1381" s="1" t="b">
        <v>1</v>
      </c>
      <c r="V1381" s="1" t="b">
        <v>0</v>
      </c>
      <c r="W1381" s="1" t="str" cm="1">
        <f t="array" ref="W1381">_xlfn.XLOOKUP(MID(JuchuZan[[#This Row],[Item'#]],2,3),INDEX(_dtRg_Material,,1),INDEX(_dtRg_Material,,2),"-")</f>
        <v>-</v>
      </c>
      <c r="X1381" s="1">
        <f>JuchuZan[[#This Row],[Total Length]]/JuchuZan[[#This Row],[OrderQty]]</f>
        <v>820</v>
      </c>
      <c r="Y1381" s="87">
        <f>JuchuZan[[#This Row],[TotalPrice]]+Y1380</f>
        <v>2989015.4600000004</v>
      </c>
      <c r="Z13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1" s="1">
        <f>JuchuZan[[#This Row],[Total Length]]/JuchuZan[[#This Row],[Total Block]]</f>
        <v>410</v>
      </c>
      <c r="AB1381" s="1">
        <f>JuchuZan[[#This Row],[TotalPrice]]/JuchuZan[[#This Row],[OrderQty]]</f>
        <v>97</v>
      </c>
      <c r="AC1381" s="1" t="e">
        <f>_xlfn.XLOOKUP(JuchuZan[[#This Row],[H'#]],#REF!,#REF!,"NA",0)</f>
        <v>#REF!</v>
      </c>
      <c r="AD1381" s="1" t="e">
        <f>_xlfn.XLOOKUP(JuchuZan[[#This Row],[H'#]],#REF!,#REF!,"NA",0)</f>
        <v>#REF!</v>
      </c>
      <c r="AE1381" s="1" t="str">
        <f>_xlfn.XLOOKUP(JuchuZan[[#This Row],[H'#]],[3]Sheet1!$H$2:$H$1079,[3]Sheet1!$B$2:$B$1079,"NA",0)</f>
        <v>NA</v>
      </c>
    </row>
    <row r="1382" spans="1:31">
      <c r="A1382" s="1" t="s">
        <v>3363</v>
      </c>
      <c r="B1382" s="1" t="s">
        <v>752</v>
      </c>
      <c r="C1382" s="1" t="s">
        <v>753</v>
      </c>
      <c r="D1382" s="1">
        <v>6</v>
      </c>
      <c r="E1382" s="1">
        <v>1380</v>
      </c>
      <c r="F1382" s="1">
        <v>6</v>
      </c>
      <c r="G1382" s="1" t="s">
        <v>38</v>
      </c>
      <c r="H1382" s="1" t="s">
        <v>372</v>
      </c>
      <c r="I1382" s="1" t="s">
        <v>129</v>
      </c>
      <c r="J1382" s="1" t="s">
        <v>239</v>
      </c>
      <c r="K1382" s="1" t="s">
        <v>192</v>
      </c>
      <c r="L1382" s="1" t="s">
        <v>38</v>
      </c>
      <c r="M1382" s="1" t="s">
        <v>38</v>
      </c>
      <c r="N1382" s="1">
        <v>88.78</v>
      </c>
      <c r="O1382" s="2">
        <v>532.67999999999995</v>
      </c>
      <c r="P1382" s="1">
        <v>21</v>
      </c>
      <c r="Q1382" s="1">
        <v>20231110</v>
      </c>
      <c r="R1382" s="1">
        <v>20231110</v>
      </c>
      <c r="S1382" s="1">
        <v>20231110</v>
      </c>
      <c r="T1382" s="1" t="s">
        <v>38</v>
      </c>
      <c r="U1382" s="1" t="b">
        <v>0</v>
      </c>
      <c r="V1382" s="1" t="b">
        <v>1</v>
      </c>
      <c r="W1382" s="1" t="str" cm="1">
        <f t="array" ref="W1382">_xlfn.XLOOKUP(MID(JuchuZan[[#This Row],[Item'#]],2,3),INDEX(_dtRg_Material,,1),INDEX(_dtRg_Material,,2),"-")</f>
        <v>M</v>
      </c>
      <c r="X1382" s="1">
        <f>JuchuZan[[#This Row],[Total Length]]/JuchuZan[[#This Row],[OrderQty]]</f>
        <v>230</v>
      </c>
      <c r="Y1382" s="87">
        <f>JuchuZan[[#This Row],[TotalPrice]]+Y1381</f>
        <v>2989548.1400000006</v>
      </c>
      <c r="Z13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2" s="1">
        <f>JuchuZan[[#This Row],[Total Length]]/JuchuZan[[#This Row],[Total Block]]</f>
        <v>230</v>
      </c>
      <c r="AB1382" s="1">
        <f>JuchuZan[[#This Row],[TotalPrice]]/JuchuZan[[#This Row],[OrderQty]]</f>
        <v>88.779999999999987</v>
      </c>
      <c r="AC1382" s="1" t="e">
        <f>_xlfn.XLOOKUP(JuchuZan[[#This Row],[H'#]],#REF!,#REF!,"NA",0)</f>
        <v>#REF!</v>
      </c>
      <c r="AD1382" s="1" t="e">
        <f>_xlfn.XLOOKUP(JuchuZan[[#This Row],[H'#]],#REF!,#REF!,"NA",0)</f>
        <v>#REF!</v>
      </c>
      <c r="AE1382" s="1" t="str">
        <f>_xlfn.XLOOKUP(JuchuZan[[#This Row],[H'#]],[3]Sheet1!$H$2:$H$1079,[3]Sheet1!$B$2:$B$1079,"NA",0)</f>
        <v>NA</v>
      </c>
    </row>
    <row r="1383" spans="1:31">
      <c r="A1383" s="1" t="s">
        <v>3364</v>
      </c>
      <c r="B1383" s="1" t="s">
        <v>3365</v>
      </c>
      <c r="C1383" s="1" t="s">
        <v>3366</v>
      </c>
      <c r="D1383" s="1">
        <v>2</v>
      </c>
      <c r="E1383" s="1">
        <v>1016</v>
      </c>
      <c r="F1383" s="1">
        <v>2</v>
      </c>
      <c r="G1383" s="1" t="s">
        <v>38</v>
      </c>
      <c r="H1383" s="1" t="s">
        <v>183</v>
      </c>
      <c r="I1383" s="1" t="s">
        <v>184</v>
      </c>
      <c r="J1383" s="1" t="s">
        <v>243</v>
      </c>
      <c r="K1383" s="1" t="s">
        <v>185</v>
      </c>
      <c r="L1383" s="1" t="s">
        <v>38</v>
      </c>
      <c r="M1383" s="1" t="s">
        <v>38</v>
      </c>
      <c r="N1383" s="1">
        <v>77.97</v>
      </c>
      <c r="O1383" s="2">
        <v>155.94</v>
      </c>
      <c r="P1383" s="1">
        <v>21</v>
      </c>
      <c r="Q1383" s="1">
        <v>20231110</v>
      </c>
      <c r="R1383" s="1">
        <v>20231110</v>
      </c>
      <c r="S1383" s="1">
        <v>20231110</v>
      </c>
      <c r="T1383" s="1" t="s">
        <v>38</v>
      </c>
      <c r="U1383" s="1" t="b">
        <v>0</v>
      </c>
      <c r="V1383" s="1" t="b">
        <v>1</v>
      </c>
      <c r="W1383" s="1" t="str" cm="1">
        <f t="array" ref="W1383">_xlfn.XLOOKUP(MID(JuchuZan[[#This Row],[Item'#]],2,3),INDEX(_dtRg_Material,,1),INDEX(_dtRg_Material,,2),"-")</f>
        <v>M</v>
      </c>
      <c r="X1383" s="1">
        <f>JuchuZan[[#This Row],[Total Length]]/JuchuZan[[#This Row],[OrderQty]]</f>
        <v>508</v>
      </c>
      <c r="Y1383" s="87">
        <f>JuchuZan[[#This Row],[TotalPrice]]+Y1382</f>
        <v>2989704.0800000005</v>
      </c>
      <c r="Z13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3" s="1">
        <f>JuchuZan[[#This Row],[Total Length]]/JuchuZan[[#This Row],[Total Block]]</f>
        <v>508</v>
      </c>
      <c r="AB1383" s="1">
        <f>JuchuZan[[#This Row],[TotalPrice]]/JuchuZan[[#This Row],[OrderQty]]</f>
        <v>77.97</v>
      </c>
      <c r="AC1383" s="1" t="e">
        <f>_xlfn.XLOOKUP(JuchuZan[[#This Row],[H'#]],#REF!,#REF!,"NA",0)</f>
        <v>#REF!</v>
      </c>
      <c r="AD1383" s="1" t="e">
        <f>_xlfn.XLOOKUP(JuchuZan[[#This Row],[H'#]],#REF!,#REF!,"NA",0)</f>
        <v>#REF!</v>
      </c>
      <c r="AE1383" s="1" t="str">
        <f>_xlfn.XLOOKUP(JuchuZan[[#This Row],[H'#]],[3]Sheet1!$H$2:$H$1079,[3]Sheet1!$B$2:$B$1079,"NA",0)</f>
        <v>NA</v>
      </c>
    </row>
    <row r="1384" spans="1:31">
      <c r="A1384" s="1" t="s">
        <v>3367</v>
      </c>
      <c r="B1384" s="1" t="s">
        <v>3368</v>
      </c>
      <c r="C1384" s="1" t="s">
        <v>3369</v>
      </c>
      <c r="D1384" s="1">
        <v>5</v>
      </c>
      <c r="E1384" s="1">
        <v>2600</v>
      </c>
      <c r="F1384" s="1">
        <v>0</v>
      </c>
      <c r="G1384" s="1" t="s">
        <v>38</v>
      </c>
      <c r="H1384" s="1" t="s">
        <v>232</v>
      </c>
      <c r="I1384" s="1" t="s">
        <v>233</v>
      </c>
      <c r="J1384" s="1" t="s">
        <v>81</v>
      </c>
      <c r="K1384" s="1" t="s">
        <v>38</v>
      </c>
      <c r="L1384" s="1" t="s">
        <v>61</v>
      </c>
      <c r="M1384" s="1" t="s">
        <v>38</v>
      </c>
      <c r="N1384" s="1">
        <v>35</v>
      </c>
      <c r="O1384" s="2">
        <v>175</v>
      </c>
      <c r="P1384" s="1">
        <v>21</v>
      </c>
      <c r="Q1384" s="1">
        <v>20231110</v>
      </c>
      <c r="R1384" s="1">
        <v>20231110</v>
      </c>
      <c r="S1384" s="1">
        <v>20231110</v>
      </c>
      <c r="T1384" s="1" t="s">
        <v>38</v>
      </c>
      <c r="U1384" s="1" t="b">
        <v>0</v>
      </c>
      <c r="V1384" s="1" t="b">
        <v>1</v>
      </c>
      <c r="W1384" s="1" t="str" cm="1">
        <f t="array" ref="W1384">_xlfn.XLOOKUP(MID(JuchuZan[[#This Row],[Item'#]],2,3),INDEX(_dtRg_Material,,1),INDEX(_dtRg_Material,,2),"-")</f>
        <v>-</v>
      </c>
      <c r="X1384" s="1">
        <f>JuchuZan[[#This Row],[Total Length]]/JuchuZan[[#This Row],[OrderQty]]</f>
        <v>520</v>
      </c>
      <c r="Y1384" s="87">
        <f>JuchuZan[[#This Row],[TotalPrice]]+Y1383</f>
        <v>2989879.0800000005</v>
      </c>
      <c r="Z13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4" s="1" t="e">
        <f>JuchuZan[[#This Row],[Total Length]]/JuchuZan[[#This Row],[Total Block]]</f>
        <v>#DIV/0!</v>
      </c>
      <c r="AB1384" s="1">
        <f>JuchuZan[[#This Row],[TotalPrice]]/JuchuZan[[#This Row],[OrderQty]]</f>
        <v>35</v>
      </c>
      <c r="AC1384" s="1" t="e">
        <f>_xlfn.XLOOKUP(JuchuZan[[#This Row],[H'#]],#REF!,#REF!,"NA",0)</f>
        <v>#REF!</v>
      </c>
      <c r="AD1384" s="1" t="e">
        <f>_xlfn.XLOOKUP(JuchuZan[[#This Row],[H'#]],#REF!,#REF!,"NA",0)</f>
        <v>#REF!</v>
      </c>
      <c r="AE1384" s="1" t="str">
        <f>_xlfn.XLOOKUP(JuchuZan[[#This Row],[H'#]],[3]Sheet1!$H$2:$H$1079,[3]Sheet1!$B$2:$B$1079,"NA",0)</f>
        <v>NA</v>
      </c>
    </row>
    <row r="1385" spans="1:31">
      <c r="A1385" s="1" t="s">
        <v>3370</v>
      </c>
      <c r="B1385" s="1" t="s">
        <v>3371</v>
      </c>
      <c r="C1385" s="1" t="s">
        <v>3372</v>
      </c>
      <c r="D1385" s="1">
        <v>10</v>
      </c>
      <c r="E1385" s="1">
        <v>50400</v>
      </c>
      <c r="F1385" s="1">
        <v>0</v>
      </c>
      <c r="G1385" s="1" t="s">
        <v>156</v>
      </c>
      <c r="H1385" s="1" t="s">
        <v>324</v>
      </c>
      <c r="I1385" s="1" t="s">
        <v>50</v>
      </c>
      <c r="J1385" s="1" t="s">
        <v>51</v>
      </c>
      <c r="K1385" s="1" t="s">
        <v>38</v>
      </c>
      <c r="L1385" s="1" t="s">
        <v>61</v>
      </c>
      <c r="M1385" s="1" t="s">
        <v>38</v>
      </c>
      <c r="N1385" s="1">
        <v>572.41999999999996</v>
      </c>
      <c r="O1385" s="2">
        <v>5724.2</v>
      </c>
      <c r="P1385" s="1">
        <v>11</v>
      </c>
      <c r="Q1385" s="1">
        <v>20231110</v>
      </c>
      <c r="R1385" s="1">
        <v>20231110</v>
      </c>
      <c r="S1385" s="1">
        <v>20231110</v>
      </c>
      <c r="T1385" s="1" t="s">
        <v>38</v>
      </c>
      <c r="U1385" s="1" t="b">
        <v>0</v>
      </c>
      <c r="V1385" s="1" t="b">
        <v>1</v>
      </c>
      <c r="W1385" s="1" t="str" cm="1">
        <f t="array" ref="W1385">_xlfn.XLOOKUP(MID(JuchuZan[[#This Row],[Item'#]],2,3),INDEX(_dtRg_Material,,1),INDEX(_dtRg_Material,,2),"-")</f>
        <v>-</v>
      </c>
      <c r="X1385" s="1">
        <f>JuchuZan[[#This Row],[Total Length]]/JuchuZan[[#This Row],[OrderQty]]</f>
        <v>5040</v>
      </c>
      <c r="Y1385" s="87">
        <f>JuchuZan[[#This Row],[TotalPrice]]+Y1384</f>
        <v>2995603.2800000007</v>
      </c>
      <c r="Z13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5" s="1" t="e">
        <f>JuchuZan[[#This Row],[Total Length]]/JuchuZan[[#This Row],[Total Block]]</f>
        <v>#DIV/0!</v>
      </c>
      <c r="AB1385" s="1">
        <f>JuchuZan[[#This Row],[TotalPrice]]/JuchuZan[[#This Row],[OrderQty]]</f>
        <v>572.41999999999996</v>
      </c>
      <c r="AC1385" s="1" t="e">
        <f>_xlfn.XLOOKUP(JuchuZan[[#This Row],[H'#]],#REF!,#REF!,"NA",0)</f>
        <v>#REF!</v>
      </c>
      <c r="AD1385" s="1" t="e">
        <f>_xlfn.XLOOKUP(JuchuZan[[#This Row],[H'#]],#REF!,#REF!,"NA",0)</f>
        <v>#REF!</v>
      </c>
      <c r="AE1385" s="1" t="str">
        <f>_xlfn.XLOOKUP(JuchuZan[[#This Row],[H'#]],[3]Sheet1!$H$2:$H$1079,[3]Sheet1!$B$2:$B$1079,"NA",0)</f>
        <v>NA</v>
      </c>
    </row>
    <row r="1386" spans="1:31">
      <c r="A1386" s="1" t="s">
        <v>3373</v>
      </c>
      <c r="B1386" s="1" t="s">
        <v>3374</v>
      </c>
      <c r="C1386" s="1" t="s">
        <v>3375</v>
      </c>
      <c r="D1386" s="1">
        <v>2</v>
      </c>
      <c r="E1386" s="1">
        <v>500</v>
      </c>
      <c r="F1386" s="1">
        <v>4</v>
      </c>
      <c r="G1386" s="1" t="s">
        <v>1519</v>
      </c>
      <c r="H1386" s="1" t="s">
        <v>49</v>
      </c>
      <c r="I1386" s="1" t="s">
        <v>50</v>
      </c>
      <c r="J1386" s="1" t="s">
        <v>114</v>
      </c>
      <c r="K1386" s="1" t="s">
        <v>60</v>
      </c>
      <c r="L1386" s="1" t="s">
        <v>38</v>
      </c>
      <c r="M1386" s="1" t="s">
        <v>38</v>
      </c>
      <c r="N1386" s="1">
        <v>125.54</v>
      </c>
      <c r="O1386" s="2">
        <v>251.08</v>
      </c>
      <c r="P1386" s="1">
        <v>11</v>
      </c>
      <c r="Q1386" s="1">
        <v>20231110</v>
      </c>
      <c r="R1386" s="1">
        <v>20231110</v>
      </c>
      <c r="S1386" s="1">
        <v>20231110</v>
      </c>
      <c r="T1386" s="1" t="s">
        <v>38</v>
      </c>
      <c r="U1386" s="1" t="b">
        <v>0</v>
      </c>
      <c r="V1386" s="1" t="b">
        <v>1</v>
      </c>
      <c r="W1386" s="1" t="str" cm="1">
        <f t="array" ref="W1386">_xlfn.XLOOKUP(MID(JuchuZan[[#This Row],[Item'#]],2,3),INDEX(_dtRg_Material,,1),INDEX(_dtRg_Material,,2),"-")</f>
        <v>-</v>
      </c>
      <c r="X1386" s="1">
        <f>JuchuZan[[#This Row],[Total Length]]/JuchuZan[[#This Row],[OrderQty]]</f>
        <v>250</v>
      </c>
      <c r="Y1386" s="87">
        <f>JuchuZan[[#This Row],[TotalPrice]]+Y1385</f>
        <v>2995854.3600000008</v>
      </c>
      <c r="Z13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6" s="1">
        <f>JuchuZan[[#This Row],[Total Length]]/JuchuZan[[#This Row],[Total Block]]</f>
        <v>125</v>
      </c>
      <c r="AB1386" s="1">
        <f>JuchuZan[[#This Row],[TotalPrice]]/JuchuZan[[#This Row],[OrderQty]]</f>
        <v>125.54</v>
      </c>
      <c r="AC1386" s="1" t="e">
        <f>_xlfn.XLOOKUP(JuchuZan[[#This Row],[H'#]],#REF!,#REF!,"NA",0)</f>
        <v>#REF!</v>
      </c>
      <c r="AD1386" s="1" t="e">
        <f>_xlfn.XLOOKUP(JuchuZan[[#This Row],[H'#]],#REF!,#REF!,"NA",0)</f>
        <v>#REF!</v>
      </c>
      <c r="AE1386" s="1" t="str">
        <f>_xlfn.XLOOKUP(JuchuZan[[#This Row],[H'#]],[3]Sheet1!$H$2:$H$1079,[3]Sheet1!$B$2:$B$1079,"NA",0)</f>
        <v>NA</v>
      </c>
    </row>
    <row r="1387" spans="1:31">
      <c r="A1387" s="1" t="s">
        <v>3376</v>
      </c>
      <c r="B1387" s="1" t="s">
        <v>3377</v>
      </c>
      <c r="C1387" s="1" t="s">
        <v>3378</v>
      </c>
      <c r="D1387" s="1">
        <v>2</v>
      </c>
      <c r="E1387" s="1">
        <v>560</v>
      </c>
      <c r="F1387" s="1">
        <v>2</v>
      </c>
      <c r="G1387" s="1" t="s">
        <v>1519</v>
      </c>
      <c r="H1387" s="1" t="s">
        <v>49</v>
      </c>
      <c r="I1387" s="1" t="s">
        <v>50</v>
      </c>
      <c r="J1387" s="1" t="s">
        <v>114</v>
      </c>
      <c r="K1387" s="1" t="s">
        <v>60</v>
      </c>
      <c r="L1387" s="1" t="s">
        <v>38</v>
      </c>
      <c r="M1387" s="1" t="s">
        <v>38</v>
      </c>
      <c r="N1387" s="1">
        <v>75.040000000000006</v>
      </c>
      <c r="O1387" s="2">
        <v>150.08000000000001</v>
      </c>
      <c r="P1387" s="1">
        <v>11</v>
      </c>
      <c r="Q1387" s="1">
        <v>20231110</v>
      </c>
      <c r="R1387" s="1">
        <v>20231110</v>
      </c>
      <c r="S1387" s="1">
        <v>20231110</v>
      </c>
      <c r="T1387" s="1" t="s">
        <v>38</v>
      </c>
      <c r="U1387" s="1" t="b">
        <v>0</v>
      </c>
      <c r="V1387" s="1" t="b">
        <v>1</v>
      </c>
      <c r="W1387" s="1" t="str" cm="1">
        <f t="array" ref="W1387">_xlfn.XLOOKUP(MID(JuchuZan[[#This Row],[Item'#]],2,3),INDEX(_dtRg_Material,,1),INDEX(_dtRg_Material,,2),"-")</f>
        <v>-</v>
      </c>
      <c r="X1387" s="1">
        <f>JuchuZan[[#This Row],[Total Length]]/JuchuZan[[#This Row],[OrderQty]]</f>
        <v>280</v>
      </c>
      <c r="Y1387" s="87">
        <f>JuchuZan[[#This Row],[TotalPrice]]+Y1386</f>
        <v>2996004.4400000009</v>
      </c>
      <c r="Z13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7" s="1">
        <f>JuchuZan[[#This Row],[Total Length]]/JuchuZan[[#This Row],[Total Block]]</f>
        <v>280</v>
      </c>
      <c r="AB1387" s="1">
        <f>JuchuZan[[#This Row],[TotalPrice]]/JuchuZan[[#This Row],[OrderQty]]</f>
        <v>75.040000000000006</v>
      </c>
      <c r="AC1387" s="1" t="e">
        <f>_xlfn.XLOOKUP(JuchuZan[[#This Row],[H'#]],#REF!,#REF!,"NA",0)</f>
        <v>#REF!</v>
      </c>
      <c r="AD1387" s="1" t="e">
        <f>_xlfn.XLOOKUP(JuchuZan[[#This Row],[H'#]],#REF!,#REF!,"NA",0)</f>
        <v>#REF!</v>
      </c>
      <c r="AE1387" s="1" t="str">
        <f>_xlfn.XLOOKUP(JuchuZan[[#This Row],[H'#]],[3]Sheet1!$H$2:$H$1079,[3]Sheet1!$B$2:$B$1079,"NA",0)</f>
        <v>NA</v>
      </c>
    </row>
    <row r="1388" spans="1:31">
      <c r="A1388" s="1" t="s">
        <v>3379</v>
      </c>
      <c r="B1388" s="1" t="s">
        <v>3380</v>
      </c>
      <c r="C1388" s="1" t="s">
        <v>3381</v>
      </c>
      <c r="D1388" s="1">
        <v>6</v>
      </c>
      <c r="E1388" s="1">
        <v>36330</v>
      </c>
      <c r="F1388" s="1">
        <v>18</v>
      </c>
      <c r="G1388" s="1" t="s">
        <v>559</v>
      </c>
      <c r="H1388" s="1" t="s">
        <v>66</v>
      </c>
      <c r="I1388" s="1" t="s">
        <v>67</v>
      </c>
      <c r="J1388" s="1" t="s">
        <v>68</v>
      </c>
      <c r="K1388" s="1" t="s">
        <v>60</v>
      </c>
      <c r="L1388" s="1" t="s">
        <v>96</v>
      </c>
      <c r="M1388" s="1" t="s">
        <v>208</v>
      </c>
      <c r="N1388" s="1">
        <v>928</v>
      </c>
      <c r="O1388" s="2">
        <v>5568</v>
      </c>
      <c r="P1388" s="1">
        <v>11</v>
      </c>
      <c r="Q1388" s="1">
        <v>20231113</v>
      </c>
      <c r="R1388" s="1">
        <v>20231113</v>
      </c>
      <c r="S1388" s="1">
        <v>0</v>
      </c>
      <c r="T1388" s="1" t="s">
        <v>38</v>
      </c>
      <c r="U1388" s="1" t="b">
        <v>0</v>
      </c>
      <c r="V1388" s="1" t="b">
        <v>1</v>
      </c>
      <c r="W1388" s="1" t="str" cm="1">
        <f t="array" ref="W1388">_xlfn.XLOOKUP(MID(JuchuZan[[#This Row],[Item'#]],2,3),INDEX(_dtRg_Material,,1),INDEX(_dtRg_Material,,2),"-")</f>
        <v>-</v>
      </c>
      <c r="X1388" s="1">
        <f>JuchuZan[[#This Row],[Total Length]]/JuchuZan[[#This Row],[OrderQty]]</f>
        <v>6055</v>
      </c>
      <c r="Y1388" s="87">
        <f>JuchuZan[[#This Row],[TotalPrice]]+Y1387</f>
        <v>3001572.4400000009</v>
      </c>
      <c r="Z13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388" s="1">
        <f>JuchuZan[[#This Row],[Total Length]]/JuchuZan[[#This Row],[Total Block]]</f>
        <v>2018.3333333333333</v>
      </c>
      <c r="AB1388" s="1">
        <f>JuchuZan[[#This Row],[TotalPrice]]/JuchuZan[[#This Row],[OrderQty]]</f>
        <v>928</v>
      </c>
      <c r="AC1388" s="1" t="e">
        <f>_xlfn.XLOOKUP(JuchuZan[[#This Row],[H'#]],#REF!,#REF!,"NA",0)</f>
        <v>#REF!</v>
      </c>
      <c r="AD1388" s="1" t="e">
        <f>_xlfn.XLOOKUP(JuchuZan[[#This Row],[H'#]],#REF!,#REF!,"NA",0)</f>
        <v>#REF!</v>
      </c>
      <c r="AE1388" s="1" t="str">
        <f>_xlfn.XLOOKUP(JuchuZan[[#This Row],[H'#]],[3]Sheet1!$H$2:$H$1079,[3]Sheet1!$B$2:$B$1079,"NA",0)</f>
        <v>NA</v>
      </c>
    </row>
    <row r="1389" spans="1:31">
      <c r="A1389" s="1" t="s">
        <v>3382</v>
      </c>
      <c r="B1389" s="1" t="s">
        <v>3383</v>
      </c>
      <c r="C1389" s="1" t="s">
        <v>3384</v>
      </c>
      <c r="D1389" s="1">
        <v>4</v>
      </c>
      <c r="E1389" s="1">
        <v>0</v>
      </c>
      <c r="F1389" s="1">
        <v>4</v>
      </c>
      <c r="G1389" s="1" t="s">
        <v>350</v>
      </c>
      <c r="H1389" s="1" t="s">
        <v>49</v>
      </c>
      <c r="I1389" s="1" t="s">
        <v>50</v>
      </c>
      <c r="J1389" s="1" t="s">
        <v>44</v>
      </c>
      <c r="K1389" s="1" t="s">
        <v>82</v>
      </c>
      <c r="L1389" s="1" t="s">
        <v>61</v>
      </c>
      <c r="M1389" s="1" t="s">
        <v>38</v>
      </c>
      <c r="N1389" s="1">
        <v>108</v>
      </c>
      <c r="O1389" s="2">
        <v>432</v>
      </c>
      <c r="P1389" s="1">
        <v>11</v>
      </c>
      <c r="Q1389" s="1">
        <v>20231113</v>
      </c>
      <c r="R1389" s="1">
        <v>20231113</v>
      </c>
      <c r="S1389" s="1">
        <v>20231113</v>
      </c>
      <c r="T1389" s="1" t="s">
        <v>38</v>
      </c>
      <c r="U1389" s="1" t="b">
        <v>0</v>
      </c>
      <c r="V1389" s="1" t="b">
        <v>1</v>
      </c>
      <c r="W1389" s="1" t="str" cm="1">
        <f t="array" ref="W1389">_xlfn.XLOOKUP(MID(JuchuZan[[#This Row],[Item'#]],2,3),INDEX(_dtRg_Material,,1),INDEX(_dtRg_Material,,2),"-")</f>
        <v>-</v>
      </c>
      <c r="X1389" s="1">
        <f>JuchuZan[[#This Row],[Total Length]]/JuchuZan[[#This Row],[OrderQty]]</f>
        <v>0</v>
      </c>
      <c r="Y1389" s="87">
        <f>JuchuZan[[#This Row],[TotalPrice]]+Y1388</f>
        <v>3002004.4400000009</v>
      </c>
      <c r="Z13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89" s="1">
        <f>JuchuZan[[#This Row],[Total Length]]/JuchuZan[[#This Row],[Total Block]]</f>
        <v>0</v>
      </c>
      <c r="AB1389" s="1">
        <f>JuchuZan[[#This Row],[TotalPrice]]/JuchuZan[[#This Row],[OrderQty]]</f>
        <v>108</v>
      </c>
      <c r="AC1389" s="1" t="e">
        <f>_xlfn.XLOOKUP(JuchuZan[[#This Row],[H'#]],#REF!,#REF!,"NA",0)</f>
        <v>#REF!</v>
      </c>
      <c r="AD1389" s="1" t="e">
        <f>_xlfn.XLOOKUP(JuchuZan[[#This Row],[H'#]],#REF!,#REF!,"NA",0)</f>
        <v>#REF!</v>
      </c>
      <c r="AE1389" s="1" t="str">
        <f>_xlfn.XLOOKUP(JuchuZan[[#This Row],[H'#]],[3]Sheet1!$H$2:$H$1079,[3]Sheet1!$B$2:$B$1079,"NA",0)</f>
        <v>NA</v>
      </c>
    </row>
    <row r="1390" spans="1:31">
      <c r="A1390" s="1" t="s">
        <v>3385</v>
      </c>
      <c r="B1390" s="1" t="s">
        <v>3386</v>
      </c>
      <c r="C1390" s="1" t="s">
        <v>3387</v>
      </c>
      <c r="D1390" s="1">
        <v>16</v>
      </c>
      <c r="E1390" s="1">
        <v>3920</v>
      </c>
      <c r="F1390" s="1">
        <v>32</v>
      </c>
      <c r="G1390" s="1" t="s">
        <v>3224</v>
      </c>
      <c r="H1390" s="1" t="s">
        <v>66</v>
      </c>
      <c r="I1390" s="1" t="s">
        <v>67</v>
      </c>
      <c r="J1390" s="1" t="s">
        <v>59</v>
      </c>
      <c r="K1390" s="1" t="s">
        <v>60</v>
      </c>
      <c r="L1390" s="1" t="s">
        <v>38</v>
      </c>
      <c r="M1390" s="1" t="s">
        <v>53</v>
      </c>
      <c r="N1390" s="1">
        <v>78</v>
      </c>
      <c r="O1390" s="2">
        <v>1248</v>
      </c>
      <c r="P1390" s="1">
        <v>11</v>
      </c>
      <c r="Q1390" s="1">
        <v>20231113</v>
      </c>
      <c r="R1390" s="1">
        <v>20231113</v>
      </c>
      <c r="S1390" s="1">
        <v>20231113</v>
      </c>
      <c r="T1390" s="1" t="s">
        <v>38</v>
      </c>
      <c r="U1390" s="1" t="b">
        <v>0</v>
      </c>
      <c r="V1390" s="1" t="b">
        <v>1</v>
      </c>
      <c r="W1390" s="1" t="str" cm="1">
        <f t="array" ref="W1390">_xlfn.XLOOKUP(MID(JuchuZan[[#This Row],[Item'#]],2,3),INDEX(_dtRg_Material,,1),INDEX(_dtRg_Material,,2),"-")</f>
        <v>-</v>
      </c>
      <c r="X1390" s="1">
        <f>JuchuZan[[#This Row],[Total Length]]/JuchuZan[[#This Row],[OrderQty]]</f>
        <v>245</v>
      </c>
      <c r="Y1390" s="87">
        <f>JuchuZan[[#This Row],[TotalPrice]]+Y1389</f>
        <v>3003252.4400000009</v>
      </c>
      <c r="Z13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0" s="1">
        <f>JuchuZan[[#This Row],[Total Length]]/JuchuZan[[#This Row],[Total Block]]</f>
        <v>122.5</v>
      </c>
      <c r="AB1390" s="1">
        <f>JuchuZan[[#This Row],[TotalPrice]]/JuchuZan[[#This Row],[OrderQty]]</f>
        <v>78</v>
      </c>
      <c r="AC1390" s="1" t="e">
        <f>_xlfn.XLOOKUP(JuchuZan[[#This Row],[H'#]],#REF!,#REF!,"NA",0)</f>
        <v>#REF!</v>
      </c>
      <c r="AD1390" s="1" t="e">
        <f>_xlfn.XLOOKUP(JuchuZan[[#This Row],[H'#]],#REF!,#REF!,"NA",0)</f>
        <v>#REF!</v>
      </c>
      <c r="AE1390" s="1" t="str">
        <f>_xlfn.XLOOKUP(JuchuZan[[#This Row],[H'#]],[3]Sheet1!$H$2:$H$1079,[3]Sheet1!$B$2:$B$1079,"NA",0)</f>
        <v>NA</v>
      </c>
    </row>
    <row r="1391" spans="1:31">
      <c r="A1391" s="1" t="s">
        <v>3388</v>
      </c>
      <c r="B1391" s="1" t="s">
        <v>3330</v>
      </c>
      <c r="C1391" s="1" t="s">
        <v>3331</v>
      </c>
      <c r="D1391" s="1">
        <v>1</v>
      </c>
      <c r="E1391" s="1">
        <v>0</v>
      </c>
      <c r="F1391" s="1">
        <v>1</v>
      </c>
      <c r="G1391" s="1" t="s">
        <v>3224</v>
      </c>
      <c r="H1391" s="1" t="s">
        <v>49</v>
      </c>
      <c r="I1391" s="1" t="s">
        <v>50</v>
      </c>
      <c r="J1391" s="1" t="s">
        <v>81</v>
      </c>
      <c r="K1391" s="1" t="s">
        <v>60</v>
      </c>
      <c r="L1391" s="1" t="s">
        <v>61</v>
      </c>
      <c r="M1391" s="1" t="s">
        <v>38</v>
      </c>
      <c r="N1391" s="1">
        <v>56</v>
      </c>
      <c r="O1391" s="2">
        <v>56</v>
      </c>
      <c r="P1391" s="1">
        <v>11</v>
      </c>
      <c r="Q1391" s="1">
        <v>20231113</v>
      </c>
      <c r="R1391" s="1">
        <v>20231113</v>
      </c>
      <c r="S1391" s="1">
        <v>20231113</v>
      </c>
      <c r="T1391" s="1" t="s">
        <v>38</v>
      </c>
      <c r="U1391" s="1" t="b">
        <v>0</v>
      </c>
      <c r="V1391" s="1" t="b">
        <v>1</v>
      </c>
      <c r="W1391" s="1" t="str" cm="1">
        <f t="array" ref="W1391">_xlfn.XLOOKUP(MID(JuchuZan[[#This Row],[Item'#]],2,3),INDEX(_dtRg_Material,,1),INDEX(_dtRg_Material,,2),"-")</f>
        <v>-</v>
      </c>
      <c r="X1391" s="1">
        <f>JuchuZan[[#This Row],[Total Length]]/JuchuZan[[#This Row],[OrderQty]]</f>
        <v>0</v>
      </c>
      <c r="Y1391" s="87">
        <f>JuchuZan[[#This Row],[TotalPrice]]+Y1390</f>
        <v>3003308.4400000009</v>
      </c>
      <c r="Z13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1" s="1">
        <f>JuchuZan[[#This Row],[Total Length]]/JuchuZan[[#This Row],[Total Block]]</f>
        <v>0</v>
      </c>
      <c r="AB1391" s="1">
        <f>JuchuZan[[#This Row],[TotalPrice]]/JuchuZan[[#This Row],[OrderQty]]</f>
        <v>56</v>
      </c>
      <c r="AC1391" s="1" t="e">
        <f>_xlfn.XLOOKUP(JuchuZan[[#This Row],[H'#]],#REF!,#REF!,"NA",0)</f>
        <v>#REF!</v>
      </c>
      <c r="AD1391" s="1" t="e">
        <f>_xlfn.XLOOKUP(JuchuZan[[#This Row],[H'#]],#REF!,#REF!,"NA",0)</f>
        <v>#REF!</v>
      </c>
      <c r="AE1391" s="1" t="str">
        <f>_xlfn.XLOOKUP(JuchuZan[[#This Row],[H'#]],[3]Sheet1!$H$2:$H$1079,[3]Sheet1!$B$2:$B$1079,"NA",0)</f>
        <v>INJECTION MOLDING</v>
      </c>
    </row>
    <row r="1392" spans="1:31">
      <c r="A1392" s="1" t="s">
        <v>3389</v>
      </c>
      <c r="B1392" s="1" t="s">
        <v>3222</v>
      </c>
      <c r="C1392" s="1" t="s">
        <v>3223</v>
      </c>
      <c r="D1392" s="1">
        <v>6</v>
      </c>
      <c r="E1392" s="1">
        <v>0</v>
      </c>
      <c r="F1392" s="1">
        <v>6</v>
      </c>
      <c r="G1392" s="1" t="s">
        <v>3224</v>
      </c>
      <c r="H1392" s="1" t="s">
        <v>49</v>
      </c>
      <c r="I1392" s="1" t="s">
        <v>50</v>
      </c>
      <c r="J1392" s="1" t="s">
        <v>81</v>
      </c>
      <c r="K1392" s="1" t="s">
        <v>82</v>
      </c>
      <c r="L1392" s="1" t="s">
        <v>61</v>
      </c>
      <c r="M1392" s="1" t="s">
        <v>53</v>
      </c>
      <c r="N1392" s="1">
        <v>38</v>
      </c>
      <c r="O1392" s="2">
        <v>228</v>
      </c>
      <c r="P1392" s="1">
        <v>11</v>
      </c>
      <c r="Q1392" s="1">
        <v>20231113</v>
      </c>
      <c r="R1392" s="1">
        <v>20231113</v>
      </c>
      <c r="S1392" s="1">
        <v>20231113</v>
      </c>
      <c r="T1392" s="1" t="s">
        <v>38</v>
      </c>
      <c r="U1392" s="1" t="b">
        <v>0</v>
      </c>
      <c r="V1392" s="1" t="b">
        <v>1</v>
      </c>
      <c r="W1392" s="1" t="str" cm="1">
        <f t="array" ref="W1392">_xlfn.XLOOKUP(MID(JuchuZan[[#This Row],[Item'#]],2,3),INDEX(_dtRg_Material,,1),INDEX(_dtRg_Material,,2),"-")</f>
        <v>-</v>
      </c>
      <c r="X1392" s="1">
        <f>JuchuZan[[#This Row],[Total Length]]/JuchuZan[[#This Row],[OrderQty]]</f>
        <v>0</v>
      </c>
      <c r="Y1392" s="87">
        <f>JuchuZan[[#This Row],[TotalPrice]]+Y1391</f>
        <v>3003536.4400000009</v>
      </c>
      <c r="Z13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2" s="1">
        <f>JuchuZan[[#This Row],[Total Length]]/JuchuZan[[#This Row],[Total Block]]</f>
        <v>0</v>
      </c>
      <c r="AB1392" s="1">
        <f>JuchuZan[[#This Row],[TotalPrice]]/JuchuZan[[#This Row],[OrderQty]]</f>
        <v>38</v>
      </c>
      <c r="AC1392" s="1" t="e">
        <f>_xlfn.XLOOKUP(JuchuZan[[#This Row],[H'#]],#REF!,#REF!,"NA",0)</f>
        <v>#REF!</v>
      </c>
      <c r="AD1392" s="1" t="e">
        <f>_xlfn.XLOOKUP(JuchuZan[[#This Row],[H'#]],#REF!,#REF!,"NA",0)</f>
        <v>#REF!</v>
      </c>
      <c r="AE1392" s="1" t="str">
        <f>_xlfn.XLOOKUP(JuchuZan[[#This Row],[H'#]],[3]Sheet1!$H$2:$H$1079,[3]Sheet1!$B$2:$B$1079,"NA",0)</f>
        <v>FINAL INSPECTION</v>
      </c>
    </row>
    <row r="1393" spans="1:31">
      <c r="A1393" s="1" t="s">
        <v>3390</v>
      </c>
      <c r="B1393" s="1" t="s">
        <v>2131</v>
      </c>
      <c r="C1393" s="1" t="s">
        <v>2132</v>
      </c>
      <c r="D1393" s="1">
        <v>10</v>
      </c>
      <c r="E1393" s="1">
        <v>7400</v>
      </c>
      <c r="F1393" s="1">
        <v>20</v>
      </c>
      <c r="G1393" s="1" t="s">
        <v>101</v>
      </c>
      <c r="H1393" s="1" t="s">
        <v>629</v>
      </c>
      <c r="I1393" s="1" t="s">
        <v>103</v>
      </c>
      <c r="J1393" s="1" t="s">
        <v>104</v>
      </c>
      <c r="K1393" s="1" t="s">
        <v>105</v>
      </c>
      <c r="L1393" s="1" t="s">
        <v>106</v>
      </c>
      <c r="M1393" s="1" t="s">
        <v>53</v>
      </c>
      <c r="N1393" s="1">
        <v>274.43</v>
      </c>
      <c r="O1393" s="2">
        <v>2744.3</v>
      </c>
      <c r="P1393" s="1">
        <v>11</v>
      </c>
      <c r="Q1393" s="1">
        <v>20231113</v>
      </c>
      <c r="R1393" s="1">
        <v>20231113</v>
      </c>
      <c r="S1393" s="1">
        <v>20231113</v>
      </c>
      <c r="T1393" s="1" t="s">
        <v>38</v>
      </c>
      <c r="U1393" s="1" t="b">
        <v>0</v>
      </c>
      <c r="V1393" s="1" t="b">
        <v>1</v>
      </c>
      <c r="W1393" s="1" t="str" cm="1">
        <f t="array" ref="W1393">_xlfn.XLOOKUP(MID(JuchuZan[[#This Row],[Item'#]],2,3),INDEX(_dtRg_Material,,1),INDEX(_dtRg_Material,,2),"-")</f>
        <v>M</v>
      </c>
      <c r="X1393" s="1">
        <f>JuchuZan[[#This Row],[Total Length]]/JuchuZan[[#This Row],[OrderQty]]</f>
        <v>740</v>
      </c>
      <c r="Y1393" s="87">
        <f>JuchuZan[[#This Row],[TotalPrice]]+Y1392</f>
        <v>3006280.7400000007</v>
      </c>
      <c r="Z13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3" s="1">
        <f>JuchuZan[[#This Row],[Total Length]]/JuchuZan[[#This Row],[Total Block]]</f>
        <v>370</v>
      </c>
      <c r="AB1393" s="1">
        <f>JuchuZan[[#This Row],[TotalPrice]]/JuchuZan[[#This Row],[OrderQty]]</f>
        <v>274.43</v>
      </c>
      <c r="AC1393" s="1" t="e">
        <f>_xlfn.XLOOKUP(JuchuZan[[#This Row],[H'#]],#REF!,#REF!,"NA",0)</f>
        <v>#REF!</v>
      </c>
      <c r="AD1393" s="1" t="e">
        <f>_xlfn.XLOOKUP(JuchuZan[[#This Row],[H'#]],#REF!,#REF!,"NA",0)</f>
        <v>#REF!</v>
      </c>
      <c r="AE1393" s="1" t="str">
        <f>_xlfn.XLOOKUP(JuchuZan[[#This Row],[H'#]],[3]Sheet1!$H$2:$H$1079,[3]Sheet1!$B$2:$B$1079,"NA",0)</f>
        <v>NA</v>
      </c>
    </row>
    <row r="1394" spans="1:31" hidden="1">
      <c r="A1394" s="1" t="s">
        <v>3391</v>
      </c>
      <c r="B1394" s="1" t="s">
        <v>3392</v>
      </c>
      <c r="C1394" s="1" t="s">
        <v>3393</v>
      </c>
      <c r="D1394" s="1">
        <v>1</v>
      </c>
      <c r="E1394" s="1">
        <v>0</v>
      </c>
      <c r="F1394" s="1">
        <v>1</v>
      </c>
      <c r="G1394" s="1" t="s">
        <v>156</v>
      </c>
      <c r="H1394" s="1" t="s">
        <v>49</v>
      </c>
      <c r="I1394" s="1" t="s">
        <v>50</v>
      </c>
      <c r="J1394" s="1" t="s">
        <v>325</v>
      </c>
      <c r="K1394" s="1" t="s">
        <v>82</v>
      </c>
      <c r="L1394" s="1" t="s">
        <v>61</v>
      </c>
      <c r="M1394" s="1" t="s">
        <v>38</v>
      </c>
      <c r="N1394" s="1">
        <v>221.97</v>
      </c>
      <c r="O1394" s="2">
        <v>221.97</v>
      </c>
      <c r="P1394" s="1">
        <v>11</v>
      </c>
      <c r="Q1394" s="1">
        <v>20231102</v>
      </c>
      <c r="R1394" s="1">
        <v>20231113</v>
      </c>
      <c r="S1394" s="1">
        <v>20231113</v>
      </c>
      <c r="T1394" s="1" t="s">
        <v>38</v>
      </c>
      <c r="U1394" s="1" t="b">
        <v>0</v>
      </c>
      <c r="V1394" s="1" t="b">
        <v>0</v>
      </c>
      <c r="W1394" s="1" t="str" cm="1">
        <f t="array" ref="W1394">_xlfn.XLOOKUP(MID(JuchuZan[[#This Row],[Item'#]],2,3),INDEX(_dtRg_Material,,1),INDEX(_dtRg_Material,,2),"-")</f>
        <v>-</v>
      </c>
      <c r="X1394" s="1">
        <f>JuchuZan[[#This Row],[Total Length]]/JuchuZan[[#This Row],[OrderQty]]</f>
        <v>0</v>
      </c>
      <c r="Y1394" s="87">
        <f>JuchuZan[[#This Row],[TotalPrice]]+Y1393</f>
        <v>3006502.7100000009</v>
      </c>
      <c r="Z13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4" s="1">
        <f>JuchuZan[[#This Row],[Total Length]]/JuchuZan[[#This Row],[Total Block]]</f>
        <v>0</v>
      </c>
      <c r="AB1394" s="1">
        <f>JuchuZan[[#This Row],[TotalPrice]]/JuchuZan[[#This Row],[OrderQty]]</f>
        <v>221.97</v>
      </c>
      <c r="AC1394" s="1" t="e">
        <f>_xlfn.XLOOKUP(JuchuZan[[#This Row],[H'#]],#REF!,#REF!,"NA",0)</f>
        <v>#REF!</v>
      </c>
      <c r="AD1394" s="1" t="e">
        <f>_xlfn.XLOOKUP(JuchuZan[[#This Row],[H'#]],#REF!,#REF!,"NA",0)</f>
        <v>#REF!</v>
      </c>
      <c r="AE1394" s="1" t="str">
        <f>_xlfn.XLOOKUP(JuchuZan[[#This Row],[H'#]],[3]Sheet1!$H$2:$H$1079,[3]Sheet1!$B$2:$B$1079,"NA",0)</f>
        <v>NA</v>
      </c>
    </row>
    <row r="1395" spans="1:31">
      <c r="A1395" s="1" t="s">
        <v>3394</v>
      </c>
      <c r="B1395" s="1" t="s">
        <v>3395</v>
      </c>
      <c r="C1395" s="1" t="s">
        <v>3396</v>
      </c>
      <c r="D1395" s="1">
        <v>32</v>
      </c>
      <c r="E1395" s="1">
        <v>0</v>
      </c>
      <c r="F1395" s="1">
        <v>32</v>
      </c>
      <c r="G1395" s="1" t="s">
        <v>3397</v>
      </c>
      <c r="H1395" s="1" t="s">
        <v>49</v>
      </c>
      <c r="I1395" s="1" t="s">
        <v>50</v>
      </c>
      <c r="J1395" s="1" t="s">
        <v>397</v>
      </c>
      <c r="K1395" s="1" t="s">
        <v>60</v>
      </c>
      <c r="L1395" s="1" t="s">
        <v>61</v>
      </c>
      <c r="M1395" s="1" t="s">
        <v>38</v>
      </c>
      <c r="N1395" s="1">
        <v>62.77</v>
      </c>
      <c r="O1395" s="2">
        <v>2008.64</v>
      </c>
      <c r="P1395" s="1">
        <v>11</v>
      </c>
      <c r="Q1395" s="1">
        <v>20230920</v>
      </c>
      <c r="R1395" s="1">
        <v>20231113</v>
      </c>
      <c r="S1395" s="1">
        <v>20231113</v>
      </c>
      <c r="T1395" s="1" t="s">
        <v>38</v>
      </c>
      <c r="U1395" s="1" t="b">
        <v>0</v>
      </c>
      <c r="V1395" s="1" t="b">
        <v>1</v>
      </c>
      <c r="W1395" s="1" t="str" cm="1">
        <f t="array" ref="W1395">_xlfn.XLOOKUP(MID(JuchuZan[[#This Row],[Item'#]],2,3),INDEX(_dtRg_Material,,1),INDEX(_dtRg_Material,,2),"-")</f>
        <v>-</v>
      </c>
      <c r="X1395" s="1">
        <f>JuchuZan[[#This Row],[Total Length]]/JuchuZan[[#This Row],[OrderQty]]</f>
        <v>0</v>
      </c>
      <c r="Y1395" s="87">
        <f>JuchuZan[[#This Row],[TotalPrice]]+Y1394</f>
        <v>3008511.350000001</v>
      </c>
      <c r="Z13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5" s="1">
        <f>JuchuZan[[#This Row],[Total Length]]/JuchuZan[[#This Row],[Total Block]]</f>
        <v>0</v>
      </c>
      <c r="AB1395" s="1">
        <f>JuchuZan[[#This Row],[TotalPrice]]/JuchuZan[[#This Row],[OrderQty]]</f>
        <v>62.77</v>
      </c>
      <c r="AC1395" s="1" t="e">
        <f>_xlfn.XLOOKUP(JuchuZan[[#This Row],[H'#]],#REF!,#REF!,"NA",0)</f>
        <v>#REF!</v>
      </c>
      <c r="AD1395" s="1" t="e">
        <f>_xlfn.XLOOKUP(JuchuZan[[#This Row],[H'#]],#REF!,#REF!,"NA",0)</f>
        <v>#REF!</v>
      </c>
      <c r="AE1395" s="1" t="str">
        <f>_xlfn.XLOOKUP(JuchuZan[[#This Row],[H'#]],[3]Sheet1!$H$2:$H$1079,[3]Sheet1!$B$2:$B$1079,"NA",0)</f>
        <v>NA</v>
      </c>
    </row>
    <row r="1396" spans="1:31">
      <c r="A1396" s="1" t="s">
        <v>3398</v>
      </c>
      <c r="B1396" s="1" t="s">
        <v>1705</v>
      </c>
      <c r="C1396" s="1" t="s">
        <v>1706</v>
      </c>
      <c r="D1396" s="1">
        <v>8</v>
      </c>
      <c r="E1396" s="1">
        <v>1960</v>
      </c>
      <c r="F1396" s="1">
        <v>16</v>
      </c>
      <c r="G1396" s="1" t="s">
        <v>171</v>
      </c>
      <c r="H1396" s="1" t="s">
        <v>172</v>
      </c>
      <c r="I1396" s="1" t="s">
        <v>173</v>
      </c>
      <c r="J1396" s="1" t="s">
        <v>243</v>
      </c>
      <c r="K1396" s="1" t="s">
        <v>38</v>
      </c>
      <c r="L1396" s="1" t="s">
        <v>38</v>
      </c>
      <c r="M1396" s="1" t="s">
        <v>38</v>
      </c>
      <c r="N1396" s="1">
        <v>53.05</v>
      </c>
      <c r="O1396" s="2">
        <v>424.4</v>
      </c>
      <c r="P1396" s="1">
        <v>11</v>
      </c>
      <c r="Q1396" s="1">
        <v>20231113</v>
      </c>
      <c r="R1396" s="1">
        <v>20231113</v>
      </c>
      <c r="S1396" s="1">
        <v>20231113</v>
      </c>
      <c r="T1396" s="1" t="s">
        <v>38</v>
      </c>
      <c r="U1396" s="1" t="b">
        <v>0</v>
      </c>
      <c r="V1396" s="1" t="b">
        <v>1</v>
      </c>
      <c r="W1396" s="1" t="str" cm="1">
        <f t="array" ref="W1396">_xlfn.XLOOKUP(MID(JuchuZan[[#This Row],[Item'#]],2,3),INDEX(_dtRg_Material,,1),INDEX(_dtRg_Material,,2),"-")</f>
        <v>M</v>
      </c>
      <c r="X1396" s="1">
        <f>JuchuZan[[#This Row],[Total Length]]/JuchuZan[[#This Row],[OrderQty]]</f>
        <v>245</v>
      </c>
      <c r="Y1396" s="87">
        <f>JuchuZan[[#This Row],[TotalPrice]]+Y1395</f>
        <v>3008935.7500000009</v>
      </c>
      <c r="Z13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6" s="1">
        <f>JuchuZan[[#This Row],[Total Length]]/JuchuZan[[#This Row],[Total Block]]</f>
        <v>122.5</v>
      </c>
      <c r="AB1396" s="1">
        <f>JuchuZan[[#This Row],[TotalPrice]]/JuchuZan[[#This Row],[OrderQty]]</f>
        <v>53.05</v>
      </c>
      <c r="AC1396" s="1" t="e">
        <f>_xlfn.XLOOKUP(JuchuZan[[#This Row],[H'#]],#REF!,#REF!,"NA",0)</f>
        <v>#REF!</v>
      </c>
      <c r="AD1396" s="1" t="e">
        <f>_xlfn.XLOOKUP(JuchuZan[[#This Row],[H'#]],#REF!,#REF!,"NA",0)</f>
        <v>#REF!</v>
      </c>
      <c r="AE1396" s="1" t="str">
        <f>_xlfn.XLOOKUP(JuchuZan[[#This Row],[H'#]],[3]Sheet1!$H$2:$H$1079,[3]Sheet1!$B$2:$B$1079,"NA",0)</f>
        <v>NA</v>
      </c>
    </row>
    <row r="1397" spans="1:31">
      <c r="A1397" s="1" t="s">
        <v>3399</v>
      </c>
      <c r="B1397" s="1" t="s">
        <v>3400</v>
      </c>
      <c r="C1397" s="1" t="s">
        <v>3401</v>
      </c>
      <c r="D1397" s="1">
        <v>1</v>
      </c>
      <c r="E1397" s="1">
        <v>64</v>
      </c>
      <c r="F1397" s="1">
        <v>1</v>
      </c>
      <c r="G1397" s="1" t="s">
        <v>3402</v>
      </c>
      <c r="H1397" s="1" t="s">
        <v>189</v>
      </c>
      <c r="I1397" s="1" t="s">
        <v>190</v>
      </c>
      <c r="J1397" s="1" t="s">
        <v>239</v>
      </c>
      <c r="K1397" s="1" t="s">
        <v>192</v>
      </c>
      <c r="L1397" s="1" t="s">
        <v>38</v>
      </c>
      <c r="M1397" s="1" t="s">
        <v>38</v>
      </c>
      <c r="N1397" s="1">
        <v>54.89</v>
      </c>
      <c r="O1397" s="2">
        <v>54.89</v>
      </c>
      <c r="P1397" s="1">
        <v>11</v>
      </c>
      <c r="Q1397" s="1">
        <v>20231114</v>
      </c>
      <c r="R1397" s="1">
        <v>20231114</v>
      </c>
      <c r="S1397" s="1">
        <v>0</v>
      </c>
      <c r="T1397" s="1" t="s">
        <v>38</v>
      </c>
      <c r="U1397" s="1" t="b">
        <v>0</v>
      </c>
      <c r="V1397" s="1" t="b">
        <v>1</v>
      </c>
      <c r="W1397" s="1" t="str" cm="1">
        <f t="array" ref="W1397">_xlfn.XLOOKUP(MID(JuchuZan[[#This Row],[Item'#]],2,3),INDEX(_dtRg_Material,,1),INDEX(_dtRg_Material,,2),"-")</f>
        <v>-</v>
      </c>
      <c r="X1397" s="1">
        <f>JuchuZan[[#This Row],[Total Length]]/JuchuZan[[#This Row],[OrderQty]]</f>
        <v>64</v>
      </c>
      <c r="Y1397" s="87">
        <f>JuchuZan[[#This Row],[TotalPrice]]+Y1396</f>
        <v>3008990.6400000011</v>
      </c>
      <c r="Z13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7" s="1">
        <f>JuchuZan[[#This Row],[Total Length]]/JuchuZan[[#This Row],[Total Block]]</f>
        <v>64</v>
      </c>
      <c r="AB1397" s="1">
        <f>JuchuZan[[#This Row],[TotalPrice]]/JuchuZan[[#This Row],[OrderQty]]</f>
        <v>54.89</v>
      </c>
      <c r="AC1397" s="1" t="e">
        <f>_xlfn.XLOOKUP(JuchuZan[[#This Row],[H'#]],#REF!,#REF!,"NA",0)</f>
        <v>#REF!</v>
      </c>
      <c r="AD1397" s="1" t="e">
        <f>_xlfn.XLOOKUP(JuchuZan[[#This Row],[H'#]],#REF!,#REF!,"NA",0)</f>
        <v>#REF!</v>
      </c>
      <c r="AE1397" s="1" t="str">
        <f>_xlfn.XLOOKUP(JuchuZan[[#This Row],[H'#]],[3]Sheet1!$H$2:$H$1079,[3]Sheet1!$B$2:$B$1079,"NA",0)</f>
        <v>NA</v>
      </c>
    </row>
    <row r="1398" spans="1:31">
      <c r="A1398" s="1" t="s">
        <v>3403</v>
      </c>
      <c r="B1398" s="1" t="s">
        <v>3404</v>
      </c>
      <c r="C1398" s="1" t="s">
        <v>3405</v>
      </c>
      <c r="D1398" s="1">
        <v>4</v>
      </c>
      <c r="E1398" s="1">
        <v>3040</v>
      </c>
      <c r="F1398" s="1">
        <v>8</v>
      </c>
      <c r="G1398" s="1" t="s">
        <v>2878</v>
      </c>
      <c r="H1398" s="1" t="s">
        <v>1171</v>
      </c>
      <c r="I1398" s="1" t="s">
        <v>233</v>
      </c>
      <c r="J1398" s="1" t="s">
        <v>51</v>
      </c>
      <c r="K1398" s="1" t="s">
        <v>1867</v>
      </c>
      <c r="L1398" s="1" t="s">
        <v>38</v>
      </c>
      <c r="M1398" s="1" t="s">
        <v>38</v>
      </c>
      <c r="N1398" s="1">
        <v>223.93</v>
      </c>
      <c r="O1398" s="2">
        <v>895.72</v>
      </c>
      <c r="P1398" s="1">
        <v>11</v>
      </c>
      <c r="Q1398" s="1">
        <v>20231114</v>
      </c>
      <c r="R1398" s="1">
        <v>20231114</v>
      </c>
      <c r="S1398" s="1">
        <v>20231114</v>
      </c>
      <c r="T1398" s="1" t="s">
        <v>38</v>
      </c>
      <c r="U1398" s="1" t="b">
        <v>0</v>
      </c>
      <c r="V1398" s="1" t="b">
        <v>1</v>
      </c>
      <c r="W1398" s="1" t="str" cm="1">
        <f t="array" ref="W1398">_xlfn.XLOOKUP(MID(JuchuZan[[#This Row],[Item'#]],2,3),INDEX(_dtRg_Material,,1),INDEX(_dtRg_Material,,2),"-")</f>
        <v>-</v>
      </c>
      <c r="X1398" s="1">
        <f>JuchuZan[[#This Row],[Total Length]]/JuchuZan[[#This Row],[OrderQty]]</f>
        <v>760</v>
      </c>
      <c r="Y1398" s="87">
        <f>JuchuZan[[#This Row],[TotalPrice]]+Y1397</f>
        <v>3009886.3600000013</v>
      </c>
      <c r="Z13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8" s="1">
        <f>JuchuZan[[#This Row],[Total Length]]/JuchuZan[[#This Row],[Total Block]]</f>
        <v>380</v>
      </c>
      <c r="AB1398" s="1">
        <f>JuchuZan[[#This Row],[TotalPrice]]/JuchuZan[[#This Row],[OrderQty]]</f>
        <v>223.93</v>
      </c>
      <c r="AC1398" s="1" t="e">
        <f>_xlfn.XLOOKUP(JuchuZan[[#This Row],[H'#]],#REF!,#REF!,"NA",0)</f>
        <v>#REF!</v>
      </c>
      <c r="AD1398" s="1" t="e">
        <f>_xlfn.XLOOKUP(JuchuZan[[#This Row],[H'#]],#REF!,#REF!,"NA",0)</f>
        <v>#REF!</v>
      </c>
      <c r="AE1398" s="1" t="str">
        <f>_xlfn.XLOOKUP(JuchuZan[[#This Row],[H'#]],[3]Sheet1!$H$2:$H$1079,[3]Sheet1!$B$2:$B$1079,"NA",0)</f>
        <v>NA</v>
      </c>
    </row>
    <row r="1399" spans="1:31" hidden="1">
      <c r="A1399" s="1" t="s">
        <v>3406</v>
      </c>
      <c r="B1399" s="1" t="s">
        <v>2167</v>
      </c>
      <c r="C1399" s="1" t="s">
        <v>2168</v>
      </c>
      <c r="D1399" s="1">
        <v>4</v>
      </c>
      <c r="E1399" s="1">
        <v>1600</v>
      </c>
      <c r="F1399" s="1">
        <v>4</v>
      </c>
      <c r="G1399" s="1" t="s">
        <v>123</v>
      </c>
      <c r="H1399" s="1" t="s">
        <v>49</v>
      </c>
      <c r="I1399" s="1" t="s">
        <v>50</v>
      </c>
      <c r="J1399" s="1" t="s">
        <v>325</v>
      </c>
      <c r="K1399" s="1" t="s">
        <v>115</v>
      </c>
      <c r="L1399" s="1" t="s">
        <v>38</v>
      </c>
      <c r="M1399" s="1" t="s">
        <v>38</v>
      </c>
      <c r="N1399" s="1">
        <v>373.38</v>
      </c>
      <c r="O1399" s="2">
        <v>1493.52</v>
      </c>
      <c r="P1399" s="1">
        <v>11</v>
      </c>
      <c r="Q1399" s="1">
        <v>20230505</v>
      </c>
      <c r="R1399" s="1">
        <v>20231114</v>
      </c>
      <c r="S1399" s="1">
        <v>20231114</v>
      </c>
      <c r="T1399" s="1" t="s">
        <v>38</v>
      </c>
      <c r="U1399" s="1" t="b">
        <v>0</v>
      </c>
      <c r="V1399" s="1" t="b">
        <v>0</v>
      </c>
      <c r="W1399" s="1" t="str" cm="1">
        <f t="array" ref="W1399">_xlfn.XLOOKUP(MID(JuchuZan[[#This Row],[Item'#]],2,3),INDEX(_dtRg_Material,,1),INDEX(_dtRg_Material,,2),"-")</f>
        <v>-</v>
      </c>
      <c r="X1399" s="1">
        <f>JuchuZan[[#This Row],[Total Length]]/JuchuZan[[#This Row],[OrderQty]]</f>
        <v>400</v>
      </c>
      <c r="Y1399" s="87">
        <f>JuchuZan[[#This Row],[TotalPrice]]+Y1398</f>
        <v>3011379.8800000013</v>
      </c>
      <c r="Z13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399" s="1">
        <f>JuchuZan[[#This Row],[Total Length]]/JuchuZan[[#This Row],[Total Block]]</f>
        <v>400</v>
      </c>
      <c r="AB1399" s="1">
        <f>JuchuZan[[#This Row],[TotalPrice]]/JuchuZan[[#This Row],[OrderQty]]</f>
        <v>373.38</v>
      </c>
      <c r="AC1399" s="1" t="e">
        <f>_xlfn.XLOOKUP(JuchuZan[[#This Row],[H'#]],#REF!,#REF!,"NA",0)</f>
        <v>#REF!</v>
      </c>
      <c r="AD1399" s="1" t="e">
        <f>_xlfn.XLOOKUP(JuchuZan[[#This Row],[H'#]],#REF!,#REF!,"NA",0)</f>
        <v>#REF!</v>
      </c>
      <c r="AE1399" s="1" t="str">
        <f>_xlfn.XLOOKUP(JuchuZan[[#This Row],[H'#]],[3]Sheet1!$H$2:$H$1079,[3]Sheet1!$B$2:$B$1079,"NA",0)</f>
        <v>NA</v>
      </c>
    </row>
    <row r="1400" spans="1:31">
      <c r="A1400" s="1" t="s">
        <v>3407</v>
      </c>
      <c r="B1400" s="1" t="s">
        <v>3138</v>
      </c>
      <c r="C1400" s="1" t="s">
        <v>3139</v>
      </c>
      <c r="D1400" s="1">
        <v>75</v>
      </c>
      <c r="E1400" s="1">
        <v>75000</v>
      </c>
      <c r="F1400" s="1">
        <v>150</v>
      </c>
      <c r="G1400" s="1" t="s">
        <v>3092</v>
      </c>
      <c r="H1400" s="1" t="s">
        <v>66</v>
      </c>
      <c r="I1400" s="1" t="s">
        <v>67</v>
      </c>
      <c r="J1400" s="1" t="s">
        <v>114</v>
      </c>
      <c r="K1400" s="1" t="s">
        <v>60</v>
      </c>
      <c r="L1400" s="1" t="s">
        <v>38</v>
      </c>
      <c r="M1400" s="1" t="s">
        <v>38</v>
      </c>
      <c r="N1400" s="1">
        <v>71</v>
      </c>
      <c r="O1400" s="2">
        <v>5325</v>
      </c>
      <c r="P1400" s="1">
        <v>11</v>
      </c>
      <c r="Q1400" s="1">
        <v>20231114</v>
      </c>
      <c r="R1400" s="1">
        <v>20231114</v>
      </c>
      <c r="S1400" s="1">
        <v>20231114</v>
      </c>
      <c r="T1400" s="1" t="s">
        <v>38</v>
      </c>
      <c r="U1400" s="1" t="b">
        <v>0</v>
      </c>
      <c r="V1400" s="1" t="b">
        <v>1</v>
      </c>
      <c r="W1400" s="1" t="str" cm="1">
        <f t="array" ref="W1400">_xlfn.XLOOKUP(MID(JuchuZan[[#This Row],[Item'#]],2,3),INDEX(_dtRg_Material,,1),INDEX(_dtRg_Material,,2),"-")</f>
        <v>-</v>
      </c>
      <c r="X1400" s="1">
        <f>JuchuZan[[#This Row],[Total Length]]/JuchuZan[[#This Row],[OrderQty]]</f>
        <v>1000</v>
      </c>
      <c r="Y1400" s="87">
        <f>JuchuZan[[#This Row],[TotalPrice]]+Y1399</f>
        <v>3016704.8800000013</v>
      </c>
      <c r="Z14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0" s="1">
        <f>JuchuZan[[#This Row],[Total Length]]/JuchuZan[[#This Row],[Total Block]]</f>
        <v>500</v>
      </c>
      <c r="AB1400" s="1">
        <f>JuchuZan[[#This Row],[TotalPrice]]/JuchuZan[[#This Row],[OrderQty]]</f>
        <v>71</v>
      </c>
      <c r="AC1400" s="1" t="e">
        <f>_xlfn.XLOOKUP(JuchuZan[[#This Row],[H'#]],#REF!,#REF!,"NA",0)</f>
        <v>#REF!</v>
      </c>
      <c r="AD1400" s="1" t="e">
        <f>_xlfn.XLOOKUP(JuchuZan[[#This Row],[H'#]],#REF!,#REF!,"NA",0)</f>
        <v>#REF!</v>
      </c>
      <c r="AE1400" s="1" t="str">
        <f>_xlfn.XLOOKUP(JuchuZan[[#This Row],[H'#]],[3]Sheet1!$H$2:$H$1079,[3]Sheet1!$B$2:$B$1079,"NA",0)</f>
        <v>RAIL GROOVE GRINDING</v>
      </c>
    </row>
    <row r="1401" spans="1:31">
      <c r="A1401" s="1" t="s">
        <v>3408</v>
      </c>
      <c r="B1401" s="1" t="s">
        <v>3409</v>
      </c>
      <c r="C1401" s="1" t="s">
        <v>3410</v>
      </c>
      <c r="D1401" s="1">
        <v>2</v>
      </c>
      <c r="E1401" s="1">
        <v>1200</v>
      </c>
      <c r="F1401" s="1">
        <v>2</v>
      </c>
      <c r="G1401" s="1" t="s">
        <v>1564</v>
      </c>
      <c r="H1401" s="1" t="s">
        <v>49</v>
      </c>
      <c r="I1401" s="1" t="s">
        <v>50</v>
      </c>
      <c r="J1401" s="1" t="s">
        <v>397</v>
      </c>
      <c r="K1401" s="1" t="s">
        <v>207</v>
      </c>
      <c r="L1401" s="1" t="s">
        <v>38</v>
      </c>
      <c r="M1401" s="1" t="s">
        <v>38</v>
      </c>
      <c r="N1401" s="1">
        <v>140.93</v>
      </c>
      <c r="O1401" s="2">
        <v>281.86</v>
      </c>
      <c r="P1401" s="1">
        <v>11</v>
      </c>
      <c r="Q1401" s="1">
        <v>20231114</v>
      </c>
      <c r="R1401" s="1">
        <v>20231114</v>
      </c>
      <c r="S1401" s="1">
        <v>20231114</v>
      </c>
      <c r="T1401" s="1" t="s">
        <v>38</v>
      </c>
      <c r="U1401" s="1" t="b">
        <v>0</v>
      </c>
      <c r="V1401" s="1" t="b">
        <v>1</v>
      </c>
      <c r="W1401" s="1" t="str" cm="1">
        <f t="array" ref="W1401">_xlfn.XLOOKUP(MID(JuchuZan[[#This Row],[Item'#]],2,3),INDEX(_dtRg_Material,,1),INDEX(_dtRg_Material,,2),"-")</f>
        <v>-</v>
      </c>
      <c r="X1401" s="1">
        <f>JuchuZan[[#This Row],[Total Length]]/JuchuZan[[#This Row],[OrderQty]]</f>
        <v>600</v>
      </c>
      <c r="Y1401" s="87">
        <f>JuchuZan[[#This Row],[TotalPrice]]+Y1400</f>
        <v>3016986.7400000012</v>
      </c>
      <c r="Z14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1" s="1">
        <f>JuchuZan[[#This Row],[Total Length]]/JuchuZan[[#This Row],[Total Block]]</f>
        <v>600</v>
      </c>
      <c r="AB1401" s="1">
        <f>JuchuZan[[#This Row],[TotalPrice]]/JuchuZan[[#This Row],[OrderQty]]</f>
        <v>140.93</v>
      </c>
      <c r="AC1401" s="1" t="e">
        <f>_xlfn.XLOOKUP(JuchuZan[[#This Row],[H'#]],#REF!,#REF!,"NA",0)</f>
        <v>#REF!</v>
      </c>
      <c r="AD1401" s="1" t="e">
        <f>_xlfn.XLOOKUP(JuchuZan[[#This Row],[H'#]],#REF!,#REF!,"NA",0)</f>
        <v>#REF!</v>
      </c>
      <c r="AE1401" s="1" t="str">
        <f>_xlfn.XLOOKUP(JuchuZan[[#This Row],[H'#]],[3]Sheet1!$H$2:$H$1079,[3]Sheet1!$B$2:$B$1079,"NA",0)</f>
        <v>FINAL INSPECTION</v>
      </c>
    </row>
    <row r="1402" spans="1:31">
      <c r="A1402" s="1" t="s">
        <v>3411</v>
      </c>
      <c r="B1402" s="1" t="s">
        <v>3141</v>
      </c>
      <c r="C1402" s="1" t="s">
        <v>3142</v>
      </c>
      <c r="D1402" s="1">
        <v>10</v>
      </c>
      <c r="E1402" s="1">
        <v>27610</v>
      </c>
      <c r="F1402" s="1">
        <v>20</v>
      </c>
      <c r="G1402" s="1" t="s">
        <v>3143</v>
      </c>
      <c r="H1402" s="1" t="s">
        <v>49</v>
      </c>
      <c r="I1402" s="1" t="s">
        <v>50</v>
      </c>
      <c r="J1402" s="1" t="s">
        <v>114</v>
      </c>
      <c r="K1402" s="1" t="s">
        <v>82</v>
      </c>
      <c r="L1402" s="1" t="s">
        <v>38</v>
      </c>
      <c r="M1402" s="1" t="s">
        <v>38</v>
      </c>
      <c r="N1402" s="1">
        <v>340.04</v>
      </c>
      <c r="O1402" s="2">
        <v>3400.4</v>
      </c>
      <c r="P1402" s="1">
        <v>11</v>
      </c>
      <c r="Q1402" s="1">
        <v>20231114</v>
      </c>
      <c r="R1402" s="1">
        <v>20231114</v>
      </c>
      <c r="S1402" s="1">
        <v>20231114</v>
      </c>
      <c r="T1402" s="1" t="s">
        <v>38</v>
      </c>
      <c r="U1402" s="1" t="b">
        <v>0</v>
      </c>
      <c r="V1402" s="1" t="b">
        <v>1</v>
      </c>
      <c r="W1402" s="1" t="str" cm="1">
        <f t="array" ref="W1402">_xlfn.XLOOKUP(MID(JuchuZan[[#This Row],[Item'#]],2,3),INDEX(_dtRg_Material,,1),INDEX(_dtRg_Material,,2),"-")</f>
        <v>-</v>
      </c>
      <c r="X1402" s="1">
        <f>JuchuZan[[#This Row],[Total Length]]/JuchuZan[[#This Row],[OrderQty]]</f>
        <v>2761</v>
      </c>
      <c r="Y1402" s="87">
        <f>JuchuZan[[#This Row],[TotalPrice]]+Y1401</f>
        <v>3020387.1400000011</v>
      </c>
      <c r="Z14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2" s="1">
        <f>JuchuZan[[#This Row],[Total Length]]/JuchuZan[[#This Row],[Total Block]]</f>
        <v>1380.5</v>
      </c>
      <c r="AB1402" s="1">
        <f>JuchuZan[[#This Row],[TotalPrice]]/JuchuZan[[#This Row],[OrderQty]]</f>
        <v>340.04</v>
      </c>
      <c r="AC1402" s="1" t="e">
        <f>_xlfn.XLOOKUP(JuchuZan[[#This Row],[H'#]],#REF!,#REF!,"NA",0)</f>
        <v>#REF!</v>
      </c>
      <c r="AD1402" s="1" t="e">
        <f>_xlfn.XLOOKUP(JuchuZan[[#This Row],[H'#]],#REF!,#REF!,"NA",0)</f>
        <v>#REF!</v>
      </c>
      <c r="AE1402" s="1" t="str">
        <f>_xlfn.XLOOKUP(JuchuZan[[#This Row],[H'#]],[3]Sheet1!$H$2:$H$1079,[3]Sheet1!$B$2:$B$1079,"NA",0)</f>
        <v>NA</v>
      </c>
    </row>
    <row r="1403" spans="1:31">
      <c r="A1403" s="1" t="s">
        <v>3412</v>
      </c>
      <c r="B1403" s="1" t="s">
        <v>3026</v>
      </c>
      <c r="C1403" s="1" t="s">
        <v>3027</v>
      </c>
      <c r="D1403" s="1">
        <v>50</v>
      </c>
      <c r="E1403" s="1">
        <v>5750</v>
      </c>
      <c r="F1403" s="1">
        <v>100</v>
      </c>
      <c r="G1403" s="1" t="s">
        <v>3028</v>
      </c>
      <c r="H1403" s="1" t="s">
        <v>172</v>
      </c>
      <c r="I1403" s="1" t="s">
        <v>173</v>
      </c>
      <c r="J1403" s="1" t="s">
        <v>174</v>
      </c>
      <c r="K1403" s="1" t="s">
        <v>185</v>
      </c>
      <c r="L1403" s="1" t="s">
        <v>38</v>
      </c>
      <c r="M1403" s="1" t="s">
        <v>38</v>
      </c>
      <c r="N1403" s="1">
        <v>47</v>
      </c>
      <c r="O1403" s="2">
        <v>2350</v>
      </c>
      <c r="P1403" s="1">
        <v>11</v>
      </c>
      <c r="Q1403" s="1">
        <v>20231114</v>
      </c>
      <c r="R1403" s="1">
        <v>20231114</v>
      </c>
      <c r="S1403" s="1">
        <v>20231114</v>
      </c>
      <c r="T1403" s="1" t="s">
        <v>38</v>
      </c>
      <c r="U1403" s="1" t="b">
        <v>0</v>
      </c>
      <c r="V1403" s="1" t="b">
        <v>1</v>
      </c>
      <c r="W1403" s="1" t="str" cm="1">
        <f t="array" ref="W1403">_xlfn.XLOOKUP(MID(JuchuZan[[#This Row],[Item'#]],2,3),INDEX(_dtRg_Material,,1),INDEX(_dtRg_Material,,2),"-")</f>
        <v>M</v>
      </c>
      <c r="X1403" s="1">
        <f>JuchuZan[[#This Row],[Total Length]]/JuchuZan[[#This Row],[OrderQty]]</f>
        <v>115</v>
      </c>
      <c r="Y1403" s="87">
        <f>JuchuZan[[#This Row],[TotalPrice]]+Y1402</f>
        <v>3022737.1400000011</v>
      </c>
      <c r="Z14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3" s="1">
        <f>JuchuZan[[#This Row],[Total Length]]/JuchuZan[[#This Row],[Total Block]]</f>
        <v>57.5</v>
      </c>
      <c r="AB1403" s="1">
        <f>JuchuZan[[#This Row],[TotalPrice]]/JuchuZan[[#This Row],[OrderQty]]</f>
        <v>47</v>
      </c>
      <c r="AC1403" s="1" t="e">
        <f>_xlfn.XLOOKUP(JuchuZan[[#This Row],[H'#]],#REF!,#REF!,"NA",0)</f>
        <v>#REF!</v>
      </c>
      <c r="AD1403" s="1" t="e">
        <f>_xlfn.XLOOKUP(JuchuZan[[#This Row],[H'#]],#REF!,#REF!,"NA",0)</f>
        <v>#REF!</v>
      </c>
      <c r="AE1403" s="1" t="str">
        <f>_xlfn.XLOOKUP(JuchuZan[[#This Row],[H'#]],[3]Sheet1!$H$2:$H$1079,[3]Sheet1!$B$2:$B$1079,"NA",0)</f>
        <v>WHEEL CUTTING HALF 4</v>
      </c>
    </row>
    <row r="1404" spans="1:31">
      <c r="A1404" s="1" t="s">
        <v>3413</v>
      </c>
      <c r="B1404" s="1" t="s">
        <v>3414</v>
      </c>
      <c r="C1404" s="1" t="s">
        <v>3415</v>
      </c>
      <c r="D1404" s="1">
        <v>50</v>
      </c>
      <c r="E1404" s="1">
        <v>23000</v>
      </c>
      <c r="F1404" s="1">
        <v>100</v>
      </c>
      <c r="G1404" s="1" t="s">
        <v>3416</v>
      </c>
      <c r="H1404" s="1" t="s">
        <v>157</v>
      </c>
      <c r="I1404" s="1" t="s">
        <v>67</v>
      </c>
      <c r="J1404" s="1" t="s">
        <v>114</v>
      </c>
      <c r="K1404" s="1" t="s">
        <v>167</v>
      </c>
      <c r="L1404" s="1" t="s">
        <v>38</v>
      </c>
      <c r="M1404" s="1" t="s">
        <v>398</v>
      </c>
      <c r="N1404" s="1">
        <v>148.4</v>
      </c>
      <c r="O1404" s="2">
        <v>7420</v>
      </c>
      <c r="P1404" s="1">
        <v>11</v>
      </c>
      <c r="Q1404" s="1">
        <v>20231114</v>
      </c>
      <c r="R1404" s="1">
        <v>20231114</v>
      </c>
      <c r="S1404" s="1">
        <v>20231114</v>
      </c>
      <c r="T1404" s="1" t="s">
        <v>38</v>
      </c>
      <c r="U1404" s="1" t="b">
        <v>0</v>
      </c>
      <c r="V1404" s="1" t="b">
        <v>1</v>
      </c>
      <c r="W1404" s="1" t="str" cm="1">
        <f t="array" ref="W1404">_xlfn.XLOOKUP(MID(JuchuZan[[#This Row],[Item'#]],2,3),INDEX(_dtRg_Material,,1),INDEX(_dtRg_Material,,2),"-")</f>
        <v>-</v>
      </c>
      <c r="X1404" s="1">
        <f>JuchuZan[[#This Row],[Total Length]]/JuchuZan[[#This Row],[OrderQty]]</f>
        <v>460</v>
      </c>
      <c r="Y1404" s="87">
        <f>JuchuZan[[#This Row],[TotalPrice]]+Y1403</f>
        <v>3030157.1400000011</v>
      </c>
      <c r="Z14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4" s="1">
        <f>JuchuZan[[#This Row],[Total Length]]/JuchuZan[[#This Row],[Total Block]]</f>
        <v>230</v>
      </c>
      <c r="AB1404" s="1">
        <f>JuchuZan[[#This Row],[TotalPrice]]/JuchuZan[[#This Row],[OrderQty]]</f>
        <v>148.4</v>
      </c>
      <c r="AC1404" s="1" t="e">
        <f>_xlfn.XLOOKUP(JuchuZan[[#This Row],[H'#]],#REF!,#REF!,"NA",0)</f>
        <v>#REF!</v>
      </c>
      <c r="AD1404" s="1" t="e">
        <f>_xlfn.XLOOKUP(JuchuZan[[#This Row],[H'#]],#REF!,#REF!,"NA",0)</f>
        <v>#REF!</v>
      </c>
      <c r="AE1404" s="1" t="str">
        <f>_xlfn.XLOOKUP(JuchuZan[[#This Row],[H'#]],[3]Sheet1!$H$2:$H$1079,[3]Sheet1!$B$2:$B$1079,"NA",0)</f>
        <v>RAIL GROOVE GRINDING</v>
      </c>
    </row>
    <row r="1405" spans="1:31">
      <c r="A1405" s="1" t="s">
        <v>3417</v>
      </c>
      <c r="B1405" s="1" t="s">
        <v>3418</v>
      </c>
      <c r="C1405" s="1" t="s">
        <v>3419</v>
      </c>
      <c r="D1405" s="1">
        <v>3</v>
      </c>
      <c r="E1405" s="1">
        <v>7800</v>
      </c>
      <c r="F1405" s="1">
        <v>3</v>
      </c>
      <c r="G1405" s="1" t="s">
        <v>309</v>
      </c>
      <c r="H1405" s="1" t="s">
        <v>49</v>
      </c>
      <c r="I1405" s="1" t="s">
        <v>50</v>
      </c>
      <c r="J1405" s="1" t="s">
        <v>397</v>
      </c>
      <c r="K1405" s="1" t="s">
        <v>82</v>
      </c>
      <c r="L1405" s="1" t="s">
        <v>38</v>
      </c>
      <c r="M1405" s="1" t="s">
        <v>38</v>
      </c>
      <c r="N1405" s="1">
        <v>282.54000000000002</v>
      </c>
      <c r="O1405" s="2">
        <v>847.62</v>
      </c>
      <c r="P1405" s="1">
        <v>11</v>
      </c>
      <c r="Q1405" s="1">
        <v>20231027</v>
      </c>
      <c r="R1405" s="1">
        <v>20231114</v>
      </c>
      <c r="S1405" s="1">
        <v>20231114</v>
      </c>
      <c r="T1405" s="1" t="s">
        <v>38</v>
      </c>
      <c r="U1405" s="1" t="b">
        <v>0</v>
      </c>
      <c r="V1405" s="1" t="b">
        <v>1</v>
      </c>
      <c r="W1405" s="1" t="str" cm="1">
        <f t="array" ref="W1405">_xlfn.XLOOKUP(MID(JuchuZan[[#This Row],[Item'#]],2,3),INDEX(_dtRg_Material,,1),INDEX(_dtRg_Material,,2),"-")</f>
        <v>-</v>
      </c>
      <c r="X1405" s="1">
        <f>JuchuZan[[#This Row],[Total Length]]/JuchuZan[[#This Row],[OrderQty]]</f>
        <v>2600</v>
      </c>
      <c r="Y1405" s="87">
        <f>JuchuZan[[#This Row],[TotalPrice]]+Y1404</f>
        <v>3031004.7600000012</v>
      </c>
      <c r="Z14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5" s="1">
        <f>JuchuZan[[#This Row],[Total Length]]/JuchuZan[[#This Row],[Total Block]]</f>
        <v>2600</v>
      </c>
      <c r="AB1405" s="1">
        <f>JuchuZan[[#This Row],[TotalPrice]]/JuchuZan[[#This Row],[OrderQty]]</f>
        <v>282.54000000000002</v>
      </c>
      <c r="AC1405" s="1" t="e">
        <f>_xlfn.XLOOKUP(JuchuZan[[#This Row],[H'#]],#REF!,#REF!,"NA",0)</f>
        <v>#REF!</v>
      </c>
      <c r="AD1405" s="1" t="e">
        <f>_xlfn.XLOOKUP(JuchuZan[[#This Row],[H'#]],#REF!,#REF!,"NA",0)</f>
        <v>#REF!</v>
      </c>
      <c r="AE1405" s="1" t="str">
        <f>_xlfn.XLOOKUP(JuchuZan[[#This Row],[H'#]],[3]Sheet1!$H$2:$H$1079,[3]Sheet1!$B$2:$B$1079,"NA",0)</f>
        <v>NA</v>
      </c>
    </row>
    <row r="1406" spans="1:31" hidden="1">
      <c r="A1406" s="1" t="s">
        <v>3420</v>
      </c>
      <c r="B1406" s="1" t="s">
        <v>3421</v>
      </c>
      <c r="C1406" s="1" t="s">
        <v>3422</v>
      </c>
      <c r="D1406" s="1">
        <v>2</v>
      </c>
      <c r="E1406" s="1">
        <v>2820</v>
      </c>
      <c r="F1406" s="1">
        <v>6</v>
      </c>
      <c r="G1406" s="1" t="s">
        <v>3423</v>
      </c>
      <c r="H1406" s="1" t="s">
        <v>49</v>
      </c>
      <c r="I1406" s="1" t="s">
        <v>50</v>
      </c>
      <c r="J1406" s="1" t="s">
        <v>68</v>
      </c>
      <c r="K1406" s="1" t="s">
        <v>60</v>
      </c>
      <c r="L1406" s="1" t="s">
        <v>38</v>
      </c>
      <c r="M1406" s="1" t="s">
        <v>38</v>
      </c>
      <c r="N1406" s="1">
        <v>853.87</v>
      </c>
      <c r="O1406" s="2">
        <v>1707.74</v>
      </c>
      <c r="P1406" s="1">
        <v>11</v>
      </c>
      <c r="Q1406" s="1">
        <v>20231114</v>
      </c>
      <c r="R1406" s="1">
        <v>20231114</v>
      </c>
      <c r="S1406" s="1">
        <v>20231114</v>
      </c>
      <c r="T1406" s="1" t="s">
        <v>38</v>
      </c>
      <c r="U1406" s="1" t="b">
        <v>0</v>
      </c>
      <c r="V1406" s="1" t="b">
        <v>0</v>
      </c>
      <c r="W1406" s="1" t="str" cm="1">
        <f t="array" ref="W1406">_xlfn.XLOOKUP(MID(JuchuZan[[#This Row],[Item'#]],2,3),INDEX(_dtRg_Material,,1),INDEX(_dtRg_Material,,2),"-")</f>
        <v>-</v>
      </c>
      <c r="X1406" s="1">
        <f>JuchuZan[[#This Row],[Total Length]]/JuchuZan[[#This Row],[OrderQty]]</f>
        <v>1410</v>
      </c>
      <c r="Y1406" s="87">
        <f>JuchuZan[[#This Row],[TotalPrice]]+Y1405</f>
        <v>3032712.5000000014</v>
      </c>
      <c r="Z14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6" s="1">
        <f>JuchuZan[[#This Row],[Total Length]]/JuchuZan[[#This Row],[Total Block]]</f>
        <v>470</v>
      </c>
      <c r="AB1406" s="1">
        <f>JuchuZan[[#This Row],[TotalPrice]]/JuchuZan[[#This Row],[OrderQty]]</f>
        <v>853.87</v>
      </c>
      <c r="AC1406" s="1" t="e">
        <f>_xlfn.XLOOKUP(JuchuZan[[#This Row],[H'#]],#REF!,#REF!,"NA",0)</f>
        <v>#REF!</v>
      </c>
      <c r="AD1406" s="1" t="e">
        <f>_xlfn.XLOOKUP(JuchuZan[[#This Row],[H'#]],#REF!,#REF!,"NA",0)</f>
        <v>#REF!</v>
      </c>
      <c r="AE1406" s="1" t="str">
        <f>_xlfn.XLOOKUP(JuchuZan[[#This Row],[H'#]],[3]Sheet1!$H$2:$H$1079,[3]Sheet1!$B$2:$B$1079,"NA",0)</f>
        <v>NA</v>
      </c>
    </row>
    <row r="1407" spans="1:31" hidden="1">
      <c r="A1407" s="1" t="s">
        <v>3424</v>
      </c>
      <c r="B1407" s="1" t="s">
        <v>142</v>
      </c>
      <c r="C1407" s="1" t="s">
        <v>143</v>
      </c>
      <c r="D1407" s="1">
        <v>100</v>
      </c>
      <c r="E1407" s="1">
        <v>0</v>
      </c>
      <c r="F1407" s="1">
        <v>100</v>
      </c>
      <c r="G1407" s="1" t="s">
        <v>144</v>
      </c>
      <c r="H1407" s="1" t="s">
        <v>49</v>
      </c>
      <c r="I1407" s="1" t="s">
        <v>50</v>
      </c>
      <c r="J1407" s="1" t="s">
        <v>59</v>
      </c>
      <c r="K1407" s="1" t="s">
        <v>82</v>
      </c>
      <c r="L1407" s="1" t="s">
        <v>61</v>
      </c>
      <c r="M1407" s="1" t="s">
        <v>38</v>
      </c>
      <c r="N1407" s="1">
        <v>27.77</v>
      </c>
      <c r="O1407" s="2">
        <v>2777</v>
      </c>
      <c r="P1407" s="1">
        <v>11</v>
      </c>
      <c r="Q1407" s="1">
        <v>20231123</v>
      </c>
      <c r="R1407" s="1">
        <v>20231114</v>
      </c>
      <c r="S1407" s="1">
        <v>20231117</v>
      </c>
      <c r="T1407" s="1" t="s">
        <v>38</v>
      </c>
      <c r="U1407" s="1" t="b">
        <v>1</v>
      </c>
      <c r="V1407" s="1" t="b">
        <v>0</v>
      </c>
      <c r="W1407" s="1" t="str" cm="1">
        <f t="array" ref="W1407">_xlfn.XLOOKUP(MID(JuchuZan[[#This Row],[Item'#]],2,3),INDEX(_dtRg_Material,,1),INDEX(_dtRg_Material,,2),"-")</f>
        <v>-</v>
      </c>
      <c r="X1407" s="1">
        <f>JuchuZan[[#This Row],[Total Length]]/JuchuZan[[#This Row],[OrderQty]]</f>
        <v>0</v>
      </c>
      <c r="Y1407" s="87">
        <f>JuchuZan[[#This Row],[TotalPrice]]+Y1406</f>
        <v>3035489.5000000014</v>
      </c>
      <c r="Z14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7" s="1">
        <f>JuchuZan[[#This Row],[Total Length]]/JuchuZan[[#This Row],[Total Block]]</f>
        <v>0</v>
      </c>
      <c r="AB1407" s="1">
        <f>JuchuZan[[#This Row],[TotalPrice]]/JuchuZan[[#This Row],[OrderQty]]</f>
        <v>27.77</v>
      </c>
      <c r="AC1407" s="1" t="e">
        <f>_xlfn.XLOOKUP(JuchuZan[[#This Row],[H'#]],#REF!,#REF!,"NA",0)</f>
        <v>#REF!</v>
      </c>
      <c r="AD1407" s="1" t="e">
        <f>_xlfn.XLOOKUP(JuchuZan[[#This Row],[H'#]],#REF!,#REF!,"NA",0)</f>
        <v>#REF!</v>
      </c>
      <c r="AE1407" s="1" t="str">
        <f>_xlfn.XLOOKUP(JuchuZan[[#This Row],[H'#]],[3]Sheet1!$H$2:$H$1079,[3]Sheet1!$B$2:$B$1079,"NA",0)</f>
        <v>NA</v>
      </c>
    </row>
    <row r="1408" spans="1:31">
      <c r="A1408" s="1" t="s">
        <v>3425</v>
      </c>
      <c r="B1408" s="1" t="s">
        <v>3426</v>
      </c>
      <c r="C1408" s="1" t="s">
        <v>3427</v>
      </c>
      <c r="D1408" s="1">
        <v>50</v>
      </c>
      <c r="E1408" s="1">
        <v>60000</v>
      </c>
      <c r="F1408" s="1">
        <v>0</v>
      </c>
      <c r="G1408" s="1" t="s">
        <v>350</v>
      </c>
      <c r="H1408" s="1" t="s">
        <v>324</v>
      </c>
      <c r="I1408" s="1" t="s">
        <v>50</v>
      </c>
      <c r="J1408" s="1" t="s">
        <v>44</v>
      </c>
      <c r="K1408" s="1" t="s">
        <v>38</v>
      </c>
      <c r="L1408" s="1" t="s">
        <v>61</v>
      </c>
      <c r="M1408" s="1" t="s">
        <v>38</v>
      </c>
      <c r="N1408" s="1">
        <v>189</v>
      </c>
      <c r="O1408" s="2">
        <v>9450</v>
      </c>
      <c r="P1408" s="1">
        <v>11</v>
      </c>
      <c r="Q1408" s="1">
        <v>20231115</v>
      </c>
      <c r="R1408" s="1">
        <v>20231115</v>
      </c>
      <c r="S1408" s="1">
        <v>20231115</v>
      </c>
      <c r="T1408" s="1" t="s">
        <v>38</v>
      </c>
      <c r="U1408" s="1" t="b">
        <v>0</v>
      </c>
      <c r="V1408" s="1" t="b">
        <v>1</v>
      </c>
      <c r="W1408" s="1" t="str" cm="1">
        <f t="array" ref="W1408">_xlfn.XLOOKUP(MID(JuchuZan[[#This Row],[Item'#]],2,3),INDEX(_dtRg_Material,,1),INDEX(_dtRg_Material,,2),"-")</f>
        <v>-</v>
      </c>
      <c r="X1408" s="1">
        <f>JuchuZan[[#This Row],[Total Length]]/JuchuZan[[#This Row],[OrderQty]]</f>
        <v>1200</v>
      </c>
      <c r="Y1408" s="87">
        <f>JuchuZan[[#This Row],[TotalPrice]]+Y1407</f>
        <v>3044939.5000000014</v>
      </c>
      <c r="Z14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8" s="1" t="e">
        <f>JuchuZan[[#This Row],[Total Length]]/JuchuZan[[#This Row],[Total Block]]</f>
        <v>#DIV/0!</v>
      </c>
      <c r="AB1408" s="1">
        <f>JuchuZan[[#This Row],[TotalPrice]]/JuchuZan[[#This Row],[OrderQty]]</f>
        <v>189</v>
      </c>
      <c r="AC1408" s="1" t="e">
        <f>_xlfn.XLOOKUP(JuchuZan[[#This Row],[H'#]],#REF!,#REF!,"NA",0)</f>
        <v>#REF!</v>
      </c>
      <c r="AD1408" s="1" t="e">
        <f>_xlfn.XLOOKUP(JuchuZan[[#This Row],[H'#]],#REF!,#REF!,"NA",0)</f>
        <v>#REF!</v>
      </c>
      <c r="AE1408" s="1" t="str">
        <f>_xlfn.XLOOKUP(JuchuZan[[#This Row],[H'#]],[3]Sheet1!$H$2:$H$1079,[3]Sheet1!$B$2:$B$1079,"NA",0)</f>
        <v>NA</v>
      </c>
    </row>
    <row r="1409" spans="1:31" hidden="1">
      <c r="A1409" s="1" t="s">
        <v>3428</v>
      </c>
      <c r="B1409" s="1" t="s">
        <v>3429</v>
      </c>
      <c r="C1409" s="1" t="s">
        <v>3430</v>
      </c>
      <c r="D1409" s="1">
        <v>150</v>
      </c>
      <c r="E1409" s="1">
        <v>96000</v>
      </c>
      <c r="F1409" s="1">
        <v>150</v>
      </c>
      <c r="G1409" s="1" t="s">
        <v>856</v>
      </c>
      <c r="H1409" s="1" t="s">
        <v>49</v>
      </c>
      <c r="I1409" s="1" t="s">
        <v>50</v>
      </c>
      <c r="J1409" s="1" t="s">
        <v>59</v>
      </c>
      <c r="K1409" s="1" t="s">
        <v>60</v>
      </c>
      <c r="L1409" s="1" t="s">
        <v>38</v>
      </c>
      <c r="M1409" s="1" t="s">
        <v>38</v>
      </c>
      <c r="N1409" s="1">
        <v>88.59</v>
      </c>
      <c r="O1409" s="2">
        <v>13288.5</v>
      </c>
      <c r="P1409" s="1">
        <v>11</v>
      </c>
      <c r="Q1409" s="1">
        <v>20231115</v>
      </c>
      <c r="R1409" s="1">
        <v>20231115</v>
      </c>
      <c r="S1409" s="1">
        <v>20231115</v>
      </c>
      <c r="T1409" s="1" t="s">
        <v>38</v>
      </c>
      <c r="U1409" s="1" t="b">
        <v>1</v>
      </c>
      <c r="V1409" s="1" t="b">
        <v>0</v>
      </c>
      <c r="W1409" s="1" t="str" cm="1">
        <f t="array" ref="W1409">_xlfn.XLOOKUP(MID(JuchuZan[[#This Row],[Item'#]],2,3),INDEX(_dtRg_Material,,1),INDEX(_dtRg_Material,,2),"-")</f>
        <v>-</v>
      </c>
      <c r="X1409" s="1">
        <f>JuchuZan[[#This Row],[Total Length]]/JuchuZan[[#This Row],[OrderQty]]</f>
        <v>640</v>
      </c>
      <c r="Y1409" s="87">
        <f>JuchuZan[[#This Row],[TotalPrice]]+Y1408</f>
        <v>3058228.0000000014</v>
      </c>
      <c r="Z14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09" s="1">
        <f>JuchuZan[[#This Row],[Total Length]]/JuchuZan[[#This Row],[Total Block]]</f>
        <v>640</v>
      </c>
      <c r="AB1409" s="1">
        <f>JuchuZan[[#This Row],[TotalPrice]]/JuchuZan[[#This Row],[OrderQty]]</f>
        <v>88.59</v>
      </c>
      <c r="AC1409" s="1" t="e">
        <f>_xlfn.XLOOKUP(JuchuZan[[#This Row],[H'#]],#REF!,#REF!,"NA",0)</f>
        <v>#REF!</v>
      </c>
      <c r="AD1409" s="1" t="e">
        <f>_xlfn.XLOOKUP(JuchuZan[[#This Row],[H'#]],#REF!,#REF!,"NA",0)</f>
        <v>#REF!</v>
      </c>
      <c r="AE1409" s="1" t="str">
        <f>_xlfn.XLOOKUP(JuchuZan[[#This Row],[H'#]],[3]Sheet1!$H$2:$H$1079,[3]Sheet1!$B$2:$B$1079,"NA",0)</f>
        <v>NA</v>
      </c>
    </row>
    <row r="1410" spans="1:31" hidden="1">
      <c r="A1410" s="1" t="s">
        <v>3431</v>
      </c>
      <c r="B1410" s="1" t="s">
        <v>3354</v>
      </c>
      <c r="C1410" s="1" t="s">
        <v>3355</v>
      </c>
      <c r="D1410" s="1">
        <v>10</v>
      </c>
      <c r="E1410" s="1">
        <v>0</v>
      </c>
      <c r="F1410" s="1">
        <v>10</v>
      </c>
      <c r="G1410" s="1" t="s">
        <v>215</v>
      </c>
      <c r="H1410" s="1" t="s">
        <v>49</v>
      </c>
      <c r="I1410" s="1" t="s">
        <v>50</v>
      </c>
      <c r="J1410" s="1" t="s">
        <v>59</v>
      </c>
      <c r="K1410" s="1" t="s">
        <v>115</v>
      </c>
      <c r="L1410" s="1" t="s">
        <v>61</v>
      </c>
      <c r="M1410" s="1" t="s">
        <v>38</v>
      </c>
      <c r="N1410" s="1">
        <v>32</v>
      </c>
      <c r="O1410" s="2">
        <v>320</v>
      </c>
      <c r="P1410" s="1">
        <v>11</v>
      </c>
      <c r="Q1410" s="1">
        <v>20231124</v>
      </c>
      <c r="R1410" s="1">
        <v>20231115</v>
      </c>
      <c r="S1410" s="1">
        <v>20231115</v>
      </c>
      <c r="T1410" s="1" t="s">
        <v>38</v>
      </c>
      <c r="U1410" s="1" t="b">
        <v>1</v>
      </c>
      <c r="V1410" s="1" t="b">
        <v>0</v>
      </c>
      <c r="W1410" s="1" t="str" cm="1">
        <f t="array" ref="W1410">_xlfn.XLOOKUP(MID(JuchuZan[[#This Row],[Item'#]],2,3),INDEX(_dtRg_Material,,1),INDEX(_dtRg_Material,,2),"-")</f>
        <v>-</v>
      </c>
      <c r="X1410" s="1">
        <f>JuchuZan[[#This Row],[Total Length]]/JuchuZan[[#This Row],[OrderQty]]</f>
        <v>0</v>
      </c>
      <c r="Y1410" s="87">
        <f>JuchuZan[[#This Row],[TotalPrice]]+Y1409</f>
        <v>3058548.0000000014</v>
      </c>
      <c r="Z14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0" s="1">
        <f>JuchuZan[[#This Row],[Total Length]]/JuchuZan[[#This Row],[Total Block]]</f>
        <v>0</v>
      </c>
      <c r="AB1410" s="1">
        <f>JuchuZan[[#This Row],[TotalPrice]]/JuchuZan[[#This Row],[OrderQty]]</f>
        <v>32</v>
      </c>
      <c r="AC1410" s="1" t="e">
        <f>_xlfn.XLOOKUP(JuchuZan[[#This Row],[H'#]],#REF!,#REF!,"NA",0)</f>
        <v>#REF!</v>
      </c>
      <c r="AD1410" s="1" t="e">
        <f>_xlfn.XLOOKUP(JuchuZan[[#This Row],[H'#]],#REF!,#REF!,"NA",0)</f>
        <v>#REF!</v>
      </c>
      <c r="AE1410" s="1" t="str">
        <f>_xlfn.XLOOKUP(JuchuZan[[#This Row],[H'#]],[3]Sheet1!$H$2:$H$1079,[3]Sheet1!$B$2:$B$1079,"NA",0)</f>
        <v>BLOCK ASSEMBLY (GK)</v>
      </c>
    </row>
    <row r="1411" spans="1:31">
      <c r="A1411" s="1" t="s">
        <v>3432</v>
      </c>
      <c r="B1411" s="1" t="s">
        <v>3330</v>
      </c>
      <c r="C1411" s="1" t="s">
        <v>3331</v>
      </c>
      <c r="D1411" s="1">
        <v>10</v>
      </c>
      <c r="E1411" s="1">
        <v>0</v>
      </c>
      <c r="F1411" s="1">
        <v>10</v>
      </c>
      <c r="G1411" s="1" t="s">
        <v>3187</v>
      </c>
      <c r="H1411" s="1" t="s">
        <v>49</v>
      </c>
      <c r="I1411" s="1" t="s">
        <v>50</v>
      </c>
      <c r="J1411" s="1" t="s">
        <v>81</v>
      </c>
      <c r="K1411" s="1" t="s">
        <v>60</v>
      </c>
      <c r="L1411" s="1" t="s">
        <v>61</v>
      </c>
      <c r="M1411" s="1" t="s">
        <v>38</v>
      </c>
      <c r="N1411" s="1">
        <v>56</v>
      </c>
      <c r="O1411" s="2">
        <v>560</v>
      </c>
      <c r="P1411" s="1">
        <v>11</v>
      </c>
      <c r="Q1411" s="1">
        <v>20231115</v>
      </c>
      <c r="R1411" s="1">
        <v>20231115</v>
      </c>
      <c r="S1411" s="1">
        <v>20231115</v>
      </c>
      <c r="T1411" s="1" t="s">
        <v>38</v>
      </c>
      <c r="U1411" s="1" t="b">
        <v>0</v>
      </c>
      <c r="V1411" s="1" t="b">
        <v>1</v>
      </c>
      <c r="W1411" s="1" t="str" cm="1">
        <f t="array" ref="W1411">_xlfn.XLOOKUP(MID(JuchuZan[[#This Row],[Item'#]],2,3),INDEX(_dtRg_Material,,1),INDEX(_dtRg_Material,,2),"-")</f>
        <v>-</v>
      </c>
      <c r="X1411" s="1">
        <f>JuchuZan[[#This Row],[Total Length]]/JuchuZan[[#This Row],[OrderQty]]</f>
        <v>0</v>
      </c>
      <c r="Y1411" s="87">
        <f>JuchuZan[[#This Row],[TotalPrice]]+Y1410</f>
        <v>3059108.0000000014</v>
      </c>
      <c r="Z14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1" s="1">
        <f>JuchuZan[[#This Row],[Total Length]]/JuchuZan[[#This Row],[Total Block]]</f>
        <v>0</v>
      </c>
      <c r="AB1411" s="1">
        <f>JuchuZan[[#This Row],[TotalPrice]]/JuchuZan[[#This Row],[OrderQty]]</f>
        <v>56</v>
      </c>
      <c r="AC1411" s="1" t="e">
        <f>_xlfn.XLOOKUP(JuchuZan[[#This Row],[H'#]],#REF!,#REF!,"NA",0)</f>
        <v>#REF!</v>
      </c>
      <c r="AD1411" s="1" t="e">
        <f>_xlfn.XLOOKUP(JuchuZan[[#This Row],[H'#]],#REF!,#REF!,"NA",0)</f>
        <v>#REF!</v>
      </c>
      <c r="AE1411" s="1" t="str">
        <f>_xlfn.XLOOKUP(JuchuZan[[#This Row],[H'#]],[3]Sheet1!$H$2:$H$1079,[3]Sheet1!$B$2:$B$1079,"NA",0)</f>
        <v>NA</v>
      </c>
    </row>
    <row r="1412" spans="1:31">
      <c r="A1412" s="1" t="s">
        <v>3433</v>
      </c>
      <c r="B1412" s="1" t="s">
        <v>3222</v>
      </c>
      <c r="C1412" s="1" t="s">
        <v>3223</v>
      </c>
      <c r="D1412" s="1">
        <v>10</v>
      </c>
      <c r="E1412" s="1">
        <v>0</v>
      </c>
      <c r="F1412" s="1">
        <v>10</v>
      </c>
      <c r="G1412" s="1" t="s">
        <v>3187</v>
      </c>
      <c r="H1412" s="1" t="s">
        <v>49</v>
      </c>
      <c r="I1412" s="1" t="s">
        <v>50</v>
      </c>
      <c r="J1412" s="1" t="s">
        <v>81</v>
      </c>
      <c r="K1412" s="1" t="s">
        <v>82</v>
      </c>
      <c r="L1412" s="1" t="s">
        <v>61</v>
      </c>
      <c r="M1412" s="1" t="s">
        <v>53</v>
      </c>
      <c r="N1412" s="1">
        <v>38</v>
      </c>
      <c r="O1412" s="2">
        <v>380</v>
      </c>
      <c r="P1412" s="1">
        <v>11</v>
      </c>
      <c r="Q1412" s="1">
        <v>20231115</v>
      </c>
      <c r="R1412" s="1">
        <v>20231115</v>
      </c>
      <c r="S1412" s="1">
        <v>20231115</v>
      </c>
      <c r="T1412" s="1" t="s">
        <v>38</v>
      </c>
      <c r="U1412" s="1" t="b">
        <v>0</v>
      </c>
      <c r="V1412" s="1" t="b">
        <v>1</v>
      </c>
      <c r="W1412" s="1" t="str" cm="1">
        <f t="array" ref="W1412">_xlfn.XLOOKUP(MID(JuchuZan[[#This Row],[Item'#]],2,3),INDEX(_dtRg_Material,,1),INDEX(_dtRg_Material,,2),"-")</f>
        <v>-</v>
      </c>
      <c r="X1412" s="1">
        <f>JuchuZan[[#This Row],[Total Length]]/JuchuZan[[#This Row],[OrderQty]]</f>
        <v>0</v>
      </c>
      <c r="Y1412" s="87">
        <f>JuchuZan[[#This Row],[TotalPrice]]+Y1411</f>
        <v>3059488.0000000014</v>
      </c>
      <c r="Z14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2" s="1">
        <f>JuchuZan[[#This Row],[Total Length]]/JuchuZan[[#This Row],[Total Block]]</f>
        <v>0</v>
      </c>
      <c r="AB1412" s="1">
        <f>JuchuZan[[#This Row],[TotalPrice]]/JuchuZan[[#This Row],[OrderQty]]</f>
        <v>38</v>
      </c>
      <c r="AC1412" s="1" t="e">
        <f>_xlfn.XLOOKUP(JuchuZan[[#This Row],[H'#]],#REF!,#REF!,"NA",0)</f>
        <v>#REF!</v>
      </c>
      <c r="AD1412" s="1" t="e">
        <f>_xlfn.XLOOKUP(JuchuZan[[#This Row],[H'#]],#REF!,#REF!,"NA",0)</f>
        <v>#REF!</v>
      </c>
      <c r="AE1412" s="1" t="str">
        <f>_xlfn.XLOOKUP(JuchuZan[[#This Row],[H'#]],[3]Sheet1!$H$2:$H$1079,[3]Sheet1!$B$2:$B$1079,"NA",0)</f>
        <v>FINAL INSPECTION</v>
      </c>
    </row>
    <row r="1413" spans="1:31">
      <c r="A1413" s="1" t="s">
        <v>3434</v>
      </c>
      <c r="B1413" s="1" t="s">
        <v>2575</v>
      </c>
      <c r="C1413" s="1" t="s">
        <v>2576</v>
      </c>
      <c r="D1413" s="1">
        <v>78</v>
      </c>
      <c r="E1413" s="1">
        <v>122304</v>
      </c>
      <c r="F1413" s="1">
        <v>156</v>
      </c>
      <c r="G1413" s="1" t="s">
        <v>559</v>
      </c>
      <c r="H1413" s="1" t="s">
        <v>66</v>
      </c>
      <c r="I1413" s="1" t="s">
        <v>67</v>
      </c>
      <c r="J1413" s="1" t="s">
        <v>68</v>
      </c>
      <c r="K1413" s="1" t="s">
        <v>60</v>
      </c>
      <c r="L1413" s="1" t="s">
        <v>96</v>
      </c>
      <c r="M1413" s="1" t="s">
        <v>208</v>
      </c>
      <c r="N1413" s="1">
        <v>162</v>
      </c>
      <c r="O1413" s="2">
        <v>12636</v>
      </c>
      <c r="P1413" s="1">
        <v>11</v>
      </c>
      <c r="Q1413" s="1">
        <v>20231115</v>
      </c>
      <c r="R1413" s="1">
        <v>20231115</v>
      </c>
      <c r="S1413" s="1">
        <v>20231115</v>
      </c>
      <c r="T1413" s="1" t="s">
        <v>38</v>
      </c>
      <c r="U1413" s="1" t="b">
        <v>0</v>
      </c>
      <c r="V1413" s="1" t="b">
        <v>1</v>
      </c>
      <c r="W1413" s="1" t="str" cm="1">
        <f t="array" ref="W1413">_xlfn.XLOOKUP(MID(JuchuZan[[#This Row],[Item'#]],2,3),INDEX(_dtRg_Material,,1),INDEX(_dtRg_Material,,2),"-")</f>
        <v>-</v>
      </c>
      <c r="X1413" s="1">
        <f>JuchuZan[[#This Row],[Total Length]]/JuchuZan[[#This Row],[OrderQty]]</f>
        <v>1568</v>
      </c>
      <c r="Y1413" s="87">
        <f>JuchuZan[[#This Row],[TotalPrice]]+Y1412</f>
        <v>3072124.0000000014</v>
      </c>
      <c r="Z14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413" s="1">
        <f>JuchuZan[[#This Row],[Total Length]]/JuchuZan[[#This Row],[Total Block]]</f>
        <v>784</v>
      </c>
      <c r="AB1413" s="1">
        <f>JuchuZan[[#This Row],[TotalPrice]]/JuchuZan[[#This Row],[OrderQty]]</f>
        <v>162</v>
      </c>
      <c r="AC1413" s="1" t="e">
        <f>_xlfn.XLOOKUP(JuchuZan[[#This Row],[H'#]],#REF!,#REF!,"NA",0)</f>
        <v>#REF!</v>
      </c>
      <c r="AD1413" s="1" t="e">
        <f>_xlfn.XLOOKUP(JuchuZan[[#This Row],[H'#]],#REF!,#REF!,"NA",0)</f>
        <v>#REF!</v>
      </c>
      <c r="AE1413" s="1" t="str">
        <f>_xlfn.XLOOKUP(JuchuZan[[#This Row],[H'#]],[3]Sheet1!$H$2:$H$1079,[3]Sheet1!$B$2:$B$1079,"NA",0)</f>
        <v>NA</v>
      </c>
    </row>
    <row r="1414" spans="1:31">
      <c r="A1414" s="1" t="s">
        <v>3435</v>
      </c>
      <c r="B1414" s="1" t="s">
        <v>2579</v>
      </c>
      <c r="C1414" s="1" t="s">
        <v>2580</v>
      </c>
      <c r="D1414" s="1">
        <v>60</v>
      </c>
      <c r="E1414" s="1">
        <v>0</v>
      </c>
      <c r="F1414" s="1">
        <v>60</v>
      </c>
      <c r="G1414" s="1" t="s">
        <v>1597</v>
      </c>
      <c r="H1414" s="1" t="s">
        <v>49</v>
      </c>
      <c r="I1414" s="1" t="s">
        <v>50</v>
      </c>
      <c r="J1414" s="1" t="s">
        <v>114</v>
      </c>
      <c r="K1414" s="1" t="s">
        <v>82</v>
      </c>
      <c r="L1414" s="1" t="s">
        <v>61</v>
      </c>
      <c r="M1414" s="1" t="s">
        <v>38</v>
      </c>
      <c r="N1414" s="1">
        <v>42</v>
      </c>
      <c r="O1414" s="2">
        <v>2520</v>
      </c>
      <c r="P1414" s="1">
        <v>11</v>
      </c>
      <c r="Q1414" s="1">
        <v>20231024</v>
      </c>
      <c r="R1414" s="1">
        <v>20231115</v>
      </c>
      <c r="S1414" s="1">
        <v>20231115</v>
      </c>
      <c r="T1414" s="1" t="s">
        <v>38</v>
      </c>
      <c r="U1414" s="1" t="b">
        <v>0</v>
      </c>
      <c r="V1414" s="1" t="b">
        <v>1</v>
      </c>
      <c r="W1414" s="1" t="str" cm="1">
        <f t="array" ref="W1414">_xlfn.XLOOKUP(MID(JuchuZan[[#This Row],[Item'#]],2,3),INDEX(_dtRg_Material,,1),INDEX(_dtRg_Material,,2),"-")</f>
        <v>-</v>
      </c>
      <c r="X1414" s="1">
        <f>JuchuZan[[#This Row],[Total Length]]/JuchuZan[[#This Row],[OrderQty]]</f>
        <v>0</v>
      </c>
      <c r="Y1414" s="87">
        <f>JuchuZan[[#This Row],[TotalPrice]]+Y1413</f>
        <v>3074644.0000000014</v>
      </c>
      <c r="Z14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4" s="1">
        <f>JuchuZan[[#This Row],[Total Length]]/JuchuZan[[#This Row],[Total Block]]</f>
        <v>0</v>
      </c>
      <c r="AB1414" s="1">
        <f>JuchuZan[[#This Row],[TotalPrice]]/JuchuZan[[#This Row],[OrderQty]]</f>
        <v>42</v>
      </c>
      <c r="AC1414" s="1" t="e">
        <f>_xlfn.XLOOKUP(JuchuZan[[#This Row],[H'#]],#REF!,#REF!,"NA",0)</f>
        <v>#REF!</v>
      </c>
      <c r="AD1414" s="1" t="e">
        <f>_xlfn.XLOOKUP(JuchuZan[[#This Row],[H'#]],#REF!,#REF!,"NA",0)</f>
        <v>#REF!</v>
      </c>
      <c r="AE1414" s="1" t="str">
        <f>_xlfn.XLOOKUP(JuchuZan[[#This Row],[H'#]],[3]Sheet1!$H$2:$H$1079,[3]Sheet1!$B$2:$B$1079,"NA",0)</f>
        <v>NA</v>
      </c>
    </row>
    <row r="1415" spans="1:31">
      <c r="A1415" s="1" t="s">
        <v>3436</v>
      </c>
      <c r="B1415" s="1" t="s">
        <v>1705</v>
      </c>
      <c r="C1415" s="1" t="s">
        <v>1706</v>
      </c>
      <c r="D1415" s="1">
        <v>8</v>
      </c>
      <c r="E1415" s="1">
        <v>1960</v>
      </c>
      <c r="F1415" s="1">
        <v>16</v>
      </c>
      <c r="G1415" s="1" t="s">
        <v>171</v>
      </c>
      <c r="H1415" s="1" t="s">
        <v>172</v>
      </c>
      <c r="I1415" s="1" t="s">
        <v>173</v>
      </c>
      <c r="J1415" s="1" t="s">
        <v>243</v>
      </c>
      <c r="K1415" s="1" t="s">
        <v>38</v>
      </c>
      <c r="L1415" s="1" t="s">
        <v>38</v>
      </c>
      <c r="M1415" s="1" t="s">
        <v>38</v>
      </c>
      <c r="N1415" s="1">
        <v>53.05</v>
      </c>
      <c r="O1415" s="2">
        <v>424.4</v>
      </c>
      <c r="P1415" s="1">
        <v>11</v>
      </c>
      <c r="Q1415" s="1">
        <v>20231115</v>
      </c>
      <c r="R1415" s="1">
        <v>20231115</v>
      </c>
      <c r="S1415" s="1">
        <v>20231115</v>
      </c>
      <c r="T1415" s="1" t="s">
        <v>38</v>
      </c>
      <c r="U1415" s="1" t="b">
        <v>0</v>
      </c>
      <c r="V1415" s="1" t="b">
        <v>1</v>
      </c>
      <c r="W1415" s="1" t="str" cm="1">
        <f t="array" ref="W1415">_xlfn.XLOOKUP(MID(JuchuZan[[#This Row],[Item'#]],2,3),INDEX(_dtRg_Material,,1),INDEX(_dtRg_Material,,2),"-")</f>
        <v>M</v>
      </c>
      <c r="X1415" s="1">
        <f>JuchuZan[[#This Row],[Total Length]]/JuchuZan[[#This Row],[OrderQty]]</f>
        <v>245</v>
      </c>
      <c r="Y1415" s="87">
        <f>JuchuZan[[#This Row],[TotalPrice]]+Y1414</f>
        <v>3075068.4000000013</v>
      </c>
      <c r="Z14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5" s="1">
        <f>JuchuZan[[#This Row],[Total Length]]/JuchuZan[[#This Row],[Total Block]]</f>
        <v>122.5</v>
      </c>
      <c r="AB1415" s="1">
        <f>JuchuZan[[#This Row],[TotalPrice]]/JuchuZan[[#This Row],[OrderQty]]</f>
        <v>53.05</v>
      </c>
      <c r="AC1415" s="1" t="e">
        <f>_xlfn.XLOOKUP(JuchuZan[[#This Row],[H'#]],#REF!,#REF!,"NA",0)</f>
        <v>#REF!</v>
      </c>
      <c r="AD1415" s="1" t="e">
        <f>_xlfn.XLOOKUP(JuchuZan[[#This Row],[H'#]],#REF!,#REF!,"NA",0)</f>
        <v>#REF!</v>
      </c>
      <c r="AE1415" s="1" t="str">
        <f>_xlfn.XLOOKUP(JuchuZan[[#This Row],[H'#]],[3]Sheet1!$H$2:$H$1079,[3]Sheet1!$B$2:$B$1079,"NA",0)</f>
        <v>NA</v>
      </c>
    </row>
    <row r="1416" spans="1:31">
      <c r="A1416" s="1" t="s">
        <v>3437</v>
      </c>
      <c r="B1416" s="1" t="s">
        <v>99</v>
      </c>
      <c r="C1416" s="1" t="s">
        <v>100</v>
      </c>
      <c r="D1416" s="1">
        <v>15</v>
      </c>
      <c r="E1416" s="1">
        <v>11400</v>
      </c>
      <c r="F1416" s="1">
        <v>30</v>
      </c>
      <c r="G1416" s="1" t="s">
        <v>101</v>
      </c>
      <c r="H1416" s="1" t="s">
        <v>102</v>
      </c>
      <c r="I1416" s="1" t="s">
        <v>103</v>
      </c>
      <c r="J1416" s="1" t="s">
        <v>104</v>
      </c>
      <c r="K1416" s="1" t="s">
        <v>105</v>
      </c>
      <c r="L1416" s="1" t="s">
        <v>106</v>
      </c>
      <c r="M1416" s="1" t="s">
        <v>53</v>
      </c>
      <c r="N1416" s="1">
        <v>217.78</v>
      </c>
      <c r="O1416" s="2">
        <v>3266.7</v>
      </c>
      <c r="P1416" s="1">
        <v>11</v>
      </c>
      <c r="Q1416" s="1">
        <v>20231127</v>
      </c>
      <c r="R1416" s="1">
        <v>20231116</v>
      </c>
      <c r="S1416" s="1">
        <v>20231116</v>
      </c>
      <c r="T1416" s="1" t="s">
        <v>38</v>
      </c>
      <c r="U1416" s="1" t="b">
        <v>0</v>
      </c>
      <c r="V1416" s="1" t="b">
        <v>1</v>
      </c>
      <c r="W1416" s="1" t="str" cm="1">
        <f t="array" ref="W1416">_xlfn.XLOOKUP(MID(JuchuZan[[#This Row],[Item'#]],2,3),INDEX(_dtRg_Material,,1),INDEX(_dtRg_Material,,2),"-")</f>
        <v>-</v>
      </c>
      <c r="X1416" s="1">
        <f>JuchuZan[[#This Row],[Total Length]]/JuchuZan[[#This Row],[OrderQty]]</f>
        <v>760</v>
      </c>
      <c r="Y1416" s="87">
        <f>JuchuZan[[#This Row],[TotalPrice]]+Y1415</f>
        <v>3078335.1000000015</v>
      </c>
      <c r="Z14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6" s="1">
        <f>JuchuZan[[#This Row],[Total Length]]/JuchuZan[[#This Row],[Total Block]]</f>
        <v>380</v>
      </c>
      <c r="AB1416" s="1">
        <f>JuchuZan[[#This Row],[TotalPrice]]/JuchuZan[[#This Row],[OrderQty]]</f>
        <v>217.78</v>
      </c>
      <c r="AC1416" s="1" t="e">
        <f>_xlfn.XLOOKUP(JuchuZan[[#This Row],[H'#]],#REF!,#REF!,"NA",0)</f>
        <v>#REF!</v>
      </c>
      <c r="AD1416" s="1" t="e">
        <f>_xlfn.XLOOKUP(JuchuZan[[#This Row],[H'#]],#REF!,#REF!,"NA",0)</f>
        <v>#REF!</v>
      </c>
      <c r="AE1416" s="1" t="str">
        <f>_xlfn.XLOOKUP(JuchuZan[[#This Row],[H'#]],[3]Sheet1!$H$2:$H$1079,[3]Sheet1!$B$2:$B$1079,"NA",0)</f>
        <v>RAIL SURFACE GRINDING</v>
      </c>
    </row>
    <row r="1417" spans="1:31" hidden="1">
      <c r="A1417" s="1" t="s">
        <v>3438</v>
      </c>
      <c r="B1417" s="1" t="s">
        <v>388</v>
      </c>
      <c r="C1417" s="1" t="s">
        <v>389</v>
      </c>
      <c r="D1417" s="1">
        <v>20</v>
      </c>
      <c r="E1417" s="1">
        <v>8000</v>
      </c>
      <c r="F1417" s="1">
        <v>40</v>
      </c>
      <c r="G1417" s="1" t="s">
        <v>135</v>
      </c>
      <c r="H1417" s="1" t="s">
        <v>49</v>
      </c>
      <c r="I1417" s="1" t="s">
        <v>50</v>
      </c>
      <c r="J1417" s="1" t="s">
        <v>59</v>
      </c>
      <c r="K1417" s="1" t="s">
        <v>60</v>
      </c>
      <c r="L1417" s="1" t="s">
        <v>38</v>
      </c>
      <c r="M1417" s="1" t="s">
        <v>53</v>
      </c>
      <c r="N1417" s="1">
        <v>131</v>
      </c>
      <c r="O1417" s="2">
        <v>2620</v>
      </c>
      <c r="P1417" s="1">
        <v>11</v>
      </c>
      <c r="Q1417" s="1">
        <v>20231116</v>
      </c>
      <c r="R1417" s="1">
        <v>20231116</v>
      </c>
      <c r="S1417" s="1">
        <v>20231116</v>
      </c>
      <c r="T1417" s="1" t="s">
        <v>38</v>
      </c>
      <c r="U1417" s="1" t="b">
        <v>1</v>
      </c>
      <c r="V1417" s="1" t="b">
        <v>0</v>
      </c>
      <c r="W1417" s="1" t="str" cm="1">
        <f t="array" ref="W1417">_xlfn.XLOOKUP(MID(JuchuZan[[#This Row],[Item'#]],2,3),INDEX(_dtRg_Material,,1),INDEX(_dtRg_Material,,2),"-")</f>
        <v>-</v>
      </c>
      <c r="X1417" s="1">
        <f>JuchuZan[[#This Row],[Total Length]]/JuchuZan[[#This Row],[OrderQty]]</f>
        <v>400</v>
      </c>
      <c r="Y1417" s="87">
        <f>JuchuZan[[#This Row],[TotalPrice]]+Y1416</f>
        <v>3080955.1000000015</v>
      </c>
      <c r="Z14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7" s="1">
        <f>JuchuZan[[#This Row],[Total Length]]/JuchuZan[[#This Row],[Total Block]]</f>
        <v>200</v>
      </c>
      <c r="AB1417" s="1">
        <f>JuchuZan[[#This Row],[TotalPrice]]/JuchuZan[[#This Row],[OrderQty]]</f>
        <v>131</v>
      </c>
      <c r="AC1417" s="1" t="e">
        <f>_xlfn.XLOOKUP(JuchuZan[[#This Row],[H'#]],#REF!,#REF!,"NA",0)</f>
        <v>#REF!</v>
      </c>
      <c r="AD1417" s="1" t="e">
        <f>_xlfn.XLOOKUP(JuchuZan[[#This Row],[H'#]],#REF!,#REF!,"NA",0)</f>
        <v>#REF!</v>
      </c>
      <c r="AE1417" s="1" t="str">
        <f>_xlfn.XLOOKUP(JuchuZan[[#This Row],[H'#]],[3]Sheet1!$H$2:$H$1079,[3]Sheet1!$B$2:$B$1079,"NA",0)</f>
        <v>NA</v>
      </c>
    </row>
    <row r="1418" spans="1:31" hidden="1">
      <c r="A1418" s="1" t="s">
        <v>3439</v>
      </c>
      <c r="B1418" s="1" t="s">
        <v>2473</v>
      </c>
      <c r="C1418" s="1" t="s">
        <v>2474</v>
      </c>
      <c r="D1418" s="1">
        <v>3</v>
      </c>
      <c r="E1418" s="1">
        <v>0</v>
      </c>
      <c r="F1418" s="1">
        <v>0</v>
      </c>
      <c r="G1418" s="1" t="s">
        <v>269</v>
      </c>
      <c r="H1418" s="1" t="s">
        <v>270</v>
      </c>
      <c r="I1418" s="1" t="s">
        <v>271</v>
      </c>
      <c r="J1418" s="1" t="s">
        <v>38</v>
      </c>
      <c r="K1418" s="1" t="s">
        <v>38</v>
      </c>
      <c r="L1418" s="1" t="s">
        <v>38</v>
      </c>
      <c r="M1418" s="1" t="s">
        <v>38</v>
      </c>
      <c r="N1418" s="1">
        <v>2681</v>
      </c>
      <c r="O1418" s="2">
        <v>8043</v>
      </c>
      <c r="P1418" s="1">
        <v>11</v>
      </c>
      <c r="Q1418" s="1">
        <v>20231116</v>
      </c>
      <c r="R1418" s="1">
        <v>20231116</v>
      </c>
      <c r="S1418" s="1">
        <v>20231116</v>
      </c>
      <c r="T1418" s="1" t="s">
        <v>38</v>
      </c>
      <c r="U1418" s="1" t="b">
        <v>0</v>
      </c>
      <c r="V1418" s="1" t="b">
        <v>0</v>
      </c>
      <c r="W1418" s="1" t="str" cm="1">
        <f t="array" ref="W1418">_xlfn.XLOOKUP(MID(JuchuZan[[#This Row],[Item'#]],2,3),INDEX(_dtRg_Material,,1),INDEX(_dtRg_Material,,2),"-")</f>
        <v>-</v>
      </c>
      <c r="X1418" s="1">
        <f>JuchuZan[[#This Row],[Total Length]]/JuchuZan[[#This Row],[OrderQty]]</f>
        <v>0</v>
      </c>
      <c r="Y1418" s="87">
        <f>JuchuZan[[#This Row],[TotalPrice]]+Y1417</f>
        <v>3088998.1000000015</v>
      </c>
      <c r="Z14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8" s="1" t="e">
        <f>JuchuZan[[#This Row],[Total Length]]/JuchuZan[[#This Row],[Total Block]]</f>
        <v>#DIV/0!</v>
      </c>
      <c r="AB1418" s="1">
        <f>JuchuZan[[#This Row],[TotalPrice]]/JuchuZan[[#This Row],[OrderQty]]</f>
        <v>2681</v>
      </c>
      <c r="AC1418" s="1" t="e">
        <f>_xlfn.XLOOKUP(JuchuZan[[#This Row],[H'#]],#REF!,#REF!,"NA",0)</f>
        <v>#REF!</v>
      </c>
      <c r="AD1418" s="1" t="e">
        <f>_xlfn.XLOOKUP(JuchuZan[[#This Row],[H'#]],#REF!,#REF!,"NA",0)</f>
        <v>#REF!</v>
      </c>
      <c r="AE1418" s="1" t="str">
        <f>_xlfn.XLOOKUP(JuchuZan[[#This Row],[H'#]],[3]Sheet1!$H$2:$H$1079,[3]Sheet1!$B$2:$B$1079,"NA",0)</f>
        <v>NA</v>
      </c>
    </row>
    <row r="1419" spans="1:31" hidden="1">
      <c r="A1419" s="1" t="s">
        <v>3440</v>
      </c>
      <c r="B1419" s="1" t="s">
        <v>1967</v>
      </c>
      <c r="C1419" s="1" t="s">
        <v>1968</v>
      </c>
      <c r="D1419" s="1">
        <v>50</v>
      </c>
      <c r="E1419" s="1">
        <v>123000</v>
      </c>
      <c r="F1419" s="1">
        <v>200</v>
      </c>
      <c r="G1419" s="1" t="s">
        <v>1969</v>
      </c>
      <c r="H1419" s="1" t="s">
        <v>128</v>
      </c>
      <c r="I1419" s="1" t="s">
        <v>129</v>
      </c>
      <c r="J1419" s="1" t="s">
        <v>191</v>
      </c>
      <c r="K1419" s="1" t="s">
        <v>140</v>
      </c>
      <c r="L1419" s="1" t="s">
        <v>38</v>
      </c>
      <c r="M1419" s="1" t="s">
        <v>53</v>
      </c>
      <c r="N1419" s="1">
        <v>710</v>
      </c>
      <c r="O1419" s="2">
        <v>35500</v>
      </c>
      <c r="P1419" s="1">
        <v>11</v>
      </c>
      <c r="Q1419" s="1">
        <v>20231116</v>
      </c>
      <c r="R1419" s="1">
        <v>20231116</v>
      </c>
      <c r="S1419" s="1">
        <v>20231116</v>
      </c>
      <c r="T1419" s="1" t="s">
        <v>1970</v>
      </c>
      <c r="U1419" s="1" t="b">
        <v>1</v>
      </c>
      <c r="V1419" s="1" t="b">
        <v>0</v>
      </c>
      <c r="W1419" s="1" t="str" cm="1">
        <f t="array" ref="W1419">_xlfn.XLOOKUP(MID(JuchuZan[[#This Row],[Item'#]],2,3),INDEX(_dtRg_Material,,1),INDEX(_dtRg_Material,,2),"-")</f>
        <v>-</v>
      </c>
      <c r="X1419" s="1">
        <f>JuchuZan[[#This Row],[Total Length]]/JuchuZan[[#This Row],[OrderQty]]</f>
        <v>2460</v>
      </c>
      <c r="Y1419" s="87">
        <f>JuchuZan[[#This Row],[TotalPrice]]+Y1418</f>
        <v>3124498.1000000015</v>
      </c>
      <c r="Z14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19" s="1">
        <f>JuchuZan[[#This Row],[Total Length]]/JuchuZan[[#This Row],[Total Block]]</f>
        <v>615</v>
      </c>
      <c r="AB1419" s="1">
        <f>JuchuZan[[#This Row],[TotalPrice]]/JuchuZan[[#This Row],[OrderQty]]</f>
        <v>710</v>
      </c>
      <c r="AC1419" s="1" t="e">
        <f>_xlfn.XLOOKUP(JuchuZan[[#This Row],[H'#]],#REF!,#REF!,"NA",0)</f>
        <v>#REF!</v>
      </c>
      <c r="AD1419" s="1" t="e">
        <f>_xlfn.XLOOKUP(JuchuZan[[#This Row],[H'#]],#REF!,#REF!,"NA",0)</f>
        <v>#REF!</v>
      </c>
      <c r="AE1419" s="1" t="str">
        <f>_xlfn.XLOOKUP(JuchuZan[[#This Row],[H'#]],[3]Sheet1!$H$2:$H$1079,[3]Sheet1!$B$2:$B$1079,"NA",0)</f>
        <v>NA</v>
      </c>
    </row>
    <row r="1420" spans="1:31" hidden="1">
      <c r="A1420" s="1" t="s">
        <v>3441</v>
      </c>
      <c r="B1420" s="1" t="s">
        <v>388</v>
      </c>
      <c r="C1420" s="1" t="s">
        <v>389</v>
      </c>
      <c r="D1420" s="1">
        <v>100</v>
      </c>
      <c r="E1420" s="1">
        <v>40000</v>
      </c>
      <c r="F1420" s="1">
        <v>200</v>
      </c>
      <c r="G1420" s="1" t="s">
        <v>135</v>
      </c>
      <c r="H1420" s="1" t="s">
        <v>49</v>
      </c>
      <c r="I1420" s="1" t="s">
        <v>50</v>
      </c>
      <c r="J1420" s="1" t="s">
        <v>59</v>
      </c>
      <c r="K1420" s="1" t="s">
        <v>60</v>
      </c>
      <c r="L1420" s="1" t="s">
        <v>38</v>
      </c>
      <c r="M1420" s="1" t="s">
        <v>53</v>
      </c>
      <c r="N1420" s="1">
        <v>131</v>
      </c>
      <c r="O1420" s="2">
        <v>13100</v>
      </c>
      <c r="P1420" s="1">
        <v>11</v>
      </c>
      <c r="Q1420" s="1">
        <v>20231116</v>
      </c>
      <c r="R1420" s="1">
        <v>20231116</v>
      </c>
      <c r="S1420" s="1">
        <v>20231116</v>
      </c>
      <c r="T1420" s="1" t="s">
        <v>38</v>
      </c>
      <c r="U1420" s="1" t="b">
        <v>1</v>
      </c>
      <c r="V1420" s="1" t="b">
        <v>0</v>
      </c>
      <c r="W1420" s="1" t="str" cm="1">
        <f t="array" ref="W1420">_xlfn.XLOOKUP(MID(JuchuZan[[#This Row],[Item'#]],2,3),INDEX(_dtRg_Material,,1),INDEX(_dtRg_Material,,2),"-")</f>
        <v>-</v>
      </c>
      <c r="X1420" s="1">
        <f>JuchuZan[[#This Row],[Total Length]]/JuchuZan[[#This Row],[OrderQty]]</f>
        <v>400</v>
      </c>
      <c r="Y1420" s="87">
        <f>JuchuZan[[#This Row],[TotalPrice]]+Y1419</f>
        <v>3137598.1000000015</v>
      </c>
      <c r="Z14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0" s="1">
        <f>JuchuZan[[#This Row],[Total Length]]/JuchuZan[[#This Row],[Total Block]]</f>
        <v>200</v>
      </c>
      <c r="AB1420" s="1">
        <f>JuchuZan[[#This Row],[TotalPrice]]/JuchuZan[[#This Row],[OrderQty]]</f>
        <v>131</v>
      </c>
      <c r="AC1420" s="1" t="e">
        <f>_xlfn.XLOOKUP(JuchuZan[[#This Row],[H'#]],#REF!,#REF!,"NA",0)</f>
        <v>#REF!</v>
      </c>
      <c r="AD1420" s="1" t="e">
        <f>_xlfn.XLOOKUP(JuchuZan[[#This Row],[H'#]],#REF!,#REF!,"NA",0)</f>
        <v>#REF!</v>
      </c>
      <c r="AE1420" s="1" t="str">
        <f>_xlfn.XLOOKUP(JuchuZan[[#This Row],[H'#]],[3]Sheet1!$H$2:$H$1079,[3]Sheet1!$B$2:$B$1079,"NA",0)</f>
        <v>NA</v>
      </c>
    </row>
    <row r="1421" spans="1:31" hidden="1">
      <c r="A1421" s="1" t="s">
        <v>3442</v>
      </c>
      <c r="B1421" s="1" t="s">
        <v>388</v>
      </c>
      <c r="C1421" s="1" t="s">
        <v>389</v>
      </c>
      <c r="D1421" s="1">
        <v>20</v>
      </c>
      <c r="E1421" s="1">
        <v>8000</v>
      </c>
      <c r="F1421" s="1">
        <v>40</v>
      </c>
      <c r="G1421" s="1" t="s">
        <v>135</v>
      </c>
      <c r="H1421" s="1" t="s">
        <v>49</v>
      </c>
      <c r="I1421" s="1" t="s">
        <v>50</v>
      </c>
      <c r="J1421" s="1" t="s">
        <v>59</v>
      </c>
      <c r="K1421" s="1" t="s">
        <v>60</v>
      </c>
      <c r="L1421" s="1" t="s">
        <v>38</v>
      </c>
      <c r="M1421" s="1" t="s">
        <v>53</v>
      </c>
      <c r="N1421" s="1">
        <v>131</v>
      </c>
      <c r="O1421" s="2">
        <v>2620</v>
      </c>
      <c r="P1421" s="1">
        <v>11</v>
      </c>
      <c r="Q1421" s="1">
        <v>20231116</v>
      </c>
      <c r="R1421" s="1">
        <v>20231116</v>
      </c>
      <c r="S1421" s="1">
        <v>20231116</v>
      </c>
      <c r="T1421" s="1" t="s">
        <v>38</v>
      </c>
      <c r="U1421" s="1" t="b">
        <v>1</v>
      </c>
      <c r="V1421" s="1" t="b">
        <v>0</v>
      </c>
      <c r="W1421" s="1" t="str" cm="1">
        <f t="array" ref="W1421">_xlfn.XLOOKUP(MID(JuchuZan[[#This Row],[Item'#]],2,3),INDEX(_dtRg_Material,,1),INDEX(_dtRg_Material,,2),"-")</f>
        <v>-</v>
      </c>
      <c r="X1421" s="1">
        <f>JuchuZan[[#This Row],[Total Length]]/JuchuZan[[#This Row],[OrderQty]]</f>
        <v>400</v>
      </c>
      <c r="Y1421" s="87">
        <f>JuchuZan[[#This Row],[TotalPrice]]+Y1420</f>
        <v>3140218.1000000015</v>
      </c>
      <c r="Z14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1" s="1">
        <f>JuchuZan[[#This Row],[Total Length]]/JuchuZan[[#This Row],[Total Block]]</f>
        <v>200</v>
      </c>
      <c r="AB1421" s="1">
        <f>JuchuZan[[#This Row],[TotalPrice]]/JuchuZan[[#This Row],[OrderQty]]</f>
        <v>131</v>
      </c>
      <c r="AC1421" s="1" t="e">
        <f>_xlfn.XLOOKUP(JuchuZan[[#This Row],[H'#]],#REF!,#REF!,"NA",0)</f>
        <v>#REF!</v>
      </c>
      <c r="AD1421" s="1" t="e">
        <f>_xlfn.XLOOKUP(JuchuZan[[#This Row],[H'#]],#REF!,#REF!,"NA",0)</f>
        <v>#REF!</v>
      </c>
      <c r="AE1421" s="1" t="str">
        <f>_xlfn.XLOOKUP(JuchuZan[[#This Row],[H'#]],[3]Sheet1!$H$2:$H$1079,[3]Sheet1!$B$2:$B$1079,"NA",0)</f>
        <v>NA</v>
      </c>
    </row>
    <row r="1422" spans="1:31" hidden="1">
      <c r="A1422" s="1" t="s">
        <v>3443</v>
      </c>
      <c r="B1422" s="1" t="s">
        <v>1477</v>
      </c>
      <c r="C1422" s="1" t="s">
        <v>1478</v>
      </c>
      <c r="D1422" s="1">
        <v>60</v>
      </c>
      <c r="E1422" s="1">
        <v>34800</v>
      </c>
      <c r="F1422" s="1">
        <v>120</v>
      </c>
      <c r="G1422" s="1" t="s">
        <v>135</v>
      </c>
      <c r="H1422" s="1" t="s">
        <v>189</v>
      </c>
      <c r="I1422" s="1" t="s">
        <v>190</v>
      </c>
      <c r="J1422" s="1" t="s">
        <v>130</v>
      </c>
      <c r="K1422" s="1" t="s">
        <v>192</v>
      </c>
      <c r="L1422" s="1" t="s">
        <v>38</v>
      </c>
      <c r="M1422" s="1" t="s">
        <v>53</v>
      </c>
      <c r="N1422" s="1">
        <v>165.54</v>
      </c>
      <c r="O1422" s="2">
        <v>9932.4</v>
      </c>
      <c r="P1422" s="1">
        <v>11</v>
      </c>
      <c r="Q1422" s="1">
        <v>20231116</v>
      </c>
      <c r="R1422" s="1">
        <v>20231116</v>
      </c>
      <c r="S1422" s="1">
        <v>20231116</v>
      </c>
      <c r="T1422" s="1" t="s">
        <v>38</v>
      </c>
      <c r="U1422" s="1" t="b">
        <v>0</v>
      </c>
      <c r="V1422" s="1" t="b">
        <v>0</v>
      </c>
      <c r="W1422" s="1" t="str" cm="1">
        <f t="array" ref="W1422">_xlfn.XLOOKUP(MID(JuchuZan[[#This Row],[Item'#]],2,3),INDEX(_dtRg_Material,,1),INDEX(_dtRg_Material,,2),"-")</f>
        <v>-</v>
      </c>
      <c r="X1422" s="1">
        <f>JuchuZan[[#This Row],[Total Length]]/JuchuZan[[#This Row],[OrderQty]]</f>
        <v>580</v>
      </c>
      <c r="Y1422" s="87">
        <f>JuchuZan[[#This Row],[TotalPrice]]+Y1421</f>
        <v>3150150.5000000014</v>
      </c>
      <c r="Z14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2" s="1">
        <f>JuchuZan[[#This Row],[Total Length]]/JuchuZan[[#This Row],[Total Block]]</f>
        <v>290</v>
      </c>
      <c r="AB1422" s="1">
        <f>JuchuZan[[#This Row],[TotalPrice]]/JuchuZan[[#This Row],[OrderQty]]</f>
        <v>165.54</v>
      </c>
      <c r="AC1422" s="1" t="e">
        <f>_xlfn.XLOOKUP(JuchuZan[[#This Row],[H'#]],#REF!,#REF!,"NA",0)</f>
        <v>#REF!</v>
      </c>
      <c r="AD1422" s="1" t="e">
        <f>_xlfn.XLOOKUP(JuchuZan[[#This Row],[H'#]],#REF!,#REF!,"NA",0)</f>
        <v>#REF!</v>
      </c>
      <c r="AE1422" s="1" t="str">
        <f>_xlfn.XLOOKUP(JuchuZan[[#This Row],[H'#]],[3]Sheet1!$H$2:$H$1079,[3]Sheet1!$B$2:$B$1079,"NA",0)</f>
        <v>NA</v>
      </c>
    </row>
    <row r="1423" spans="1:31">
      <c r="A1423" s="1" t="s">
        <v>3444</v>
      </c>
      <c r="B1423" s="1" t="s">
        <v>1595</v>
      </c>
      <c r="C1423" s="1" t="s">
        <v>1596</v>
      </c>
      <c r="D1423" s="1">
        <v>10</v>
      </c>
      <c r="E1423" s="1">
        <v>50000</v>
      </c>
      <c r="F1423" s="1">
        <v>0</v>
      </c>
      <c r="G1423" s="1" t="s">
        <v>1597</v>
      </c>
      <c r="H1423" s="1" t="s">
        <v>324</v>
      </c>
      <c r="I1423" s="1" t="s">
        <v>50</v>
      </c>
      <c r="J1423" s="1" t="s">
        <v>114</v>
      </c>
      <c r="K1423" s="1" t="s">
        <v>38</v>
      </c>
      <c r="L1423" s="1" t="s">
        <v>61</v>
      </c>
      <c r="M1423" s="1" t="s">
        <v>38</v>
      </c>
      <c r="N1423" s="1">
        <v>472</v>
      </c>
      <c r="O1423" s="2">
        <v>4720</v>
      </c>
      <c r="P1423" s="1">
        <v>11</v>
      </c>
      <c r="Q1423" s="1">
        <v>20231123</v>
      </c>
      <c r="R1423" s="1">
        <v>20231116</v>
      </c>
      <c r="S1423" s="1">
        <v>20231116</v>
      </c>
      <c r="T1423" s="1" t="s">
        <v>38</v>
      </c>
      <c r="U1423" s="1" t="b">
        <v>0</v>
      </c>
      <c r="V1423" s="1" t="b">
        <v>1</v>
      </c>
      <c r="W1423" s="1" t="str" cm="1">
        <f t="array" ref="W1423">_xlfn.XLOOKUP(MID(JuchuZan[[#This Row],[Item'#]],2,3),INDEX(_dtRg_Material,,1),INDEX(_dtRg_Material,,2),"-")</f>
        <v>-</v>
      </c>
      <c r="X1423" s="1">
        <f>JuchuZan[[#This Row],[Total Length]]/JuchuZan[[#This Row],[OrderQty]]</f>
        <v>5000</v>
      </c>
      <c r="Y1423" s="87">
        <f>JuchuZan[[#This Row],[TotalPrice]]+Y1422</f>
        <v>3154870.5000000014</v>
      </c>
      <c r="Z14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3" s="1" t="e">
        <f>JuchuZan[[#This Row],[Total Length]]/JuchuZan[[#This Row],[Total Block]]</f>
        <v>#DIV/0!</v>
      </c>
      <c r="AB1423" s="1">
        <f>JuchuZan[[#This Row],[TotalPrice]]/JuchuZan[[#This Row],[OrderQty]]</f>
        <v>472</v>
      </c>
      <c r="AC1423" s="1" t="e">
        <f>_xlfn.XLOOKUP(JuchuZan[[#This Row],[H'#]],#REF!,#REF!,"NA",0)</f>
        <v>#REF!</v>
      </c>
      <c r="AD1423" s="1" t="e">
        <f>_xlfn.XLOOKUP(JuchuZan[[#This Row],[H'#]],#REF!,#REF!,"NA",0)</f>
        <v>#REF!</v>
      </c>
      <c r="AE1423" s="1" t="str">
        <f>_xlfn.XLOOKUP(JuchuZan[[#This Row],[H'#]],[3]Sheet1!$H$2:$H$1079,[3]Sheet1!$B$2:$B$1079,"NA",0)</f>
        <v>NA</v>
      </c>
    </row>
    <row r="1424" spans="1:31">
      <c r="A1424" s="1" t="s">
        <v>3445</v>
      </c>
      <c r="B1424" s="1" t="s">
        <v>1595</v>
      </c>
      <c r="C1424" s="1" t="s">
        <v>1596</v>
      </c>
      <c r="D1424" s="1">
        <v>10</v>
      </c>
      <c r="E1424" s="1">
        <v>50000</v>
      </c>
      <c r="F1424" s="1">
        <v>0</v>
      </c>
      <c r="G1424" s="1" t="s">
        <v>1597</v>
      </c>
      <c r="H1424" s="1" t="s">
        <v>324</v>
      </c>
      <c r="I1424" s="1" t="s">
        <v>50</v>
      </c>
      <c r="J1424" s="1" t="s">
        <v>114</v>
      </c>
      <c r="K1424" s="1" t="s">
        <v>38</v>
      </c>
      <c r="L1424" s="1" t="s">
        <v>61</v>
      </c>
      <c r="M1424" s="1" t="s">
        <v>38</v>
      </c>
      <c r="N1424" s="1">
        <v>472</v>
      </c>
      <c r="O1424" s="2">
        <v>4720</v>
      </c>
      <c r="P1424" s="1">
        <v>11</v>
      </c>
      <c r="Q1424" s="1">
        <v>20231123</v>
      </c>
      <c r="R1424" s="1">
        <v>20231116</v>
      </c>
      <c r="S1424" s="1">
        <v>20231116</v>
      </c>
      <c r="T1424" s="1" t="s">
        <v>38</v>
      </c>
      <c r="U1424" s="1" t="b">
        <v>0</v>
      </c>
      <c r="V1424" s="1" t="b">
        <v>1</v>
      </c>
      <c r="W1424" s="1" t="str" cm="1">
        <f t="array" ref="W1424">_xlfn.XLOOKUP(MID(JuchuZan[[#This Row],[Item'#]],2,3),INDEX(_dtRg_Material,,1),INDEX(_dtRg_Material,,2),"-")</f>
        <v>-</v>
      </c>
      <c r="X1424" s="1">
        <f>JuchuZan[[#This Row],[Total Length]]/JuchuZan[[#This Row],[OrderQty]]</f>
        <v>5000</v>
      </c>
      <c r="Y1424" s="87">
        <f>JuchuZan[[#This Row],[TotalPrice]]+Y1423</f>
        <v>3159590.5000000014</v>
      </c>
      <c r="Z14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4" s="1" t="e">
        <f>JuchuZan[[#This Row],[Total Length]]/JuchuZan[[#This Row],[Total Block]]</f>
        <v>#DIV/0!</v>
      </c>
      <c r="AB1424" s="1">
        <f>JuchuZan[[#This Row],[TotalPrice]]/JuchuZan[[#This Row],[OrderQty]]</f>
        <v>472</v>
      </c>
      <c r="AC1424" s="1" t="e">
        <f>_xlfn.XLOOKUP(JuchuZan[[#This Row],[H'#]],#REF!,#REF!,"NA",0)</f>
        <v>#REF!</v>
      </c>
      <c r="AD1424" s="1" t="e">
        <f>_xlfn.XLOOKUP(JuchuZan[[#This Row],[H'#]],#REF!,#REF!,"NA",0)</f>
        <v>#REF!</v>
      </c>
      <c r="AE1424" s="1" t="str">
        <f>_xlfn.XLOOKUP(JuchuZan[[#This Row],[H'#]],[3]Sheet1!$H$2:$H$1079,[3]Sheet1!$B$2:$B$1079,"NA",0)</f>
        <v>NA</v>
      </c>
    </row>
    <row r="1425" spans="1:31">
      <c r="A1425" s="1" t="s">
        <v>3446</v>
      </c>
      <c r="B1425" s="1" t="s">
        <v>3447</v>
      </c>
      <c r="C1425" s="1" t="s">
        <v>3448</v>
      </c>
      <c r="D1425" s="1">
        <v>4</v>
      </c>
      <c r="E1425" s="1">
        <v>0</v>
      </c>
      <c r="F1425" s="1">
        <v>4</v>
      </c>
      <c r="G1425" s="1" t="s">
        <v>3449</v>
      </c>
      <c r="H1425" s="1" t="s">
        <v>49</v>
      </c>
      <c r="I1425" s="1" t="s">
        <v>50</v>
      </c>
      <c r="J1425" s="1" t="s">
        <v>397</v>
      </c>
      <c r="K1425" s="1" t="s">
        <v>207</v>
      </c>
      <c r="L1425" s="1" t="s">
        <v>38</v>
      </c>
      <c r="M1425" s="1" t="s">
        <v>38</v>
      </c>
      <c r="N1425" s="1">
        <v>66</v>
      </c>
      <c r="O1425" s="2">
        <v>264</v>
      </c>
      <c r="P1425" s="1">
        <v>11</v>
      </c>
      <c r="Q1425" s="1">
        <v>20230825</v>
      </c>
      <c r="R1425" s="1">
        <v>20231116</v>
      </c>
      <c r="S1425" s="1">
        <v>20231116</v>
      </c>
      <c r="T1425" s="1" t="s">
        <v>38</v>
      </c>
      <c r="U1425" s="1" t="b">
        <v>0</v>
      </c>
      <c r="V1425" s="1" t="b">
        <v>1</v>
      </c>
      <c r="W1425" s="1" t="str" cm="1">
        <f t="array" ref="W1425">_xlfn.XLOOKUP(MID(JuchuZan[[#This Row],[Item'#]],2,3),INDEX(_dtRg_Material,,1),INDEX(_dtRg_Material,,2),"-")</f>
        <v>-</v>
      </c>
      <c r="X1425" s="1">
        <f>JuchuZan[[#This Row],[Total Length]]/JuchuZan[[#This Row],[OrderQty]]</f>
        <v>0</v>
      </c>
      <c r="Y1425" s="87">
        <f>JuchuZan[[#This Row],[TotalPrice]]+Y1424</f>
        <v>3159854.5000000014</v>
      </c>
      <c r="Z14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5" s="1">
        <f>JuchuZan[[#This Row],[Total Length]]/JuchuZan[[#This Row],[Total Block]]</f>
        <v>0</v>
      </c>
      <c r="AB1425" s="1">
        <f>JuchuZan[[#This Row],[TotalPrice]]/JuchuZan[[#This Row],[OrderQty]]</f>
        <v>66</v>
      </c>
      <c r="AC1425" s="1" t="e">
        <f>_xlfn.XLOOKUP(JuchuZan[[#This Row],[H'#]],#REF!,#REF!,"NA",0)</f>
        <v>#REF!</v>
      </c>
      <c r="AD1425" s="1" t="e">
        <f>_xlfn.XLOOKUP(JuchuZan[[#This Row],[H'#]],#REF!,#REF!,"NA",0)</f>
        <v>#REF!</v>
      </c>
      <c r="AE1425" s="1" t="str">
        <f>_xlfn.XLOOKUP(JuchuZan[[#This Row],[H'#]],[3]Sheet1!$H$2:$H$1079,[3]Sheet1!$B$2:$B$1079,"NA",0)</f>
        <v>BLOCK ASSEMBLY (GK)</v>
      </c>
    </row>
    <row r="1426" spans="1:31">
      <c r="A1426" s="1" t="s">
        <v>3450</v>
      </c>
      <c r="B1426" s="1" t="s">
        <v>3451</v>
      </c>
      <c r="C1426" s="1" t="s">
        <v>3452</v>
      </c>
      <c r="D1426" s="1">
        <v>2</v>
      </c>
      <c r="E1426" s="1">
        <v>5048</v>
      </c>
      <c r="F1426" s="1">
        <v>4</v>
      </c>
      <c r="G1426" s="1" t="s">
        <v>135</v>
      </c>
      <c r="H1426" s="1" t="s">
        <v>49</v>
      </c>
      <c r="I1426" s="1" t="s">
        <v>50</v>
      </c>
      <c r="J1426" s="1" t="s">
        <v>114</v>
      </c>
      <c r="K1426" s="1" t="s">
        <v>82</v>
      </c>
      <c r="L1426" s="1" t="s">
        <v>38</v>
      </c>
      <c r="M1426" s="1" t="s">
        <v>53</v>
      </c>
      <c r="N1426" s="1">
        <v>636</v>
      </c>
      <c r="O1426" s="2">
        <v>1272</v>
      </c>
      <c r="P1426" s="1">
        <v>11</v>
      </c>
      <c r="Q1426" s="1">
        <v>20231122</v>
      </c>
      <c r="R1426" s="1">
        <v>20231117</v>
      </c>
      <c r="S1426" s="1">
        <v>20231117</v>
      </c>
      <c r="T1426" s="1" t="s">
        <v>38</v>
      </c>
      <c r="U1426" s="1" t="b">
        <v>0</v>
      </c>
      <c r="V1426" s="1" t="b">
        <v>1</v>
      </c>
      <c r="W1426" s="1" t="str" cm="1">
        <f t="array" ref="W1426">_xlfn.XLOOKUP(MID(JuchuZan[[#This Row],[Item'#]],2,3),INDEX(_dtRg_Material,,1),INDEX(_dtRg_Material,,2),"-")</f>
        <v>-</v>
      </c>
      <c r="X1426" s="1">
        <f>JuchuZan[[#This Row],[Total Length]]/JuchuZan[[#This Row],[OrderQty]]</f>
        <v>2524</v>
      </c>
      <c r="Y1426" s="87">
        <f>JuchuZan[[#This Row],[TotalPrice]]+Y1425</f>
        <v>3161126.5000000014</v>
      </c>
      <c r="Z14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6" s="1">
        <f>JuchuZan[[#This Row],[Total Length]]/JuchuZan[[#This Row],[Total Block]]</f>
        <v>1262</v>
      </c>
      <c r="AB1426" s="1">
        <f>JuchuZan[[#This Row],[TotalPrice]]/JuchuZan[[#This Row],[OrderQty]]</f>
        <v>636</v>
      </c>
      <c r="AC1426" s="1" t="e">
        <f>_xlfn.XLOOKUP(JuchuZan[[#This Row],[H'#]],#REF!,#REF!,"NA",0)</f>
        <v>#REF!</v>
      </c>
      <c r="AD1426" s="1" t="e">
        <f>_xlfn.XLOOKUP(JuchuZan[[#This Row],[H'#]],#REF!,#REF!,"NA",0)</f>
        <v>#REF!</v>
      </c>
      <c r="AE1426" s="1" t="str">
        <f>_xlfn.XLOOKUP(JuchuZan[[#This Row],[H'#]],[3]Sheet1!$H$2:$H$1079,[3]Sheet1!$B$2:$B$1079,"NA",0)</f>
        <v>NA</v>
      </c>
    </row>
    <row r="1427" spans="1:31">
      <c r="A1427" s="1" t="s">
        <v>3453</v>
      </c>
      <c r="B1427" s="1" t="s">
        <v>2287</v>
      </c>
      <c r="C1427" s="1" t="s">
        <v>2288</v>
      </c>
      <c r="D1427" s="1">
        <v>18</v>
      </c>
      <c r="E1427" s="1">
        <v>5220</v>
      </c>
      <c r="F1427" s="1">
        <v>36</v>
      </c>
      <c r="G1427" s="1" t="s">
        <v>215</v>
      </c>
      <c r="H1427" s="1" t="s">
        <v>172</v>
      </c>
      <c r="I1427" s="1" t="s">
        <v>173</v>
      </c>
      <c r="J1427" s="1" t="s">
        <v>243</v>
      </c>
      <c r="K1427" s="1" t="s">
        <v>38</v>
      </c>
      <c r="L1427" s="1" t="s">
        <v>38</v>
      </c>
      <c r="M1427" s="1" t="s">
        <v>53</v>
      </c>
      <c r="N1427" s="1">
        <v>45</v>
      </c>
      <c r="O1427" s="2">
        <v>810</v>
      </c>
      <c r="P1427" s="1">
        <v>11</v>
      </c>
      <c r="Q1427" s="1">
        <v>20231124</v>
      </c>
      <c r="R1427" s="1">
        <v>20231117</v>
      </c>
      <c r="S1427" s="1">
        <v>20231117</v>
      </c>
      <c r="T1427" s="1" t="s">
        <v>38</v>
      </c>
      <c r="U1427" s="1" t="b">
        <v>0</v>
      </c>
      <c r="V1427" s="1" t="b">
        <v>1</v>
      </c>
      <c r="W1427" s="1" t="str" cm="1">
        <f t="array" ref="W1427">_xlfn.XLOOKUP(MID(JuchuZan[[#This Row],[Item'#]],2,3),INDEX(_dtRg_Material,,1),INDEX(_dtRg_Material,,2),"-")</f>
        <v>M</v>
      </c>
      <c r="X1427" s="1">
        <f>JuchuZan[[#This Row],[Total Length]]/JuchuZan[[#This Row],[OrderQty]]</f>
        <v>290</v>
      </c>
      <c r="Y1427" s="87">
        <f>JuchuZan[[#This Row],[TotalPrice]]+Y1426</f>
        <v>3161936.5000000014</v>
      </c>
      <c r="Z14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7" s="1">
        <f>JuchuZan[[#This Row],[Total Length]]/JuchuZan[[#This Row],[Total Block]]</f>
        <v>145</v>
      </c>
      <c r="AB1427" s="1">
        <f>JuchuZan[[#This Row],[TotalPrice]]/JuchuZan[[#This Row],[OrderQty]]</f>
        <v>45</v>
      </c>
      <c r="AC1427" s="1" t="e">
        <f>_xlfn.XLOOKUP(JuchuZan[[#This Row],[H'#]],#REF!,#REF!,"NA",0)</f>
        <v>#REF!</v>
      </c>
      <c r="AD1427" s="1" t="e">
        <f>_xlfn.XLOOKUP(JuchuZan[[#This Row],[H'#]],#REF!,#REF!,"NA",0)</f>
        <v>#REF!</v>
      </c>
      <c r="AE1427" s="1" t="str">
        <f>_xlfn.XLOOKUP(JuchuZan[[#This Row],[H'#]],[3]Sheet1!$H$2:$H$1079,[3]Sheet1!$B$2:$B$1079,"NA",0)</f>
        <v>NA</v>
      </c>
    </row>
    <row r="1428" spans="1:31">
      <c r="A1428" s="1" t="s">
        <v>3454</v>
      </c>
      <c r="B1428" s="1" t="s">
        <v>3455</v>
      </c>
      <c r="C1428" s="1" t="s">
        <v>3456</v>
      </c>
      <c r="D1428" s="1">
        <v>200</v>
      </c>
      <c r="E1428" s="1">
        <v>52000</v>
      </c>
      <c r="F1428" s="1">
        <v>400</v>
      </c>
      <c r="G1428" s="1" t="s">
        <v>3457</v>
      </c>
      <c r="H1428" s="1" t="s">
        <v>66</v>
      </c>
      <c r="I1428" s="1" t="s">
        <v>67</v>
      </c>
      <c r="J1428" s="1" t="s">
        <v>59</v>
      </c>
      <c r="K1428" s="1" t="s">
        <v>60</v>
      </c>
      <c r="L1428" s="1" t="s">
        <v>38</v>
      </c>
      <c r="M1428" s="1" t="s">
        <v>38</v>
      </c>
      <c r="N1428" s="1">
        <v>88.6</v>
      </c>
      <c r="O1428" s="2">
        <v>17720</v>
      </c>
      <c r="P1428" s="1">
        <v>11</v>
      </c>
      <c r="Q1428" s="1">
        <v>20231127</v>
      </c>
      <c r="R1428" s="1">
        <v>20231117</v>
      </c>
      <c r="S1428" s="1">
        <v>20231117</v>
      </c>
      <c r="T1428" s="1" t="s">
        <v>38</v>
      </c>
      <c r="U1428" s="1" t="b">
        <v>0</v>
      </c>
      <c r="V1428" s="1" t="b">
        <v>1</v>
      </c>
      <c r="W1428" s="1" t="str" cm="1">
        <f t="array" ref="W1428">_xlfn.XLOOKUP(MID(JuchuZan[[#This Row],[Item'#]],2,3),INDEX(_dtRg_Material,,1),INDEX(_dtRg_Material,,2),"-")</f>
        <v>-</v>
      </c>
      <c r="X1428" s="1">
        <f>JuchuZan[[#This Row],[Total Length]]/JuchuZan[[#This Row],[OrderQty]]</f>
        <v>260</v>
      </c>
      <c r="Y1428" s="87">
        <f>JuchuZan[[#This Row],[TotalPrice]]+Y1427</f>
        <v>3179656.5000000014</v>
      </c>
      <c r="Z14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8" s="1">
        <f>JuchuZan[[#This Row],[Total Length]]/JuchuZan[[#This Row],[Total Block]]</f>
        <v>130</v>
      </c>
      <c r="AB1428" s="1">
        <f>JuchuZan[[#This Row],[TotalPrice]]/JuchuZan[[#This Row],[OrderQty]]</f>
        <v>88.6</v>
      </c>
      <c r="AC1428" s="1" t="e">
        <f>_xlfn.XLOOKUP(JuchuZan[[#This Row],[H'#]],#REF!,#REF!,"NA",0)</f>
        <v>#REF!</v>
      </c>
      <c r="AD1428" s="1" t="e">
        <f>_xlfn.XLOOKUP(JuchuZan[[#This Row],[H'#]],#REF!,#REF!,"NA",0)</f>
        <v>#REF!</v>
      </c>
      <c r="AE1428" s="1" t="str">
        <f>_xlfn.XLOOKUP(JuchuZan[[#This Row],[H'#]],[3]Sheet1!$H$2:$H$1079,[3]Sheet1!$B$2:$B$1079,"NA",0)</f>
        <v>RAIL SURFACE/GROOVE GRINDING</v>
      </c>
    </row>
    <row r="1429" spans="1:31" hidden="1">
      <c r="A1429" s="1" t="s">
        <v>3458</v>
      </c>
      <c r="B1429" s="1" t="s">
        <v>1311</v>
      </c>
      <c r="C1429" s="1" t="s">
        <v>1312</v>
      </c>
      <c r="D1429" s="1">
        <v>30</v>
      </c>
      <c r="E1429" s="1">
        <v>12000</v>
      </c>
      <c r="F1429" s="1">
        <v>60</v>
      </c>
      <c r="G1429" s="1" t="s">
        <v>135</v>
      </c>
      <c r="H1429" s="1" t="s">
        <v>49</v>
      </c>
      <c r="I1429" s="1" t="s">
        <v>50</v>
      </c>
      <c r="J1429" s="1" t="s">
        <v>59</v>
      </c>
      <c r="K1429" s="1" t="s">
        <v>82</v>
      </c>
      <c r="L1429" s="1" t="s">
        <v>38</v>
      </c>
      <c r="M1429" s="1" t="s">
        <v>38</v>
      </c>
      <c r="N1429" s="1">
        <v>93.81</v>
      </c>
      <c r="O1429" s="2">
        <v>2814.3</v>
      </c>
      <c r="P1429" s="1">
        <v>11</v>
      </c>
      <c r="Q1429" s="1">
        <v>20231124</v>
      </c>
      <c r="R1429" s="1">
        <v>20231117</v>
      </c>
      <c r="S1429" s="1">
        <v>20231117</v>
      </c>
      <c r="T1429" s="1" t="s">
        <v>38</v>
      </c>
      <c r="U1429" s="1" t="b">
        <v>1</v>
      </c>
      <c r="V1429" s="1" t="b">
        <v>0</v>
      </c>
      <c r="W1429" s="1" t="str" cm="1">
        <f t="array" ref="W1429">_xlfn.XLOOKUP(MID(JuchuZan[[#This Row],[Item'#]],2,3),INDEX(_dtRg_Material,,1),INDEX(_dtRg_Material,,2),"-")</f>
        <v>-</v>
      </c>
      <c r="X1429" s="1">
        <f>JuchuZan[[#This Row],[Total Length]]/JuchuZan[[#This Row],[OrderQty]]</f>
        <v>400</v>
      </c>
      <c r="Y1429" s="87">
        <f>JuchuZan[[#This Row],[TotalPrice]]+Y1428</f>
        <v>3182470.8000000012</v>
      </c>
      <c r="Z14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29" s="1">
        <f>JuchuZan[[#This Row],[Total Length]]/JuchuZan[[#This Row],[Total Block]]</f>
        <v>200</v>
      </c>
      <c r="AB1429" s="1">
        <f>JuchuZan[[#This Row],[TotalPrice]]/JuchuZan[[#This Row],[OrderQty]]</f>
        <v>93.81</v>
      </c>
      <c r="AC1429" s="1" t="e">
        <f>_xlfn.XLOOKUP(JuchuZan[[#This Row],[H'#]],#REF!,#REF!,"NA",0)</f>
        <v>#REF!</v>
      </c>
      <c r="AD1429" s="1" t="e">
        <f>_xlfn.XLOOKUP(JuchuZan[[#This Row],[H'#]],#REF!,#REF!,"NA",0)</f>
        <v>#REF!</v>
      </c>
      <c r="AE1429" s="1" t="str">
        <f>_xlfn.XLOOKUP(JuchuZan[[#This Row],[H'#]],[3]Sheet1!$H$2:$H$1079,[3]Sheet1!$B$2:$B$1079,"NA",0)</f>
        <v>NA</v>
      </c>
    </row>
    <row r="1430" spans="1:31" hidden="1">
      <c r="A1430" s="1" t="s">
        <v>3459</v>
      </c>
      <c r="B1430" s="1" t="s">
        <v>1314</v>
      </c>
      <c r="C1430" s="1" t="s">
        <v>1315</v>
      </c>
      <c r="D1430" s="1">
        <v>30</v>
      </c>
      <c r="E1430" s="1">
        <v>4350</v>
      </c>
      <c r="F1430" s="1">
        <v>60</v>
      </c>
      <c r="G1430" s="1" t="s">
        <v>135</v>
      </c>
      <c r="H1430" s="1" t="s">
        <v>1171</v>
      </c>
      <c r="I1430" s="1" t="s">
        <v>233</v>
      </c>
      <c r="J1430" s="1" t="s">
        <v>59</v>
      </c>
      <c r="K1430" s="1" t="s">
        <v>82</v>
      </c>
      <c r="L1430" s="1" t="s">
        <v>38</v>
      </c>
      <c r="M1430" s="1" t="s">
        <v>38</v>
      </c>
      <c r="N1430" s="1">
        <v>69.489999999999995</v>
      </c>
      <c r="O1430" s="2">
        <v>2084.6999999999998</v>
      </c>
      <c r="P1430" s="1">
        <v>11</v>
      </c>
      <c r="Q1430" s="1">
        <v>20231124</v>
      </c>
      <c r="R1430" s="1">
        <v>20231117</v>
      </c>
      <c r="S1430" s="1">
        <v>20231117</v>
      </c>
      <c r="T1430" s="1" t="s">
        <v>38</v>
      </c>
      <c r="U1430" s="1" t="b">
        <v>0</v>
      </c>
      <c r="V1430" s="1" t="b">
        <v>0</v>
      </c>
      <c r="W1430" s="1" t="str" cm="1">
        <f t="array" ref="W1430">_xlfn.XLOOKUP(MID(JuchuZan[[#This Row],[Item'#]],2,3),INDEX(_dtRg_Material,,1),INDEX(_dtRg_Material,,2),"-")</f>
        <v>-</v>
      </c>
      <c r="X1430" s="1">
        <f>JuchuZan[[#This Row],[Total Length]]/JuchuZan[[#This Row],[OrderQty]]</f>
        <v>145</v>
      </c>
      <c r="Y1430" s="87">
        <f>JuchuZan[[#This Row],[TotalPrice]]+Y1429</f>
        <v>3184555.5000000014</v>
      </c>
      <c r="Z14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0" s="1">
        <f>JuchuZan[[#This Row],[Total Length]]/JuchuZan[[#This Row],[Total Block]]</f>
        <v>72.5</v>
      </c>
      <c r="AB1430" s="1">
        <f>JuchuZan[[#This Row],[TotalPrice]]/JuchuZan[[#This Row],[OrderQty]]</f>
        <v>69.489999999999995</v>
      </c>
      <c r="AC1430" s="1" t="e">
        <f>_xlfn.XLOOKUP(JuchuZan[[#This Row],[H'#]],#REF!,#REF!,"NA",0)</f>
        <v>#REF!</v>
      </c>
      <c r="AD1430" s="1" t="e">
        <f>_xlfn.XLOOKUP(JuchuZan[[#This Row],[H'#]],#REF!,#REF!,"NA",0)</f>
        <v>#REF!</v>
      </c>
      <c r="AE1430" s="1" t="str">
        <f>_xlfn.XLOOKUP(JuchuZan[[#This Row],[H'#]],[3]Sheet1!$H$2:$H$1079,[3]Sheet1!$B$2:$B$1079,"NA",0)</f>
        <v>NA</v>
      </c>
    </row>
    <row r="1431" spans="1:31" hidden="1">
      <c r="A1431" s="1" t="s">
        <v>3460</v>
      </c>
      <c r="B1431" s="1" t="s">
        <v>142</v>
      </c>
      <c r="C1431" s="1" t="s">
        <v>143</v>
      </c>
      <c r="D1431" s="1">
        <v>100</v>
      </c>
      <c r="E1431" s="1">
        <v>0</v>
      </c>
      <c r="F1431" s="1">
        <v>100</v>
      </c>
      <c r="G1431" s="1" t="s">
        <v>144</v>
      </c>
      <c r="H1431" s="1" t="s">
        <v>49</v>
      </c>
      <c r="I1431" s="1" t="s">
        <v>50</v>
      </c>
      <c r="J1431" s="1" t="s">
        <v>59</v>
      </c>
      <c r="K1431" s="1" t="s">
        <v>82</v>
      </c>
      <c r="L1431" s="1" t="s">
        <v>61</v>
      </c>
      <c r="M1431" s="1" t="s">
        <v>38</v>
      </c>
      <c r="N1431" s="1">
        <v>27.77</v>
      </c>
      <c r="O1431" s="2">
        <v>2777</v>
      </c>
      <c r="P1431" s="1">
        <v>11</v>
      </c>
      <c r="Q1431" s="1">
        <v>20231123</v>
      </c>
      <c r="R1431" s="1">
        <v>20231117</v>
      </c>
      <c r="S1431" s="1">
        <v>20231117</v>
      </c>
      <c r="T1431" s="1" t="s">
        <v>38</v>
      </c>
      <c r="U1431" s="1" t="b">
        <v>1</v>
      </c>
      <c r="V1431" s="1" t="b">
        <v>0</v>
      </c>
      <c r="W1431" s="1" t="str" cm="1">
        <f t="array" ref="W1431">_xlfn.XLOOKUP(MID(JuchuZan[[#This Row],[Item'#]],2,3),INDEX(_dtRg_Material,,1),INDEX(_dtRg_Material,,2),"-")</f>
        <v>-</v>
      </c>
      <c r="X1431" s="1">
        <f>JuchuZan[[#This Row],[Total Length]]/JuchuZan[[#This Row],[OrderQty]]</f>
        <v>0</v>
      </c>
      <c r="Y1431" s="87">
        <f>JuchuZan[[#This Row],[TotalPrice]]+Y1430</f>
        <v>3187332.5000000014</v>
      </c>
      <c r="Z14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1" s="1">
        <f>JuchuZan[[#This Row],[Total Length]]/JuchuZan[[#This Row],[Total Block]]</f>
        <v>0</v>
      </c>
      <c r="AB1431" s="1">
        <f>JuchuZan[[#This Row],[TotalPrice]]/JuchuZan[[#This Row],[OrderQty]]</f>
        <v>27.77</v>
      </c>
      <c r="AC1431" s="1" t="e">
        <f>_xlfn.XLOOKUP(JuchuZan[[#This Row],[H'#]],#REF!,#REF!,"NA",0)</f>
        <v>#REF!</v>
      </c>
      <c r="AD1431" s="1" t="e">
        <f>_xlfn.XLOOKUP(JuchuZan[[#This Row],[H'#]],#REF!,#REF!,"NA",0)</f>
        <v>#REF!</v>
      </c>
      <c r="AE1431" s="1" t="str">
        <f>_xlfn.XLOOKUP(JuchuZan[[#This Row],[H'#]],[3]Sheet1!$H$2:$H$1079,[3]Sheet1!$B$2:$B$1079,"NA",0)</f>
        <v>NA</v>
      </c>
    </row>
    <row r="1432" spans="1:31" hidden="1">
      <c r="A1432" s="1" t="s">
        <v>3461</v>
      </c>
      <c r="B1432" s="1" t="s">
        <v>142</v>
      </c>
      <c r="C1432" s="1" t="s">
        <v>143</v>
      </c>
      <c r="D1432" s="1">
        <v>72</v>
      </c>
      <c r="E1432" s="1">
        <v>0</v>
      </c>
      <c r="F1432" s="1">
        <v>72</v>
      </c>
      <c r="G1432" s="1" t="s">
        <v>144</v>
      </c>
      <c r="H1432" s="1" t="s">
        <v>49</v>
      </c>
      <c r="I1432" s="1" t="s">
        <v>50</v>
      </c>
      <c r="J1432" s="1" t="s">
        <v>59</v>
      </c>
      <c r="K1432" s="1" t="s">
        <v>82</v>
      </c>
      <c r="L1432" s="1" t="s">
        <v>61</v>
      </c>
      <c r="M1432" s="1" t="s">
        <v>38</v>
      </c>
      <c r="N1432" s="1">
        <v>27.77</v>
      </c>
      <c r="O1432" s="2">
        <v>1999.44</v>
      </c>
      <c r="P1432" s="1">
        <v>11</v>
      </c>
      <c r="Q1432" s="1">
        <v>20231123</v>
      </c>
      <c r="R1432" s="1">
        <v>20231117</v>
      </c>
      <c r="S1432" s="1">
        <v>20231117</v>
      </c>
      <c r="T1432" s="1" t="s">
        <v>38</v>
      </c>
      <c r="U1432" s="1" t="b">
        <v>1</v>
      </c>
      <c r="V1432" s="1" t="b">
        <v>0</v>
      </c>
      <c r="W1432" s="1" t="str" cm="1">
        <f t="array" ref="W1432">_xlfn.XLOOKUP(MID(JuchuZan[[#This Row],[Item'#]],2,3),INDEX(_dtRg_Material,,1),INDEX(_dtRg_Material,,2),"-")</f>
        <v>-</v>
      </c>
      <c r="X1432" s="1">
        <f>JuchuZan[[#This Row],[Total Length]]/JuchuZan[[#This Row],[OrderQty]]</f>
        <v>0</v>
      </c>
      <c r="Y1432" s="87">
        <f>JuchuZan[[#This Row],[TotalPrice]]+Y1431</f>
        <v>3189331.9400000013</v>
      </c>
      <c r="Z14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2" s="1">
        <f>JuchuZan[[#This Row],[Total Length]]/JuchuZan[[#This Row],[Total Block]]</f>
        <v>0</v>
      </c>
      <c r="AB1432" s="1">
        <f>JuchuZan[[#This Row],[TotalPrice]]/JuchuZan[[#This Row],[OrderQty]]</f>
        <v>27.77</v>
      </c>
      <c r="AC1432" s="1" t="e">
        <f>_xlfn.XLOOKUP(JuchuZan[[#This Row],[H'#]],#REF!,#REF!,"NA",0)</f>
        <v>#REF!</v>
      </c>
      <c r="AD1432" s="1" t="e">
        <f>_xlfn.XLOOKUP(JuchuZan[[#This Row],[H'#]],#REF!,#REF!,"NA",0)</f>
        <v>#REF!</v>
      </c>
      <c r="AE1432" s="1" t="str">
        <f>_xlfn.XLOOKUP(JuchuZan[[#This Row],[H'#]],[3]Sheet1!$H$2:$H$1079,[3]Sheet1!$B$2:$B$1079,"NA",0)</f>
        <v>NA</v>
      </c>
    </row>
    <row r="1433" spans="1:31" hidden="1">
      <c r="A1433" s="1" t="s">
        <v>3462</v>
      </c>
      <c r="B1433" s="1" t="s">
        <v>3463</v>
      </c>
      <c r="C1433" s="1" t="s">
        <v>3464</v>
      </c>
      <c r="D1433" s="1">
        <v>8</v>
      </c>
      <c r="E1433" s="1">
        <v>25560</v>
      </c>
      <c r="F1433" s="1">
        <v>16</v>
      </c>
      <c r="G1433" s="1" t="s">
        <v>559</v>
      </c>
      <c r="H1433" s="1" t="s">
        <v>66</v>
      </c>
      <c r="I1433" s="1" t="s">
        <v>67</v>
      </c>
      <c r="J1433" s="1" t="s">
        <v>68</v>
      </c>
      <c r="K1433" s="1" t="s">
        <v>60</v>
      </c>
      <c r="L1433" s="1" t="s">
        <v>96</v>
      </c>
      <c r="M1433" s="1" t="s">
        <v>208</v>
      </c>
      <c r="N1433" s="1">
        <v>305</v>
      </c>
      <c r="O1433" s="2">
        <v>2440</v>
      </c>
      <c r="P1433" s="1">
        <v>11</v>
      </c>
      <c r="Q1433" s="1">
        <v>20231117</v>
      </c>
      <c r="R1433" s="1">
        <v>20231117</v>
      </c>
      <c r="S1433" s="1">
        <v>20231117</v>
      </c>
      <c r="T1433" s="1" t="s">
        <v>38</v>
      </c>
      <c r="U1433" s="1" t="b">
        <v>0</v>
      </c>
      <c r="V1433" s="1" t="b">
        <v>0</v>
      </c>
      <c r="W1433" s="1" t="str" cm="1">
        <f t="array" ref="W1433">_xlfn.XLOOKUP(MID(JuchuZan[[#This Row],[Item'#]],2,3),INDEX(_dtRg_Material,,1),INDEX(_dtRg_Material,,2),"-")</f>
        <v>-</v>
      </c>
      <c r="X1433" s="1">
        <f>JuchuZan[[#This Row],[Total Length]]/JuchuZan[[#This Row],[OrderQty]]</f>
        <v>3195</v>
      </c>
      <c r="Y1433" s="87">
        <f>JuchuZan[[#This Row],[TotalPrice]]+Y1432</f>
        <v>3191771.9400000013</v>
      </c>
      <c r="Z14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433" s="1">
        <f>JuchuZan[[#This Row],[Total Length]]/JuchuZan[[#This Row],[Total Block]]</f>
        <v>1597.5</v>
      </c>
      <c r="AB1433" s="1">
        <f>JuchuZan[[#This Row],[TotalPrice]]/JuchuZan[[#This Row],[OrderQty]]</f>
        <v>305</v>
      </c>
      <c r="AC1433" s="1" t="e">
        <f>_xlfn.XLOOKUP(JuchuZan[[#This Row],[H'#]],#REF!,#REF!,"NA",0)</f>
        <v>#REF!</v>
      </c>
      <c r="AD1433" s="1" t="e">
        <f>_xlfn.XLOOKUP(JuchuZan[[#This Row],[H'#]],#REF!,#REF!,"NA",0)</f>
        <v>#REF!</v>
      </c>
      <c r="AE1433" s="1" t="str">
        <f>_xlfn.XLOOKUP(JuchuZan[[#This Row],[H'#]],[3]Sheet1!$H$2:$H$1079,[3]Sheet1!$B$2:$B$1079,"NA",0)</f>
        <v>NA</v>
      </c>
    </row>
    <row r="1434" spans="1:31" hidden="1">
      <c r="A1434" s="1" t="s">
        <v>3465</v>
      </c>
      <c r="B1434" s="1" t="s">
        <v>3466</v>
      </c>
      <c r="C1434" s="1" t="s">
        <v>3467</v>
      </c>
      <c r="D1434" s="1">
        <v>4</v>
      </c>
      <c r="E1434" s="1">
        <v>4960</v>
      </c>
      <c r="F1434" s="1">
        <v>8</v>
      </c>
      <c r="G1434" s="1" t="s">
        <v>101</v>
      </c>
      <c r="H1434" s="1" t="s">
        <v>102</v>
      </c>
      <c r="I1434" s="1" t="s">
        <v>103</v>
      </c>
      <c r="J1434" s="1" t="s">
        <v>104</v>
      </c>
      <c r="K1434" s="1" t="s">
        <v>105</v>
      </c>
      <c r="L1434" s="1" t="s">
        <v>96</v>
      </c>
      <c r="M1434" s="1" t="s">
        <v>53</v>
      </c>
      <c r="N1434" s="1">
        <v>187.14</v>
      </c>
      <c r="O1434" s="2">
        <v>748.56</v>
      </c>
      <c r="P1434" s="1">
        <v>11</v>
      </c>
      <c r="Q1434" s="1">
        <v>20231124</v>
      </c>
      <c r="R1434" s="1">
        <v>20231117</v>
      </c>
      <c r="S1434" s="1">
        <v>20231117</v>
      </c>
      <c r="T1434" s="1" t="s">
        <v>38</v>
      </c>
      <c r="U1434" s="1" t="b">
        <v>0</v>
      </c>
      <c r="V1434" s="1" t="b">
        <v>0</v>
      </c>
      <c r="W1434" s="1" t="str" cm="1">
        <f t="array" ref="W1434">_xlfn.XLOOKUP(MID(JuchuZan[[#This Row],[Item'#]],2,3),INDEX(_dtRg_Material,,1),INDEX(_dtRg_Material,,2),"-")</f>
        <v>-</v>
      </c>
      <c r="X1434" s="1">
        <f>JuchuZan[[#This Row],[Total Length]]/JuchuZan[[#This Row],[OrderQty]]</f>
        <v>1240</v>
      </c>
      <c r="Y1434" s="87">
        <f>JuchuZan[[#This Row],[TotalPrice]]+Y1433</f>
        <v>3192520.5000000014</v>
      </c>
      <c r="Z14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4" s="1">
        <f>JuchuZan[[#This Row],[Total Length]]/JuchuZan[[#This Row],[Total Block]]</f>
        <v>620</v>
      </c>
      <c r="AB1434" s="1">
        <f>JuchuZan[[#This Row],[TotalPrice]]/JuchuZan[[#This Row],[OrderQty]]</f>
        <v>187.14</v>
      </c>
      <c r="AC1434" s="1" t="e">
        <f>_xlfn.XLOOKUP(JuchuZan[[#This Row],[H'#]],#REF!,#REF!,"NA",0)</f>
        <v>#REF!</v>
      </c>
      <c r="AD1434" s="1" t="e">
        <f>_xlfn.XLOOKUP(JuchuZan[[#This Row],[H'#]],#REF!,#REF!,"NA",0)</f>
        <v>#REF!</v>
      </c>
      <c r="AE1434" s="1" t="str">
        <f>_xlfn.XLOOKUP(JuchuZan[[#This Row],[H'#]],[3]Sheet1!$H$2:$H$1079,[3]Sheet1!$B$2:$B$1079,"NA",0)</f>
        <v>NA</v>
      </c>
    </row>
    <row r="1435" spans="1:31">
      <c r="A1435" s="1" t="s">
        <v>3468</v>
      </c>
      <c r="B1435" s="1" t="s">
        <v>1317</v>
      </c>
      <c r="C1435" s="1" t="s">
        <v>1318</v>
      </c>
      <c r="D1435" s="1">
        <v>16</v>
      </c>
      <c r="E1435" s="1">
        <v>3920</v>
      </c>
      <c r="F1435" s="1">
        <v>48</v>
      </c>
      <c r="G1435" s="1" t="s">
        <v>269</v>
      </c>
      <c r="H1435" s="1" t="s">
        <v>183</v>
      </c>
      <c r="I1435" s="1" t="s">
        <v>184</v>
      </c>
      <c r="J1435" s="1" t="s">
        <v>243</v>
      </c>
      <c r="K1435" s="1" t="s">
        <v>38</v>
      </c>
      <c r="L1435" s="1" t="s">
        <v>163</v>
      </c>
      <c r="M1435" s="1" t="s">
        <v>38</v>
      </c>
      <c r="N1435" s="1">
        <v>108.56</v>
      </c>
      <c r="O1435" s="2">
        <v>1736.96</v>
      </c>
      <c r="P1435" s="1">
        <v>11</v>
      </c>
      <c r="Q1435" s="1">
        <v>20231117</v>
      </c>
      <c r="R1435" s="1">
        <v>20231117</v>
      </c>
      <c r="S1435" s="1">
        <v>20231117</v>
      </c>
      <c r="T1435" s="1" t="s">
        <v>38</v>
      </c>
      <c r="U1435" s="1" t="b">
        <v>0</v>
      </c>
      <c r="V1435" s="1" t="b">
        <v>1</v>
      </c>
      <c r="W1435" s="1" t="str" cm="1">
        <f t="array" ref="W1435">_xlfn.XLOOKUP(MID(JuchuZan[[#This Row],[Item'#]],2,3),INDEX(_dtRg_Material,,1),INDEX(_dtRg_Material,,2),"-")</f>
        <v>M</v>
      </c>
      <c r="X1435" s="1">
        <f>JuchuZan[[#This Row],[Total Length]]/JuchuZan[[#This Row],[OrderQty]]</f>
        <v>245</v>
      </c>
      <c r="Y1435" s="87">
        <f>JuchuZan[[#This Row],[TotalPrice]]+Y1434</f>
        <v>3194257.4600000014</v>
      </c>
      <c r="Z14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5" s="1">
        <f>JuchuZan[[#This Row],[Total Length]]/JuchuZan[[#This Row],[Total Block]]</f>
        <v>81.666666666666671</v>
      </c>
      <c r="AB1435" s="1">
        <f>JuchuZan[[#This Row],[TotalPrice]]/JuchuZan[[#This Row],[OrderQty]]</f>
        <v>108.56</v>
      </c>
      <c r="AC1435" s="1" t="e">
        <f>_xlfn.XLOOKUP(JuchuZan[[#This Row],[H'#]],#REF!,#REF!,"NA",0)</f>
        <v>#REF!</v>
      </c>
      <c r="AD1435" s="1" t="e">
        <f>_xlfn.XLOOKUP(JuchuZan[[#This Row],[H'#]],#REF!,#REF!,"NA",0)</f>
        <v>#REF!</v>
      </c>
      <c r="AE1435" s="1" t="str">
        <f>_xlfn.XLOOKUP(JuchuZan[[#This Row],[H'#]],[3]Sheet1!$H$2:$H$1079,[3]Sheet1!$B$2:$B$1079,"NA",0)</f>
        <v>NA</v>
      </c>
    </row>
    <row r="1436" spans="1:31" hidden="1">
      <c r="A1436" s="1" t="s">
        <v>3469</v>
      </c>
      <c r="B1436" s="1" t="s">
        <v>3470</v>
      </c>
      <c r="C1436" s="1" t="s">
        <v>3471</v>
      </c>
      <c r="D1436" s="1">
        <v>48</v>
      </c>
      <c r="E1436" s="1">
        <v>52800</v>
      </c>
      <c r="F1436" s="1">
        <v>96</v>
      </c>
      <c r="G1436" s="1" t="s">
        <v>3187</v>
      </c>
      <c r="H1436" s="1" t="s">
        <v>102</v>
      </c>
      <c r="I1436" s="1" t="s">
        <v>103</v>
      </c>
      <c r="J1436" s="1" t="s">
        <v>104</v>
      </c>
      <c r="K1436" s="1" t="s">
        <v>105</v>
      </c>
      <c r="L1436" s="1" t="s">
        <v>38</v>
      </c>
      <c r="M1436" s="1" t="s">
        <v>38</v>
      </c>
      <c r="N1436" s="1">
        <v>83</v>
      </c>
      <c r="O1436" s="2">
        <v>3984</v>
      </c>
      <c r="P1436" s="1">
        <v>11</v>
      </c>
      <c r="Q1436" s="1">
        <v>20231123</v>
      </c>
      <c r="R1436" s="1">
        <v>20231117</v>
      </c>
      <c r="S1436" s="1">
        <v>20231117</v>
      </c>
      <c r="T1436" s="1" t="s">
        <v>38</v>
      </c>
      <c r="U1436" s="1" t="b">
        <v>0</v>
      </c>
      <c r="V1436" s="1" t="b">
        <v>0</v>
      </c>
      <c r="W1436" s="1" t="str" cm="1">
        <f t="array" ref="W1436">_xlfn.XLOOKUP(MID(JuchuZan[[#This Row],[Item'#]],2,3),INDEX(_dtRg_Material,,1),INDEX(_dtRg_Material,,2),"-")</f>
        <v>-</v>
      </c>
      <c r="X1436" s="1">
        <f>JuchuZan[[#This Row],[Total Length]]/JuchuZan[[#This Row],[OrderQty]]</f>
        <v>1100</v>
      </c>
      <c r="Y1436" s="87">
        <f>JuchuZan[[#This Row],[TotalPrice]]+Y1435</f>
        <v>3198241.4600000014</v>
      </c>
      <c r="Z14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6" s="1">
        <f>JuchuZan[[#This Row],[Total Length]]/JuchuZan[[#This Row],[Total Block]]</f>
        <v>550</v>
      </c>
      <c r="AB1436" s="1">
        <f>JuchuZan[[#This Row],[TotalPrice]]/JuchuZan[[#This Row],[OrderQty]]</f>
        <v>83</v>
      </c>
      <c r="AC1436" s="1" t="e">
        <f>_xlfn.XLOOKUP(JuchuZan[[#This Row],[H'#]],#REF!,#REF!,"NA",0)</f>
        <v>#REF!</v>
      </c>
      <c r="AD1436" s="1" t="e">
        <f>_xlfn.XLOOKUP(JuchuZan[[#This Row],[H'#]],#REF!,#REF!,"NA",0)</f>
        <v>#REF!</v>
      </c>
      <c r="AE1436" s="1" t="str">
        <f>_xlfn.XLOOKUP(JuchuZan[[#This Row],[H'#]],[3]Sheet1!$H$2:$H$1079,[3]Sheet1!$B$2:$B$1079,"NA",0)</f>
        <v>NA</v>
      </c>
    </row>
    <row r="1437" spans="1:31" hidden="1">
      <c r="A1437" s="1" t="s">
        <v>3472</v>
      </c>
      <c r="B1437" s="1" t="s">
        <v>3473</v>
      </c>
      <c r="C1437" s="1" t="s">
        <v>1585</v>
      </c>
      <c r="D1437" s="1">
        <v>2</v>
      </c>
      <c r="E1437" s="1">
        <v>9702</v>
      </c>
      <c r="F1437" s="1">
        <v>0</v>
      </c>
      <c r="G1437" s="1" t="s">
        <v>123</v>
      </c>
      <c r="H1437" s="1" t="s">
        <v>324</v>
      </c>
      <c r="I1437" s="1" t="s">
        <v>50</v>
      </c>
      <c r="J1437" s="1" t="s">
        <v>68</v>
      </c>
      <c r="K1437" s="1" t="s">
        <v>38</v>
      </c>
      <c r="L1437" s="1" t="s">
        <v>61</v>
      </c>
      <c r="M1437" s="1" t="s">
        <v>38</v>
      </c>
      <c r="N1437" s="1">
        <v>495</v>
      </c>
      <c r="O1437" s="2">
        <v>990</v>
      </c>
      <c r="P1437" s="1">
        <v>11</v>
      </c>
      <c r="Q1437" s="1">
        <v>20231117</v>
      </c>
      <c r="R1437" s="1">
        <v>20231117</v>
      </c>
      <c r="S1437" s="1">
        <v>20231117</v>
      </c>
      <c r="T1437" s="1" t="s">
        <v>3474</v>
      </c>
      <c r="U1437" s="1" t="b">
        <v>0</v>
      </c>
      <c r="V1437" s="1" t="b">
        <v>0</v>
      </c>
      <c r="W1437" s="1" t="str" cm="1">
        <f t="array" ref="W1437">_xlfn.XLOOKUP(MID(JuchuZan[[#This Row],[Item'#]],2,3),INDEX(_dtRg_Material,,1),INDEX(_dtRg_Material,,2),"-")</f>
        <v>-</v>
      </c>
      <c r="X1437" s="1">
        <f>JuchuZan[[#This Row],[Total Length]]/JuchuZan[[#This Row],[OrderQty]]</f>
        <v>4851</v>
      </c>
      <c r="Y1437" s="87">
        <f>JuchuZan[[#This Row],[TotalPrice]]+Y1436</f>
        <v>3199231.4600000014</v>
      </c>
      <c r="Z14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7" s="1" t="e">
        <f>JuchuZan[[#This Row],[Total Length]]/JuchuZan[[#This Row],[Total Block]]</f>
        <v>#DIV/0!</v>
      </c>
      <c r="AB1437" s="1">
        <f>JuchuZan[[#This Row],[TotalPrice]]/JuchuZan[[#This Row],[OrderQty]]</f>
        <v>495</v>
      </c>
      <c r="AC1437" s="1" t="e">
        <f>_xlfn.XLOOKUP(JuchuZan[[#This Row],[H'#]],#REF!,#REF!,"NA",0)</f>
        <v>#REF!</v>
      </c>
      <c r="AD1437" s="1" t="e">
        <f>_xlfn.XLOOKUP(JuchuZan[[#This Row],[H'#]],#REF!,#REF!,"NA",0)</f>
        <v>#REF!</v>
      </c>
      <c r="AE1437" s="1" t="str">
        <f>_xlfn.XLOOKUP(JuchuZan[[#This Row],[H'#]],[3]Sheet1!$H$2:$H$1079,[3]Sheet1!$B$2:$B$1079,"NA",0)</f>
        <v>NA</v>
      </c>
    </row>
    <row r="1438" spans="1:31" hidden="1">
      <c r="A1438" s="1" t="s">
        <v>3475</v>
      </c>
      <c r="B1438" s="1" t="s">
        <v>3036</v>
      </c>
      <c r="C1438" s="1" t="s">
        <v>3037</v>
      </c>
      <c r="D1438" s="1">
        <v>2</v>
      </c>
      <c r="E1438" s="1">
        <v>1520</v>
      </c>
      <c r="F1438" s="1">
        <v>4</v>
      </c>
      <c r="G1438" s="1" t="s">
        <v>462</v>
      </c>
      <c r="H1438" s="1" t="s">
        <v>49</v>
      </c>
      <c r="I1438" s="1" t="s">
        <v>50</v>
      </c>
      <c r="J1438" s="1" t="s">
        <v>397</v>
      </c>
      <c r="K1438" s="1" t="s">
        <v>82</v>
      </c>
      <c r="L1438" s="1" t="s">
        <v>38</v>
      </c>
      <c r="M1438" s="1" t="s">
        <v>38</v>
      </c>
      <c r="N1438" s="1">
        <v>230.21</v>
      </c>
      <c r="O1438" s="2">
        <v>460.42</v>
      </c>
      <c r="P1438" s="1">
        <v>11</v>
      </c>
      <c r="Q1438" s="1">
        <v>20231117</v>
      </c>
      <c r="R1438" s="1">
        <v>20231117</v>
      </c>
      <c r="S1438" s="1">
        <v>20231117</v>
      </c>
      <c r="T1438" s="1" t="s">
        <v>38</v>
      </c>
      <c r="U1438" s="1" t="b">
        <v>0</v>
      </c>
      <c r="V1438" s="1" t="b">
        <v>0</v>
      </c>
      <c r="W1438" s="1" t="str" cm="1">
        <f t="array" ref="W1438">_xlfn.XLOOKUP(MID(JuchuZan[[#This Row],[Item'#]],2,3),INDEX(_dtRg_Material,,1),INDEX(_dtRg_Material,,2),"-")</f>
        <v>-</v>
      </c>
      <c r="X1438" s="1">
        <f>JuchuZan[[#This Row],[Total Length]]/JuchuZan[[#This Row],[OrderQty]]</f>
        <v>760</v>
      </c>
      <c r="Y1438" s="87">
        <f>JuchuZan[[#This Row],[TotalPrice]]+Y1437</f>
        <v>3199691.8800000013</v>
      </c>
      <c r="Z14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38" s="1">
        <f>JuchuZan[[#This Row],[Total Length]]/JuchuZan[[#This Row],[Total Block]]</f>
        <v>380</v>
      </c>
      <c r="AB1438" s="1">
        <f>JuchuZan[[#This Row],[TotalPrice]]/JuchuZan[[#This Row],[OrderQty]]</f>
        <v>230.21</v>
      </c>
      <c r="AC1438" s="1" t="e">
        <f>_xlfn.XLOOKUP(JuchuZan[[#This Row],[H'#]],#REF!,#REF!,"NA",0)</f>
        <v>#REF!</v>
      </c>
      <c r="AD1438" s="1" t="e">
        <f>_xlfn.XLOOKUP(JuchuZan[[#This Row],[H'#]],#REF!,#REF!,"NA",0)</f>
        <v>#REF!</v>
      </c>
      <c r="AE1438" s="1" t="str">
        <f>_xlfn.XLOOKUP(JuchuZan[[#This Row],[H'#]],[3]Sheet1!$H$2:$H$1079,[3]Sheet1!$B$2:$B$1079,"NA",0)</f>
        <v>NA</v>
      </c>
    </row>
    <row r="1439" spans="1:31" hidden="1">
      <c r="A1439" s="1" t="s">
        <v>3476</v>
      </c>
      <c r="B1439" s="1" t="s">
        <v>3477</v>
      </c>
      <c r="C1439" s="1" t="s">
        <v>3478</v>
      </c>
      <c r="D1439" s="1">
        <v>54</v>
      </c>
      <c r="E1439" s="1">
        <v>71280</v>
      </c>
      <c r="F1439" s="1">
        <v>108</v>
      </c>
      <c r="G1439" s="1" t="s">
        <v>559</v>
      </c>
      <c r="H1439" s="1" t="s">
        <v>66</v>
      </c>
      <c r="I1439" s="1" t="s">
        <v>67</v>
      </c>
      <c r="J1439" s="1" t="s">
        <v>51</v>
      </c>
      <c r="K1439" s="1" t="s">
        <v>60</v>
      </c>
      <c r="L1439" s="1" t="s">
        <v>96</v>
      </c>
      <c r="M1439" s="1" t="s">
        <v>208</v>
      </c>
      <c r="N1439" s="1">
        <v>112.34</v>
      </c>
      <c r="O1439" s="2">
        <v>6066.36</v>
      </c>
      <c r="P1439" s="1">
        <v>11</v>
      </c>
      <c r="Q1439" s="1">
        <v>20231117</v>
      </c>
      <c r="R1439" s="1">
        <v>20231117</v>
      </c>
      <c r="S1439" s="1">
        <v>20231117</v>
      </c>
      <c r="T1439" s="1" t="s">
        <v>38</v>
      </c>
      <c r="U1439" s="1" t="b">
        <v>0</v>
      </c>
      <c r="V1439" s="1" t="b">
        <v>0</v>
      </c>
      <c r="W1439" s="1" t="str" cm="1">
        <f t="array" ref="W1439">_xlfn.XLOOKUP(MID(JuchuZan[[#This Row],[Item'#]],2,3),INDEX(_dtRg_Material,,1),INDEX(_dtRg_Material,,2),"-")</f>
        <v>-</v>
      </c>
      <c r="X1439" s="1">
        <f>JuchuZan[[#This Row],[Total Length]]/JuchuZan[[#This Row],[OrderQty]]</f>
        <v>1320</v>
      </c>
      <c r="Y1439" s="87">
        <f>JuchuZan[[#This Row],[TotalPrice]]+Y1438</f>
        <v>3205758.2400000012</v>
      </c>
      <c r="Z14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439" s="1">
        <f>JuchuZan[[#This Row],[Total Length]]/JuchuZan[[#This Row],[Total Block]]</f>
        <v>660</v>
      </c>
      <c r="AB1439" s="1">
        <f>JuchuZan[[#This Row],[TotalPrice]]/JuchuZan[[#This Row],[OrderQty]]</f>
        <v>112.33999999999999</v>
      </c>
      <c r="AC1439" s="1" t="e">
        <f>_xlfn.XLOOKUP(JuchuZan[[#This Row],[H'#]],#REF!,#REF!,"NA",0)</f>
        <v>#REF!</v>
      </c>
      <c r="AD1439" s="1" t="e">
        <f>_xlfn.XLOOKUP(JuchuZan[[#This Row],[H'#]],#REF!,#REF!,"NA",0)</f>
        <v>#REF!</v>
      </c>
      <c r="AE1439" s="1" t="str">
        <f>_xlfn.XLOOKUP(JuchuZan[[#This Row],[H'#]],[3]Sheet1!$H$2:$H$1079,[3]Sheet1!$B$2:$B$1079,"NA",0)</f>
        <v>NA</v>
      </c>
    </row>
    <row r="1440" spans="1:31">
      <c r="A1440" s="1" t="s">
        <v>3479</v>
      </c>
      <c r="B1440" s="1" t="s">
        <v>3480</v>
      </c>
      <c r="C1440" s="1" t="s">
        <v>3481</v>
      </c>
      <c r="D1440" s="1">
        <v>80</v>
      </c>
      <c r="E1440" s="1">
        <v>54400</v>
      </c>
      <c r="F1440" s="1">
        <v>160</v>
      </c>
      <c r="G1440" s="1" t="s">
        <v>559</v>
      </c>
      <c r="H1440" s="1" t="s">
        <v>1568</v>
      </c>
      <c r="I1440" s="1" t="s">
        <v>1569</v>
      </c>
      <c r="J1440" s="1" t="s">
        <v>51</v>
      </c>
      <c r="K1440" s="1" t="s">
        <v>60</v>
      </c>
      <c r="L1440" s="1" t="s">
        <v>96</v>
      </c>
      <c r="M1440" s="1" t="s">
        <v>208</v>
      </c>
      <c r="N1440" s="1">
        <v>129.5</v>
      </c>
      <c r="O1440" s="2">
        <v>10360</v>
      </c>
      <c r="P1440" s="1">
        <v>11</v>
      </c>
      <c r="Q1440" s="1">
        <v>20231117</v>
      </c>
      <c r="R1440" s="1">
        <v>20231117</v>
      </c>
      <c r="S1440" s="1">
        <v>20231117</v>
      </c>
      <c r="T1440" s="1" t="s">
        <v>38</v>
      </c>
      <c r="U1440" s="1" t="b">
        <v>0</v>
      </c>
      <c r="V1440" s="1" t="b">
        <v>1</v>
      </c>
      <c r="W1440" s="1" t="str" cm="1">
        <f t="array" ref="W1440">_xlfn.XLOOKUP(MID(JuchuZan[[#This Row],[Item'#]],2,3),INDEX(_dtRg_Material,,1),INDEX(_dtRg_Material,,2),"-")</f>
        <v>-</v>
      </c>
      <c r="X1440" s="1">
        <f>JuchuZan[[#This Row],[Total Length]]/JuchuZan[[#This Row],[OrderQty]]</f>
        <v>680</v>
      </c>
      <c r="Y1440" s="87">
        <f>JuchuZan[[#This Row],[TotalPrice]]+Y1439</f>
        <v>3216118.2400000012</v>
      </c>
      <c r="Z14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440" s="1">
        <f>JuchuZan[[#This Row],[Total Length]]/JuchuZan[[#This Row],[Total Block]]</f>
        <v>340</v>
      </c>
      <c r="AB1440" s="1">
        <f>JuchuZan[[#This Row],[TotalPrice]]/JuchuZan[[#This Row],[OrderQty]]</f>
        <v>129.5</v>
      </c>
      <c r="AC1440" s="1" t="e">
        <f>_xlfn.XLOOKUP(JuchuZan[[#This Row],[H'#]],#REF!,#REF!,"NA",0)</f>
        <v>#REF!</v>
      </c>
      <c r="AD1440" s="1" t="e">
        <f>_xlfn.XLOOKUP(JuchuZan[[#This Row],[H'#]],#REF!,#REF!,"NA",0)</f>
        <v>#REF!</v>
      </c>
      <c r="AE1440" s="1" t="str">
        <f>_xlfn.XLOOKUP(JuchuZan[[#This Row],[H'#]],[3]Sheet1!$H$2:$H$1079,[3]Sheet1!$B$2:$B$1079,"NA",0)</f>
        <v>NA</v>
      </c>
    </row>
    <row r="1441" spans="1:31">
      <c r="A1441" s="1" t="s">
        <v>3482</v>
      </c>
      <c r="B1441" s="1" t="s">
        <v>2293</v>
      </c>
      <c r="C1441" s="1" t="s">
        <v>2294</v>
      </c>
      <c r="D1441" s="1">
        <v>2</v>
      </c>
      <c r="E1441" s="1">
        <v>480</v>
      </c>
      <c r="F1441" s="1">
        <v>4</v>
      </c>
      <c r="G1441" s="1" t="s">
        <v>215</v>
      </c>
      <c r="H1441" s="1" t="s">
        <v>172</v>
      </c>
      <c r="I1441" s="1" t="s">
        <v>173</v>
      </c>
      <c r="J1441" s="1" t="s">
        <v>243</v>
      </c>
      <c r="K1441" s="1" t="s">
        <v>38</v>
      </c>
      <c r="L1441" s="1" t="s">
        <v>38</v>
      </c>
      <c r="M1441" s="1" t="s">
        <v>53</v>
      </c>
      <c r="N1441" s="1">
        <v>42</v>
      </c>
      <c r="O1441" s="2">
        <v>84</v>
      </c>
      <c r="P1441" s="1">
        <v>11</v>
      </c>
      <c r="Q1441" s="1">
        <v>20231117</v>
      </c>
      <c r="R1441" s="1">
        <v>20231117</v>
      </c>
      <c r="S1441" s="1">
        <v>20231117</v>
      </c>
      <c r="T1441" s="1" t="s">
        <v>38</v>
      </c>
      <c r="U1441" s="1" t="b">
        <v>0</v>
      </c>
      <c r="V1441" s="1" t="b">
        <v>1</v>
      </c>
      <c r="W1441" s="1" t="str" cm="1">
        <f t="array" ref="W1441">_xlfn.XLOOKUP(MID(JuchuZan[[#This Row],[Item'#]],2,3),INDEX(_dtRg_Material,,1),INDEX(_dtRg_Material,,2),"-")</f>
        <v>M</v>
      </c>
      <c r="X1441" s="1">
        <f>JuchuZan[[#This Row],[Total Length]]/JuchuZan[[#This Row],[OrderQty]]</f>
        <v>240</v>
      </c>
      <c r="Y1441" s="87">
        <f>JuchuZan[[#This Row],[TotalPrice]]+Y1440</f>
        <v>3216202.2400000012</v>
      </c>
      <c r="Z14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1" s="1">
        <f>JuchuZan[[#This Row],[Total Length]]/JuchuZan[[#This Row],[Total Block]]</f>
        <v>120</v>
      </c>
      <c r="AB1441" s="1">
        <f>JuchuZan[[#This Row],[TotalPrice]]/JuchuZan[[#This Row],[OrderQty]]</f>
        <v>42</v>
      </c>
      <c r="AC1441" s="1" t="e">
        <f>_xlfn.XLOOKUP(JuchuZan[[#This Row],[H'#]],#REF!,#REF!,"NA",0)</f>
        <v>#REF!</v>
      </c>
      <c r="AD1441" s="1" t="e">
        <f>_xlfn.XLOOKUP(JuchuZan[[#This Row],[H'#]],#REF!,#REF!,"NA",0)</f>
        <v>#REF!</v>
      </c>
      <c r="AE1441" s="1" t="str">
        <f>_xlfn.XLOOKUP(JuchuZan[[#This Row],[H'#]],[3]Sheet1!$H$2:$H$1079,[3]Sheet1!$B$2:$B$1079,"NA",0)</f>
        <v>NA</v>
      </c>
    </row>
    <row r="1442" spans="1:31">
      <c r="A1442" s="1" t="s">
        <v>3483</v>
      </c>
      <c r="B1442" s="1" t="s">
        <v>3484</v>
      </c>
      <c r="C1442" s="1" t="s">
        <v>3485</v>
      </c>
      <c r="D1442" s="1">
        <v>50</v>
      </c>
      <c r="E1442" s="1">
        <v>0</v>
      </c>
      <c r="F1442" s="1">
        <v>50</v>
      </c>
      <c r="G1442" s="1" t="s">
        <v>38</v>
      </c>
      <c r="H1442" s="1" t="s">
        <v>629</v>
      </c>
      <c r="I1442" s="1" t="s">
        <v>103</v>
      </c>
      <c r="J1442" s="1" t="s">
        <v>104</v>
      </c>
      <c r="K1442" s="1" t="s">
        <v>105</v>
      </c>
      <c r="L1442" s="1" t="s">
        <v>61</v>
      </c>
      <c r="M1442" s="1" t="s">
        <v>38</v>
      </c>
      <c r="N1442" s="1">
        <v>38.24</v>
      </c>
      <c r="O1442" s="2">
        <v>1912</v>
      </c>
      <c r="P1442" s="1">
        <v>21</v>
      </c>
      <c r="Q1442" s="1">
        <v>20231117</v>
      </c>
      <c r="R1442" s="1">
        <v>20231117</v>
      </c>
      <c r="S1442" s="1">
        <v>20231117</v>
      </c>
      <c r="T1442" s="1" t="s">
        <v>38</v>
      </c>
      <c r="U1442" s="1" t="b">
        <v>0</v>
      </c>
      <c r="V1442" s="1" t="b">
        <v>1</v>
      </c>
      <c r="W1442" s="1" t="str" cm="1">
        <f t="array" ref="W1442">_xlfn.XLOOKUP(MID(JuchuZan[[#This Row],[Item'#]],2,3),INDEX(_dtRg_Material,,1),INDEX(_dtRg_Material,,2),"-")</f>
        <v>M</v>
      </c>
      <c r="X1442" s="1">
        <f>JuchuZan[[#This Row],[Total Length]]/JuchuZan[[#This Row],[OrderQty]]</f>
        <v>0</v>
      </c>
      <c r="Y1442" s="87">
        <f>JuchuZan[[#This Row],[TotalPrice]]+Y1441</f>
        <v>3218114.2400000012</v>
      </c>
      <c r="Z14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2" s="1">
        <f>JuchuZan[[#This Row],[Total Length]]/JuchuZan[[#This Row],[Total Block]]</f>
        <v>0</v>
      </c>
      <c r="AB1442" s="1">
        <f>JuchuZan[[#This Row],[TotalPrice]]/JuchuZan[[#This Row],[OrderQty]]</f>
        <v>38.24</v>
      </c>
      <c r="AC1442" s="1" t="e">
        <f>_xlfn.XLOOKUP(JuchuZan[[#This Row],[H'#]],#REF!,#REF!,"NA",0)</f>
        <v>#REF!</v>
      </c>
      <c r="AD1442" s="1" t="e">
        <f>_xlfn.XLOOKUP(JuchuZan[[#This Row],[H'#]],#REF!,#REF!,"NA",0)</f>
        <v>#REF!</v>
      </c>
      <c r="AE1442" s="1" t="str">
        <f>_xlfn.XLOOKUP(JuchuZan[[#This Row],[H'#]],[3]Sheet1!$H$2:$H$1079,[3]Sheet1!$B$2:$B$1079,"NA",0)</f>
        <v>BLOCK ASSEMBLY (GK)</v>
      </c>
    </row>
    <row r="1443" spans="1:31">
      <c r="A1443" s="1" t="s">
        <v>3486</v>
      </c>
      <c r="B1443" s="1" t="s">
        <v>627</v>
      </c>
      <c r="C1443" s="1" t="s">
        <v>628</v>
      </c>
      <c r="D1443" s="1">
        <v>40</v>
      </c>
      <c r="E1443" s="1">
        <v>0</v>
      </c>
      <c r="F1443" s="1">
        <v>40</v>
      </c>
      <c r="G1443" s="1" t="s">
        <v>38</v>
      </c>
      <c r="H1443" s="1" t="s">
        <v>629</v>
      </c>
      <c r="I1443" s="1" t="s">
        <v>103</v>
      </c>
      <c r="J1443" s="1" t="s">
        <v>355</v>
      </c>
      <c r="K1443" s="1" t="s">
        <v>105</v>
      </c>
      <c r="L1443" s="1" t="s">
        <v>61</v>
      </c>
      <c r="M1443" s="1" t="s">
        <v>38</v>
      </c>
      <c r="N1443" s="1">
        <v>47.13</v>
      </c>
      <c r="O1443" s="2">
        <v>1885.2</v>
      </c>
      <c r="P1443" s="1">
        <v>21</v>
      </c>
      <c r="Q1443" s="1">
        <v>20231117</v>
      </c>
      <c r="R1443" s="1">
        <v>20231117</v>
      </c>
      <c r="S1443" s="1">
        <v>20231117</v>
      </c>
      <c r="T1443" s="1" t="s">
        <v>38</v>
      </c>
      <c r="U1443" s="1" t="b">
        <v>0</v>
      </c>
      <c r="V1443" s="1" t="b">
        <v>1</v>
      </c>
      <c r="W1443" s="1" t="str" cm="1">
        <f t="array" ref="W1443">_xlfn.XLOOKUP(MID(JuchuZan[[#This Row],[Item'#]],2,3),INDEX(_dtRg_Material,,1),INDEX(_dtRg_Material,,2),"-")</f>
        <v>M</v>
      </c>
      <c r="X1443" s="1">
        <f>JuchuZan[[#This Row],[Total Length]]/JuchuZan[[#This Row],[OrderQty]]</f>
        <v>0</v>
      </c>
      <c r="Y1443" s="87">
        <f>JuchuZan[[#This Row],[TotalPrice]]+Y1442</f>
        <v>3219999.4400000013</v>
      </c>
      <c r="Z14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3" s="1">
        <f>JuchuZan[[#This Row],[Total Length]]/JuchuZan[[#This Row],[Total Block]]</f>
        <v>0</v>
      </c>
      <c r="AB1443" s="1">
        <f>JuchuZan[[#This Row],[TotalPrice]]/JuchuZan[[#This Row],[OrderQty]]</f>
        <v>47.13</v>
      </c>
      <c r="AC1443" s="1" t="e">
        <f>_xlfn.XLOOKUP(JuchuZan[[#This Row],[H'#]],#REF!,#REF!,"NA",0)</f>
        <v>#REF!</v>
      </c>
      <c r="AD1443" s="1" t="e">
        <f>_xlfn.XLOOKUP(JuchuZan[[#This Row],[H'#]],#REF!,#REF!,"NA",0)</f>
        <v>#REF!</v>
      </c>
      <c r="AE1443" s="1" t="str">
        <f>_xlfn.XLOOKUP(JuchuZan[[#This Row],[H'#]],[3]Sheet1!$H$2:$H$1079,[3]Sheet1!$B$2:$B$1079,"NA",0)</f>
        <v>NA</v>
      </c>
    </row>
    <row r="1444" spans="1:31">
      <c r="A1444" s="1" t="s">
        <v>3487</v>
      </c>
      <c r="B1444" s="1" t="s">
        <v>3484</v>
      </c>
      <c r="C1444" s="1" t="s">
        <v>3485</v>
      </c>
      <c r="D1444" s="1">
        <v>50</v>
      </c>
      <c r="E1444" s="1">
        <v>0</v>
      </c>
      <c r="F1444" s="1">
        <v>50</v>
      </c>
      <c r="G1444" s="1" t="s">
        <v>38</v>
      </c>
      <c r="H1444" s="1" t="s">
        <v>629</v>
      </c>
      <c r="I1444" s="1" t="s">
        <v>103</v>
      </c>
      <c r="J1444" s="1" t="s">
        <v>104</v>
      </c>
      <c r="K1444" s="1" t="s">
        <v>105</v>
      </c>
      <c r="L1444" s="1" t="s">
        <v>61</v>
      </c>
      <c r="M1444" s="1" t="s">
        <v>38</v>
      </c>
      <c r="N1444" s="1">
        <v>38.24</v>
      </c>
      <c r="O1444" s="2">
        <v>1912</v>
      </c>
      <c r="P1444" s="1">
        <v>21</v>
      </c>
      <c r="Q1444" s="1">
        <v>20231122</v>
      </c>
      <c r="R1444" s="1">
        <v>20231117</v>
      </c>
      <c r="S1444" s="1">
        <v>20231117</v>
      </c>
      <c r="T1444" s="1" t="s">
        <v>38</v>
      </c>
      <c r="U1444" s="1" t="b">
        <v>0</v>
      </c>
      <c r="V1444" s="1" t="b">
        <v>1</v>
      </c>
      <c r="W1444" s="1" t="str" cm="1">
        <f t="array" ref="W1444">_xlfn.XLOOKUP(MID(JuchuZan[[#This Row],[Item'#]],2,3),INDEX(_dtRg_Material,,1),INDEX(_dtRg_Material,,2),"-")</f>
        <v>M</v>
      </c>
      <c r="X1444" s="1">
        <f>JuchuZan[[#This Row],[Total Length]]/JuchuZan[[#This Row],[OrderQty]]</f>
        <v>0</v>
      </c>
      <c r="Y1444" s="87">
        <f>JuchuZan[[#This Row],[TotalPrice]]+Y1443</f>
        <v>3221911.4400000013</v>
      </c>
      <c r="Z14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4" s="1">
        <f>JuchuZan[[#This Row],[Total Length]]/JuchuZan[[#This Row],[Total Block]]</f>
        <v>0</v>
      </c>
      <c r="AB1444" s="1">
        <f>JuchuZan[[#This Row],[TotalPrice]]/JuchuZan[[#This Row],[OrderQty]]</f>
        <v>38.24</v>
      </c>
      <c r="AC1444" s="1" t="e">
        <f>_xlfn.XLOOKUP(JuchuZan[[#This Row],[H'#]],#REF!,#REF!,"NA",0)</f>
        <v>#REF!</v>
      </c>
      <c r="AD1444" s="1" t="e">
        <f>_xlfn.XLOOKUP(JuchuZan[[#This Row],[H'#]],#REF!,#REF!,"NA",0)</f>
        <v>#REF!</v>
      </c>
      <c r="AE1444" s="1" t="str">
        <f>_xlfn.XLOOKUP(JuchuZan[[#This Row],[H'#]],[3]Sheet1!$H$2:$H$1079,[3]Sheet1!$B$2:$B$1079,"NA",0)</f>
        <v>BLOCK ASSEMBLY (GK)</v>
      </c>
    </row>
    <row r="1445" spans="1:31">
      <c r="A1445" s="1" t="s">
        <v>3488</v>
      </c>
      <c r="B1445" s="1" t="s">
        <v>3489</v>
      </c>
      <c r="C1445" s="1" t="s">
        <v>3490</v>
      </c>
      <c r="D1445" s="1">
        <v>20</v>
      </c>
      <c r="E1445" s="1">
        <v>60400</v>
      </c>
      <c r="F1445" s="1">
        <v>0</v>
      </c>
      <c r="G1445" s="1" t="s">
        <v>38</v>
      </c>
      <c r="H1445" s="1" t="s">
        <v>595</v>
      </c>
      <c r="I1445" s="1" t="s">
        <v>67</v>
      </c>
      <c r="J1445" s="1" t="s">
        <v>51</v>
      </c>
      <c r="K1445" s="1" t="s">
        <v>38</v>
      </c>
      <c r="L1445" s="1" t="s">
        <v>61</v>
      </c>
      <c r="M1445" s="1" t="s">
        <v>38</v>
      </c>
      <c r="N1445" s="1">
        <v>337.84</v>
      </c>
      <c r="O1445" s="2">
        <v>6756.8</v>
      </c>
      <c r="P1445" s="1">
        <v>21</v>
      </c>
      <c r="Q1445" s="1">
        <v>20231117</v>
      </c>
      <c r="R1445" s="1">
        <v>20231117</v>
      </c>
      <c r="S1445" s="1">
        <v>20231117</v>
      </c>
      <c r="T1445" s="1" t="s">
        <v>38</v>
      </c>
      <c r="U1445" s="1" t="b">
        <v>0</v>
      </c>
      <c r="V1445" s="1" t="b">
        <v>1</v>
      </c>
      <c r="W1445" s="1" t="str" cm="1">
        <f t="array" ref="W1445">_xlfn.XLOOKUP(MID(JuchuZan[[#This Row],[Item'#]],2,3),INDEX(_dtRg_Material,,1),INDEX(_dtRg_Material,,2),"-")</f>
        <v>-</v>
      </c>
      <c r="X1445" s="1">
        <f>JuchuZan[[#This Row],[Total Length]]/JuchuZan[[#This Row],[OrderQty]]</f>
        <v>3020</v>
      </c>
      <c r="Y1445" s="87">
        <f>JuchuZan[[#This Row],[TotalPrice]]+Y1444</f>
        <v>3228668.2400000012</v>
      </c>
      <c r="Z14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5" s="1" t="e">
        <f>JuchuZan[[#This Row],[Total Length]]/JuchuZan[[#This Row],[Total Block]]</f>
        <v>#DIV/0!</v>
      </c>
      <c r="AB1445" s="1">
        <f>JuchuZan[[#This Row],[TotalPrice]]/JuchuZan[[#This Row],[OrderQty]]</f>
        <v>337.84000000000003</v>
      </c>
      <c r="AC1445" s="1" t="e">
        <f>_xlfn.XLOOKUP(JuchuZan[[#This Row],[H'#]],#REF!,#REF!,"NA",0)</f>
        <v>#REF!</v>
      </c>
      <c r="AD1445" s="1" t="e">
        <f>_xlfn.XLOOKUP(JuchuZan[[#This Row],[H'#]],#REF!,#REF!,"NA",0)</f>
        <v>#REF!</v>
      </c>
      <c r="AE1445" s="1" t="str">
        <f>_xlfn.XLOOKUP(JuchuZan[[#This Row],[H'#]],[3]Sheet1!$H$2:$H$1079,[3]Sheet1!$B$2:$B$1079,"NA",0)</f>
        <v>NA</v>
      </c>
    </row>
    <row r="1446" spans="1:31">
      <c r="A1446" s="1" t="s">
        <v>3491</v>
      </c>
      <c r="B1446" s="1" t="s">
        <v>3492</v>
      </c>
      <c r="C1446" s="1" t="s">
        <v>3493</v>
      </c>
      <c r="D1446" s="1">
        <v>20</v>
      </c>
      <c r="E1446" s="1">
        <v>60400</v>
      </c>
      <c r="F1446" s="1">
        <v>0</v>
      </c>
      <c r="G1446" s="1" t="s">
        <v>38</v>
      </c>
      <c r="H1446" s="1" t="s">
        <v>324</v>
      </c>
      <c r="I1446" s="1" t="s">
        <v>50</v>
      </c>
      <c r="J1446" s="1" t="s">
        <v>397</v>
      </c>
      <c r="K1446" s="1" t="s">
        <v>38</v>
      </c>
      <c r="L1446" s="1" t="s">
        <v>61</v>
      </c>
      <c r="M1446" s="1" t="s">
        <v>38</v>
      </c>
      <c r="N1446" s="1">
        <v>318.27</v>
      </c>
      <c r="O1446" s="2">
        <v>6365.4</v>
      </c>
      <c r="P1446" s="1">
        <v>21</v>
      </c>
      <c r="Q1446" s="1">
        <v>20231117</v>
      </c>
      <c r="R1446" s="1">
        <v>20231117</v>
      </c>
      <c r="S1446" s="1">
        <v>20231117</v>
      </c>
      <c r="T1446" s="1" t="s">
        <v>38</v>
      </c>
      <c r="U1446" s="1" t="b">
        <v>0</v>
      </c>
      <c r="V1446" s="1" t="b">
        <v>1</v>
      </c>
      <c r="W1446" s="1" t="str" cm="1">
        <f t="array" ref="W1446">_xlfn.XLOOKUP(MID(JuchuZan[[#This Row],[Item'#]],2,3),INDEX(_dtRg_Material,,1),INDEX(_dtRg_Material,,2),"-")</f>
        <v>-</v>
      </c>
      <c r="X1446" s="1">
        <f>JuchuZan[[#This Row],[Total Length]]/JuchuZan[[#This Row],[OrderQty]]</f>
        <v>3020</v>
      </c>
      <c r="Y1446" s="87">
        <f>JuchuZan[[#This Row],[TotalPrice]]+Y1445</f>
        <v>3235033.6400000011</v>
      </c>
      <c r="Z14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6" s="1" t="e">
        <f>JuchuZan[[#This Row],[Total Length]]/JuchuZan[[#This Row],[Total Block]]</f>
        <v>#DIV/0!</v>
      </c>
      <c r="AB1446" s="1">
        <f>JuchuZan[[#This Row],[TotalPrice]]/JuchuZan[[#This Row],[OrderQty]]</f>
        <v>318.27</v>
      </c>
      <c r="AC1446" s="1" t="e">
        <f>_xlfn.XLOOKUP(JuchuZan[[#This Row],[H'#]],#REF!,#REF!,"NA",0)</f>
        <v>#REF!</v>
      </c>
      <c r="AD1446" s="1" t="e">
        <f>_xlfn.XLOOKUP(JuchuZan[[#This Row],[H'#]],#REF!,#REF!,"NA",0)</f>
        <v>#REF!</v>
      </c>
      <c r="AE1446" s="1" t="str">
        <f>_xlfn.XLOOKUP(JuchuZan[[#This Row],[H'#]],[3]Sheet1!$H$2:$H$1079,[3]Sheet1!$B$2:$B$1079,"NA",0)</f>
        <v>RAIL SURFACE/GROOVE GRINDING</v>
      </c>
    </row>
    <row r="1447" spans="1:31">
      <c r="A1447" s="1" t="s">
        <v>3494</v>
      </c>
      <c r="B1447" s="1" t="s">
        <v>3495</v>
      </c>
      <c r="C1447" s="1" t="s">
        <v>3496</v>
      </c>
      <c r="D1447" s="1">
        <v>20</v>
      </c>
      <c r="E1447" s="1">
        <v>60000</v>
      </c>
      <c r="F1447" s="1">
        <v>0</v>
      </c>
      <c r="G1447" s="1" t="s">
        <v>38</v>
      </c>
      <c r="H1447" s="1" t="s">
        <v>324</v>
      </c>
      <c r="I1447" s="1" t="s">
        <v>50</v>
      </c>
      <c r="J1447" s="1" t="s">
        <v>114</v>
      </c>
      <c r="K1447" s="1" t="s">
        <v>38</v>
      </c>
      <c r="L1447" s="1" t="s">
        <v>61</v>
      </c>
      <c r="M1447" s="1" t="s">
        <v>38</v>
      </c>
      <c r="N1447" s="1">
        <v>292.52</v>
      </c>
      <c r="O1447" s="2">
        <v>5850.4</v>
      </c>
      <c r="P1447" s="1">
        <v>21</v>
      </c>
      <c r="Q1447" s="1">
        <v>20231117</v>
      </c>
      <c r="R1447" s="1">
        <v>20231117</v>
      </c>
      <c r="S1447" s="1">
        <v>20231117</v>
      </c>
      <c r="T1447" s="1" t="s">
        <v>38</v>
      </c>
      <c r="U1447" s="1" t="b">
        <v>0</v>
      </c>
      <c r="V1447" s="1" t="b">
        <v>1</v>
      </c>
      <c r="W1447" s="1" t="str" cm="1">
        <f t="array" ref="W1447">_xlfn.XLOOKUP(MID(JuchuZan[[#This Row],[Item'#]],2,3),INDEX(_dtRg_Material,,1),INDEX(_dtRg_Material,,2),"-")</f>
        <v>-</v>
      </c>
      <c r="X1447" s="1">
        <f>JuchuZan[[#This Row],[Total Length]]/JuchuZan[[#This Row],[OrderQty]]</f>
        <v>3000</v>
      </c>
      <c r="Y1447" s="87">
        <f>JuchuZan[[#This Row],[TotalPrice]]+Y1446</f>
        <v>3240884.040000001</v>
      </c>
      <c r="Z14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7" s="1" t="e">
        <f>JuchuZan[[#This Row],[Total Length]]/JuchuZan[[#This Row],[Total Block]]</f>
        <v>#DIV/0!</v>
      </c>
      <c r="AB1447" s="1">
        <f>JuchuZan[[#This Row],[TotalPrice]]/JuchuZan[[#This Row],[OrderQty]]</f>
        <v>292.52</v>
      </c>
      <c r="AC1447" s="1" t="e">
        <f>_xlfn.XLOOKUP(JuchuZan[[#This Row],[H'#]],#REF!,#REF!,"NA",0)</f>
        <v>#REF!</v>
      </c>
      <c r="AD1447" s="1" t="e">
        <f>_xlfn.XLOOKUP(JuchuZan[[#This Row],[H'#]],#REF!,#REF!,"NA",0)</f>
        <v>#REF!</v>
      </c>
      <c r="AE1447" s="1" t="str">
        <f>_xlfn.XLOOKUP(JuchuZan[[#This Row],[H'#]],[3]Sheet1!$H$2:$H$1079,[3]Sheet1!$B$2:$B$1079,"NA",0)</f>
        <v>RAIL SURFACE/GROOVE GRINDING</v>
      </c>
    </row>
    <row r="1448" spans="1:31" hidden="1">
      <c r="A1448" s="1" t="s">
        <v>3497</v>
      </c>
      <c r="B1448" s="1" t="s">
        <v>3498</v>
      </c>
      <c r="C1448" s="1" t="s">
        <v>3499</v>
      </c>
      <c r="D1448" s="1">
        <v>8</v>
      </c>
      <c r="E1448" s="1">
        <v>13760</v>
      </c>
      <c r="F1448" s="1">
        <v>16</v>
      </c>
      <c r="G1448" s="1" t="s">
        <v>1276</v>
      </c>
      <c r="H1448" s="1" t="s">
        <v>49</v>
      </c>
      <c r="I1448" s="1" t="s">
        <v>50</v>
      </c>
      <c r="J1448" s="1" t="s">
        <v>51</v>
      </c>
      <c r="K1448" s="1" t="s">
        <v>115</v>
      </c>
      <c r="L1448" s="1" t="s">
        <v>38</v>
      </c>
      <c r="M1448" s="1" t="s">
        <v>208</v>
      </c>
      <c r="N1448" s="1">
        <v>200</v>
      </c>
      <c r="O1448" s="2">
        <v>1600</v>
      </c>
      <c r="P1448" s="1">
        <v>11</v>
      </c>
      <c r="Q1448" s="1">
        <v>20231117</v>
      </c>
      <c r="R1448" s="1">
        <v>20231117</v>
      </c>
      <c r="S1448" s="1">
        <v>20231117</v>
      </c>
      <c r="T1448" s="1" t="s">
        <v>38</v>
      </c>
      <c r="U1448" s="1" t="b">
        <v>0</v>
      </c>
      <c r="V1448" s="1" t="b">
        <v>0</v>
      </c>
      <c r="W1448" s="1" t="str" cm="1">
        <f t="array" ref="W1448">_xlfn.XLOOKUP(MID(JuchuZan[[#This Row],[Item'#]],2,3),INDEX(_dtRg_Material,,1),INDEX(_dtRg_Material,,2),"-")</f>
        <v>-</v>
      </c>
      <c r="X1448" s="1">
        <f>JuchuZan[[#This Row],[Total Length]]/JuchuZan[[#This Row],[OrderQty]]</f>
        <v>1720</v>
      </c>
      <c r="Y1448" s="87">
        <f>JuchuZan[[#This Row],[TotalPrice]]+Y1447</f>
        <v>3242484.040000001</v>
      </c>
      <c r="Z14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8" s="1">
        <f>JuchuZan[[#This Row],[Total Length]]/JuchuZan[[#This Row],[Total Block]]</f>
        <v>860</v>
      </c>
      <c r="AB1448" s="1">
        <f>JuchuZan[[#This Row],[TotalPrice]]/JuchuZan[[#This Row],[OrderQty]]</f>
        <v>200</v>
      </c>
      <c r="AC1448" s="1" t="e">
        <f>_xlfn.XLOOKUP(JuchuZan[[#This Row],[H'#]],#REF!,#REF!,"NA",0)</f>
        <v>#REF!</v>
      </c>
      <c r="AD1448" s="1" t="e">
        <f>_xlfn.XLOOKUP(JuchuZan[[#This Row],[H'#]],#REF!,#REF!,"NA",0)</f>
        <v>#REF!</v>
      </c>
      <c r="AE1448" s="1" t="str">
        <f>_xlfn.XLOOKUP(JuchuZan[[#This Row],[H'#]],[3]Sheet1!$H$2:$H$1079,[3]Sheet1!$B$2:$B$1079,"NA",0)</f>
        <v>NA</v>
      </c>
    </row>
    <row r="1449" spans="1:31">
      <c r="A1449" s="1" t="s">
        <v>3500</v>
      </c>
      <c r="B1449" s="1" t="s">
        <v>3501</v>
      </c>
      <c r="C1449" s="1" t="s">
        <v>3502</v>
      </c>
      <c r="D1449" s="1">
        <v>4</v>
      </c>
      <c r="E1449" s="1">
        <v>12000</v>
      </c>
      <c r="F1449" s="1">
        <v>0</v>
      </c>
      <c r="G1449" s="1" t="s">
        <v>38</v>
      </c>
      <c r="H1449" s="1" t="s">
        <v>232</v>
      </c>
      <c r="I1449" s="1" t="s">
        <v>233</v>
      </c>
      <c r="J1449" s="1" t="s">
        <v>81</v>
      </c>
      <c r="K1449" s="1" t="s">
        <v>38</v>
      </c>
      <c r="L1449" s="1" t="s">
        <v>61</v>
      </c>
      <c r="M1449" s="1" t="s">
        <v>38</v>
      </c>
      <c r="N1449" s="1">
        <v>337</v>
      </c>
      <c r="O1449" s="2">
        <v>1348</v>
      </c>
      <c r="P1449" s="1">
        <v>21</v>
      </c>
      <c r="Q1449" s="1">
        <v>20231117</v>
      </c>
      <c r="R1449" s="1">
        <v>20231117</v>
      </c>
      <c r="S1449" s="1">
        <v>20231117</v>
      </c>
      <c r="T1449" s="1" t="s">
        <v>38</v>
      </c>
      <c r="U1449" s="1" t="b">
        <v>0</v>
      </c>
      <c r="V1449" s="1" t="b">
        <v>1</v>
      </c>
      <c r="W1449" s="1" t="str" cm="1">
        <f t="array" ref="W1449">_xlfn.XLOOKUP(MID(JuchuZan[[#This Row],[Item'#]],2,3),INDEX(_dtRg_Material,,1),INDEX(_dtRg_Material,,2),"-")</f>
        <v>-</v>
      </c>
      <c r="X1449" s="1">
        <f>JuchuZan[[#This Row],[Total Length]]/JuchuZan[[#This Row],[OrderQty]]</f>
        <v>3000</v>
      </c>
      <c r="Y1449" s="87">
        <f>JuchuZan[[#This Row],[TotalPrice]]+Y1448</f>
        <v>3243832.040000001</v>
      </c>
      <c r="Z14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49" s="1" t="e">
        <f>JuchuZan[[#This Row],[Total Length]]/JuchuZan[[#This Row],[Total Block]]</f>
        <v>#DIV/0!</v>
      </c>
      <c r="AB1449" s="1">
        <f>JuchuZan[[#This Row],[TotalPrice]]/JuchuZan[[#This Row],[OrderQty]]</f>
        <v>337</v>
      </c>
      <c r="AC1449" s="1" t="e">
        <f>_xlfn.XLOOKUP(JuchuZan[[#This Row],[H'#]],#REF!,#REF!,"NA",0)</f>
        <v>#REF!</v>
      </c>
      <c r="AD1449" s="1" t="e">
        <f>_xlfn.XLOOKUP(JuchuZan[[#This Row],[H'#]],#REF!,#REF!,"NA",0)</f>
        <v>#REF!</v>
      </c>
      <c r="AE1449" s="1" t="str">
        <f>_xlfn.XLOOKUP(JuchuZan[[#This Row],[H'#]],[3]Sheet1!$H$2:$H$1079,[3]Sheet1!$B$2:$B$1079,"NA",0)</f>
        <v>NA</v>
      </c>
    </row>
    <row r="1450" spans="1:31">
      <c r="A1450" s="1" t="s">
        <v>3503</v>
      </c>
      <c r="B1450" s="1" t="s">
        <v>3504</v>
      </c>
      <c r="C1450" s="1" t="s">
        <v>3505</v>
      </c>
      <c r="D1450" s="1">
        <v>4</v>
      </c>
      <c r="E1450" s="1">
        <v>12000</v>
      </c>
      <c r="F1450" s="1">
        <v>0</v>
      </c>
      <c r="G1450" s="1" t="s">
        <v>38</v>
      </c>
      <c r="H1450" s="1" t="s">
        <v>324</v>
      </c>
      <c r="I1450" s="1" t="s">
        <v>50</v>
      </c>
      <c r="J1450" s="1" t="s">
        <v>59</v>
      </c>
      <c r="K1450" s="1" t="s">
        <v>38</v>
      </c>
      <c r="L1450" s="1" t="s">
        <v>61</v>
      </c>
      <c r="M1450" s="1" t="s">
        <v>38</v>
      </c>
      <c r="N1450" s="1">
        <v>363.59</v>
      </c>
      <c r="O1450" s="2">
        <v>1454.36</v>
      </c>
      <c r="P1450" s="1">
        <v>21</v>
      </c>
      <c r="Q1450" s="1">
        <v>20231117</v>
      </c>
      <c r="R1450" s="1">
        <v>20231117</v>
      </c>
      <c r="S1450" s="1">
        <v>20231117</v>
      </c>
      <c r="T1450" s="1" t="s">
        <v>38</v>
      </c>
      <c r="U1450" s="1" t="b">
        <v>0</v>
      </c>
      <c r="V1450" s="1" t="b">
        <v>1</v>
      </c>
      <c r="W1450" s="1" t="str" cm="1">
        <f t="array" ref="W1450">_xlfn.XLOOKUP(MID(JuchuZan[[#This Row],[Item'#]],2,3),INDEX(_dtRg_Material,,1),INDEX(_dtRg_Material,,2),"-")</f>
        <v>-</v>
      </c>
      <c r="X1450" s="1">
        <f>JuchuZan[[#This Row],[Total Length]]/JuchuZan[[#This Row],[OrderQty]]</f>
        <v>3000</v>
      </c>
      <c r="Y1450" s="87">
        <f>JuchuZan[[#This Row],[TotalPrice]]+Y1449</f>
        <v>3245286.4000000008</v>
      </c>
      <c r="Z14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0" s="1" t="e">
        <f>JuchuZan[[#This Row],[Total Length]]/JuchuZan[[#This Row],[Total Block]]</f>
        <v>#DIV/0!</v>
      </c>
      <c r="AB1450" s="1">
        <f>JuchuZan[[#This Row],[TotalPrice]]/JuchuZan[[#This Row],[OrderQty]]</f>
        <v>363.59</v>
      </c>
      <c r="AC1450" s="1" t="e">
        <f>_xlfn.XLOOKUP(JuchuZan[[#This Row],[H'#]],#REF!,#REF!,"NA",0)</f>
        <v>#REF!</v>
      </c>
      <c r="AD1450" s="1" t="e">
        <f>_xlfn.XLOOKUP(JuchuZan[[#This Row],[H'#]],#REF!,#REF!,"NA",0)</f>
        <v>#REF!</v>
      </c>
      <c r="AE1450" s="1" t="str">
        <f>_xlfn.XLOOKUP(JuchuZan[[#This Row],[H'#]],[3]Sheet1!$H$2:$H$1079,[3]Sheet1!$B$2:$B$1079,"NA",0)</f>
        <v>NA</v>
      </c>
    </row>
    <row r="1451" spans="1:31" hidden="1">
      <c r="A1451" s="1" t="s">
        <v>3506</v>
      </c>
      <c r="B1451" s="1" t="s">
        <v>3507</v>
      </c>
      <c r="C1451" s="1" t="s">
        <v>3508</v>
      </c>
      <c r="D1451" s="1">
        <v>2</v>
      </c>
      <c r="E1451" s="1">
        <v>1520</v>
      </c>
      <c r="F1451" s="1">
        <v>4</v>
      </c>
      <c r="G1451" s="1" t="s">
        <v>1519</v>
      </c>
      <c r="H1451" s="1" t="s">
        <v>49</v>
      </c>
      <c r="I1451" s="1" t="s">
        <v>50</v>
      </c>
      <c r="J1451" s="1" t="s">
        <v>51</v>
      </c>
      <c r="K1451" s="1" t="s">
        <v>60</v>
      </c>
      <c r="L1451" s="1" t="s">
        <v>38</v>
      </c>
      <c r="M1451" s="1" t="s">
        <v>38</v>
      </c>
      <c r="N1451" s="1">
        <v>226.75</v>
      </c>
      <c r="O1451" s="2">
        <v>453.5</v>
      </c>
      <c r="P1451" s="1">
        <v>11</v>
      </c>
      <c r="Q1451" s="1">
        <v>20231117</v>
      </c>
      <c r="R1451" s="1">
        <v>20231117</v>
      </c>
      <c r="S1451" s="1">
        <v>20231117</v>
      </c>
      <c r="T1451" s="1" t="s">
        <v>38</v>
      </c>
      <c r="U1451" s="1" t="b">
        <v>0</v>
      </c>
      <c r="V1451" s="1" t="b">
        <v>0</v>
      </c>
      <c r="W1451" s="1" t="str" cm="1">
        <f t="array" ref="W1451">_xlfn.XLOOKUP(MID(JuchuZan[[#This Row],[Item'#]],2,3),INDEX(_dtRg_Material,,1),INDEX(_dtRg_Material,,2),"-")</f>
        <v>-</v>
      </c>
      <c r="X1451" s="1">
        <f>JuchuZan[[#This Row],[Total Length]]/JuchuZan[[#This Row],[OrderQty]]</f>
        <v>760</v>
      </c>
      <c r="Y1451" s="87">
        <f>JuchuZan[[#This Row],[TotalPrice]]+Y1450</f>
        <v>3245739.9000000008</v>
      </c>
      <c r="Z14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1" s="1">
        <f>JuchuZan[[#This Row],[Total Length]]/JuchuZan[[#This Row],[Total Block]]</f>
        <v>380</v>
      </c>
      <c r="AB1451" s="1">
        <f>JuchuZan[[#This Row],[TotalPrice]]/JuchuZan[[#This Row],[OrderQty]]</f>
        <v>226.75</v>
      </c>
      <c r="AC1451" s="1" t="e">
        <f>_xlfn.XLOOKUP(JuchuZan[[#This Row],[H'#]],#REF!,#REF!,"NA",0)</f>
        <v>#REF!</v>
      </c>
      <c r="AD1451" s="1" t="e">
        <f>_xlfn.XLOOKUP(JuchuZan[[#This Row],[H'#]],#REF!,#REF!,"NA",0)</f>
        <v>#REF!</v>
      </c>
      <c r="AE1451" s="1" t="str">
        <f>_xlfn.XLOOKUP(JuchuZan[[#This Row],[H'#]],[3]Sheet1!$H$2:$H$1079,[3]Sheet1!$B$2:$B$1079,"NA",0)</f>
        <v>NA</v>
      </c>
    </row>
    <row r="1452" spans="1:31" hidden="1">
      <c r="A1452" s="1" t="s">
        <v>3509</v>
      </c>
      <c r="B1452" s="1" t="s">
        <v>3510</v>
      </c>
      <c r="C1452" s="1" t="s">
        <v>3511</v>
      </c>
      <c r="D1452" s="1">
        <v>2</v>
      </c>
      <c r="E1452" s="1">
        <v>7680</v>
      </c>
      <c r="F1452" s="1">
        <v>12</v>
      </c>
      <c r="G1452" s="1" t="s">
        <v>1519</v>
      </c>
      <c r="H1452" s="1" t="s">
        <v>49</v>
      </c>
      <c r="I1452" s="1" t="s">
        <v>50</v>
      </c>
      <c r="J1452" s="1" t="s">
        <v>51</v>
      </c>
      <c r="K1452" s="1" t="s">
        <v>207</v>
      </c>
      <c r="L1452" s="1" t="s">
        <v>38</v>
      </c>
      <c r="M1452" s="1" t="s">
        <v>38</v>
      </c>
      <c r="N1452" s="1">
        <v>846.74</v>
      </c>
      <c r="O1452" s="2">
        <v>1693.48</v>
      </c>
      <c r="P1452" s="1">
        <v>11</v>
      </c>
      <c r="Q1452" s="1">
        <v>20231117</v>
      </c>
      <c r="R1452" s="1">
        <v>20231117</v>
      </c>
      <c r="S1452" s="1">
        <v>20231117</v>
      </c>
      <c r="T1452" s="1" t="s">
        <v>38</v>
      </c>
      <c r="U1452" s="1" t="b">
        <v>0</v>
      </c>
      <c r="V1452" s="1" t="b">
        <v>0</v>
      </c>
      <c r="W1452" s="1" t="str" cm="1">
        <f t="array" ref="W1452">_xlfn.XLOOKUP(MID(JuchuZan[[#This Row],[Item'#]],2,3),INDEX(_dtRg_Material,,1),INDEX(_dtRg_Material,,2),"-")</f>
        <v>-</v>
      </c>
      <c r="X1452" s="1">
        <f>JuchuZan[[#This Row],[Total Length]]/JuchuZan[[#This Row],[OrderQty]]</f>
        <v>3840</v>
      </c>
      <c r="Y1452" s="87">
        <f>JuchuZan[[#This Row],[TotalPrice]]+Y1451</f>
        <v>3247433.3800000008</v>
      </c>
      <c r="Z14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2" s="1">
        <f>JuchuZan[[#This Row],[Total Length]]/JuchuZan[[#This Row],[Total Block]]</f>
        <v>640</v>
      </c>
      <c r="AB1452" s="1">
        <f>JuchuZan[[#This Row],[TotalPrice]]/JuchuZan[[#This Row],[OrderQty]]</f>
        <v>846.74</v>
      </c>
      <c r="AC1452" s="1" t="e">
        <f>_xlfn.XLOOKUP(JuchuZan[[#This Row],[H'#]],#REF!,#REF!,"NA",0)</f>
        <v>#REF!</v>
      </c>
      <c r="AD1452" s="1" t="e">
        <f>_xlfn.XLOOKUP(JuchuZan[[#This Row],[H'#]],#REF!,#REF!,"NA",0)</f>
        <v>#REF!</v>
      </c>
      <c r="AE1452" s="1" t="str">
        <f>_xlfn.XLOOKUP(JuchuZan[[#This Row],[H'#]],[3]Sheet1!$H$2:$H$1079,[3]Sheet1!$B$2:$B$1079,"NA",0)</f>
        <v>NA</v>
      </c>
    </row>
    <row r="1453" spans="1:31" hidden="1">
      <c r="A1453" s="1" t="s">
        <v>3512</v>
      </c>
      <c r="B1453" s="1" t="s">
        <v>3138</v>
      </c>
      <c r="C1453" s="1" t="s">
        <v>3139</v>
      </c>
      <c r="D1453" s="1">
        <v>75</v>
      </c>
      <c r="E1453" s="1">
        <v>75000</v>
      </c>
      <c r="F1453" s="1">
        <v>150</v>
      </c>
      <c r="G1453" s="1" t="s">
        <v>3092</v>
      </c>
      <c r="H1453" s="1" t="s">
        <v>66</v>
      </c>
      <c r="I1453" s="1" t="s">
        <v>67</v>
      </c>
      <c r="J1453" s="1" t="s">
        <v>114</v>
      </c>
      <c r="K1453" s="1" t="s">
        <v>60</v>
      </c>
      <c r="L1453" s="1" t="s">
        <v>38</v>
      </c>
      <c r="M1453" s="1" t="s">
        <v>38</v>
      </c>
      <c r="N1453" s="1">
        <v>71</v>
      </c>
      <c r="O1453" s="2">
        <v>5325</v>
      </c>
      <c r="P1453" s="1">
        <v>11</v>
      </c>
      <c r="Q1453" s="1">
        <v>20231121</v>
      </c>
      <c r="R1453" s="1">
        <v>20231120</v>
      </c>
      <c r="S1453" s="1">
        <v>20231120</v>
      </c>
      <c r="T1453" s="1" t="s">
        <v>38</v>
      </c>
      <c r="U1453" s="1" t="b">
        <v>0</v>
      </c>
      <c r="V1453" s="1" t="b">
        <v>0</v>
      </c>
      <c r="W1453" s="1" t="str" cm="1">
        <f t="array" ref="W1453">_xlfn.XLOOKUP(MID(JuchuZan[[#This Row],[Item'#]],2,3),INDEX(_dtRg_Material,,1),INDEX(_dtRg_Material,,2),"-")</f>
        <v>-</v>
      </c>
      <c r="X1453" s="1">
        <f>JuchuZan[[#This Row],[Total Length]]/JuchuZan[[#This Row],[OrderQty]]</f>
        <v>1000</v>
      </c>
      <c r="Y1453" s="87">
        <f>JuchuZan[[#This Row],[TotalPrice]]+Y1452</f>
        <v>3252758.3800000008</v>
      </c>
      <c r="Z14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3" s="1">
        <f>JuchuZan[[#This Row],[Total Length]]/JuchuZan[[#This Row],[Total Block]]</f>
        <v>500</v>
      </c>
      <c r="AB1453" s="1">
        <f>JuchuZan[[#This Row],[TotalPrice]]/JuchuZan[[#This Row],[OrderQty]]</f>
        <v>71</v>
      </c>
      <c r="AC1453" s="1" t="e">
        <f>_xlfn.XLOOKUP(JuchuZan[[#This Row],[H'#]],#REF!,#REF!,"NA",0)</f>
        <v>#REF!</v>
      </c>
      <c r="AD1453" s="1" t="e">
        <f>_xlfn.XLOOKUP(JuchuZan[[#This Row],[H'#]],#REF!,#REF!,"NA",0)</f>
        <v>#REF!</v>
      </c>
      <c r="AE1453" s="1" t="str">
        <f>_xlfn.XLOOKUP(JuchuZan[[#This Row],[H'#]],[3]Sheet1!$H$2:$H$1079,[3]Sheet1!$B$2:$B$1079,"NA",0)</f>
        <v>NA</v>
      </c>
    </row>
    <row r="1454" spans="1:31" hidden="1">
      <c r="A1454" s="1" t="s">
        <v>3513</v>
      </c>
      <c r="B1454" s="1" t="s">
        <v>2625</v>
      </c>
      <c r="C1454" s="1" t="s">
        <v>2626</v>
      </c>
      <c r="D1454" s="1">
        <v>8</v>
      </c>
      <c r="E1454" s="1">
        <v>5920</v>
      </c>
      <c r="F1454" s="1">
        <v>16</v>
      </c>
      <c r="G1454" s="1" t="s">
        <v>101</v>
      </c>
      <c r="H1454" s="1" t="s">
        <v>102</v>
      </c>
      <c r="I1454" s="1" t="s">
        <v>103</v>
      </c>
      <c r="J1454" s="1" t="s">
        <v>104</v>
      </c>
      <c r="K1454" s="1" t="s">
        <v>105</v>
      </c>
      <c r="L1454" s="1" t="s">
        <v>106</v>
      </c>
      <c r="M1454" s="1" t="s">
        <v>53</v>
      </c>
      <c r="N1454" s="1">
        <v>225.63</v>
      </c>
      <c r="O1454" s="2">
        <v>1805.04</v>
      </c>
      <c r="P1454" s="1">
        <v>11</v>
      </c>
      <c r="Q1454" s="1">
        <v>20231127</v>
      </c>
      <c r="R1454" s="1">
        <v>20231120</v>
      </c>
      <c r="S1454" s="1">
        <v>20231120</v>
      </c>
      <c r="T1454" s="1" t="s">
        <v>38</v>
      </c>
      <c r="U1454" s="1" t="b">
        <v>0</v>
      </c>
      <c r="V1454" s="1" t="b">
        <v>0</v>
      </c>
      <c r="W1454" s="1" t="str" cm="1">
        <f t="array" ref="W1454">_xlfn.XLOOKUP(MID(JuchuZan[[#This Row],[Item'#]],2,3),INDEX(_dtRg_Material,,1),INDEX(_dtRg_Material,,2),"-")</f>
        <v>-</v>
      </c>
      <c r="X1454" s="1">
        <f>JuchuZan[[#This Row],[Total Length]]/JuchuZan[[#This Row],[OrderQty]]</f>
        <v>740</v>
      </c>
      <c r="Y1454" s="87">
        <f>JuchuZan[[#This Row],[TotalPrice]]+Y1453</f>
        <v>3254563.4200000009</v>
      </c>
      <c r="Z14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4" s="1">
        <f>JuchuZan[[#This Row],[Total Length]]/JuchuZan[[#This Row],[Total Block]]</f>
        <v>370</v>
      </c>
      <c r="AB1454" s="1">
        <f>JuchuZan[[#This Row],[TotalPrice]]/JuchuZan[[#This Row],[OrderQty]]</f>
        <v>225.63</v>
      </c>
      <c r="AC1454" s="1" t="e">
        <f>_xlfn.XLOOKUP(JuchuZan[[#This Row],[H'#]],#REF!,#REF!,"NA",0)</f>
        <v>#REF!</v>
      </c>
      <c r="AD1454" s="1" t="e">
        <f>_xlfn.XLOOKUP(JuchuZan[[#This Row],[H'#]],#REF!,#REF!,"NA",0)</f>
        <v>#REF!</v>
      </c>
      <c r="AE1454" s="1" t="str">
        <f>_xlfn.XLOOKUP(JuchuZan[[#This Row],[H'#]],[3]Sheet1!$H$2:$H$1079,[3]Sheet1!$B$2:$B$1079,"NA",0)</f>
        <v>NA</v>
      </c>
    </row>
    <row r="1455" spans="1:31" hidden="1">
      <c r="A1455" s="1" t="s">
        <v>3514</v>
      </c>
      <c r="B1455" s="1" t="s">
        <v>3202</v>
      </c>
      <c r="C1455" s="1" t="s">
        <v>3203</v>
      </c>
      <c r="D1455" s="1">
        <v>1</v>
      </c>
      <c r="E1455" s="1">
        <v>3400</v>
      </c>
      <c r="F1455" s="1">
        <v>0</v>
      </c>
      <c r="G1455" s="1" t="s">
        <v>42</v>
      </c>
      <c r="H1455" s="1" t="s">
        <v>324</v>
      </c>
      <c r="I1455" s="1" t="s">
        <v>50</v>
      </c>
      <c r="J1455" s="1" t="s">
        <v>325</v>
      </c>
      <c r="K1455" s="1" t="s">
        <v>38</v>
      </c>
      <c r="L1455" s="1" t="s">
        <v>61</v>
      </c>
      <c r="M1455" s="1" t="s">
        <v>38</v>
      </c>
      <c r="N1455" s="1">
        <v>834.72</v>
      </c>
      <c r="O1455" s="2">
        <v>834.72</v>
      </c>
      <c r="P1455" s="1">
        <v>11</v>
      </c>
      <c r="Q1455" s="1">
        <v>20230316</v>
      </c>
      <c r="R1455" s="1">
        <v>20231120</v>
      </c>
      <c r="S1455" s="1">
        <v>20231120</v>
      </c>
      <c r="T1455" s="1" t="s">
        <v>38</v>
      </c>
      <c r="U1455" s="1" t="b">
        <v>0</v>
      </c>
      <c r="V1455" s="1" t="b">
        <v>0</v>
      </c>
      <c r="W1455" s="1" t="str" cm="1">
        <f t="array" ref="W1455">_xlfn.XLOOKUP(MID(JuchuZan[[#This Row],[Item'#]],2,3),INDEX(_dtRg_Material,,1),INDEX(_dtRg_Material,,2),"-")</f>
        <v>-</v>
      </c>
      <c r="X1455" s="1">
        <f>JuchuZan[[#This Row],[Total Length]]/JuchuZan[[#This Row],[OrderQty]]</f>
        <v>3400</v>
      </c>
      <c r="Y1455" s="87">
        <f>JuchuZan[[#This Row],[TotalPrice]]+Y1454</f>
        <v>3255398.1400000011</v>
      </c>
      <c r="Z14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5" s="1" t="e">
        <f>JuchuZan[[#This Row],[Total Length]]/JuchuZan[[#This Row],[Total Block]]</f>
        <v>#DIV/0!</v>
      </c>
      <c r="AB1455" s="1">
        <f>JuchuZan[[#This Row],[TotalPrice]]/JuchuZan[[#This Row],[OrderQty]]</f>
        <v>834.72</v>
      </c>
      <c r="AC1455" s="1" t="e">
        <f>_xlfn.XLOOKUP(JuchuZan[[#This Row],[H'#]],#REF!,#REF!,"NA",0)</f>
        <v>#REF!</v>
      </c>
      <c r="AD1455" s="1" t="e">
        <f>_xlfn.XLOOKUP(JuchuZan[[#This Row],[H'#]],#REF!,#REF!,"NA",0)</f>
        <v>#REF!</v>
      </c>
      <c r="AE1455" s="1" t="str">
        <f>_xlfn.XLOOKUP(JuchuZan[[#This Row],[H'#]],[3]Sheet1!$H$2:$H$1079,[3]Sheet1!$B$2:$B$1079,"NA",0)</f>
        <v>NA</v>
      </c>
    </row>
    <row r="1456" spans="1:31" hidden="1">
      <c r="A1456" s="1" t="s">
        <v>3515</v>
      </c>
      <c r="B1456" s="1" t="s">
        <v>833</v>
      </c>
      <c r="C1456" s="1" t="s">
        <v>834</v>
      </c>
      <c r="D1456" s="1">
        <v>37</v>
      </c>
      <c r="E1456" s="1">
        <v>19536</v>
      </c>
      <c r="F1456" s="1">
        <v>74</v>
      </c>
      <c r="G1456" s="1" t="s">
        <v>835</v>
      </c>
      <c r="H1456" s="1" t="s">
        <v>49</v>
      </c>
      <c r="I1456" s="1" t="s">
        <v>50</v>
      </c>
      <c r="J1456" s="1" t="s">
        <v>59</v>
      </c>
      <c r="K1456" s="1" t="s">
        <v>82</v>
      </c>
      <c r="L1456" s="1" t="s">
        <v>38</v>
      </c>
      <c r="M1456" s="1" t="s">
        <v>38</v>
      </c>
      <c r="N1456" s="1">
        <v>184.37</v>
      </c>
      <c r="O1456" s="2">
        <v>6821.69</v>
      </c>
      <c r="P1456" s="1">
        <v>11</v>
      </c>
      <c r="Q1456" s="1">
        <v>20231123</v>
      </c>
      <c r="R1456" s="1">
        <v>20231120</v>
      </c>
      <c r="S1456" s="1">
        <v>20231120</v>
      </c>
      <c r="T1456" s="1" t="s">
        <v>38</v>
      </c>
      <c r="U1456" s="1" t="b">
        <v>1</v>
      </c>
      <c r="V1456" s="1" t="b">
        <v>0</v>
      </c>
      <c r="W1456" s="1" t="str" cm="1">
        <f t="array" ref="W1456">_xlfn.XLOOKUP(MID(JuchuZan[[#This Row],[Item'#]],2,3),INDEX(_dtRg_Material,,1),INDEX(_dtRg_Material,,2),"-")</f>
        <v>-</v>
      </c>
      <c r="X1456" s="1">
        <f>JuchuZan[[#This Row],[Total Length]]/JuchuZan[[#This Row],[OrderQty]]</f>
        <v>528</v>
      </c>
      <c r="Y1456" s="87">
        <f>JuchuZan[[#This Row],[TotalPrice]]+Y1455</f>
        <v>3262219.830000001</v>
      </c>
      <c r="Z14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6" s="1">
        <f>JuchuZan[[#This Row],[Total Length]]/JuchuZan[[#This Row],[Total Block]]</f>
        <v>264</v>
      </c>
      <c r="AB1456" s="1">
        <f>JuchuZan[[#This Row],[TotalPrice]]/JuchuZan[[#This Row],[OrderQty]]</f>
        <v>184.36999999999998</v>
      </c>
      <c r="AC1456" s="1" t="e">
        <f>_xlfn.XLOOKUP(JuchuZan[[#This Row],[H'#]],#REF!,#REF!,"NA",0)</f>
        <v>#REF!</v>
      </c>
      <c r="AD1456" s="1" t="e">
        <f>_xlfn.XLOOKUP(JuchuZan[[#This Row],[H'#]],#REF!,#REF!,"NA",0)</f>
        <v>#REF!</v>
      </c>
      <c r="AE1456" s="1" t="str">
        <f>_xlfn.XLOOKUP(JuchuZan[[#This Row],[H'#]],[3]Sheet1!$H$2:$H$1079,[3]Sheet1!$B$2:$B$1079,"NA",0)</f>
        <v>NA</v>
      </c>
    </row>
    <row r="1457" spans="1:31" hidden="1">
      <c r="A1457" s="1" t="s">
        <v>3516</v>
      </c>
      <c r="B1457" s="1" t="s">
        <v>2715</v>
      </c>
      <c r="C1457" s="1" t="s">
        <v>2716</v>
      </c>
      <c r="D1457" s="1">
        <v>96</v>
      </c>
      <c r="E1457" s="1">
        <v>43200</v>
      </c>
      <c r="F1457" s="1">
        <v>192</v>
      </c>
      <c r="G1457" s="1" t="s">
        <v>2717</v>
      </c>
      <c r="H1457" s="1" t="s">
        <v>314</v>
      </c>
      <c r="I1457" s="1" t="s">
        <v>67</v>
      </c>
      <c r="J1457" s="1" t="s">
        <v>81</v>
      </c>
      <c r="K1457" s="1" t="s">
        <v>167</v>
      </c>
      <c r="L1457" s="1" t="s">
        <v>38</v>
      </c>
      <c r="M1457" s="1" t="s">
        <v>38</v>
      </c>
      <c r="N1457" s="1">
        <v>170.37</v>
      </c>
      <c r="O1457" s="2">
        <v>16355.52</v>
      </c>
      <c r="P1457" s="1">
        <v>11</v>
      </c>
      <c r="Q1457" s="1">
        <v>20231018</v>
      </c>
      <c r="R1457" s="1">
        <v>20231120</v>
      </c>
      <c r="S1457" s="1">
        <v>20231120</v>
      </c>
      <c r="T1457" s="1" t="s">
        <v>38</v>
      </c>
      <c r="U1457" s="1" t="b">
        <v>0</v>
      </c>
      <c r="V1457" s="1" t="b">
        <v>0</v>
      </c>
      <c r="W1457" s="1" t="str" cm="1">
        <f t="array" ref="W1457">_xlfn.XLOOKUP(MID(JuchuZan[[#This Row],[Item'#]],2,3),INDEX(_dtRg_Material,,1),INDEX(_dtRg_Material,,2),"-")</f>
        <v>M</v>
      </c>
      <c r="X1457" s="1">
        <f>JuchuZan[[#This Row],[Total Length]]/JuchuZan[[#This Row],[OrderQty]]</f>
        <v>450</v>
      </c>
      <c r="Y1457" s="87">
        <f>JuchuZan[[#This Row],[TotalPrice]]+Y1456</f>
        <v>3278575.350000001</v>
      </c>
      <c r="Z14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7" s="1">
        <f>JuchuZan[[#This Row],[Total Length]]/JuchuZan[[#This Row],[Total Block]]</f>
        <v>225</v>
      </c>
      <c r="AB1457" s="1">
        <f>JuchuZan[[#This Row],[TotalPrice]]/JuchuZan[[#This Row],[OrderQty]]</f>
        <v>170.37</v>
      </c>
      <c r="AC1457" s="1" t="e">
        <f>_xlfn.XLOOKUP(JuchuZan[[#This Row],[H'#]],#REF!,#REF!,"NA",0)</f>
        <v>#REF!</v>
      </c>
      <c r="AD1457" s="1" t="e">
        <f>_xlfn.XLOOKUP(JuchuZan[[#This Row],[H'#]],#REF!,#REF!,"NA",0)</f>
        <v>#REF!</v>
      </c>
      <c r="AE1457" s="1" t="str">
        <f>_xlfn.XLOOKUP(JuchuZan[[#This Row],[H'#]],[3]Sheet1!$H$2:$H$1079,[3]Sheet1!$B$2:$B$1079,"NA",0)</f>
        <v>NA</v>
      </c>
    </row>
    <row r="1458" spans="1:31" hidden="1">
      <c r="A1458" s="1" t="s">
        <v>3517</v>
      </c>
      <c r="B1458" s="1" t="s">
        <v>2715</v>
      </c>
      <c r="C1458" s="1" t="s">
        <v>2716</v>
      </c>
      <c r="D1458" s="1">
        <v>96</v>
      </c>
      <c r="E1458" s="1">
        <v>43200</v>
      </c>
      <c r="F1458" s="1">
        <v>192</v>
      </c>
      <c r="G1458" s="1" t="s">
        <v>2717</v>
      </c>
      <c r="H1458" s="1" t="s">
        <v>314</v>
      </c>
      <c r="I1458" s="1" t="s">
        <v>67</v>
      </c>
      <c r="J1458" s="1" t="s">
        <v>81</v>
      </c>
      <c r="K1458" s="1" t="s">
        <v>167</v>
      </c>
      <c r="L1458" s="1" t="s">
        <v>38</v>
      </c>
      <c r="M1458" s="1" t="s">
        <v>38</v>
      </c>
      <c r="N1458" s="1">
        <v>170.37</v>
      </c>
      <c r="O1458" s="2">
        <v>16355.52</v>
      </c>
      <c r="P1458" s="1">
        <v>11</v>
      </c>
      <c r="Q1458" s="1">
        <v>20231018</v>
      </c>
      <c r="R1458" s="1">
        <v>20231120</v>
      </c>
      <c r="S1458" s="1">
        <v>20231120</v>
      </c>
      <c r="T1458" s="1" t="s">
        <v>38</v>
      </c>
      <c r="U1458" s="1" t="b">
        <v>0</v>
      </c>
      <c r="V1458" s="1" t="b">
        <v>0</v>
      </c>
      <c r="W1458" s="1" t="str" cm="1">
        <f t="array" ref="W1458">_xlfn.XLOOKUP(MID(JuchuZan[[#This Row],[Item'#]],2,3),INDEX(_dtRg_Material,,1),INDEX(_dtRg_Material,,2),"-")</f>
        <v>M</v>
      </c>
      <c r="X1458" s="1">
        <f>JuchuZan[[#This Row],[Total Length]]/JuchuZan[[#This Row],[OrderQty]]</f>
        <v>450</v>
      </c>
      <c r="Y1458" s="87">
        <f>JuchuZan[[#This Row],[TotalPrice]]+Y1457</f>
        <v>3294930.870000001</v>
      </c>
      <c r="Z14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8" s="1">
        <f>JuchuZan[[#This Row],[Total Length]]/JuchuZan[[#This Row],[Total Block]]</f>
        <v>225</v>
      </c>
      <c r="AB1458" s="1">
        <f>JuchuZan[[#This Row],[TotalPrice]]/JuchuZan[[#This Row],[OrderQty]]</f>
        <v>170.37</v>
      </c>
      <c r="AC1458" s="1" t="e">
        <f>_xlfn.XLOOKUP(JuchuZan[[#This Row],[H'#]],#REF!,#REF!,"NA",0)</f>
        <v>#REF!</v>
      </c>
      <c r="AD1458" s="1" t="e">
        <f>_xlfn.XLOOKUP(JuchuZan[[#This Row],[H'#]],#REF!,#REF!,"NA",0)</f>
        <v>#REF!</v>
      </c>
      <c r="AE1458" s="1" t="str">
        <f>_xlfn.XLOOKUP(JuchuZan[[#This Row],[H'#]],[3]Sheet1!$H$2:$H$1079,[3]Sheet1!$B$2:$B$1079,"NA",0)</f>
        <v>NA</v>
      </c>
    </row>
    <row r="1459" spans="1:31" hidden="1">
      <c r="A1459" s="1" t="s">
        <v>3518</v>
      </c>
      <c r="B1459" s="1" t="s">
        <v>3106</v>
      </c>
      <c r="C1459" s="1" t="s">
        <v>3107</v>
      </c>
      <c r="D1459" s="1">
        <v>8</v>
      </c>
      <c r="E1459" s="1">
        <v>4160</v>
      </c>
      <c r="F1459" s="1">
        <v>16</v>
      </c>
      <c r="G1459" s="1" t="s">
        <v>65</v>
      </c>
      <c r="H1459" s="1" t="s">
        <v>49</v>
      </c>
      <c r="I1459" s="1" t="s">
        <v>50</v>
      </c>
      <c r="J1459" s="1" t="s">
        <v>81</v>
      </c>
      <c r="K1459" s="1" t="s">
        <v>60</v>
      </c>
      <c r="L1459" s="1" t="s">
        <v>38</v>
      </c>
      <c r="M1459" s="1" t="s">
        <v>38</v>
      </c>
      <c r="N1459" s="1">
        <v>58</v>
      </c>
      <c r="O1459" s="2">
        <v>464</v>
      </c>
      <c r="P1459" s="1">
        <v>11</v>
      </c>
      <c r="Q1459" s="1">
        <v>20231120</v>
      </c>
      <c r="R1459" s="1">
        <v>20231120</v>
      </c>
      <c r="S1459" s="1">
        <v>20231120</v>
      </c>
      <c r="T1459" s="1" t="s">
        <v>38</v>
      </c>
      <c r="U1459" s="1" t="b">
        <v>0</v>
      </c>
      <c r="V1459" s="1" t="b">
        <v>0</v>
      </c>
      <c r="W1459" s="1" t="str" cm="1">
        <f t="array" ref="W1459">_xlfn.XLOOKUP(MID(JuchuZan[[#This Row],[Item'#]],2,3),INDEX(_dtRg_Material,,1),INDEX(_dtRg_Material,,2),"-")</f>
        <v>-</v>
      </c>
      <c r="X1459" s="1">
        <f>JuchuZan[[#This Row],[Total Length]]/JuchuZan[[#This Row],[OrderQty]]</f>
        <v>520</v>
      </c>
      <c r="Y1459" s="87">
        <f>JuchuZan[[#This Row],[TotalPrice]]+Y1458</f>
        <v>3295394.870000001</v>
      </c>
      <c r="Z14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59" s="1">
        <f>JuchuZan[[#This Row],[Total Length]]/JuchuZan[[#This Row],[Total Block]]</f>
        <v>260</v>
      </c>
      <c r="AB1459" s="1">
        <f>JuchuZan[[#This Row],[TotalPrice]]/JuchuZan[[#This Row],[OrderQty]]</f>
        <v>58</v>
      </c>
      <c r="AC1459" s="1" t="e">
        <f>_xlfn.XLOOKUP(JuchuZan[[#This Row],[H'#]],#REF!,#REF!,"NA",0)</f>
        <v>#REF!</v>
      </c>
      <c r="AD1459" s="1" t="e">
        <f>_xlfn.XLOOKUP(JuchuZan[[#This Row],[H'#]],#REF!,#REF!,"NA",0)</f>
        <v>#REF!</v>
      </c>
      <c r="AE1459" s="1" t="str">
        <f>_xlfn.XLOOKUP(JuchuZan[[#This Row],[H'#]],[3]Sheet1!$H$2:$H$1079,[3]Sheet1!$B$2:$B$1079,"NA",0)</f>
        <v>NA</v>
      </c>
    </row>
    <row r="1460" spans="1:31" hidden="1">
      <c r="A1460" s="1" t="s">
        <v>3519</v>
      </c>
      <c r="B1460" s="1" t="s">
        <v>3110</v>
      </c>
      <c r="C1460" s="1" t="s">
        <v>3111</v>
      </c>
      <c r="D1460" s="1">
        <v>4</v>
      </c>
      <c r="E1460" s="1">
        <v>4000</v>
      </c>
      <c r="F1460" s="1">
        <v>8</v>
      </c>
      <c r="G1460" s="1" t="s">
        <v>65</v>
      </c>
      <c r="H1460" s="1" t="s">
        <v>49</v>
      </c>
      <c r="I1460" s="1" t="s">
        <v>50</v>
      </c>
      <c r="J1460" s="1" t="s">
        <v>81</v>
      </c>
      <c r="K1460" s="1" t="s">
        <v>60</v>
      </c>
      <c r="L1460" s="1" t="s">
        <v>38</v>
      </c>
      <c r="M1460" s="1" t="s">
        <v>38</v>
      </c>
      <c r="N1460" s="1">
        <v>114</v>
      </c>
      <c r="O1460" s="2">
        <v>456</v>
      </c>
      <c r="P1460" s="1">
        <v>11</v>
      </c>
      <c r="Q1460" s="1">
        <v>20231120</v>
      </c>
      <c r="R1460" s="1">
        <v>20231120</v>
      </c>
      <c r="S1460" s="1">
        <v>20231120</v>
      </c>
      <c r="T1460" s="1" t="s">
        <v>38</v>
      </c>
      <c r="U1460" s="1" t="b">
        <v>0</v>
      </c>
      <c r="V1460" s="1" t="b">
        <v>0</v>
      </c>
      <c r="W1460" s="1" t="str" cm="1">
        <f t="array" ref="W1460">_xlfn.XLOOKUP(MID(JuchuZan[[#This Row],[Item'#]],2,3),INDEX(_dtRg_Material,,1),INDEX(_dtRg_Material,,2),"-")</f>
        <v>-</v>
      </c>
      <c r="X1460" s="1">
        <f>JuchuZan[[#This Row],[Total Length]]/JuchuZan[[#This Row],[OrderQty]]</f>
        <v>1000</v>
      </c>
      <c r="Y1460" s="87">
        <f>JuchuZan[[#This Row],[TotalPrice]]+Y1459</f>
        <v>3295850.870000001</v>
      </c>
      <c r="Z14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0" s="1">
        <f>JuchuZan[[#This Row],[Total Length]]/JuchuZan[[#This Row],[Total Block]]</f>
        <v>500</v>
      </c>
      <c r="AB1460" s="1">
        <f>JuchuZan[[#This Row],[TotalPrice]]/JuchuZan[[#This Row],[OrderQty]]</f>
        <v>114</v>
      </c>
      <c r="AC1460" s="1" t="e">
        <f>_xlfn.XLOOKUP(JuchuZan[[#This Row],[H'#]],#REF!,#REF!,"NA",0)</f>
        <v>#REF!</v>
      </c>
      <c r="AD1460" s="1" t="e">
        <f>_xlfn.XLOOKUP(JuchuZan[[#This Row],[H'#]],#REF!,#REF!,"NA",0)</f>
        <v>#REF!</v>
      </c>
      <c r="AE1460" s="1" t="str">
        <f>_xlfn.XLOOKUP(JuchuZan[[#This Row],[H'#]],[3]Sheet1!$H$2:$H$1079,[3]Sheet1!$B$2:$B$1079,"NA",0)</f>
        <v>NA</v>
      </c>
    </row>
    <row r="1461" spans="1:31" hidden="1">
      <c r="A1461" s="1" t="s">
        <v>3520</v>
      </c>
      <c r="B1461" s="1" t="s">
        <v>3114</v>
      </c>
      <c r="C1461" s="1" t="s">
        <v>3115</v>
      </c>
      <c r="D1461" s="1">
        <v>8</v>
      </c>
      <c r="E1461" s="1">
        <v>2400</v>
      </c>
      <c r="F1461" s="1">
        <v>16</v>
      </c>
      <c r="G1461" s="1" t="s">
        <v>65</v>
      </c>
      <c r="H1461" s="1" t="s">
        <v>49</v>
      </c>
      <c r="I1461" s="1" t="s">
        <v>50</v>
      </c>
      <c r="J1461" s="1" t="s">
        <v>81</v>
      </c>
      <c r="K1461" s="1" t="s">
        <v>60</v>
      </c>
      <c r="L1461" s="1" t="s">
        <v>38</v>
      </c>
      <c r="M1461" s="1" t="s">
        <v>38</v>
      </c>
      <c r="N1461" s="1">
        <v>54</v>
      </c>
      <c r="O1461" s="2">
        <v>432</v>
      </c>
      <c r="P1461" s="1">
        <v>11</v>
      </c>
      <c r="Q1461" s="1">
        <v>20231120</v>
      </c>
      <c r="R1461" s="1">
        <v>20231120</v>
      </c>
      <c r="S1461" s="1">
        <v>20231120</v>
      </c>
      <c r="T1461" s="1" t="s">
        <v>38</v>
      </c>
      <c r="U1461" s="1" t="b">
        <v>0</v>
      </c>
      <c r="V1461" s="1" t="b">
        <v>0</v>
      </c>
      <c r="W1461" s="1" t="str" cm="1">
        <f t="array" ref="W1461">_xlfn.XLOOKUP(MID(JuchuZan[[#This Row],[Item'#]],2,3),INDEX(_dtRg_Material,,1),INDEX(_dtRg_Material,,2),"-")</f>
        <v>-</v>
      </c>
      <c r="X1461" s="1">
        <f>JuchuZan[[#This Row],[Total Length]]/JuchuZan[[#This Row],[OrderQty]]</f>
        <v>300</v>
      </c>
      <c r="Y1461" s="87">
        <f>JuchuZan[[#This Row],[TotalPrice]]+Y1460</f>
        <v>3296282.870000001</v>
      </c>
      <c r="Z14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1" s="1">
        <f>JuchuZan[[#This Row],[Total Length]]/JuchuZan[[#This Row],[Total Block]]</f>
        <v>150</v>
      </c>
      <c r="AB1461" s="1">
        <f>JuchuZan[[#This Row],[TotalPrice]]/JuchuZan[[#This Row],[OrderQty]]</f>
        <v>54</v>
      </c>
      <c r="AC1461" s="1" t="e">
        <f>_xlfn.XLOOKUP(JuchuZan[[#This Row],[H'#]],#REF!,#REF!,"NA",0)</f>
        <v>#REF!</v>
      </c>
      <c r="AD1461" s="1" t="e">
        <f>_xlfn.XLOOKUP(JuchuZan[[#This Row],[H'#]],#REF!,#REF!,"NA",0)</f>
        <v>#REF!</v>
      </c>
      <c r="AE1461" s="1" t="str">
        <f>_xlfn.XLOOKUP(JuchuZan[[#This Row],[H'#]],[3]Sheet1!$H$2:$H$1079,[3]Sheet1!$B$2:$B$1079,"NA",0)</f>
        <v>NA</v>
      </c>
    </row>
    <row r="1462" spans="1:31" hidden="1">
      <c r="A1462" s="1" t="s">
        <v>3521</v>
      </c>
      <c r="B1462" s="1" t="s">
        <v>3114</v>
      </c>
      <c r="C1462" s="1" t="s">
        <v>3115</v>
      </c>
      <c r="D1462" s="1">
        <v>8</v>
      </c>
      <c r="E1462" s="1">
        <v>2400</v>
      </c>
      <c r="F1462" s="1">
        <v>16</v>
      </c>
      <c r="G1462" s="1" t="s">
        <v>65</v>
      </c>
      <c r="H1462" s="1" t="s">
        <v>49</v>
      </c>
      <c r="I1462" s="1" t="s">
        <v>50</v>
      </c>
      <c r="J1462" s="1" t="s">
        <v>81</v>
      </c>
      <c r="K1462" s="1" t="s">
        <v>60</v>
      </c>
      <c r="L1462" s="1" t="s">
        <v>38</v>
      </c>
      <c r="M1462" s="1" t="s">
        <v>38</v>
      </c>
      <c r="N1462" s="1">
        <v>72</v>
      </c>
      <c r="O1462" s="2">
        <v>576</v>
      </c>
      <c r="P1462" s="1">
        <v>11</v>
      </c>
      <c r="Q1462" s="1">
        <v>20231120</v>
      </c>
      <c r="R1462" s="1">
        <v>20231120</v>
      </c>
      <c r="S1462" s="1">
        <v>20231120</v>
      </c>
      <c r="T1462" s="1" t="s">
        <v>38</v>
      </c>
      <c r="U1462" s="1" t="b">
        <v>0</v>
      </c>
      <c r="V1462" s="1" t="b">
        <v>0</v>
      </c>
      <c r="W1462" s="1" t="str" cm="1">
        <f t="array" ref="W1462">_xlfn.XLOOKUP(MID(JuchuZan[[#This Row],[Item'#]],2,3),INDEX(_dtRg_Material,,1),INDEX(_dtRg_Material,,2),"-")</f>
        <v>-</v>
      </c>
      <c r="X1462" s="1">
        <f>JuchuZan[[#This Row],[Total Length]]/JuchuZan[[#This Row],[OrderQty]]</f>
        <v>300</v>
      </c>
      <c r="Y1462" s="87">
        <f>JuchuZan[[#This Row],[TotalPrice]]+Y1461</f>
        <v>3296858.870000001</v>
      </c>
      <c r="Z14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2" s="1">
        <f>JuchuZan[[#This Row],[Total Length]]/JuchuZan[[#This Row],[Total Block]]</f>
        <v>150</v>
      </c>
      <c r="AB1462" s="1">
        <f>JuchuZan[[#This Row],[TotalPrice]]/JuchuZan[[#This Row],[OrderQty]]</f>
        <v>72</v>
      </c>
      <c r="AC1462" s="1" t="e">
        <f>_xlfn.XLOOKUP(JuchuZan[[#This Row],[H'#]],#REF!,#REF!,"NA",0)</f>
        <v>#REF!</v>
      </c>
      <c r="AD1462" s="1" t="e">
        <f>_xlfn.XLOOKUP(JuchuZan[[#This Row],[H'#]],#REF!,#REF!,"NA",0)</f>
        <v>#REF!</v>
      </c>
      <c r="AE1462" s="1" t="str">
        <f>_xlfn.XLOOKUP(JuchuZan[[#This Row],[H'#]],[3]Sheet1!$H$2:$H$1079,[3]Sheet1!$B$2:$B$1079,"NA",0)</f>
        <v>NA</v>
      </c>
    </row>
    <row r="1463" spans="1:31" hidden="1">
      <c r="A1463" s="1" t="s">
        <v>3522</v>
      </c>
      <c r="B1463" s="1" t="s">
        <v>3123</v>
      </c>
      <c r="C1463" s="1" t="s">
        <v>3124</v>
      </c>
      <c r="D1463" s="1">
        <v>4</v>
      </c>
      <c r="E1463" s="1">
        <v>6000</v>
      </c>
      <c r="F1463" s="1">
        <v>8</v>
      </c>
      <c r="G1463" s="1" t="s">
        <v>65</v>
      </c>
      <c r="H1463" s="1" t="s">
        <v>49</v>
      </c>
      <c r="I1463" s="1" t="s">
        <v>50</v>
      </c>
      <c r="J1463" s="1" t="s">
        <v>81</v>
      </c>
      <c r="K1463" s="1" t="s">
        <v>60</v>
      </c>
      <c r="L1463" s="1" t="s">
        <v>38</v>
      </c>
      <c r="M1463" s="1" t="s">
        <v>38</v>
      </c>
      <c r="N1463" s="1">
        <v>144</v>
      </c>
      <c r="O1463" s="2">
        <v>576</v>
      </c>
      <c r="P1463" s="1">
        <v>11</v>
      </c>
      <c r="Q1463" s="1">
        <v>20231120</v>
      </c>
      <c r="R1463" s="1">
        <v>20231120</v>
      </c>
      <c r="S1463" s="1">
        <v>20231120</v>
      </c>
      <c r="T1463" s="1" t="s">
        <v>38</v>
      </c>
      <c r="U1463" s="1" t="b">
        <v>0</v>
      </c>
      <c r="V1463" s="1" t="b">
        <v>0</v>
      </c>
      <c r="W1463" s="1" t="str" cm="1">
        <f t="array" ref="W1463">_xlfn.XLOOKUP(MID(JuchuZan[[#This Row],[Item'#]],2,3),INDEX(_dtRg_Material,,1),INDEX(_dtRg_Material,,2),"-")</f>
        <v>-</v>
      </c>
      <c r="X1463" s="1">
        <f>JuchuZan[[#This Row],[Total Length]]/JuchuZan[[#This Row],[OrderQty]]</f>
        <v>1500</v>
      </c>
      <c r="Y1463" s="87">
        <f>JuchuZan[[#This Row],[TotalPrice]]+Y1462</f>
        <v>3297434.870000001</v>
      </c>
      <c r="Z14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3" s="1">
        <f>JuchuZan[[#This Row],[Total Length]]/JuchuZan[[#This Row],[Total Block]]</f>
        <v>750</v>
      </c>
      <c r="AB1463" s="1">
        <f>JuchuZan[[#This Row],[TotalPrice]]/JuchuZan[[#This Row],[OrderQty]]</f>
        <v>144</v>
      </c>
      <c r="AC1463" s="1" t="e">
        <f>_xlfn.XLOOKUP(JuchuZan[[#This Row],[H'#]],#REF!,#REF!,"NA",0)</f>
        <v>#REF!</v>
      </c>
      <c r="AD1463" s="1" t="e">
        <f>_xlfn.XLOOKUP(JuchuZan[[#This Row],[H'#]],#REF!,#REF!,"NA",0)</f>
        <v>#REF!</v>
      </c>
      <c r="AE1463" s="1" t="str">
        <f>_xlfn.XLOOKUP(JuchuZan[[#This Row],[H'#]],[3]Sheet1!$H$2:$H$1079,[3]Sheet1!$B$2:$B$1079,"NA",0)</f>
        <v>NA</v>
      </c>
    </row>
    <row r="1464" spans="1:31" hidden="1">
      <c r="A1464" s="1" t="s">
        <v>3523</v>
      </c>
      <c r="B1464" s="1" t="s">
        <v>3130</v>
      </c>
      <c r="C1464" s="1" t="s">
        <v>3131</v>
      </c>
      <c r="D1464" s="1">
        <v>8</v>
      </c>
      <c r="E1464" s="1">
        <v>2240</v>
      </c>
      <c r="F1464" s="1">
        <v>16</v>
      </c>
      <c r="G1464" s="1" t="s">
        <v>65</v>
      </c>
      <c r="H1464" s="1" t="s">
        <v>49</v>
      </c>
      <c r="I1464" s="1" t="s">
        <v>50</v>
      </c>
      <c r="J1464" s="1" t="s">
        <v>59</v>
      </c>
      <c r="K1464" s="1" t="s">
        <v>60</v>
      </c>
      <c r="L1464" s="1" t="s">
        <v>38</v>
      </c>
      <c r="M1464" s="1" t="s">
        <v>38</v>
      </c>
      <c r="N1464" s="1">
        <v>67</v>
      </c>
      <c r="O1464" s="2">
        <v>536</v>
      </c>
      <c r="P1464" s="1">
        <v>11</v>
      </c>
      <c r="Q1464" s="1">
        <v>20231120</v>
      </c>
      <c r="R1464" s="1">
        <v>20231120</v>
      </c>
      <c r="S1464" s="1">
        <v>20231120</v>
      </c>
      <c r="T1464" s="1" t="s">
        <v>38</v>
      </c>
      <c r="U1464" s="1" t="b">
        <v>1</v>
      </c>
      <c r="V1464" s="1" t="b">
        <v>0</v>
      </c>
      <c r="W1464" s="1" t="str" cm="1">
        <f t="array" ref="W1464">_xlfn.XLOOKUP(MID(JuchuZan[[#This Row],[Item'#]],2,3),INDEX(_dtRg_Material,,1),INDEX(_dtRg_Material,,2),"-")</f>
        <v>-</v>
      </c>
      <c r="X1464" s="1">
        <f>JuchuZan[[#This Row],[Total Length]]/JuchuZan[[#This Row],[OrderQty]]</f>
        <v>280</v>
      </c>
      <c r="Y1464" s="87">
        <f>JuchuZan[[#This Row],[TotalPrice]]+Y1463</f>
        <v>3297970.870000001</v>
      </c>
      <c r="Z14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4" s="1">
        <f>JuchuZan[[#This Row],[Total Length]]/JuchuZan[[#This Row],[Total Block]]</f>
        <v>140</v>
      </c>
      <c r="AB1464" s="1">
        <f>JuchuZan[[#This Row],[TotalPrice]]/JuchuZan[[#This Row],[OrderQty]]</f>
        <v>67</v>
      </c>
      <c r="AC1464" s="1" t="e">
        <f>_xlfn.XLOOKUP(JuchuZan[[#This Row],[H'#]],#REF!,#REF!,"NA",0)</f>
        <v>#REF!</v>
      </c>
      <c r="AD1464" s="1" t="e">
        <f>_xlfn.XLOOKUP(JuchuZan[[#This Row],[H'#]],#REF!,#REF!,"NA",0)</f>
        <v>#REF!</v>
      </c>
      <c r="AE1464" s="1" t="str">
        <f>_xlfn.XLOOKUP(JuchuZan[[#This Row],[H'#]],[3]Sheet1!$H$2:$H$1079,[3]Sheet1!$B$2:$B$1079,"NA",0)</f>
        <v>NA</v>
      </c>
    </row>
    <row r="1465" spans="1:31" hidden="1">
      <c r="A1465" s="1" t="s">
        <v>3524</v>
      </c>
      <c r="B1465" s="1" t="s">
        <v>3130</v>
      </c>
      <c r="C1465" s="1" t="s">
        <v>3131</v>
      </c>
      <c r="D1465" s="1">
        <v>8</v>
      </c>
      <c r="E1465" s="1">
        <v>2240</v>
      </c>
      <c r="F1465" s="1">
        <v>16</v>
      </c>
      <c r="G1465" s="1" t="s">
        <v>65</v>
      </c>
      <c r="H1465" s="1" t="s">
        <v>49</v>
      </c>
      <c r="I1465" s="1" t="s">
        <v>50</v>
      </c>
      <c r="J1465" s="1" t="s">
        <v>59</v>
      </c>
      <c r="K1465" s="1" t="s">
        <v>60</v>
      </c>
      <c r="L1465" s="1" t="s">
        <v>38</v>
      </c>
      <c r="M1465" s="1" t="s">
        <v>38</v>
      </c>
      <c r="N1465" s="1">
        <v>67</v>
      </c>
      <c r="O1465" s="2">
        <v>536</v>
      </c>
      <c r="P1465" s="1">
        <v>11</v>
      </c>
      <c r="Q1465" s="1">
        <v>20231120</v>
      </c>
      <c r="R1465" s="1">
        <v>20231120</v>
      </c>
      <c r="S1465" s="1">
        <v>20231120</v>
      </c>
      <c r="T1465" s="1" t="s">
        <v>38</v>
      </c>
      <c r="U1465" s="1" t="b">
        <v>1</v>
      </c>
      <c r="V1465" s="1" t="b">
        <v>0</v>
      </c>
      <c r="W1465" s="1" t="str" cm="1">
        <f t="array" ref="W1465">_xlfn.XLOOKUP(MID(JuchuZan[[#This Row],[Item'#]],2,3),INDEX(_dtRg_Material,,1),INDEX(_dtRg_Material,,2),"-")</f>
        <v>-</v>
      </c>
      <c r="X1465" s="1">
        <f>JuchuZan[[#This Row],[Total Length]]/JuchuZan[[#This Row],[OrderQty]]</f>
        <v>280</v>
      </c>
      <c r="Y1465" s="87">
        <f>JuchuZan[[#This Row],[TotalPrice]]+Y1464</f>
        <v>3298506.870000001</v>
      </c>
      <c r="Z14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5" s="1">
        <f>JuchuZan[[#This Row],[Total Length]]/JuchuZan[[#This Row],[Total Block]]</f>
        <v>140</v>
      </c>
      <c r="AB1465" s="1">
        <f>JuchuZan[[#This Row],[TotalPrice]]/JuchuZan[[#This Row],[OrderQty]]</f>
        <v>67</v>
      </c>
      <c r="AC1465" s="1" t="e">
        <f>_xlfn.XLOOKUP(JuchuZan[[#This Row],[H'#]],#REF!,#REF!,"NA",0)</f>
        <v>#REF!</v>
      </c>
      <c r="AD1465" s="1" t="e">
        <f>_xlfn.XLOOKUP(JuchuZan[[#This Row],[H'#]],#REF!,#REF!,"NA",0)</f>
        <v>#REF!</v>
      </c>
      <c r="AE1465" s="1" t="str">
        <f>_xlfn.XLOOKUP(JuchuZan[[#This Row],[H'#]],[3]Sheet1!$H$2:$H$1079,[3]Sheet1!$B$2:$B$1079,"NA",0)</f>
        <v>NA</v>
      </c>
    </row>
    <row r="1466" spans="1:31" hidden="1">
      <c r="A1466" s="1" t="s">
        <v>3525</v>
      </c>
      <c r="B1466" s="1" t="s">
        <v>3106</v>
      </c>
      <c r="C1466" s="1" t="s">
        <v>3107</v>
      </c>
      <c r="D1466" s="1">
        <v>8</v>
      </c>
      <c r="E1466" s="1">
        <v>4160</v>
      </c>
      <c r="F1466" s="1">
        <v>16</v>
      </c>
      <c r="G1466" s="1" t="s">
        <v>65</v>
      </c>
      <c r="H1466" s="1" t="s">
        <v>49</v>
      </c>
      <c r="I1466" s="1" t="s">
        <v>50</v>
      </c>
      <c r="J1466" s="1" t="s">
        <v>81</v>
      </c>
      <c r="K1466" s="1" t="s">
        <v>60</v>
      </c>
      <c r="L1466" s="1" t="s">
        <v>38</v>
      </c>
      <c r="M1466" s="1" t="s">
        <v>38</v>
      </c>
      <c r="N1466" s="1">
        <v>85</v>
      </c>
      <c r="O1466" s="2">
        <v>680</v>
      </c>
      <c r="P1466" s="1">
        <v>11</v>
      </c>
      <c r="Q1466" s="1">
        <v>20231120</v>
      </c>
      <c r="R1466" s="1">
        <v>20231120</v>
      </c>
      <c r="S1466" s="1">
        <v>20231120</v>
      </c>
      <c r="T1466" s="1" t="s">
        <v>38</v>
      </c>
      <c r="U1466" s="1" t="b">
        <v>0</v>
      </c>
      <c r="V1466" s="1" t="b">
        <v>0</v>
      </c>
      <c r="W1466" s="1" t="str" cm="1">
        <f t="array" ref="W1466">_xlfn.XLOOKUP(MID(JuchuZan[[#This Row],[Item'#]],2,3),INDEX(_dtRg_Material,,1),INDEX(_dtRg_Material,,2),"-")</f>
        <v>-</v>
      </c>
      <c r="X1466" s="1">
        <f>JuchuZan[[#This Row],[Total Length]]/JuchuZan[[#This Row],[OrderQty]]</f>
        <v>520</v>
      </c>
      <c r="Y1466" s="87">
        <f>JuchuZan[[#This Row],[TotalPrice]]+Y1465</f>
        <v>3299186.870000001</v>
      </c>
      <c r="Z14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6" s="1">
        <f>JuchuZan[[#This Row],[Total Length]]/JuchuZan[[#This Row],[Total Block]]</f>
        <v>260</v>
      </c>
      <c r="AB1466" s="1">
        <f>JuchuZan[[#This Row],[TotalPrice]]/JuchuZan[[#This Row],[OrderQty]]</f>
        <v>85</v>
      </c>
      <c r="AC1466" s="1" t="e">
        <f>_xlfn.XLOOKUP(JuchuZan[[#This Row],[H'#]],#REF!,#REF!,"NA",0)</f>
        <v>#REF!</v>
      </c>
      <c r="AD1466" s="1" t="e">
        <f>_xlfn.XLOOKUP(JuchuZan[[#This Row],[H'#]],#REF!,#REF!,"NA",0)</f>
        <v>#REF!</v>
      </c>
      <c r="AE1466" s="1" t="str">
        <f>_xlfn.XLOOKUP(JuchuZan[[#This Row],[H'#]],[3]Sheet1!$H$2:$H$1079,[3]Sheet1!$B$2:$B$1079,"NA",0)</f>
        <v>NA</v>
      </c>
    </row>
    <row r="1467" spans="1:31" hidden="1">
      <c r="A1467" s="1" t="s">
        <v>3526</v>
      </c>
      <c r="B1467" s="1" t="s">
        <v>3110</v>
      </c>
      <c r="C1467" s="1" t="s">
        <v>3111</v>
      </c>
      <c r="D1467" s="1">
        <v>4</v>
      </c>
      <c r="E1467" s="1">
        <v>4000</v>
      </c>
      <c r="F1467" s="1">
        <v>8</v>
      </c>
      <c r="G1467" s="1" t="s">
        <v>65</v>
      </c>
      <c r="H1467" s="1" t="s">
        <v>49</v>
      </c>
      <c r="I1467" s="1" t="s">
        <v>50</v>
      </c>
      <c r="J1467" s="1" t="s">
        <v>81</v>
      </c>
      <c r="K1467" s="1" t="s">
        <v>60</v>
      </c>
      <c r="L1467" s="1" t="s">
        <v>38</v>
      </c>
      <c r="M1467" s="1" t="s">
        <v>38</v>
      </c>
      <c r="N1467" s="1">
        <v>114</v>
      </c>
      <c r="O1467" s="2">
        <v>456</v>
      </c>
      <c r="P1467" s="1">
        <v>11</v>
      </c>
      <c r="Q1467" s="1">
        <v>20231120</v>
      </c>
      <c r="R1467" s="1">
        <v>20231120</v>
      </c>
      <c r="S1467" s="1">
        <v>20231120</v>
      </c>
      <c r="T1467" s="1" t="s">
        <v>38</v>
      </c>
      <c r="U1467" s="1" t="b">
        <v>0</v>
      </c>
      <c r="V1467" s="1" t="b">
        <v>0</v>
      </c>
      <c r="W1467" s="1" t="str" cm="1">
        <f t="array" ref="W1467">_xlfn.XLOOKUP(MID(JuchuZan[[#This Row],[Item'#]],2,3),INDEX(_dtRg_Material,,1),INDEX(_dtRg_Material,,2),"-")</f>
        <v>-</v>
      </c>
      <c r="X1467" s="1">
        <f>JuchuZan[[#This Row],[Total Length]]/JuchuZan[[#This Row],[OrderQty]]</f>
        <v>1000</v>
      </c>
      <c r="Y1467" s="87">
        <f>JuchuZan[[#This Row],[TotalPrice]]+Y1466</f>
        <v>3299642.870000001</v>
      </c>
      <c r="Z14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7" s="1">
        <f>JuchuZan[[#This Row],[Total Length]]/JuchuZan[[#This Row],[Total Block]]</f>
        <v>500</v>
      </c>
      <c r="AB1467" s="1">
        <f>JuchuZan[[#This Row],[TotalPrice]]/JuchuZan[[#This Row],[OrderQty]]</f>
        <v>114</v>
      </c>
      <c r="AC1467" s="1" t="e">
        <f>_xlfn.XLOOKUP(JuchuZan[[#This Row],[H'#]],#REF!,#REF!,"NA",0)</f>
        <v>#REF!</v>
      </c>
      <c r="AD1467" s="1" t="e">
        <f>_xlfn.XLOOKUP(JuchuZan[[#This Row],[H'#]],#REF!,#REF!,"NA",0)</f>
        <v>#REF!</v>
      </c>
      <c r="AE1467" s="1" t="str">
        <f>_xlfn.XLOOKUP(JuchuZan[[#This Row],[H'#]],[3]Sheet1!$H$2:$H$1079,[3]Sheet1!$B$2:$B$1079,"NA",0)</f>
        <v>NA</v>
      </c>
    </row>
    <row r="1468" spans="1:31" hidden="1">
      <c r="A1468" s="1" t="s">
        <v>3527</v>
      </c>
      <c r="B1468" s="1" t="s">
        <v>3123</v>
      </c>
      <c r="C1468" s="1" t="s">
        <v>3124</v>
      </c>
      <c r="D1468" s="1">
        <v>4</v>
      </c>
      <c r="E1468" s="1">
        <v>6000</v>
      </c>
      <c r="F1468" s="1">
        <v>8</v>
      </c>
      <c r="G1468" s="1" t="s">
        <v>65</v>
      </c>
      <c r="H1468" s="1" t="s">
        <v>49</v>
      </c>
      <c r="I1468" s="1" t="s">
        <v>50</v>
      </c>
      <c r="J1468" s="1" t="s">
        <v>81</v>
      </c>
      <c r="K1468" s="1" t="s">
        <v>60</v>
      </c>
      <c r="L1468" s="1" t="s">
        <v>38</v>
      </c>
      <c r="M1468" s="1" t="s">
        <v>38</v>
      </c>
      <c r="N1468" s="1">
        <v>144</v>
      </c>
      <c r="O1468" s="2">
        <v>576</v>
      </c>
      <c r="P1468" s="1">
        <v>11</v>
      </c>
      <c r="Q1468" s="1">
        <v>20231120</v>
      </c>
      <c r="R1468" s="1">
        <v>20231120</v>
      </c>
      <c r="S1468" s="1">
        <v>20231120</v>
      </c>
      <c r="T1468" s="1" t="s">
        <v>38</v>
      </c>
      <c r="U1468" s="1" t="b">
        <v>0</v>
      </c>
      <c r="V1468" s="1" t="b">
        <v>0</v>
      </c>
      <c r="W1468" s="1" t="str" cm="1">
        <f t="array" ref="W1468">_xlfn.XLOOKUP(MID(JuchuZan[[#This Row],[Item'#]],2,3),INDEX(_dtRg_Material,,1),INDEX(_dtRg_Material,,2),"-")</f>
        <v>-</v>
      </c>
      <c r="X1468" s="1">
        <f>JuchuZan[[#This Row],[Total Length]]/JuchuZan[[#This Row],[OrderQty]]</f>
        <v>1500</v>
      </c>
      <c r="Y1468" s="87">
        <f>JuchuZan[[#This Row],[TotalPrice]]+Y1467</f>
        <v>3300218.870000001</v>
      </c>
      <c r="Z14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8" s="1">
        <f>JuchuZan[[#This Row],[Total Length]]/JuchuZan[[#This Row],[Total Block]]</f>
        <v>750</v>
      </c>
      <c r="AB1468" s="1">
        <f>JuchuZan[[#This Row],[TotalPrice]]/JuchuZan[[#This Row],[OrderQty]]</f>
        <v>144</v>
      </c>
      <c r="AC1468" s="1" t="e">
        <f>_xlfn.XLOOKUP(JuchuZan[[#This Row],[H'#]],#REF!,#REF!,"NA",0)</f>
        <v>#REF!</v>
      </c>
      <c r="AD1468" s="1" t="e">
        <f>_xlfn.XLOOKUP(JuchuZan[[#This Row],[H'#]],#REF!,#REF!,"NA",0)</f>
        <v>#REF!</v>
      </c>
      <c r="AE1468" s="1" t="str">
        <f>_xlfn.XLOOKUP(JuchuZan[[#This Row],[H'#]],[3]Sheet1!$H$2:$H$1079,[3]Sheet1!$B$2:$B$1079,"NA",0)</f>
        <v>NA</v>
      </c>
    </row>
    <row r="1469" spans="1:31" hidden="1">
      <c r="A1469" s="1" t="s">
        <v>3528</v>
      </c>
      <c r="B1469" s="1" t="s">
        <v>3114</v>
      </c>
      <c r="C1469" s="1" t="s">
        <v>3115</v>
      </c>
      <c r="D1469" s="1">
        <v>8</v>
      </c>
      <c r="E1469" s="1">
        <v>2400</v>
      </c>
      <c r="F1469" s="1">
        <v>16</v>
      </c>
      <c r="G1469" s="1" t="s">
        <v>65</v>
      </c>
      <c r="H1469" s="1" t="s">
        <v>49</v>
      </c>
      <c r="I1469" s="1" t="s">
        <v>50</v>
      </c>
      <c r="J1469" s="1" t="s">
        <v>81</v>
      </c>
      <c r="K1469" s="1" t="s">
        <v>60</v>
      </c>
      <c r="L1469" s="1" t="s">
        <v>38</v>
      </c>
      <c r="M1469" s="1" t="s">
        <v>38</v>
      </c>
      <c r="N1469" s="1">
        <v>72</v>
      </c>
      <c r="O1469" s="2">
        <v>576</v>
      </c>
      <c r="P1469" s="1">
        <v>11</v>
      </c>
      <c r="Q1469" s="1">
        <v>20231120</v>
      </c>
      <c r="R1469" s="1">
        <v>20231120</v>
      </c>
      <c r="S1469" s="1">
        <v>20231120</v>
      </c>
      <c r="T1469" s="1" t="s">
        <v>38</v>
      </c>
      <c r="U1469" s="1" t="b">
        <v>0</v>
      </c>
      <c r="V1469" s="1" t="b">
        <v>0</v>
      </c>
      <c r="W1469" s="1" t="str" cm="1">
        <f t="array" ref="W1469">_xlfn.XLOOKUP(MID(JuchuZan[[#This Row],[Item'#]],2,3),INDEX(_dtRg_Material,,1),INDEX(_dtRg_Material,,2),"-")</f>
        <v>-</v>
      </c>
      <c r="X1469" s="1">
        <f>JuchuZan[[#This Row],[Total Length]]/JuchuZan[[#This Row],[OrderQty]]</f>
        <v>300</v>
      </c>
      <c r="Y1469" s="87">
        <f>JuchuZan[[#This Row],[TotalPrice]]+Y1468</f>
        <v>3300794.870000001</v>
      </c>
      <c r="Z14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69" s="1">
        <f>JuchuZan[[#This Row],[Total Length]]/JuchuZan[[#This Row],[Total Block]]</f>
        <v>150</v>
      </c>
      <c r="AB1469" s="1">
        <f>JuchuZan[[#This Row],[TotalPrice]]/JuchuZan[[#This Row],[OrderQty]]</f>
        <v>72</v>
      </c>
      <c r="AC1469" s="1" t="e">
        <f>_xlfn.XLOOKUP(JuchuZan[[#This Row],[H'#]],#REF!,#REF!,"NA",0)</f>
        <v>#REF!</v>
      </c>
      <c r="AD1469" s="1" t="e">
        <f>_xlfn.XLOOKUP(JuchuZan[[#This Row],[H'#]],#REF!,#REF!,"NA",0)</f>
        <v>#REF!</v>
      </c>
      <c r="AE1469" s="1" t="str">
        <f>_xlfn.XLOOKUP(JuchuZan[[#This Row],[H'#]],[3]Sheet1!$H$2:$H$1079,[3]Sheet1!$B$2:$B$1079,"NA",0)</f>
        <v>NA</v>
      </c>
    </row>
    <row r="1470" spans="1:31" hidden="1">
      <c r="A1470" s="1" t="s">
        <v>3529</v>
      </c>
      <c r="B1470" s="1" t="s">
        <v>3114</v>
      </c>
      <c r="C1470" s="1" t="s">
        <v>3115</v>
      </c>
      <c r="D1470" s="1">
        <v>8</v>
      </c>
      <c r="E1470" s="1">
        <v>2400</v>
      </c>
      <c r="F1470" s="1">
        <v>16</v>
      </c>
      <c r="G1470" s="1" t="s">
        <v>65</v>
      </c>
      <c r="H1470" s="1" t="s">
        <v>49</v>
      </c>
      <c r="I1470" s="1" t="s">
        <v>50</v>
      </c>
      <c r="J1470" s="1" t="s">
        <v>81</v>
      </c>
      <c r="K1470" s="1" t="s">
        <v>60</v>
      </c>
      <c r="L1470" s="1" t="s">
        <v>38</v>
      </c>
      <c r="M1470" s="1" t="s">
        <v>38</v>
      </c>
      <c r="N1470" s="1">
        <v>72</v>
      </c>
      <c r="O1470" s="2">
        <v>576</v>
      </c>
      <c r="P1470" s="1">
        <v>11</v>
      </c>
      <c r="Q1470" s="1">
        <v>20231120</v>
      </c>
      <c r="R1470" s="1">
        <v>20231120</v>
      </c>
      <c r="S1470" s="1">
        <v>20231120</v>
      </c>
      <c r="T1470" s="1" t="s">
        <v>38</v>
      </c>
      <c r="U1470" s="1" t="b">
        <v>0</v>
      </c>
      <c r="V1470" s="1" t="b">
        <v>0</v>
      </c>
      <c r="W1470" s="1" t="str" cm="1">
        <f t="array" ref="W1470">_xlfn.XLOOKUP(MID(JuchuZan[[#This Row],[Item'#]],2,3),INDEX(_dtRg_Material,,1),INDEX(_dtRg_Material,,2),"-")</f>
        <v>-</v>
      </c>
      <c r="X1470" s="1">
        <f>JuchuZan[[#This Row],[Total Length]]/JuchuZan[[#This Row],[OrderQty]]</f>
        <v>300</v>
      </c>
      <c r="Y1470" s="87">
        <f>JuchuZan[[#This Row],[TotalPrice]]+Y1469</f>
        <v>3301370.870000001</v>
      </c>
      <c r="Z14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0" s="1">
        <f>JuchuZan[[#This Row],[Total Length]]/JuchuZan[[#This Row],[Total Block]]</f>
        <v>150</v>
      </c>
      <c r="AB1470" s="1">
        <f>JuchuZan[[#This Row],[TotalPrice]]/JuchuZan[[#This Row],[OrderQty]]</f>
        <v>72</v>
      </c>
      <c r="AC1470" s="1" t="e">
        <f>_xlfn.XLOOKUP(JuchuZan[[#This Row],[H'#]],#REF!,#REF!,"NA",0)</f>
        <v>#REF!</v>
      </c>
      <c r="AD1470" s="1" t="e">
        <f>_xlfn.XLOOKUP(JuchuZan[[#This Row],[H'#]],#REF!,#REF!,"NA",0)</f>
        <v>#REF!</v>
      </c>
      <c r="AE1470" s="1" t="str">
        <f>_xlfn.XLOOKUP(JuchuZan[[#This Row],[H'#]],[3]Sheet1!$H$2:$H$1079,[3]Sheet1!$B$2:$B$1079,"NA",0)</f>
        <v>NA</v>
      </c>
    </row>
    <row r="1471" spans="1:31">
      <c r="A1471" s="1" t="s">
        <v>3530</v>
      </c>
      <c r="B1471" s="1" t="s">
        <v>3210</v>
      </c>
      <c r="C1471" s="1" t="s">
        <v>3211</v>
      </c>
      <c r="D1471" s="1">
        <v>72</v>
      </c>
      <c r="E1471" s="1">
        <v>35280</v>
      </c>
      <c r="F1471" s="1">
        <v>144</v>
      </c>
      <c r="G1471" s="1" t="s">
        <v>215</v>
      </c>
      <c r="H1471" s="1" t="s">
        <v>172</v>
      </c>
      <c r="I1471" s="1" t="s">
        <v>173</v>
      </c>
      <c r="J1471" s="1" t="s">
        <v>243</v>
      </c>
      <c r="K1471" s="1" t="s">
        <v>38</v>
      </c>
      <c r="L1471" s="1" t="s">
        <v>38</v>
      </c>
      <c r="M1471" s="1" t="s">
        <v>53</v>
      </c>
      <c r="N1471" s="1">
        <v>56</v>
      </c>
      <c r="O1471" s="2">
        <v>4032</v>
      </c>
      <c r="P1471" s="1">
        <v>11</v>
      </c>
      <c r="Q1471" s="1">
        <v>20231124</v>
      </c>
      <c r="R1471" s="1">
        <v>20231120</v>
      </c>
      <c r="S1471" s="1">
        <v>20231120</v>
      </c>
      <c r="T1471" s="1" t="s">
        <v>38</v>
      </c>
      <c r="U1471" s="1" t="b">
        <v>0</v>
      </c>
      <c r="V1471" s="1" t="b">
        <v>1</v>
      </c>
      <c r="W1471" s="1" t="str" cm="1">
        <f t="array" ref="W1471">_xlfn.XLOOKUP(MID(JuchuZan[[#This Row],[Item'#]],2,3),INDEX(_dtRg_Material,,1),INDEX(_dtRg_Material,,2),"-")</f>
        <v>M</v>
      </c>
      <c r="X1471" s="1">
        <f>JuchuZan[[#This Row],[Total Length]]/JuchuZan[[#This Row],[OrderQty]]</f>
        <v>490</v>
      </c>
      <c r="Y1471" s="87">
        <f>JuchuZan[[#This Row],[TotalPrice]]+Y1470</f>
        <v>3305402.870000001</v>
      </c>
      <c r="Z14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1" s="1">
        <f>JuchuZan[[#This Row],[Total Length]]/JuchuZan[[#This Row],[Total Block]]</f>
        <v>245</v>
      </c>
      <c r="AB1471" s="1">
        <f>JuchuZan[[#This Row],[TotalPrice]]/JuchuZan[[#This Row],[OrderQty]]</f>
        <v>56</v>
      </c>
      <c r="AC1471" s="1" t="e">
        <f>_xlfn.XLOOKUP(JuchuZan[[#This Row],[H'#]],#REF!,#REF!,"NA",0)</f>
        <v>#REF!</v>
      </c>
      <c r="AD1471" s="1" t="e">
        <f>_xlfn.XLOOKUP(JuchuZan[[#This Row],[H'#]],#REF!,#REF!,"NA",0)</f>
        <v>#REF!</v>
      </c>
      <c r="AE1471" s="1" t="str">
        <f>_xlfn.XLOOKUP(JuchuZan[[#This Row],[H'#]],[3]Sheet1!$H$2:$H$1079,[3]Sheet1!$B$2:$B$1079,"NA",0)</f>
        <v>NA</v>
      </c>
    </row>
    <row r="1472" spans="1:31">
      <c r="A1472" s="1" t="s">
        <v>3531</v>
      </c>
      <c r="B1472" s="1" t="s">
        <v>3532</v>
      </c>
      <c r="C1472" s="1" t="s">
        <v>1916</v>
      </c>
      <c r="D1472" s="1">
        <v>1</v>
      </c>
      <c r="E1472" s="1">
        <v>0</v>
      </c>
      <c r="F1472" s="1">
        <v>1</v>
      </c>
      <c r="G1472" s="1" t="s">
        <v>215</v>
      </c>
      <c r="H1472" s="1" t="s">
        <v>102</v>
      </c>
      <c r="I1472" s="1" t="s">
        <v>103</v>
      </c>
      <c r="J1472" s="1" t="s">
        <v>104</v>
      </c>
      <c r="K1472" s="1" t="s">
        <v>105</v>
      </c>
      <c r="L1472" s="1" t="s">
        <v>61</v>
      </c>
      <c r="M1472" s="1" t="s">
        <v>53</v>
      </c>
      <c r="N1472" s="1">
        <v>32</v>
      </c>
      <c r="O1472" s="2">
        <v>32</v>
      </c>
      <c r="P1472" s="1">
        <v>11</v>
      </c>
      <c r="Q1472" s="1">
        <v>20231124</v>
      </c>
      <c r="R1472" s="1">
        <v>20231120</v>
      </c>
      <c r="S1472" s="1">
        <v>20231120</v>
      </c>
      <c r="T1472" s="1" t="s">
        <v>38</v>
      </c>
      <c r="U1472" s="1" t="b">
        <v>0</v>
      </c>
      <c r="V1472" s="1" t="b">
        <v>1</v>
      </c>
      <c r="W1472" s="1" t="str" cm="1">
        <f t="array" ref="W1472">_xlfn.XLOOKUP(MID(JuchuZan[[#This Row],[Item'#]],2,3),INDEX(_dtRg_Material,,1),INDEX(_dtRg_Material,,2),"-")</f>
        <v>-</v>
      </c>
      <c r="X1472" s="1">
        <f>JuchuZan[[#This Row],[Total Length]]/JuchuZan[[#This Row],[OrderQty]]</f>
        <v>0</v>
      </c>
      <c r="Y1472" s="87">
        <f>JuchuZan[[#This Row],[TotalPrice]]+Y1471</f>
        <v>3305434.870000001</v>
      </c>
      <c r="Z14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2" s="1">
        <f>JuchuZan[[#This Row],[Total Length]]/JuchuZan[[#This Row],[Total Block]]</f>
        <v>0</v>
      </c>
      <c r="AB1472" s="1">
        <f>JuchuZan[[#This Row],[TotalPrice]]/JuchuZan[[#This Row],[OrderQty]]</f>
        <v>32</v>
      </c>
      <c r="AC1472" s="1" t="e">
        <f>_xlfn.XLOOKUP(JuchuZan[[#This Row],[H'#]],#REF!,#REF!,"NA",0)</f>
        <v>#REF!</v>
      </c>
      <c r="AD1472" s="1" t="e">
        <f>_xlfn.XLOOKUP(JuchuZan[[#This Row],[H'#]],#REF!,#REF!,"NA",0)</f>
        <v>#REF!</v>
      </c>
      <c r="AE1472" s="1" t="str">
        <f>_xlfn.XLOOKUP(JuchuZan[[#This Row],[H'#]],[3]Sheet1!$H$2:$H$1079,[3]Sheet1!$B$2:$B$1079,"NA",0)</f>
        <v>NA</v>
      </c>
    </row>
    <row r="1473" spans="1:31" hidden="1">
      <c r="A1473" s="1" t="s">
        <v>3533</v>
      </c>
      <c r="B1473" s="1" t="s">
        <v>2543</v>
      </c>
      <c r="C1473" s="1" t="s">
        <v>2544</v>
      </c>
      <c r="D1473" s="1">
        <v>90</v>
      </c>
      <c r="E1473" s="1">
        <v>47160</v>
      </c>
      <c r="F1473" s="1">
        <v>180</v>
      </c>
      <c r="G1473" s="1" t="s">
        <v>835</v>
      </c>
      <c r="H1473" s="1" t="s">
        <v>172</v>
      </c>
      <c r="I1473" s="1" t="s">
        <v>173</v>
      </c>
      <c r="J1473" s="1" t="s">
        <v>174</v>
      </c>
      <c r="K1473" s="1" t="s">
        <v>38</v>
      </c>
      <c r="L1473" s="1" t="s">
        <v>38</v>
      </c>
      <c r="M1473" s="1" t="s">
        <v>38</v>
      </c>
      <c r="N1473" s="1">
        <v>77.260000000000005</v>
      </c>
      <c r="O1473" s="2">
        <v>6953.4</v>
      </c>
      <c r="P1473" s="1">
        <v>11</v>
      </c>
      <c r="Q1473" s="1">
        <v>20231123</v>
      </c>
      <c r="R1473" s="1">
        <v>20231120</v>
      </c>
      <c r="S1473" s="1">
        <v>20231120</v>
      </c>
      <c r="T1473" s="1" t="s">
        <v>38</v>
      </c>
      <c r="U1473" s="1" t="b">
        <v>0</v>
      </c>
      <c r="V1473" s="1" t="b">
        <v>0</v>
      </c>
      <c r="W1473" s="1" t="str" cm="1">
        <f t="array" ref="W1473">_xlfn.XLOOKUP(MID(JuchuZan[[#This Row],[Item'#]],2,3),INDEX(_dtRg_Material,,1),INDEX(_dtRg_Material,,2),"-")</f>
        <v>M</v>
      </c>
      <c r="X1473" s="1">
        <f>JuchuZan[[#This Row],[Total Length]]/JuchuZan[[#This Row],[OrderQty]]</f>
        <v>524</v>
      </c>
      <c r="Y1473" s="87">
        <f>JuchuZan[[#This Row],[TotalPrice]]+Y1472</f>
        <v>3312388.2700000009</v>
      </c>
      <c r="Z14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3" s="1">
        <f>JuchuZan[[#This Row],[Total Length]]/JuchuZan[[#This Row],[Total Block]]</f>
        <v>262</v>
      </c>
      <c r="AB1473" s="1">
        <f>JuchuZan[[#This Row],[TotalPrice]]/JuchuZan[[#This Row],[OrderQty]]</f>
        <v>77.259999999999991</v>
      </c>
      <c r="AC1473" s="1" t="e">
        <f>_xlfn.XLOOKUP(JuchuZan[[#This Row],[H'#]],#REF!,#REF!,"NA",0)</f>
        <v>#REF!</v>
      </c>
      <c r="AD1473" s="1" t="e">
        <f>_xlfn.XLOOKUP(JuchuZan[[#This Row],[H'#]],#REF!,#REF!,"NA",0)</f>
        <v>#REF!</v>
      </c>
      <c r="AE1473" s="1" t="str">
        <f>_xlfn.XLOOKUP(JuchuZan[[#This Row],[H'#]],[3]Sheet1!$H$2:$H$1079,[3]Sheet1!$B$2:$B$1079,"NA",0)</f>
        <v>NA</v>
      </c>
    </row>
    <row r="1474" spans="1:31">
      <c r="A1474" s="1" t="s">
        <v>3534</v>
      </c>
      <c r="B1474" s="1" t="s">
        <v>3080</v>
      </c>
      <c r="C1474" s="1" t="s">
        <v>3081</v>
      </c>
      <c r="D1474" s="1">
        <v>4</v>
      </c>
      <c r="E1474" s="1">
        <v>2200</v>
      </c>
      <c r="F1474" s="1">
        <v>8</v>
      </c>
      <c r="G1474" s="1" t="s">
        <v>835</v>
      </c>
      <c r="H1474" s="1" t="s">
        <v>172</v>
      </c>
      <c r="I1474" s="1" t="s">
        <v>173</v>
      </c>
      <c r="J1474" s="1" t="s">
        <v>174</v>
      </c>
      <c r="K1474" s="1" t="s">
        <v>38</v>
      </c>
      <c r="L1474" s="1" t="s">
        <v>38</v>
      </c>
      <c r="M1474" s="1" t="s">
        <v>38</v>
      </c>
      <c r="N1474" s="1">
        <v>79.52</v>
      </c>
      <c r="O1474" s="2">
        <v>318.08</v>
      </c>
      <c r="P1474" s="1">
        <v>11</v>
      </c>
      <c r="Q1474" s="1">
        <v>20231123</v>
      </c>
      <c r="R1474" s="1">
        <v>20231120</v>
      </c>
      <c r="S1474" s="1">
        <v>20231120</v>
      </c>
      <c r="T1474" s="1" t="s">
        <v>38</v>
      </c>
      <c r="U1474" s="1" t="b">
        <v>0</v>
      </c>
      <c r="V1474" s="1" t="b">
        <v>1</v>
      </c>
      <c r="W1474" s="1" t="str" cm="1">
        <f t="array" ref="W1474">_xlfn.XLOOKUP(MID(JuchuZan[[#This Row],[Item'#]],2,3),INDEX(_dtRg_Material,,1),INDEX(_dtRg_Material,,2),"-")</f>
        <v>M</v>
      </c>
      <c r="X1474" s="1">
        <f>JuchuZan[[#This Row],[Total Length]]/JuchuZan[[#This Row],[OrderQty]]</f>
        <v>550</v>
      </c>
      <c r="Y1474" s="87">
        <f>JuchuZan[[#This Row],[TotalPrice]]+Y1473</f>
        <v>3312706.350000001</v>
      </c>
      <c r="Z14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4" s="1">
        <f>JuchuZan[[#This Row],[Total Length]]/JuchuZan[[#This Row],[Total Block]]</f>
        <v>275</v>
      </c>
      <c r="AB1474" s="1">
        <f>JuchuZan[[#This Row],[TotalPrice]]/JuchuZan[[#This Row],[OrderQty]]</f>
        <v>79.52</v>
      </c>
      <c r="AC1474" s="1" t="e">
        <f>_xlfn.XLOOKUP(JuchuZan[[#This Row],[H'#]],#REF!,#REF!,"NA",0)</f>
        <v>#REF!</v>
      </c>
      <c r="AD1474" s="1" t="e">
        <f>_xlfn.XLOOKUP(JuchuZan[[#This Row],[H'#]],#REF!,#REF!,"NA",0)</f>
        <v>#REF!</v>
      </c>
      <c r="AE1474" s="1" t="str">
        <f>_xlfn.XLOOKUP(JuchuZan[[#This Row],[H'#]],[3]Sheet1!$H$2:$H$1079,[3]Sheet1!$B$2:$B$1079,"NA",0)</f>
        <v>NA</v>
      </c>
    </row>
    <row r="1475" spans="1:31" hidden="1">
      <c r="A1475" s="1" t="s">
        <v>3535</v>
      </c>
      <c r="B1475" s="1" t="s">
        <v>617</v>
      </c>
      <c r="C1475" s="1" t="s">
        <v>618</v>
      </c>
      <c r="D1475" s="1">
        <v>1</v>
      </c>
      <c r="E1475" s="1">
        <v>1870</v>
      </c>
      <c r="F1475" s="1">
        <v>2</v>
      </c>
      <c r="G1475" s="1" t="s">
        <v>619</v>
      </c>
      <c r="H1475" s="1" t="s">
        <v>49</v>
      </c>
      <c r="I1475" s="1" t="s">
        <v>50</v>
      </c>
      <c r="J1475" s="1" t="s">
        <v>325</v>
      </c>
      <c r="K1475" s="1" t="s">
        <v>115</v>
      </c>
      <c r="L1475" s="1" t="s">
        <v>38</v>
      </c>
      <c r="M1475" s="1" t="s">
        <v>38</v>
      </c>
      <c r="N1475" s="1">
        <v>605</v>
      </c>
      <c r="O1475" s="2">
        <v>605</v>
      </c>
      <c r="P1475" s="1">
        <v>11</v>
      </c>
      <c r="Q1475" s="1">
        <v>20231123</v>
      </c>
      <c r="R1475" s="1">
        <v>20231120</v>
      </c>
      <c r="S1475" s="1">
        <v>20231120</v>
      </c>
      <c r="T1475" s="1" t="s">
        <v>38</v>
      </c>
      <c r="U1475" s="1" t="b">
        <v>0</v>
      </c>
      <c r="V1475" s="1" t="b">
        <v>0</v>
      </c>
      <c r="W1475" s="1" t="str" cm="1">
        <f t="array" ref="W1475">_xlfn.XLOOKUP(MID(JuchuZan[[#This Row],[Item'#]],2,3),INDEX(_dtRg_Material,,1),INDEX(_dtRg_Material,,2),"-")</f>
        <v>-</v>
      </c>
      <c r="X1475" s="1">
        <f>JuchuZan[[#This Row],[Total Length]]/JuchuZan[[#This Row],[OrderQty]]</f>
        <v>1870</v>
      </c>
      <c r="Y1475" s="87">
        <f>JuchuZan[[#This Row],[TotalPrice]]+Y1474</f>
        <v>3313311.350000001</v>
      </c>
      <c r="Z14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5" s="1">
        <f>JuchuZan[[#This Row],[Total Length]]/JuchuZan[[#This Row],[Total Block]]</f>
        <v>935</v>
      </c>
      <c r="AB1475" s="1">
        <f>JuchuZan[[#This Row],[TotalPrice]]/JuchuZan[[#This Row],[OrderQty]]</f>
        <v>605</v>
      </c>
      <c r="AC1475" s="1" t="e">
        <f>_xlfn.XLOOKUP(JuchuZan[[#This Row],[H'#]],#REF!,#REF!,"NA",0)</f>
        <v>#REF!</v>
      </c>
      <c r="AD1475" s="1" t="e">
        <f>_xlfn.XLOOKUP(JuchuZan[[#This Row],[H'#]],#REF!,#REF!,"NA",0)</f>
        <v>#REF!</v>
      </c>
      <c r="AE1475" s="1" t="str">
        <f>_xlfn.XLOOKUP(JuchuZan[[#This Row],[H'#]],[3]Sheet1!$H$2:$H$1079,[3]Sheet1!$B$2:$B$1079,"NA",0)</f>
        <v>NA</v>
      </c>
    </row>
    <row r="1476" spans="1:31" hidden="1">
      <c r="A1476" s="1" t="s">
        <v>3536</v>
      </c>
      <c r="B1476" s="1" t="s">
        <v>3537</v>
      </c>
      <c r="C1476" s="1" t="s">
        <v>3538</v>
      </c>
      <c r="D1476" s="1">
        <v>132</v>
      </c>
      <c r="E1476" s="1">
        <v>132000</v>
      </c>
      <c r="F1476" s="1">
        <v>264</v>
      </c>
      <c r="G1476" s="1" t="s">
        <v>559</v>
      </c>
      <c r="H1476" s="1" t="s">
        <v>66</v>
      </c>
      <c r="I1476" s="1" t="s">
        <v>67</v>
      </c>
      <c r="J1476" s="1" t="s">
        <v>51</v>
      </c>
      <c r="K1476" s="1" t="s">
        <v>60</v>
      </c>
      <c r="L1476" s="1" t="s">
        <v>96</v>
      </c>
      <c r="M1476" s="1" t="s">
        <v>208</v>
      </c>
      <c r="N1476" s="1">
        <v>96.75</v>
      </c>
      <c r="O1476" s="2">
        <v>12771</v>
      </c>
      <c r="P1476" s="1">
        <v>11</v>
      </c>
      <c r="Q1476" s="1">
        <v>20231124</v>
      </c>
      <c r="R1476" s="1">
        <v>20231120</v>
      </c>
      <c r="S1476" s="1">
        <v>20231120</v>
      </c>
      <c r="T1476" s="1" t="s">
        <v>38</v>
      </c>
      <c r="U1476" s="1" t="b">
        <v>0</v>
      </c>
      <c r="V1476" s="1" t="b">
        <v>0</v>
      </c>
      <c r="W1476" s="1" t="str" cm="1">
        <f t="array" ref="W1476">_xlfn.XLOOKUP(MID(JuchuZan[[#This Row],[Item'#]],2,3),INDEX(_dtRg_Material,,1),INDEX(_dtRg_Material,,2),"-")</f>
        <v>-</v>
      </c>
      <c r="X1476" s="1">
        <f>JuchuZan[[#This Row],[Total Length]]/JuchuZan[[#This Row],[OrderQty]]</f>
        <v>1000</v>
      </c>
      <c r="Y1476" s="87">
        <f>JuchuZan[[#This Row],[TotalPrice]]+Y1475</f>
        <v>3326082.350000001</v>
      </c>
      <c r="Z14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476" s="1">
        <f>JuchuZan[[#This Row],[Total Length]]/JuchuZan[[#This Row],[Total Block]]</f>
        <v>500</v>
      </c>
      <c r="AB1476" s="1">
        <f>JuchuZan[[#This Row],[TotalPrice]]/JuchuZan[[#This Row],[OrderQty]]</f>
        <v>96.75</v>
      </c>
      <c r="AC1476" s="1" t="e">
        <f>_xlfn.XLOOKUP(JuchuZan[[#This Row],[H'#]],#REF!,#REF!,"NA",0)</f>
        <v>#REF!</v>
      </c>
      <c r="AD1476" s="1" t="e">
        <f>_xlfn.XLOOKUP(JuchuZan[[#This Row],[H'#]],#REF!,#REF!,"NA",0)</f>
        <v>#REF!</v>
      </c>
      <c r="AE1476" s="1" t="str">
        <f>_xlfn.XLOOKUP(JuchuZan[[#This Row],[H'#]],[3]Sheet1!$H$2:$H$1079,[3]Sheet1!$B$2:$B$1079,"NA",0)</f>
        <v>NA</v>
      </c>
    </row>
    <row r="1477" spans="1:31" hidden="1">
      <c r="A1477" s="1" t="s">
        <v>3539</v>
      </c>
      <c r="B1477" s="1" t="s">
        <v>3540</v>
      </c>
      <c r="C1477" s="1" t="s">
        <v>3541</v>
      </c>
      <c r="D1477" s="1">
        <v>2</v>
      </c>
      <c r="E1477" s="1">
        <v>2420</v>
      </c>
      <c r="F1477" s="1">
        <v>4</v>
      </c>
      <c r="G1477" s="1" t="s">
        <v>80</v>
      </c>
      <c r="H1477" s="1" t="s">
        <v>49</v>
      </c>
      <c r="I1477" s="1" t="s">
        <v>50</v>
      </c>
      <c r="J1477" s="1" t="s">
        <v>325</v>
      </c>
      <c r="K1477" s="1" t="s">
        <v>207</v>
      </c>
      <c r="L1477" s="1" t="s">
        <v>38</v>
      </c>
      <c r="M1477" s="1" t="s">
        <v>38</v>
      </c>
      <c r="N1477" s="1">
        <v>708.82</v>
      </c>
      <c r="O1477" s="2">
        <v>1417.64</v>
      </c>
      <c r="P1477" s="1">
        <v>11</v>
      </c>
      <c r="Q1477" s="1">
        <v>20231123</v>
      </c>
      <c r="R1477" s="1">
        <v>20231120</v>
      </c>
      <c r="S1477" s="1">
        <v>20231120</v>
      </c>
      <c r="T1477" s="1" t="s">
        <v>38</v>
      </c>
      <c r="U1477" s="1" t="b">
        <v>0</v>
      </c>
      <c r="V1477" s="1" t="b">
        <v>0</v>
      </c>
      <c r="W1477" s="1" t="str" cm="1">
        <f t="array" ref="W1477">_xlfn.XLOOKUP(MID(JuchuZan[[#This Row],[Item'#]],2,3),INDEX(_dtRg_Material,,1),INDEX(_dtRg_Material,,2),"-")</f>
        <v>-</v>
      </c>
      <c r="X1477" s="1">
        <f>JuchuZan[[#This Row],[Total Length]]/JuchuZan[[#This Row],[OrderQty]]</f>
        <v>1210</v>
      </c>
      <c r="Y1477" s="87">
        <f>JuchuZan[[#This Row],[TotalPrice]]+Y1476</f>
        <v>3327499.9900000012</v>
      </c>
      <c r="Z14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7" s="1">
        <f>JuchuZan[[#This Row],[Total Length]]/JuchuZan[[#This Row],[Total Block]]</f>
        <v>605</v>
      </c>
      <c r="AB1477" s="1">
        <f>JuchuZan[[#This Row],[TotalPrice]]/JuchuZan[[#This Row],[OrderQty]]</f>
        <v>708.82</v>
      </c>
      <c r="AC1477" s="1" t="e">
        <f>_xlfn.XLOOKUP(JuchuZan[[#This Row],[H'#]],#REF!,#REF!,"NA",0)</f>
        <v>#REF!</v>
      </c>
      <c r="AD1477" s="1" t="e">
        <f>_xlfn.XLOOKUP(JuchuZan[[#This Row],[H'#]],#REF!,#REF!,"NA",0)</f>
        <v>#REF!</v>
      </c>
      <c r="AE1477" s="1" t="str">
        <f>_xlfn.XLOOKUP(JuchuZan[[#This Row],[H'#]],[3]Sheet1!$H$2:$H$1079,[3]Sheet1!$B$2:$B$1079,"NA",0)</f>
        <v>NA</v>
      </c>
    </row>
    <row r="1478" spans="1:31">
      <c r="A1478" s="1" t="s">
        <v>3542</v>
      </c>
      <c r="B1478" s="1" t="s">
        <v>3383</v>
      </c>
      <c r="C1478" s="1" t="s">
        <v>3384</v>
      </c>
      <c r="D1478" s="1">
        <v>6</v>
      </c>
      <c r="E1478" s="1">
        <v>0</v>
      </c>
      <c r="F1478" s="1">
        <v>6</v>
      </c>
      <c r="G1478" s="1" t="s">
        <v>350</v>
      </c>
      <c r="H1478" s="1" t="s">
        <v>49</v>
      </c>
      <c r="I1478" s="1" t="s">
        <v>50</v>
      </c>
      <c r="J1478" s="1" t="s">
        <v>44</v>
      </c>
      <c r="K1478" s="1" t="s">
        <v>82</v>
      </c>
      <c r="L1478" s="1" t="s">
        <v>61</v>
      </c>
      <c r="M1478" s="1" t="s">
        <v>38</v>
      </c>
      <c r="N1478" s="1">
        <v>108</v>
      </c>
      <c r="O1478" s="2">
        <v>648</v>
      </c>
      <c r="P1478" s="1">
        <v>11</v>
      </c>
      <c r="Q1478" s="1">
        <v>20231120</v>
      </c>
      <c r="R1478" s="1">
        <v>20231120</v>
      </c>
      <c r="S1478" s="1">
        <v>20231120</v>
      </c>
      <c r="T1478" s="1" t="s">
        <v>38</v>
      </c>
      <c r="U1478" s="1" t="b">
        <v>0</v>
      </c>
      <c r="V1478" s="1" t="b">
        <v>1</v>
      </c>
      <c r="W1478" s="1" t="str" cm="1">
        <f t="array" ref="W1478">_xlfn.XLOOKUP(MID(JuchuZan[[#This Row],[Item'#]],2,3),INDEX(_dtRg_Material,,1),INDEX(_dtRg_Material,,2),"-")</f>
        <v>-</v>
      </c>
      <c r="X1478" s="1">
        <f>JuchuZan[[#This Row],[Total Length]]/JuchuZan[[#This Row],[OrderQty]]</f>
        <v>0</v>
      </c>
      <c r="Y1478" s="87">
        <f>JuchuZan[[#This Row],[TotalPrice]]+Y1477</f>
        <v>3328147.9900000012</v>
      </c>
      <c r="Z14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8" s="1">
        <f>JuchuZan[[#This Row],[Total Length]]/JuchuZan[[#This Row],[Total Block]]</f>
        <v>0</v>
      </c>
      <c r="AB1478" s="1">
        <f>JuchuZan[[#This Row],[TotalPrice]]/JuchuZan[[#This Row],[OrderQty]]</f>
        <v>108</v>
      </c>
      <c r="AC1478" s="1" t="e">
        <f>_xlfn.XLOOKUP(JuchuZan[[#This Row],[H'#]],#REF!,#REF!,"NA",0)</f>
        <v>#REF!</v>
      </c>
      <c r="AD1478" s="1" t="e">
        <f>_xlfn.XLOOKUP(JuchuZan[[#This Row],[H'#]],#REF!,#REF!,"NA",0)</f>
        <v>#REF!</v>
      </c>
      <c r="AE1478" s="1" t="str">
        <f>_xlfn.XLOOKUP(JuchuZan[[#This Row],[H'#]],[3]Sheet1!$H$2:$H$1079,[3]Sheet1!$B$2:$B$1079,"NA",0)</f>
        <v>NA</v>
      </c>
    </row>
    <row r="1479" spans="1:31" hidden="1">
      <c r="A1479" s="1" t="s">
        <v>3543</v>
      </c>
      <c r="B1479" s="1" t="s">
        <v>3544</v>
      </c>
      <c r="C1479" s="1" t="s">
        <v>3545</v>
      </c>
      <c r="D1479" s="1">
        <v>1</v>
      </c>
      <c r="E1479" s="1">
        <v>14004</v>
      </c>
      <c r="F1479" s="1">
        <v>0</v>
      </c>
      <c r="G1479" s="1" t="s">
        <v>123</v>
      </c>
      <c r="H1479" s="1" t="s">
        <v>324</v>
      </c>
      <c r="I1479" s="1" t="s">
        <v>50</v>
      </c>
      <c r="J1479" s="1" t="s">
        <v>325</v>
      </c>
      <c r="K1479" s="1" t="s">
        <v>38</v>
      </c>
      <c r="L1479" s="1" t="s">
        <v>61</v>
      </c>
      <c r="M1479" s="1" t="s">
        <v>38</v>
      </c>
      <c r="N1479" s="1">
        <v>3568.94</v>
      </c>
      <c r="O1479" s="2">
        <v>3568.94</v>
      </c>
      <c r="P1479" s="1">
        <v>11</v>
      </c>
      <c r="Q1479" s="1">
        <v>20230721</v>
      </c>
      <c r="R1479" s="1">
        <v>20231120</v>
      </c>
      <c r="S1479" s="1">
        <v>20231120</v>
      </c>
      <c r="T1479" s="1" t="s">
        <v>3546</v>
      </c>
      <c r="U1479" s="1" t="b">
        <v>0</v>
      </c>
      <c r="V1479" s="1" t="b">
        <v>0</v>
      </c>
      <c r="W1479" s="1" t="str" cm="1">
        <f t="array" ref="W1479">_xlfn.XLOOKUP(MID(JuchuZan[[#This Row],[Item'#]],2,3),INDEX(_dtRg_Material,,1),INDEX(_dtRg_Material,,2),"-")</f>
        <v>-</v>
      </c>
      <c r="X1479" s="1">
        <f>JuchuZan[[#This Row],[Total Length]]/JuchuZan[[#This Row],[OrderQty]]</f>
        <v>14004</v>
      </c>
      <c r="Y1479" s="87">
        <f>JuchuZan[[#This Row],[TotalPrice]]+Y1478</f>
        <v>3331716.9300000011</v>
      </c>
      <c r="Z14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79" s="1" t="e">
        <f>JuchuZan[[#This Row],[Total Length]]/JuchuZan[[#This Row],[Total Block]]</f>
        <v>#DIV/0!</v>
      </c>
      <c r="AB1479" s="1">
        <f>JuchuZan[[#This Row],[TotalPrice]]/JuchuZan[[#This Row],[OrderQty]]</f>
        <v>3568.94</v>
      </c>
      <c r="AC1479" s="1" t="e">
        <f>_xlfn.XLOOKUP(JuchuZan[[#This Row],[H'#]],#REF!,#REF!,"NA",0)</f>
        <v>#REF!</v>
      </c>
      <c r="AD1479" s="1" t="e">
        <f>_xlfn.XLOOKUP(JuchuZan[[#This Row],[H'#]],#REF!,#REF!,"NA",0)</f>
        <v>#REF!</v>
      </c>
      <c r="AE1479" s="1" t="str">
        <f>_xlfn.XLOOKUP(JuchuZan[[#This Row],[H'#]],[3]Sheet1!$H$2:$H$1079,[3]Sheet1!$B$2:$B$1079,"NA",0)</f>
        <v>NA</v>
      </c>
    </row>
    <row r="1480" spans="1:31">
      <c r="A1480" s="1" t="s">
        <v>3547</v>
      </c>
      <c r="B1480" s="1" t="s">
        <v>3548</v>
      </c>
      <c r="C1480" s="1" t="s">
        <v>3549</v>
      </c>
      <c r="D1480" s="1">
        <v>1</v>
      </c>
      <c r="E1480" s="1">
        <v>0</v>
      </c>
      <c r="F1480" s="1">
        <v>1</v>
      </c>
      <c r="G1480" s="1" t="s">
        <v>123</v>
      </c>
      <c r="H1480" s="1" t="s">
        <v>157</v>
      </c>
      <c r="I1480" s="1" t="s">
        <v>67</v>
      </c>
      <c r="J1480" s="1" t="s">
        <v>68</v>
      </c>
      <c r="K1480" s="1" t="s">
        <v>52</v>
      </c>
      <c r="L1480" s="1" t="s">
        <v>38</v>
      </c>
      <c r="M1480" s="1" t="s">
        <v>38</v>
      </c>
      <c r="N1480" s="1">
        <v>157</v>
      </c>
      <c r="O1480" s="2">
        <v>157</v>
      </c>
      <c r="P1480" s="1">
        <v>11</v>
      </c>
      <c r="Q1480" s="1">
        <v>20231124</v>
      </c>
      <c r="R1480" s="1">
        <v>20231120</v>
      </c>
      <c r="S1480" s="1">
        <v>20231120</v>
      </c>
      <c r="T1480" s="1" t="s">
        <v>38</v>
      </c>
      <c r="U1480" s="1" t="b">
        <v>0</v>
      </c>
      <c r="V1480" s="1" t="b">
        <v>1</v>
      </c>
      <c r="W1480" s="1" t="str" cm="1">
        <f t="array" ref="W1480">_xlfn.XLOOKUP(MID(JuchuZan[[#This Row],[Item'#]],2,3),INDEX(_dtRg_Material,,1),INDEX(_dtRg_Material,,2),"-")</f>
        <v>-</v>
      </c>
      <c r="X1480" s="1">
        <f>JuchuZan[[#This Row],[Total Length]]/JuchuZan[[#This Row],[OrderQty]]</f>
        <v>0</v>
      </c>
      <c r="Y1480" s="87">
        <f>JuchuZan[[#This Row],[TotalPrice]]+Y1479</f>
        <v>3331873.9300000011</v>
      </c>
      <c r="Z14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0" s="1">
        <f>JuchuZan[[#This Row],[Total Length]]/JuchuZan[[#This Row],[Total Block]]</f>
        <v>0</v>
      </c>
      <c r="AB1480" s="1">
        <f>JuchuZan[[#This Row],[TotalPrice]]/JuchuZan[[#This Row],[OrderQty]]</f>
        <v>157</v>
      </c>
      <c r="AC1480" s="1" t="e">
        <f>_xlfn.XLOOKUP(JuchuZan[[#This Row],[H'#]],#REF!,#REF!,"NA",0)</f>
        <v>#REF!</v>
      </c>
      <c r="AD1480" s="1" t="e">
        <f>_xlfn.XLOOKUP(JuchuZan[[#This Row],[H'#]],#REF!,#REF!,"NA",0)</f>
        <v>#REF!</v>
      </c>
      <c r="AE1480" s="1" t="str">
        <f>_xlfn.XLOOKUP(JuchuZan[[#This Row],[H'#]],[3]Sheet1!$H$2:$H$1079,[3]Sheet1!$B$2:$B$1079,"NA",0)</f>
        <v>NA</v>
      </c>
    </row>
    <row r="1481" spans="1:31" hidden="1">
      <c r="A1481" s="1" t="s">
        <v>3550</v>
      </c>
      <c r="B1481" s="1" t="s">
        <v>1584</v>
      </c>
      <c r="C1481" s="1" t="s">
        <v>1585</v>
      </c>
      <c r="D1481" s="1">
        <v>1</v>
      </c>
      <c r="E1481" s="1">
        <v>4851</v>
      </c>
      <c r="F1481" s="1">
        <v>0</v>
      </c>
      <c r="G1481" s="1" t="s">
        <v>123</v>
      </c>
      <c r="H1481" s="1" t="s">
        <v>324</v>
      </c>
      <c r="I1481" s="1" t="s">
        <v>50</v>
      </c>
      <c r="J1481" s="1" t="s">
        <v>68</v>
      </c>
      <c r="K1481" s="1" t="s">
        <v>38</v>
      </c>
      <c r="L1481" s="1" t="s">
        <v>61</v>
      </c>
      <c r="M1481" s="1" t="s">
        <v>38</v>
      </c>
      <c r="N1481" s="1">
        <v>630</v>
      </c>
      <c r="O1481" s="2">
        <v>630</v>
      </c>
      <c r="P1481" s="1">
        <v>11</v>
      </c>
      <c r="Q1481" s="1">
        <v>20231124</v>
      </c>
      <c r="R1481" s="1">
        <v>20231120</v>
      </c>
      <c r="S1481" s="1">
        <v>20231120</v>
      </c>
      <c r="T1481" s="1" t="s">
        <v>1586</v>
      </c>
      <c r="U1481" s="1" t="b">
        <v>0</v>
      </c>
      <c r="V1481" s="1" t="b">
        <v>0</v>
      </c>
      <c r="W1481" s="1" t="str" cm="1">
        <f t="array" ref="W1481">_xlfn.XLOOKUP(MID(JuchuZan[[#This Row],[Item'#]],2,3),INDEX(_dtRg_Material,,1),INDEX(_dtRg_Material,,2),"-")</f>
        <v>-</v>
      </c>
      <c r="X1481" s="1">
        <f>JuchuZan[[#This Row],[Total Length]]/JuchuZan[[#This Row],[OrderQty]]</f>
        <v>4851</v>
      </c>
      <c r="Y1481" s="87">
        <f>JuchuZan[[#This Row],[TotalPrice]]+Y1480</f>
        <v>3332503.9300000011</v>
      </c>
      <c r="Z14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1" s="1" t="e">
        <f>JuchuZan[[#This Row],[Total Length]]/JuchuZan[[#This Row],[Total Block]]</f>
        <v>#DIV/0!</v>
      </c>
      <c r="AB1481" s="1">
        <f>JuchuZan[[#This Row],[TotalPrice]]/JuchuZan[[#This Row],[OrderQty]]</f>
        <v>630</v>
      </c>
      <c r="AC1481" s="1" t="e">
        <f>_xlfn.XLOOKUP(JuchuZan[[#This Row],[H'#]],#REF!,#REF!,"NA",0)</f>
        <v>#REF!</v>
      </c>
      <c r="AD1481" s="1" t="e">
        <f>_xlfn.XLOOKUP(JuchuZan[[#This Row],[H'#]],#REF!,#REF!,"NA",0)</f>
        <v>#REF!</v>
      </c>
      <c r="AE1481" s="1" t="str">
        <f>_xlfn.XLOOKUP(JuchuZan[[#This Row],[H'#]],[3]Sheet1!$H$2:$H$1079,[3]Sheet1!$B$2:$B$1079,"NA",0)</f>
        <v>NA</v>
      </c>
    </row>
    <row r="1482" spans="1:31">
      <c r="A1482" s="1" t="s">
        <v>3551</v>
      </c>
      <c r="B1482" s="1" t="s">
        <v>3552</v>
      </c>
      <c r="C1482" s="1" t="s">
        <v>3553</v>
      </c>
      <c r="D1482" s="1">
        <v>1</v>
      </c>
      <c r="E1482" s="1">
        <v>3430</v>
      </c>
      <c r="F1482" s="1">
        <v>0</v>
      </c>
      <c r="G1482" s="1" t="s">
        <v>123</v>
      </c>
      <c r="H1482" s="1" t="s">
        <v>324</v>
      </c>
      <c r="I1482" s="1" t="s">
        <v>50</v>
      </c>
      <c r="J1482" s="1" t="s">
        <v>51</v>
      </c>
      <c r="K1482" s="1" t="s">
        <v>38</v>
      </c>
      <c r="L1482" s="1" t="s">
        <v>61</v>
      </c>
      <c r="M1482" s="1" t="s">
        <v>38</v>
      </c>
      <c r="N1482" s="1">
        <v>317</v>
      </c>
      <c r="O1482" s="2">
        <v>317</v>
      </c>
      <c r="P1482" s="1">
        <v>11</v>
      </c>
      <c r="Q1482" s="1">
        <v>20231124</v>
      </c>
      <c r="R1482" s="1">
        <v>20231120</v>
      </c>
      <c r="S1482" s="1">
        <v>20231120</v>
      </c>
      <c r="T1482" s="1" t="s">
        <v>3554</v>
      </c>
      <c r="U1482" s="1" t="b">
        <v>0</v>
      </c>
      <c r="V1482" s="1" t="b">
        <v>1</v>
      </c>
      <c r="W1482" s="1" t="str" cm="1">
        <f t="array" ref="W1482">_xlfn.XLOOKUP(MID(JuchuZan[[#This Row],[Item'#]],2,3),INDEX(_dtRg_Material,,1),INDEX(_dtRg_Material,,2),"-")</f>
        <v>-</v>
      </c>
      <c r="X1482" s="1">
        <f>JuchuZan[[#This Row],[Total Length]]/JuchuZan[[#This Row],[OrderQty]]</f>
        <v>3430</v>
      </c>
      <c r="Y1482" s="87">
        <f>JuchuZan[[#This Row],[TotalPrice]]+Y1481</f>
        <v>3332820.9300000011</v>
      </c>
      <c r="Z14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2" s="1" t="e">
        <f>JuchuZan[[#This Row],[Total Length]]/JuchuZan[[#This Row],[Total Block]]</f>
        <v>#DIV/0!</v>
      </c>
      <c r="AB1482" s="1">
        <f>JuchuZan[[#This Row],[TotalPrice]]/JuchuZan[[#This Row],[OrderQty]]</f>
        <v>317</v>
      </c>
      <c r="AC1482" s="1" t="e">
        <f>_xlfn.XLOOKUP(JuchuZan[[#This Row],[H'#]],#REF!,#REF!,"NA",0)</f>
        <v>#REF!</v>
      </c>
      <c r="AD1482" s="1" t="e">
        <f>_xlfn.XLOOKUP(JuchuZan[[#This Row],[H'#]],#REF!,#REF!,"NA",0)</f>
        <v>#REF!</v>
      </c>
      <c r="AE1482" s="1" t="str">
        <f>_xlfn.XLOOKUP(JuchuZan[[#This Row],[H'#]],[3]Sheet1!$H$2:$H$1079,[3]Sheet1!$B$2:$B$1079,"NA",0)</f>
        <v>NA</v>
      </c>
    </row>
    <row r="1483" spans="1:31" hidden="1">
      <c r="A1483" s="1" t="s">
        <v>3555</v>
      </c>
      <c r="B1483" s="1" t="s">
        <v>3312</v>
      </c>
      <c r="C1483" s="1" t="s">
        <v>3313</v>
      </c>
      <c r="D1483" s="1">
        <v>2</v>
      </c>
      <c r="E1483" s="1">
        <v>5824</v>
      </c>
      <c r="F1483" s="1">
        <v>0</v>
      </c>
      <c r="G1483" s="1" t="s">
        <v>1433</v>
      </c>
      <c r="H1483" s="1" t="s">
        <v>324</v>
      </c>
      <c r="I1483" s="1" t="s">
        <v>50</v>
      </c>
      <c r="J1483" s="1" t="s">
        <v>325</v>
      </c>
      <c r="K1483" s="1" t="s">
        <v>38</v>
      </c>
      <c r="L1483" s="1" t="s">
        <v>61</v>
      </c>
      <c r="M1483" s="1" t="s">
        <v>38</v>
      </c>
      <c r="N1483" s="1">
        <v>505</v>
      </c>
      <c r="O1483" s="2">
        <v>1010</v>
      </c>
      <c r="P1483" s="1">
        <v>11</v>
      </c>
      <c r="Q1483" s="1">
        <v>20230920</v>
      </c>
      <c r="R1483" s="1">
        <v>20231120</v>
      </c>
      <c r="S1483" s="1">
        <v>20231120</v>
      </c>
      <c r="T1483" s="1" t="s">
        <v>38</v>
      </c>
      <c r="U1483" s="1" t="b">
        <v>0</v>
      </c>
      <c r="V1483" s="1" t="b">
        <v>0</v>
      </c>
      <c r="W1483" s="1" t="str" cm="1">
        <f t="array" ref="W1483">_xlfn.XLOOKUP(MID(JuchuZan[[#This Row],[Item'#]],2,3),INDEX(_dtRg_Material,,1),INDEX(_dtRg_Material,,2),"-")</f>
        <v>-</v>
      </c>
      <c r="X1483" s="1">
        <f>JuchuZan[[#This Row],[Total Length]]/JuchuZan[[#This Row],[OrderQty]]</f>
        <v>2912</v>
      </c>
      <c r="Y1483" s="87">
        <f>JuchuZan[[#This Row],[TotalPrice]]+Y1482</f>
        <v>3333830.9300000011</v>
      </c>
      <c r="Z14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3" s="1" t="e">
        <f>JuchuZan[[#This Row],[Total Length]]/JuchuZan[[#This Row],[Total Block]]</f>
        <v>#DIV/0!</v>
      </c>
      <c r="AB1483" s="1">
        <f>JuchuZan[[#This Row],[TotalPrice]]/JuchuZan[[#This Row],[OrderQty]]</f>
        <v>505</v>
      </c>
      <c r="AC1483" s="1" t="e">
        <f>_xlfn.XLOOKUP(JuchuZan[[#This Row],[H'#]],#REF!,#REF!,"NA",0)</f>
        <v>#REF!</v>
      </c>
      <c r="AD1483" s="1" t="e">
        <f>_xlfn.XLOOKUP(JuchuZan[[#This Row],[H'#]],#REF!,#REF!,"NA",0)</f>
        <v>#REF!</v>
      </c>
      <c r="AE1483" s="1" t="str">
        <f>_xlfn.XLOOKUP(JuchuZan[[#This Row],[H'#]],[3]Sheet1!$H$2:$H$1079,[3]Sheet1!$B$2:$B$1079,"NA",0)</f>
        <v>NA</v>
      </c>
    </row>
    <row r="1484" spans="1:31" hidden="1">
      <c r="A1484" s="1" t="s">
        <v>3556</v>
      </c>
      <c r="B1484" s="1" t="s">
        <v>3557</v>
      </c>
      <c r="C1484" s="1" t="s">
        <v>3558</v>
      </c>
      <c r="D1484" s="1">
        <v>2</v>
      </c>
      <c r="E1484" s="1">
        <v>5240</v>
      </c>
      <c r="F1484" s="1">
        <v>4</v>
      </c>
      <c r="G1484" s="1" t="s">
        <v>1433</v>
      </c>
      <c r="H1484" s="1" t="s">
        <v>49</v>
      </c>
      <c r="I1484" s="1" t="s">
        <v>50</v>
      </c>
      <c r="J1484" s="1" t="s">
        <v>325</v>
      </c>
      <c r="K1484" s="1" t="s">
        <v>115</v>
      </c>
      <c r="L1484" s="1" t="s">
        <v>38</v>
      </c>
      <c r="M1484" s="1" t="s">
        <v>53</v>
      </c>
      <c r="N1484" s="1">
        <v>762</v>
      </c>
      <c r="O1484" s="2">
        <v>1524</v>
      </c>
      <c r="P1484" s="1">
        <v>11</v>
      </c>
      <c r="Q1484" s="1">
        <v>20230920</v>
      </c>
      <c r="R1484" s="1">
        <v>20231120</v>
      </c>
      <c r="S1484" s="1">
        <v>20231120</v>
      </c>
      <c r="T1484" s="1" t="s">
        <v>38</v>
      </c>
      <c r="U1484" s="1" t="b">
        <v>0</v>
      </c>
      <c r="V1484" s="1" t="b">
        <v>0</v>
      </c>
      <c r="W1484" s="1" t="str" cm="1">
        <f t="array" ref="W1484">_xlfn.XLOOKUP(MID(JuchuZan[[#This Row],[Item'#]],2,3),INDEX(_dtRg_Material,,1),INDEX(_dtRg_Material,,2),"-")</f>
        <v>-</v>
      </c>
      <c r="X1484" s="1">
        <f>JuchuZan[[#This Row],[Total Length]]/JuchuZan[[#This Row],[OrderQty]]</f>
        <v>2620</v>
      </c>
      <c r="Y1484" s="87">
        <f>JuchuZan[[#This Row],[TotalPrice]]+Y1483</f>
        <v>3335354.9300000011</v>
      </c>
      <c r="Z14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4" s="1">
        <f>JuchuZan[[#This Row],[Total Length]]/JuchuZan[[#This Row],[Total Block]]</f>
        <v>1310</v>
      </c>
      <c r="AB1484" s="1">
        <f>JuchuZan[[#This Row],[TotalPrice]]/JuchuZan[[#This Row],[OrderQty]]</f>
        <v>762</v>
      </c>
      <c r="AC1484" s="1" t="e">
        <f>_xlfn.XLOOKUP(JuchuZan[[#This Row],[H'#]],#REF!,#REF!,"NA",0)</f>
        <v>#REF!</v>
      </c>
      <c r="AD1484" s="1" t="e">
        <f>_xlfn.XLOOKUP(JuchuZan[[#This Row],[H'#]],#REF!,#REF!,"NA",0)</f>
        <v>#REF!</v>
      </c>
      <c r="AE1484" s="1" t="str">
        <f>_xlfn.XLOOKUP(JuchuZan[[#This Row],[H'#]],[3]Sheet1!$H$2:$H$1079,[3]Sheet1!$B$2:$B$1079,"NA",0)</f>
        <v>NA</v>
      </c>
    </row>
    <row r="1485" spans="1:31" hidden="1">
      <c r="A1485" s="1" t="s">
        <v>3559</v>
      </c>
      <c r="B1485" s="1" t="s">
        <v>3560</v>
      </c>
      <c r="C1485" s="1" t="s">
        <v>3561</v>
      </c>
      <c r="D1485" s="1">
        <v>8</v>
      </c>
      <c r="E1485" s="1">
        <v>5440</v>
      </c>
      <c r="F1485" s="1">
        <v>24</v>
      </c>
      <c r="G1485" s="1" t="s">
        <v>852</v>
      </c>
      <c r="H1485" s="1" t="s">
        <v>49</v>
      </c>
      <c r="I1485" s="1" t="s">
        <v>50</v>
      </c>
      <c r="J1485" s="1" t="s">
        <v>397</v>
      </c>
      <c r="K1485" s="1" t="s">
        <v>167</v>
      </c>
      <c r="L1485" s="1" t="s">
        <v>106</v>
      </c>
      <c r="M1485" s="1" t="s">
        <v>208</v>
      </c>
      <c r="N1485" s="1">
        <v>367.07</v>
      </c>
      <c r="O1485" s="2">
        <v>2936.56</v>
      </c>
      <c r="P1485" s="1">
        <v>11</v>
      </c>
      <c r="Q1485" s="1">
        <v>20231124</v>
      </c>
      <c r="R1485" s="1">
        <v>20231120</v>
      </c>
      <c r="S1485" s="1">
        <v>20231120</v>
      </c>
      <c r="T1485" s="1" t="s">
        <v>38</v>
      </c>
      <c r="U1485" s="1" t="b">
        <v>0</v>
      </c>
      <c r="V1485" s="1" t="b">
        <v>0</v>
      </c>
      <c r="W1485" s="1" t="str" cm="1">
        <f t="array" ref="W1485">_xlfn.XLOOKUP(MID(JuchuZan[[#This Row],[Item'#]],2,3),INDEX(_dtRg_Material,,1),INDEX(_dtRg_Material,,2),"-")</f>
        <v>-</v>
      </c>
      <c r="X1485" s="1">
        <f>JuchuZan[[#This Row],[Total Length]]/JuchuZan[[#This Row],[OrderQty]]</f>
        <v>680</v>
      </c>
      <c r="Y1485" s="87">
        <f>JuchuZan[[#This Row],[TotalPrice]]+Y1484</f>
        <v>3338291.4900000012</v>
      </c>
      <c r="Z14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5" s="1">
        <f>JuchuZan[[#This Row],[Total Length]]/JuchuZan[[#This Row],[Total Block]]</f>
        <v>226.66666666666666</v>
      </c>
      <c r="AB1485" s="1">
        <f>JuchuZan[[#This Row],[TotalPrice]]/JuchuZan[[#This Row],[OrderQty]]</f>
        <v>367.07</v>
      </c>
      <c r="AC1485" s="1" t="e">
        <f>_xlfn.XLOOKUP(JuchuZan[[#This Row],[H'#]],#REF!,#REF!,"NA",0)</f>
        <v>#REF!</v>
      </c>
      <c r="AD1485" s="1" t="e">
        <f>_xlfn.XLOOKUP(JuchuZan[[#This Row],[H'#]],#REF!,#REF!,"NA",0)</f>
        <v>#REF!</v>
      </c>
      <c r="AE1485" s="1" t="str">
        <f>_xlfn.XLOOKUP(JuchuZan[[#This Row],[H'#]],[3]Sheet1!$H$2:$H$1079,[3]Sheet1!$B$2:$B$1079,"NA",0)</f>
        <v>NA</v>
      </c>
    </row>
    <row r="1486" spans="1:31" hidden="1">
      <c r="A1486" s="1" t="s">
        <v>3562</v>
      </c>
      <c r="B1486" s="1" t="s">
        <v>99</v>
      </c>
      <c r="C1486" s="1" t="s">
        <v>100</v>
      </c>
      <c r="D1486" s="1">
        <v>30</v>
      </c>
      <c r="E1486" s="1">
        <v>22800</v>
      </c>
      <c r="F1486" s="1">
        <v>60</v>
      </c>
      <c r="G1486" s="1" t="s">
        <v>101</v>
      </c>
      <c r="H1486" s="1" t="s">
        <v>102</v>
      </c>
      <c r="I1486" s="1" t="s">
        <v>103</v>
      </c>
      <c r="J1486" s="1" t="s">
        <v>104</v>
      </c>
      <c r="K1486" s="1" t="s">
        <v>105</v>
      </c>
      <c r="L1486" s="1" t="s">
        <v>106</v>
      </c>
      <c r="M1486" s="1" t="s">
        <v>53</v>
      </c>
      <c r="N1486" s="1">
        <v>217.78</v>
      </c>
      <c r="O1486" s="2">
        <v>6533.4</v>
      </c>
      <c r="P1486" s="1">
        <v>11</v>
      </c>
      <c r="Q1486" s="1">
        <v>20231120</v>
      </c>
      <c r="R1486" s="1">
        <v>20231120</v>
      </c>
      <c r="S1486" s="1">
        <v>20231120</v>
      </c>
      <c r="T1486" s="1" t="s">
        <v>38</v>
      </c>
      <c r="U1486" s="1" t="b">
        <v>0</v>
      </c>
      <c r="V1486" s="1" t="b">
        <v>0</v>
      </c>
      <c r="W1486" s="1" t="str" cm="1">
        <f t="array" ref="W1486">_xlfn.XLOOKUP(MID(JuchuZan[[#This Row],[Item'#]],2,3),INDEX(_dtRg_Material,,1),INDEX(_dtRg_Material,,2),"-")</f>
        <v>-</v>
      </c>
      <c r="X1486" s="1">
        <f>JuchuZan[[#This Row],[Total Length]]/JuchuZan[[#This Row],[OrderQty]]</f>
        <v>760</v>
      </c>
      <c r="Y1486" s="87">
        <f>JuchuZan[[#This Row],[TotalPrice]]+Y1485</f>
        <v>3344824.8900000011</v>
      </c>
      <c r="Z14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6" s="1">
        <f>JuchuZan[[#This Row],[Total Length]]/JuchuZan[[#This Row],[Total Block]]</f>
        <v>380</v>
      </c>
      <c r="AB1486" s="1">
        <f>JuchuZan[[#This Row],[TotalPrice]]/JuchuZan[[#This Row],[OrderQty]]</f>
        <v>217.78</v>
      </c>
      <c r="AC1486" s="1" t="e">
        <f>_xlfn.XLOOKUP(JuchuZan[[#This Row],[H'#]],#REF!,#REF!,"NA",0)</f>
        <v>#REF!</v>
      </c>
      <c r="AD1486" s="1" t="e">
        <f>_xlfn.XLOOKUP(JuchuZan[[#This Row],[H'#]],#REF!,#REF!,"NA",0)</f>
        <v>#REF!</v>
      </c>
      <c r="AE1486" s="1" t="str">
        <f>_xlfn.XLOOKUP(JuchuZan[[#This Row],[H'#]],[3]Sheet1!$H$2:$H$1079,[3]Sheet1!$B$2:$B$1079,"NA",0)</f>
        <v>NA</v>
      </c>
    </row>
    <row r="1487" spans="1:31">
      <c r="A1487" s="1" t="s">
        <v>3563</v>
      </c>
      <c r="B1487" s="1" t="s">
        <v>3222</v>
      </c>
      <c r="C1487" s="1" t="s">
        <v>3223</v>
      </c>
      <c r="D1487" s="1">
        <v>17</v>
      </c>
      <c r="E1487" s="1">
        <v>0</v>
      </c>
      <c r="F1487" s="1">
        <v>17</v>
      </c>
      <c r="G1487" s="1" t="s">
        <v>3224</v>
      </c>
      <c r="H1487" s="1" t="s">
        <v>49</v>
      </c>
      <c r="I1487" s="1" t="s">
        <v>50</v>
      </c>
      <c r="J1487" s="1" t="s">
        <v>81</v>
      </c>
      <c r="K1487" s="1" t="s">
        <v>82</v>
      </c>
      <c r="L1487" s="1" t="s">
        <v>61</v>
      </c>
      <c r="M1487" s="1" t="s">
        <v>53</v>
      </c>
      <c r="N1487" s="1">
        <v>38</v>
      </c>
      <c r="O1487" s="2">
        <v>646</v>
      </c>
      <c r="P1487" s="1">
        <v>11</v>
      </c>
      <c r="Q1487" s="1">
        <v>20231124</v>
      </c>
      <c r="R1487" s="1">
        <v>20231120</v>
      </c>
      <c r="S1487" s="1">
        <v>20231120</v>
      </c>
      <c r="T1487" s="1" t="s">
        <v>38</v>
      </c>
      <c r="U1487" s="1" t="b">
        <v>0</v>
      </c>
      <c r="V1487" s="1" t="b">
        <v>1</v>
      </c>
      <c r="W1487" s="1" t="str" cm="1">
        <f t="array" ref="W1487">_xlfn.XLOOKUP(MID(JuchuZan[[#This Row],[Item'#]],2,3),INDEX(_dtRg_Material,,1),INDEX(_dtRg_Material,,2),"-")</f>
        <v>-</v>
      </c>
      <c r="X1487" s="1">
        <f>JuchuZan[[#This Row],[Total Length]]/JuchuZan[[#This Row],[OrderQty]]</f>
        <v>0</v>
      </c>
      <c r="Y1487" s="87">
        <f>JuchuZan[[#This Row],[TotalPrice]]+Y1486</f>
        <v>3345470.8900000011</v>
      </c>
      <c r="Z14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7" s="1">
        <f>JuchuZan[[#This Row],[Total Length]]/JuchuZan[[#This Row],[Total Block]]</f>
        <v>0</v>
      </c>
      <c r="AB1487" s="1">
        <f>JuchuZan[[#This Row],[TotalPrice]]/JuchuZan[[#This Row],[OrderQty]]</f>
        <v>38</v>
      </c>
      <c r="AC1487" s="1" t="e">
        <f>_xlfn.XLOOKUP(JuchuZan[[#This Row],[H'#]],#REF!,#REF!,"NA",0)</f>
        <v>#REF!</v>
      </c>
      <c r="AD1487" s="1" t="e">
        <f>_xlfn.XLOOKUP(JuchuZan[[#This Row],[H'#]],#REF!,#REF!,"NA",0)</f>
        <v>#REF!</v>
      </c>
      <c r="AE1487" s="1" t="str">
        <f>_xlfn.XLOOKUP(JuchuZan[[#This Row],[H'#]],[3]Sheet1!$H$2:$H$1079,[3]Sheet1!$B$2:$B$1079,"NA",0)</f>
        <v>FINAL INSPECTION</v>
      </c>
    </row>
    <row r="1488" spans="1:31" hidden="1">
      <c r="A1488" s="1" t="s">
        <v>3564</v>
      </c>
      <c r="B1488" s="1" t="s">
        <v>3565</v>
      </c>
      <c r="C1488" s="1" t="s">
        <v>3566</v>
      </c>
      <c r="D1488" s="1">
        <v>64</v>
      </c>
      <c r="E1488" s="1">
        <v>0</v>
      </c>
      <c r="F1488" s="1">
        <v>64</v>
      </c>
      <c r="G1488" s="1" t="s">
        <v>350</v>
      </c>
      <c r="H1488" s="1" t="s">
        <v>66</v>
      </c>
      <c r="I1488" s="1" t="s">
        <v>67</v>
      </c>
      <c r="J1488" s="1" t="s">
        <v>44</v>
      </c>
      <c r="K1488" s="1" t="s">
        <v>207</v>
      </c>
      <c r="L1488" s="1" t="s">
        <v>61</v>
      </c>
      <c r="M1488" s="1" t="s">
        <v>38</v>
      </c>
      <c r="N1488" s="1">
        <v>146.09</v>
      </c>
      <c r="O1488" s="2">
        <v>9349.76</v>
      </c>
      <c r="P1488" s="1">
        <v>11</v>
      </c>
      <c r="Q1488" s="1">
        <v>20231120</v>
      </c>
      <c r="R1488" s="1">
        <v>20231120</v>
      </c>
      <c r="S1488" s="1">
        <v>20231120</v>
      </c>
      <c r="T1488" s="1" t="s">
        <v>38</v>
      </c>
      <c r="U1488" s="1" t="b">
        <v>0</v>
      </c>
      <c r="V1488" s="1" t="b">
        <v>0</v>
      </c>
      <c r="W1488" s="1" t="str" cm="1">
        <f t="array" ref="W1488">_xlfn.XLOOKUP(MID(JuchuZan[[#This Row],[Item'#]],2,3),INDEX(_dtRg_Material,,1),INDEX(_dtRg_Material,,2),"-")</f>
        <v>-</v>
      </c>
      <c r="X1488" s="1">
        <f>JuchuZan[[#This Row],[Total Length]]/JuchuZan[[#This Row],[OrderQty]]</f>
        <v>0</v>
      </c>
      <c r="Y1488" s="87">
        <f>JuchuZan[[#This Row],[TotalPrice]]+Y1487</f>
        <v>3354820.6500000008</v>
      </c>
      <c r="Z14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8" s="1">
        <f>JuchuZan[[#This Row],[Total Length]]/JuchuZan[[#This Row],[Total Block]]</f>
        <v>0</v>
      </c>
      <c r="AB1488" s="1">
        <f>JuchuZan[[#This Row],[TotalPrice]]/JuchuZan[[#This Row],[OrderQty]]</f>
        <v>146.09</v>
      </c>
      <c r="AC1488" s="1" t="e">
        <f>_xlfn.XLOOKUP(JuchuZan[[#This Row],[H'#]],#REF!,#REF!,"NA",0)</f>
        <v>#REF!</v>
      </c>
      <c r="AD1488" s="1" t="e">
        <f>_xlfn.XLOOKUP(JuchuZan[[#This Row],[H'#]],#REF!,#REF!,"NA",0)</f>
        <v>#REF!</v>
      </c>
      <c r="AE1488" s="1" t="str">
        <f>_xlfn.XLOOKUP(JuchuZan[[#This Row],[H'#]],[3]Sheet1!$H$2:$H$1079,[3]Sheet1!$B$2:$B$1079,"NA",0)</f>
        <v>NA</v>
      </c>
    </row>
    <row r="1489" spans="1:31" hidden="1">
      <c r="A1489" s="1" t="s">
        <v>3567</v>
      </c>
      <c r="B1489" s="1" t="s">
        <v>3565</v>
      </c>
      <c r="C1489" s="1" t="s">
        <v>3566</v>
      </c>
      <c r="D1489" s="1">
        <v>48</v>
      </c>
      <c r="E1489" s="1">
        <v>0</v>
      </c>
      <c r="F1489" s="1">
        <v>48</v>
      </c>
      <c r="G1489" s="1" t="s">
        <v>350</v>
      </c>
      <c r="H1489" s="1" t="s">
        <v>66</v>
      </c>
      <c r="I1489" s="1" t="s">
        <v>67</v>
      </c>
      <c r="J1489" s="1" t="s">
        <v>44</v>
      </c>
      <c r="K1489" s="1" t="s">
        <v>207</v>
      </c>
      <c r="L1489" s="1" t="s">
        <v>61</v>
      </c>
      <c r="M1489" s="1" t="s">
        <v>38</v>
      </c>
      <c r="N1489" s="1">
        <v>146.09</v>
      </c>
      <c r="O1489" s="2">
        <v>7012.32</v>
      </c>
      <c r="P1489" s="1">
        <v>11</v>
      </c>
      <c r="Q1489" s="1">
        <v>20231120</v>
      </c>
      <c r="R1489" s="1">
        <v>20231120</v>
      </c>
      <c r="S1489" s="1">
        <v>20231120</v>
      </c>
      <c r="T1489" s="1" t="s">
        <v>38</v>
      </c>
      <c r="U1489" s="1" t="b">
        <v>0</v>
      </c>
      <c r="V1489" s="1" t="b">
        <v>0</v>
      </c>
      <c r="W1489" s="1" t="str" cm="1">
        <f t="array" ref="W1489">_xlfn.XLOOKUP(MID(JuchuZan[[#This Row],[Item'#]],2,3),INDEX(_dtRg_Material,,1),INDEX(_dtRg_Material,,2),"-")</f>
        <v>-</v>
      </c>
      <c r="X1489" s="1">
        <f>JuchuZan[[#This Row],[Total Length]]/JuchuZan[[#This Row],[OrderQty]]</f>
        <v>0</v>
      </c>
      <c r="Y1489" s="87">
        <f>JuchuZan[[#This Row],[TotalPrice]]+Y1488</f>
        <v>3361832.9700000007</v>
      </c>
      <c r="Z14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89" s="1">
        <f>JuchuZan[[#This Row],[Total Length]]/JuchuZan[[#This Row],[Total Block]]</f>
        <v>0</v>
      </c>
      <c r="AB1489" s="1">
        <f>JuchuZan[[#This Row],[TotalPrice]]/JuchuZan[[#This Row],[OrderQty]]</f>
        <v>146.09</v>
      </c>
      <c r="AC1489" s="1" t="e">
        <f>_xlfn.XLOOKUP(JuchuZan[[#This Row],[H'#]],#REF!,#REF!,"NA",0)</f>
        <v>#REF!</v>
      </c>
      <c r="AD1489" s="1" t="e">
        <f>_xlfn.XLOOKUP(JuchuZan[[#This Row],[H'#]],#REF!,#REF!,"NA",0)</f>
        <v>#REF!</v>
      </c>
      <c r="AE1489" s="1" t="str">
        <f>_xlfn.XLOOKUP(JuchuZan[[#This Row],[H'#]],[3]Sheet1!$H$2:$H$1079,[3]Sheet1!$B$2:$B$1079,"NA",0)</f>
        <v>NA</v>
      </c>
    </row>
    <row r="1490" spans="1:31" hidden="1">
      <c r="A1490" s="1" t="s">
        <v>3568</v>
      </c>
      <c r="B1490" s="1" t="s">
        <v>3569</v>
      </c>
      <c r="C1490" s="1" t="s">
        <v>3570</v>
      </c>
      <c r="D1490" s="1">
        <v>2</v>
      </c>
      <c r="E1490" s="1">
        <v>1840</v>
      </c>
      <c r="F1490" s="1">
        <v>4</v>
      </c>
      <c r="G1490" s="1" t="s">
        <v>42</v>
      </c>
      <c r="H1490" s="1" t="s">
        <v>49</v>
      </c>
      <c r="I1490" s="1" t="s">
        <v>50</v>
      </c>
      <c r="J1490" s="1" t="s">
        <v>397</v>
      </c>
      <c r="K1490" s="1" t="s">
        <v>60</v>
      </c>
      <c r="L1490" s="1" t="s">
        <v>163</v>
      </c>
      <c r="M1490" s="1" t="s">
        <v>53</v>
      </c>
      <c r="N1490" s="1">
        <v>270.98</v>
      </c>
      <c r="O1490" s="2">
        <v>541.96</v>
      </c>
      <c r="P1490" s="1">
        <v>11</v>
      </c>
      <c r="Q1490" s="1">
        <v>20230830</v>
      </c>
      <c r="R1490" s="1">
        <v>20231120</v>
      </c>
      <c r="S1490" s="1">
        <v>20231120</v>
      </c>
      <c r="T1490" s="1" t="s">
        <v>38</v>
      </c>
      <c r="U1490" s="1" t="b">
        <v>0</v>
      </c>
      <c r="V1490" s="1" t="b">
        <v>0</v>
      </c>
      <c r="W1490" s="1" t="str" cm="1">
        <f t="array" ref="W1490">_xlfn.XLOOKUP(MID(JuchuZan[[#This Row],[Item'#]],2,3),INDEX(_dtRg_Material,,1),INDEX(_dtRg_Material,,2),"-")</f>
        <v>-</v>
      </c>
      <c r="X1490" s="1">
        <f>JuchuZan[[#This Row],[Total Length]]/JuchuZan[[#This Row],[OrderQty]]</f>
        <v>920</v>
      </c>
      <c r="Y1490" s="87">
        <f>JuchuZan[[#This Row],[TotalPrice]]+Y1489</f>
        <v>3362374.9300000006</v>
      </c>
      <c r="Z14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0" s="1">
        <f>JuchuZan[[#This Row],[Total Length]]/JuchuZan[[#This Row],[Total Block]]</f>
        <v>460</v>
      </c>
      <c r="AB1490" s="1">
        <f>JuchuZan[[#This Row],[TotalPrice]]/JuchuZan[[#This Row],[OrderQty]]</f>
        <v>270.98</v>
      </c>
      <c r="AC1490" s="1" t="e">
        <f>_xlfn.XLOOKUP(JuchuZan[[#This Row],[H'#]],#REF!,#REF!,"NA",0)</f>
        <v>#REF!</v>
      </c>
      <c r="AD1490" s="1" t="e">
        <f>_xlfn.XLOOKUP(JuchuZan[[#This Row],[H'#]],#REF!,#REF!,"NA",0)</f>
        <v>#REF!</v>
      </c>
      <c r="AE1490" s="1" t="str">
        <f>_xlfn.XLOOKUP(JuchuZan[[#This Row],[H'#]],[3]Sheet1!$H$2:$H$1079,[3]Sheet1!$B$2:$B$1079,"NA",0)</f>
        <v>NA</v>
      </c>
    </row>
    <row r="1491" spans="1:31" hidden="1">
      <c r="A1491" s="1" t="s">
        <v>3571</v>
      </c>
      <c r="B1491" s="1" t="s">
        <v>3572</v>
      </c>
      <c r="C1491" s="1" t="s">
        <v>3573</v>
      </c>
      <c r="D1491" s="1">
        <v>2</v>
      </c>
      <c r="E1491" s="1">
        <v>1840</v>
      </c>
      <c r="F1491" s="1">
        <v>4</v>
      </c>
      <c r="G1491" s="1" t="s">
        <v>156</v>
      </c>
      <c r="H1491" s="1" t="s">
        <v>49</v>
      </c>
      <c r="I1491" s="1" t="s">
        <v>50</v>
      </c>
      <c r="J1491" s="1" t="s">
        <v>397</v>
      </c>
      <c r="K1491" s="1" t="s">
        <v>207</v>
      </c>
      <c r="L1491" s="1" t="s">
        <v>38</v>
      </c>
      <c r="M1491" s="1" t="s">
        <v>53</v>
      </c>
      <c r="N1491" s="1">
        <v>263.39999999999998</v>
      </c>
      <c r="O1491" s="2">
        <v>526.79999999999995</v>
      </c>
      <c r="P1491" s="1">
        <v>11</v>
      </c>
      <c r="Q1491" s="1">
        <v>20231109</v>
      </c>
      <c r="R1491" s="1">
        <v>20231120</v>
      </c>
      <c r="S1491" s="1">
        <v>20231120</v>
      </c>
      <c r="T1491" s="1" t="s">
        <v>38</v>
      </c>
      <c r="U1491" s="1" t="b">
        <v>0</v>
      </c>
      <c r="V1491" s="1" t="b">
        <v>0</v>
      </c>
      <c r="W1491" s="1" t="str" cm="1">
        <f t="array" ref="W1491">_xlfn.XLOOKUP(MID(JuchuZan[[#This Row],[Item'#]],2,3),INDEX(_dtRg_Material,,1),INDEX(_dtRg_Material,,2),"-")</f>
        <v>-</v>
      </c>
      <c r="X1491" s="1">
        <f>JuchuZan[[#This Row],[Total Length]]/JuchuZan[[#This Row],[OrderQty]]</f>
        <v>920</v>
      </c>
      <c r="Y1491" s="87">
        <f>JuchuZan[[#This Row],[TotalPrice]]+Y1490</f>
        <v>3362901.7300000004</v>
      </c>
      <c r="Z14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1" s="1">
        <f>JuchuZan[[#This Row],[Total Length]]/JuchuZan[[#This Row],[Total Block]]</f>
        <v>460</v>
      </c>
      <c r="AB1491" s="1">
        <f>JuchuZan[[#This Row],[TotalPrice]]/JuchuZan[[#This Row],[OrderQty]]</f>
        <v>263.39999999999998</v>
      </c>
      <c r="AC1491" s="1" t="e">
        <f>_xlfn.XLOOKUP(JuchuZan[[#This Row],[H'#]],#REF!,#REF!,"NA",0)</f>
        <v>#REF!</v>
      </c>
      <c r="AD1491" s="1" t="e">
        <f>_xlfn.XLOOKUP(JuchuZan[[#This Row],[H'#]],#REF!,#REF!,"NA",0)</f>
        <v>#REF!</v>
      </c>
      <c r="AE1491" s="1" t="str">
        <f>_xlfn.XLOOKUP(JuchuZan[[#This Row],[H'#]],[3]Sheet1!$H$2:$H$1079,[3]Sheet1!$B$2:$B$1079,"NA",0)</f>
        <v>NA</v>
      </c>
    </row>
    <row r="1492" spans="1:31">
      <c r="A1492" s="1" t="s">
        <v>3574</v>
      </c>
      <c r="B1492" s="1" t="s">
        <v>3575</v>
      </c>
      <c r="C1492" s="1" t="s">
        <v>3576</v>
      </c>
      <c r="D1492" s="1">
        <v>20</v>
      </c>
      <c r="E1492" s="1">
        <v>0</v>
      </c>
      <c r="F1492" s="1">
        <v>20</v>
      </c>
      <c r="G1492" s="1" t="s">
        <v>215</v>
      </c>
      <c r="H1492" s="1" t="s">
        <v>49</v>
      </c>
      <c r="I1492" s="1" t="s">
        <v>50</v>
      </c>
      <c r="J1492" s="1" t="s">
        <v>397</v>
      </c>
      <c r="K1492" s="1" t="s">
        <v>82</v>
      </c>
      <c r="L1492" s="1" t="s">
        <v>61</v>
      </c>
      <c r="M1492" s="1" t="s">
        <v>38</v>
      </c>
      <c r="N1492" s="1">
        <v>57.68</v>
      </c>
      <c r="O1492" s="2">
        <v>1153.5999999999999</v>
      </c>
      <c r="P1492" s="1">
        <v>11</v>
      </c>
      <c r="Q1492" s="1">
        <v>20231110</v>
      </c>
      <c r="R1492" s="1">
        <v>20231120</v>
      </c>
      <c r="S1492" s="1">
        <v>20231120</v>
      </c>
      <c r="T1492" s="1" t="s">
        <v>38</v>
      </c>
      <c r="U1492" s="1" t="b">
        <v>0</v>
      </c>
      <c r="V1492" s="1" t="b">
        <v>1</v>
      </c>
      <c r="W1492" s="1" t="str" cm="1">
        <f t="array" ref="W1492">_xlfn.XLOOKUP(MID(JuchuZan[[#This Row],[Item'#]],2,3),INDEX(_dtRg_Material,,1),INDEX(_dtRg_Material,,2),"-")</f>
        <v>-</v>
      </c>
      <c r="X1492" s="1">
        <f>JuchuZan[[#This Row],[Total Length]]/JuchuZan[[#This Row],[OrderQty]]</f>
        <v>0</v>
      </c>
      <c r="Y1492" s="87">
        <f>JuchuZan[[#This Row],[TotalPrice]]+Y1491</f>
        <v>3364055.3300000005</v>
      </c>
      <c r="Z14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2" s="1">
        <f>JuchuZan[[#This Row],[Total Length]]/JuchuZan[[#This Row],[Total Block]]</f>
        <v>0</v>
      </c>
      <c r="AB1492" s="1">
        <f>JuchuZan[[#This Row],[TotalPrice]]/JuchuZan[[#This Row],[OrderQty]]</f>
        <v>57.679999999999993</v>
      </c>
      <c r="AC1492" s="1" t="e">
        <f>_xlfn.XLOOKUP(JuchuZan[[#This Row],[H'#]],#REF!,#REF!,"NA",0)</f>
        <v>#REF!</v>
      </c>
      <c r="AD1492" s="1" t="e">
        <f>_xlfn.XLOOKUP(JuchuZan[[#This Row],[H'#]],#REF!,#REF!,"NA",0)</f>
        <v>#REF!</v>
      </c>
      <c r="AE1492" s="1" t="str">
        <f>_xlfn.XLOOKUP(JuchuZan[[#This Row],[H'#]],[3]Sheet1!$H$2:$H$1079,[3]Sheet1!$B$2:$B$1079,"NA",0)</f>
        <v>NA</v>
      </c>
    </row>
    <row r="1493" spans="1:31" hidden="1">
      <c r="A1493" s="1" t="s">
        <v>3577</v>
      </c>
      <c r="B1493" s="1" t="s">
        <v>1236</v>
      </c>
      <c r="C1493" s="1" t="s">
        <v>1237</v>
      </c>
      <c r="D1493" s="1">
        <v>16</v>
      </c>
      <c r="E1493" s="1">
        <v>3104</v>
      </c>
      <c r="F1493" s="1">
        <v>32</v>
      </c>
      <c r="G1493" s="1" t="s">
        <v>101</v>
      </c>
      <c r="H1493" s="1" t="s">
        <v>49</v>
      </c>
      <c r="I1493" s="1" t="s">
        <v>50</v>
      </c>
      <c r="J1493" s="1" t="s">
        <v>59</v>
      </c>
      <c r="K1493" s="1" t="s">
        <v>167</v>
      </c>
      <c r="L1493" s="1" t="s">
        <v>96</v>
      </c>
      <c r="M1493" s="1" t="s">
        <v>53</v>
      </c>
      <c r="N1493" s="1">
        <v>93.3</v>
      </c>
      <c r="O1493" s="2">
        <v>1492.8</v>
      </c>
      <c r="P1493" s="1">
        <v>11</v>
      </c>
      <c r="Q1493" s="1">
        <v>20231127</v>
      </c>
      <c r="R1493" s="1">
        <v>20231121</v>
      </c>
      <c r="S1493" s="1">
        <v>20231121</v>
      </c>
      <c r="T1493" s="1" t="s">
        <v>38</v>
      </c>
      <c r="U1493" s="1" t="b">
        <v>1</v>
      </c>
      <c r="V1493" s="1" t="b">
        <v>0</v>
      </c>
      <c r="W1493" s="1" t="str" cm="1">
        <f t="array" ref="W1493">_xlfn.XLOOKUP(MID(JuchuZan[[#This Row],[Item'#]],2,3),INDEX(_dtRg_Material,,1),INDEX(_dtRg_Material,,2),"-")</f>
        <v>-</v>
      </c>
      <c r="X1493" s="1">
        <f>JuchuZan[[#This Row],[Total Length]]/JuchuZan[[#This Row],[OrderQty]]</f>
        <v>194</v>
      </c>
      <c r="Y1493" s="87">
        <f>JuchuZan[[#This Row],[TotalPrice]]+Y1492</f>
        <v>3365548.1300000004</v>
      </c>
      <c r="Z14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3" s="1">
        <f>JuchuZan[[#This Row],[Total Length]]/JuchuZan[[#This Row],[Total Block]]</f>
        <v>97</v>
      </c>
      <c r="AB1493" s="1">
        <f>JuchuZan[[#This Row],[TotalPrice]]/JuchuZan[[#This Row],[OrderQty]]</f>
        <v>93.3</v>
      </c>
      <c r="AC1493" s="1" t="e">
        <f>_xlfn.XLOOKUP(JuchuZan[[#This Row],[H'#]],#REF!,#REF!,"NA",0)</f>
        <v>#REF!</v>
      </c>
      <c r="AD1493" s="1" t="e">
        <f>_xlfn.XLOOKUP(JuchuZan[[#This Row],[H'#]],#REF!,#REF!,"NA",0)</f>
        <v>#REF!</v>
      </c>
      <c r="AE1493" s="1" t="str">
        <f>_xlfn.XLOOKUP(JuchuZan[[#This Row],[H'#]],[3]Sheet1!$H$2:$H$1079,[3]Sheet1!$B$2:$B$1079,"NA",0)</f>
        <v>NA</v>
      </c>
    </row>
    <row r="1494" spans="1:31" hidden="1">
      <c r="A1494" s="1" t="s">
        <v>3578</v>
      </c>
      <c r="B1494" s="1" t="s">
        <v>1558</v>
      </c>
      <c r="C1494" s="1" t="s">
        <v>1559</v>
      </c>
      <c r="D1494" s="1">
        <v>24</v>
      </c>
      <c r="E1494" s="1">
        <v>0</v>
      </c>
      <c r="F1494" s="1">
        <v>0</v>
      </c>
      <c r="G1494" s="1" t="s">
        <v>553</v>
      </c>
      <c r="H1494" s="1" t="s">
        <v>200</v>
      </c>
      <c r="I1494" s="1" t="s">
        <v>201</v>
      </c>
      <c r="J1494" s="1" t="s">
        <v>1560</v>
      </c>
      <c r="K1494" s="1" t="s">
        <v>38</v>
      </c>
      <c r="L1494" s="1" t="s">
        <v>38</v>
      </c>
      <c r="M1494" s="1" t="s">
        <v>38</v>
      </c>
      <c r="N1494" s="1">
        <v>518.46</v>
      </c>
      <c r="O1494" s="2">
        <v>12443.04</v>
      </c>
      <c r="P1494" s="1">
        <v>11</v>
      </c>
      <c r="Q1494" s="1">
        <v>20231123</v>
      </c>
      <c r="R1494" s="1">
        <v>20231121</v>
      </c>
      <c r="S1494" s="1">
        <v>20231121</v>
      </c>
      <c r="T1494" s="1" t="s">
        <v>38</v>
      </c>
      <c r="U1494" s="1" t="b">
        <v>0</v>
      </c>
      <c r="V1494" s="1" t="b">
        <v>0</v>
      </c>
      <c r="W1494" s="1" t="str" cm="1">
        <f t="array" ref="W1494">_xlfn.XLOOKUP(MID(JuchuZan[[#This Row],[Item'#]],2,3),INDEX(_dtRg_Material,,1),INDEX(_dtRg_Material,,2),"-")</f>
        <v>-</v>
      </c>
      <c r="X1494" s="1">
        <f>JuchuZan[[#This Row],[Total Length]]/JuchuZan[[#This Row],[OrderQty]]</f>
        <v>0</v>
      </c>
      <c r="Y1494" s="87">
        <f>JuchuZan[[#This Row],[TotalPrice]]+Y1493</f>
        <v>3377991.1700000004</v>
      </c>
      <c r="Z14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4" s="1" t="e">
        <f>JuchuZan[[#This Row],[Total Length]]/JuchuZan[[#This Row],[Total Block]]</f>
        <v>#DIV/0!</v>
      </c>
      <c r="AB1494" s="1">
        <f>JuchuZan[[#This Row],[TotalPrice]]/JuchuZan[[#This Row],[OrderQty]]</f>
        <v>518.46</v>
      </c>
      <c r="AC1494" s="1" t="e">
        <f>_xlfn.XLOOKUP(JuchuZan[[#This Row],[H'#]],#REF!,#REF!,"NA",0)</f>
        <v>#REF!</v>
      </c>
      <c r="AD1494" s="1" t="e">
        <f>_xlfn.XLOOKUP(JuchuZan[[#This Row],[H'#]],#REF!,#REF!,"NA",0)</f>
        <v>#REF!</v>
      </c>
      <c r="AE1494" s="1" t="str">
        <f>_xlfn.XLOOKUP(JuchuZan[[#This Row],[H'#]],[3]Sheet1!$H$2:$H$1079,[3]Sheet1!$B$2:$B$1079,"NA",0)</f>
        <v>BURTON (BLACK ANODIZE) TYPE 2</v>
      </c>
    </row>
    <row r="1495" spans="1:31" hidden="1">
      <c r="A1495" s="1" t="s">
        <v>3579</v>
      </c>
      <c r="B1495" s="1" t="s">
        <v>2473</v>
      </c>
      <c r="C1495" s="1" t="s">
        <v>2474</v>
      </c>
      <c r="D1495" s="1">
        <v>7</v>
      </c>
      <c r="E1495" s="1">
        <v>0</v>
      </c>
      <c r="F1495" s="1">
        <v>0</v>
      </c>
      <c r="G1495" s="1" t="s">
        <v>269</v>
      </c>
      <c r="H1495" s="1" t="s">
        <v>270</v>
      </c>
      <c r="I1495" s="1" t="s">
        <v>271</v>
      </c>
      <c r="J1495" s="1" t="s">
        <v>38</v>
      </c>
      <c r="K1495" s="1" t="s">
        <v>38</v>
      </c>
      <c r="L1495" s="1" t="s">
        <v>38</v>
      </c>
      <c r="M1495" s="1" t="s">
        <v>38</v>
      </c>
      <c r="N1495" s="1">
        <v>2681</v>
      </c>
      <c r="O1495" s="2">
        <v>18767</v>
      </c>
      <c r="P1495" s="1">
        <v>11</v>
      </c>
      <c r="Q1495" s="1">
        <v>20240313</v>
      </c>
      <c r="R1495" s="1">
        <v>20231121</v>
      </c>
      <c r="S1495" s="1">
        <v>20231121</v>
      </c>
      <c r="T1495" s="1" t="s">
        <v>38</v>
      </c>
      <c r="U1495" s="1" t="b">
        <v>0</v>
      </c>
      <c r="V1495" s="1" t="b">
        <v>0</v>
      </c>
      <c r="W1495" s="1" t="str" cm="1">
        <f t="array" ref="W1495">_xlfn.XLOOKUP(MID(JuchuZan[[#This Row],[Item'#]],2,3),INDEX(_dtRg_Material,,1),INDEX(_dtRg_Material,,2),"-")</f>
        <v>-</v>
      </c>
      <c r="X1495" s="1">
        <f>JuchuZan[[#This Row],[Total Length]]/JuchuZan[[#This Row],[OrderQty]]</f>
        <v>0</v>
      </c>
      <c r="Y1495" s="87">
        <f>JuchuZan[[#This Row],[TotalPrice]]+Y1494</f>
        <v>3396758.1700000004</v>
      </c>
      <c r="Z14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5" s="1" t="e">
        <f>JuchuZan[[#This Row],[Total Length]]/JuchuZan[[#This Row],[Total Block]]</f>
        <v>#DIV/0!</v>
      </c>
      <c r="AB1495" s="1">
        <f>JuchuZan[[#This Row],[TotalPrice]]/JuchuZan[[#This Row],[OrderQty]]</f>
        <v>2681</v>
      </c>
      <c r="AC1495" s="1" t="e">
        <f>_xlfn.XLOOKUP(JuchuZan[[#This Row],[H'#]],#REF!,#REF!,"NA",0)</f>
        <v>#REF!</v>
      </c>
      <c r="AD1495" s="1" t="e">
        <f>_xlfn.XLOOKUP(JuchuZan[[#This Row],[H'#]],#REF!,#REF!,"NA",0)</f>
        <v>#REF!</v>
      </c>
      <c r="AE1495" s="1" t="str">
        <f>_xlfn.XLOOKUP(JuchuZan[[#This Row],[H'#]],[3]Sheet1!$H$2:$H$1079,[3]Sheet1!$B$2:$B$1079,"NA",0)</f>
        <v>NA</v>
      </c>
    </row>
    <row r="1496" spans="1:31" hidden="1">
      <c r="A1496" s="1" t="s">
        <v>3580</v>
      </c>
      <c r="B1496" s="1" t="s">
        <v>1574</v>
      </c>
      <c r="C1496" s="1" t="s">
        <v>1575</v>
      </c>
      <c r="D1496" s="1">
        <v>10</v>
      </c>
      <c r="E1496" s="1">
        <v>2300</v>
      </c>
      <c r="F1496" s="1">
        <v>10</v>
      </c>
      <c r="G1496" s="1" t="s">
        <v>1576</v>
      </c>
      <c r="H1496" s="1" t="s">
        <v>189</v>
      </c>
      <c r="I1496" s="1" t="s">
        <v>190</v>
      </c>
      <c r="J1496" s="1" t="s">
        <v>130</v>
      </c>
      <c r="K1496" s="1" t="s">
        <v>192</v>
      </c>
      <c r="L1496" s="1" t="s">
        <v>38</v>
      </c>
      <c r="M1496" s="1" t="s">
        <v>398</v>
      </c>
      <c r="N1496" s="1">
        <v>81.260000000000005</v>
      </c>
      <c r="O1496" s="2">
        <v>812.6</v>
      </c>
      <c r="P1496" s="1">
        <v>11</v>
      </c>
      <c r="Q1496" s="1">
        <v>20231121</v>
      </c>
      <c r="R1496" s="1">
        <v>20231121</v>
      </c>
      <c r="S1496" s="1">
        <v>20231121</v>
      </c>
      <c r="T1496" s="1" t="s">
        <v>38</v>
      </c>
      <c r="U1496" s="1" t="b">
        <v>0</v>
      </c>
      <c r="V1496" s="1" t="b">
        <v>0</v>
      </c>
      <c r="W1496" s="1" t="str" cm="1">
        <f t="array" ref="W1496">_xlfn.XLOOKUP(MID(JuchuZan[[#This Row],[Item'#]],2,3),INDEX(_dtRg_Material,,1),INDEX(_dtRg_Material,,2),"-")</f>
        <v>-</v>
      </c>
      <c r="X1496" s="1">
        <f>JuchuZan[[#This Row],[Total Length]]/JuchuZan[[#This Row],[OrderQty]]</f>
        <v>230</v>
      </c>
      <c r="Y1496" s="87">
        <f>JuchuZan[[#This Row],[TotalPrice]]+Y1495</f>
        <v>3397570.7700000005</v>
      </c>
      <c r="Z14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6" s="1">
        <f>JuchuZan[[#This Row],[Total Length]]/JuchuZan[[#This Row],[Total Block]]</f>
        <v>230</v>
      </c>
      <c r="AB1496" s="1">
        <f>JuchuZan[[#This Row],[TotalPrice]]/JuchuZan[[#This Row],[OrderQty]]</f>
        <v>81.260000000000005</v>
      </c>
      <c r="AC1496" s="1" t="e">
        <f>_xlfn.XLOOKUP(JuchuZan[[#This Row],[H'#]],#REF!,#REF!,"NA",0)</f>
        <v>#REF!</v>
      </c>
      <c r="AD1496" s="1" t="e">
        <f>_xlfn.XLOOKUP(JuchuZan[[#This Row],[H'#]],#REF!,#REF!,"NA",0)</f>
        <v>#REF!</v>
      </c>
      <c r="AE1496" s="1" t="str">
        <f>_xlfn.XLOOKUP(JuchuZan[[#This Row],[H'#]],[3]Sheet1!$H$2:$H$1079,[3]Sheet1!$B$2:$B$1079,"NA",0)</f>
        <v>NA</v>
      </c>
    </row>
    <row r="1497" spans="1:31">
      <c r="A1497" s="1" t="s">
        <v>3581</v>
      </c>
      <c r="B1497" s="1" t="s">
        <v>2570</v>
      </c>
      <c r="C1497" s="1" t="s">
        <v>2571</v>
      </c>
      <c r="D1497" s="1">
        <v>120</v>
      </c>
      <c r="E1497" s="1">
        <v>0</v>
      </c>
      <c r="F1497" s="1">
        <v>120</v>
      </c>
      <c r="G1497" s="1" t="s">
        <v>1280</v>
      </c>
      <c r="H1497" s="1" t="s">
        <v>1866</v>
      </c>
      <c r="I1497" s="1" t="s">
        <v>233</v>
      </c>
      <c r="J1497" s="1" t="s">
        <v>114</v>
      </c>
      <c r="K1497" s="1" t="s">
        <v>105</v>
      </c>
      <c r="L1497" s="1" t="s">
        <v>61</v>
      </c>
      <c r="M1497" s="1" t="s">
        <v>53</v>
      </c>
      <c r="N1497" s="1">
        <v>24.6</v>
      </c>
      <c r="O1497" s="2">
        <v>2952</v>
      </c>
      <c r="P1497" s="1">
        <v>11</v>
      </c>
      <c r="Q1497" s="1">
        <v>20231106</v>
      </c>
      <c r="R1497" s="1">
        <v>20231121</v>
      </c>
      <c r="S1497" s="1">
        <v>20231121</v>
      </c>
      <c r="T1497" s="1" t="s">
        <v>38</v>
      </c>
      <c r="U1497" s="1" t="b">
        <v>0</v>
      </c>
      <c r="V1497" s="1" t="b">
        <v>1</v>
      </c>
      <c r="W1497" s="1" t="str" cm="1">
        <f t="array" ref="W1497">_xlfn.XLOOKUP(MID(JuchuZan[[#This Row],[Item'#]],2,3),INDEX(_dtRg_Material,,1),INDEX(_dtRg_Material,,2),"-")</f>
        <v>-</v>
      </c>
      <c r="X1497" s="1">
        <f>JuchuZan[[#This Row],[Total Length]]/JuchuZan[[#This Row],[OrderQty]]</f>
        <v>0</v>
      </c>
      <c r="Y1497" s="87">
        <f>JuchuZan[[#This Row],[TotalPrice]]+Y1496</f>
        <v>3400522.7700000005</v>
      </c>
      <c r="Z14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7" s="1">
        <f>JuchuZan[[#This Row],[Total Length]]/JuchuZan[[#This Row],[Total Block]]</f>
        <v>0</v>
      </c>
      <c r="AB1497" s="1">
        <f>JuchuZan[[#This Row],[TotalPrice]]/JuchuZan[[#This Row],[OrderQty]]</f>
        <v>24.6</v>
      </c>
      <c r="AC1497" s="1" t="e">
        <f>_xlfn.XLOOKUP(JuchuZan[[#This Row],[H'#]],#REF!,#REF!,"NA",0)</f>
        <v>#REF!</v>
      </c>
      <c r="AD1497" s="1" t="e">
        <f>_xlfn.XLOOKUP(JuchuZan[[#This Row],[H'#]],#REF!,#REF!,"NA",0)</f>
        <v>#REF!</v>
      </c>
      <c r="AE1497" s="1" t="str">
        <f>_xlfn.XLOOKUP(JuchuZan[[#This Row],[H'#]],[3]Sheet1!$H$2:$H$1079,[3]Sheet1!$B$2:$B$1079,"NA",0)</f>
        <v>NA</v>
      </c>
    </row>
    <row r="1498" spans="1:31" hidden="1">
      <c r="A1498" s="1" t="s">
        <v>3582</v>
      </c>
      <c r="B1498" s="1" t="s">
        <v>142</v>
      </c>
      <c r="C1498" s="1" t="s">
        <v>143</v>
      </c>
      <c r="D1498" s="1">
        <v>24</v>
      </c>
      <c r="E1498" s="1">
        <v>0</v>
      </c>
      <c r="F1498" s="1">
        <v>24</v>
      </c>
      <c r="G1498" s="1" t="s">
        <v>144</v>
      </c>
      <c r="H1498" s="1" t="s">
        <v>49</v>
      </c>
      <c r="I1498" s="1" t="s">
        <v>50</v>
      </c>
      <c r="J1498" s="1" t="s">
        <v>59</v>
      </c>
      <c r="K1498" s="1" t="s">
        <v>82</v>
      </c>
      <c r="L1498" s="1" t="s">
        <v>61</v>
      </c>
      <c r="M1498" s="1" t="s">
        <v>38</v>
      </c>
      <c r="N1498" s="1">
        <v>27.77</v>
      </c>
      <c r="O1498" s="2">
        <v>666.48</v>
      </c>
      <c r="P1498" s="1">
        <v>11</v>
      </c>
      <c r="Q1498" s="1">
        <v>20231121</v>
      </c>
      <c r="R1498" s="1">
        <v>20231121</v>
      </c>
      <c r="S1498" s="1">
        <v>20231121</v>
      </c>
      <c r="T1498" s="1" t="s">
        <v>38</v>
      </c>
      <c r="U1498" s="1" t="b">
        <v>1</v>
      </c>
      <c r="V1498" s="1" t="b">
        <v>0</v>
      </c>
      <c r="W1498" s="1" t="str" cm="1">
        <f t="array" ref="W1498">_xlfn.XLOOKUP(MID(JuchuZan[[#This Row],[Item'#]],2,3),INDEX(_dtRg_Material,,1),INDEX(_dtRg_Material,,2),"-")</f>
        <v>-</v>
      </c>
      <c r="X1498" s="1">
        <f>JuchuZan[[#This Row],[Total Length]]/JuchuZan[[#This Row],[OrderQty]]</f>
        <v>0</v>
      </c>
      <c r="Y1498" s="87">
        <f>JuchuZan[[#This Row],[TotalPrice]]+Y1497</f>
        <v>3401189.2500000005</v>
      </c>
      <c r="Z14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8" s="1">
        <f>JuchuZan[[#This Row],[Total Length]]/JuchuZan[[#This Row],[Total Block]]</f>
        <v>0</v>
      </c>
      <c r="AB1498" s="1">
        <f>JuchuZan[[#This Row],[TotalPrice]]/JuchuZan[[#This Row],[OrderQty]]</f>
        <v>27.77</v>
      </c>
      <c r="AC1498" s="1" t="e">
        <f>_xlfn.XLOOKUP(JuchuZan[[#This Row],[H'#]],#REF!,#REF!,"NA",0)</f>
        <v>#REF!</v>
      </c>
      <c r="AD1498" s="1" t="e">
        <f>_xlfn.XLOOKUP(JuchuZan[[#This Row],[H'#]],#REF!,#REF!,"NA",0)</f>
        <v>#REF!</v>
      </c>
      <c r="AE1498" s="1" t="str">
        <f>_xlfn.XLOOKUP(JuchuZan[[#This Row],[H'#]],[3]Sheet1!$H$2:$H$1079,[3]Sheet1!$B$2:$B$1079,"NA",0)</f>
        <v>NA</v>
      </c>
    </row>
    <row r="1499" spans="1:31">
      <c r="A1499" s="1" t="s">
        <v>3583</v>
      </c>
      <c r="B1499" s="1" t="s">
        <v>3584</v>
      </c>
      <c r="C1499" s="1" t="s">
        <v>3585</v>
      </c>
      <c r="D1499" s="1">
        <v>50</v>
      </c>
      <c r="E1499" s="1">
        <v>0</v>
      </c>
      <c r="F1499" s="1">
        <v>50</v>
      </c>
      <c r="G1499" s="1" t="s">
        <v>1961</v>
      </c>
      <c r="H1499" s="1" t="s">
        <v>1171</v>
      </c>
      <c r="I1499" s="1" t="s">
        <v>233</v>
      </c>
      <c r="J1499" s="1" t="s">
        <v>51</v>
      </c>
      <c r="K1499" s="1" t="s">
        <v>105</v>
      </c>
      <c r="L1499" s="1" t="s">
        <v>38</v>
      </c>
      <c r="M1499" s="1" t="s">
        <v>38</v>
      </c>
      <c r="N1499" s="1">
        <v>73</v>
      </c>
      <c r="O1499" s="2">
        <v>3650</v>
      </c>
      <c r="P1499" s="1">
        <v>11</v>
      </c>
      <c r="Q1499" s="1">
        <v>20231121</v>
      </c>
      <c r="R1499" s="1">
        <v>20231121</v>
      </c>
      <c r="S1499" s="1">
        <v>20231121</v>
      </c>
      <c r="T1499" s="1" t="s">
        <v>38</v>
      </c>
      <c r="U1499" s="1" t="b">
        <v>0</v>
      </c>
      <c r="V1499" s="1" t="b">
        <v>1</v>
      </c>
      <c r="W1499" s="1" t="str" cm="1">
        <f t="array" ref="W1499">_xlfn.XLOOKUP(MID(JuchuZan[[#This Row],[Item'#]],2,3),INDEX(_dtRg_Material,,1),INDEX(_dtRg_Material,,2),"-")</f>
        <v>-</v>
      </c>
      <c r="X1499" s="1">
        <f>JuchuZan[[#This Row],[Total Length]]/JuchuZan[[#This Row],[OrderQty]]</f>
        <v>0</v>
      </c>
      <c r="Y1499" s="87">
        <f>JuchuZan[[#This Row],[TotalPrice]]+Y1498</f>
        <v>3404839.2500000005</v>
      </c>
      <c r="Z14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499" s="1">
        <f>JuchuZan[[#This Row],[Total Length]]/JuchuZan[[#This Row],[Total Block]]</f>
        <v>0</v>
      </c>
      <c r="AB1499" s="1">
        <f>JuchuZan[[#This Row],[TotalPrice]]/JuchuZan[[#This Row],[OrderQty]]</f>
        <v>73</v>
      </c>
      <c r="AC1499" s="1" t="e">
        <f>_xlfn.XLOOKUP(JuchuZan[[#This Row],[H'#]],#REF!,#REF!,"NA",0)</f>
        <v>#REF!</v>
      </c>
      <c r="AD1499" s="1" t="e">
        <f>_xlfn.XLOOKUP(JuchuZan[[#This Row],[H'#]],#REF!,#REF!,"NA",0)</f>
        <v>#REF!</v>
      </c>
      <c r="AE1499" s="1" t="str">
        <f>_xlfn.XLOOKUP(JuchuZan[[#This Row],[H'#]],[3]Sheet1!$H$2:$H$1079,[3]Sheet1!$B$2:$B$1079,"NA",0)</f>
        <v>NA</v>
      </c>
    </row>
    <row r="1500" spans="1:31" hidden="1">
      <c r="A1500" s="1" t="s">
        <v>3586</v>
      </c>
      <c r="B1500" s="1" t="s">
        <v>3386</v>
      </c>
      <c r="C1500" s="1" t="s">
        <v>3387</v>
      </c>
      <c r="D1500" s="1">
        <v>10</v>
      </c>
      <c r="E1500" s="1">
        <v>2450</v>
      </c>
      <c r="F1500" s="1">
        <v>20</v>
      </c>
      <c r="G1500" s="1" t="s">
        <v>3224</v>
      </c>
      <c r="H1500" s="1" t="s">
        <v>66</v>
      </c>
      <c r="I1500" s="1" t="s">
        <v>67</v>
      </c>
      <c r="J1500" s="1" t="s">
        <v>59</v>
      </c>
      <c r="K1500" s="1" t="s">
        <v>60</v>
      </c>
      <c r="L1500" s="1" t="s">
        <v>38</v>
      </c>
      <c r="M1500" s="1" t="s">
        <v>53</v>
      </c>
      <c r="N1500" s="1">
        <v>78</v>
      </c>
      <c r="O1500" s="2">
        <v>780</v>
      </c>
      <c r="P1500" s="1">
        <v>11</v>
      </c>
      <c r="Q1500" s="1">
        <v>20231124</v>
      </c>
      <c r="R1500" s="1">
        <v>20231121</v>
      </c>
      <c r="S1500" s="1">
        <v>20231121</v>
      </c>
      <c r="T1500" s="1" t="s">
        <v>38</v>
      </c>
      <c r="U1500" s="1" t="b">
        <v>0</v>
      </c>
      <c r="V1500" s="1" t="b">
        <v>0</v>
      </c>
      <c r="W1500" s="1" t="str" cm="1">
        <f t="array" ref="W1500">_xlfn.XLOOKUP(MID(JuchuZan[[#This Row],[Item'#]],2,3),INDEX(_dtRg_Material,,1),INDEX(_dtRg_Material,,2),"-")</f>
        <v>-</v>
      </c>
      <c r="X1500" s="1">
        <f>JuchuZan[[#This Row],[Total Length]]/JuchuZan[[#This Row],[OrderQty]]</f>
        <v>245</v>
      </c>
      <c r="Y1500" s="87">
        <f>JuchuZan[[#This Row],[TotalPrice]]+Y1499</f>
        <v>3405619.2500000005</v>
      </c>
      <c r="Z15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0" s="1">
        <f>JuchuZan[[#This Row],[Total Length]]/JuchuZan[[#This Row],[Total Block]]</f>
        <v>122.5</v>
      </c>
      <c r="AB1500" s="1">
        <f>JuchuZan[[#This Row],[TotalPrice]]/JuchuZan[[#This Row],[OrderQty]]</f>
        <v>78</v>
      </c>
      <c r="AC1500" s="1" t="e">
        <f>_xlfn.XLOOKUP(JuchuZan[[#This Row],[H'#]],#REF!,#REF!,"NA",0)</f>
        <v>#REF!</v>
      </c>
      <c r="AD1500" s="1" t="e">
        <f>_xlfn.XLOOKUP(JuchuZan[[#This Row],[H'#]],#REF!,#REF!,"NA",0)</f>
        <v>#REF!</v>
      </c>
      <c r="AE1500" s="1" t="str">
        <f>_xlfn.XLOOKUP(JuchuZan[[#This Row],[H'#]],[3]Sheet1!$H$2:$H$1079,[3]Sheet1!$B$2:$B$1079,"NA",0)</f>
        <v>NA</v>
      </c>
    </row>
    <row r="1501" spans="1:31" hidden="1">
      <c r="A1501" s="1" t="s">
        <v>3587</v>
      </c>
      <c r="B1501" s="1" t="s">
        <v>621</v>
      </c>
      <c r="C1501" s="1" t="s">
        <v>622</v>
      </c>
      <c r="D1501" s="1">
        <v>4</v>
      </c>
      <c r="E1501" s="1">
        <v>0</v>
      </c>
      <c r="F1501" s="1">
        <v>0</v>
      </c>
      <c r="G1501" s="1" t="s">
        <v>269</v>
      </c>
      <c r="H1501" s="1" t="s">
        <v>270</v>
      </c>
      <c r="I1501" s="1" t="s">
        <v>271</v>
      </c>
      <c r="J1501" s="1" t="s">
        <v>38</v>
      </c>
      <c r="K1501" s="1" t="s">
        <v>38</v>
      </c>
      <c r="L1501" s="1" t="s">
        <v>38</v>
      </c>
      <c r="M1501" s="1" t="s">
        <v>38</v>
      </c>
      <c r="N1501" s="1">
        <v>5710</v>
      </c>
      <c r="O1501" s="2">
        <v>22840</v>
      </c>
      <c r="P1501" s="1">
        <v>11</v>
      </c>
      <c r="Q1501" s="1">
        <v>20231122</v>
      </c>
      <c r="R1501" s="1">
        <v>20231122</v>
      </c>
      <c r="S1501" s="1">
        <v>20231122</v>
      </c>
      <c r="T1501" s="1" t="s">
        <v>38</v>
      </c>
      <c r="U1501" s="1" t="b">
        <v>0</v>
      </c>
      <c r="V1501" s="1" t="b">
        <v>0</v>
      </c>
      <c r="W1501" s="1" t="str" cm="1">
        <f t="array" ref="W1501">_xlfn.XLOOKUP(MID(JuchuZan[[#This Row],[Item'#]],2,3),INDEX(_dtRg_Material,,1),INDEX(_dtRg_Material,,2),"-")</f>
        <v>-</v>
      </c>
      <c r="X1501" s="1">
        <f>JuchuZan[[#This Row],[Total Length]]/JuchuZan[[#This Row],[OrderQty]]</f>
        <v>0</v>
      </c>
      <c r="Y1501" s="87">
        <f>JuchuZan[[#This Row],[TotalPrice]]+Y1500</f>
        <v>3428459.2500000005</v>
      </c>
      <c r="Z15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1" s="1" t="e">
        <f>JuchuZan[[#This Row],[Total Length]]/JuchuZan[[#This Row],[Total Block]]</f>
        <v>#DIV/0!</v>
      </c>
      <c r="AB1501" s="1">
        <f>JuchuZan[[#This Row],[TotalPrice]]/JuchuZan[[#This Row],[OrderQty]]</f>
        <v>5710</v>
      </c>
      <c r="AC1501" s="1" t="e">
        <f>_xlfn.XLOOKUP(JuchuZan[[#This Row],[H'#]],#REF!,#REF!,"NA",0)</f>
        <v>#REF!</v>
      </c>
      <c r="AD1501" s="1" t="e">
        <f>_xlfn.XLOOKUP(JuchuZan[[#This Row],[H'#]],#REF!,#REF!,"NA",0)</f>
        <v>#REF!</v>
      </c>
      <c r="AE1501" s="1" t="str">
        <f>_xlfn.XLOOKUP(JuchuZan[[#This Row],[H'#]],[3]Sheet1!$H$2:$H$1079,[3]Sheet1!$B$2:$B$1079,"NA",0)</f>
        <v>NA</v>
      </c>
    </row>
    <row r="1502" spans="1:31" hidden="1">
      <c r="A1502" s="1" t="s">
        <v>3588</v>
      </c>
      <c r="B1502" s="1" t="s">
        <v>621</v>
      </c>
      <c r="C1502" s="1" t="s">
        <v>622</v>
      </c>
      <c r="D1502" s="1">
        <v>4</v>
      </c>
      <c r="E1502" s="1">
        <v>0</v>
      </c>
      <c r="F1502" s="1">
        <v>0</v>
      </c>
      <c r="G1502" s="1" t="s">
        <v>269</v>
      </c>
      <c r="H1502" s="1" t="s">
        <v>270</v>
      </c>
      <c r="I1502" s="1" t="s">
        <v>271</v>
      </c>
      <c r="J1502" s="1" t="s">
        <v>38</v>
      </c>
      <c r="K1502" s="1" t="s">
        <v>38</v>
      </c>
      <c r="L1502" s="1" t="s">
        <v>38</v>
      </c>
      <c r="M1502" s="1" t="s">
        <v>38</v>
      </c>
      <c r="N1502" s="1">
        <v>5710</v>
      </c>
      <c r="O1502" s="2">
        <v>22840</v>
      </c>
      <c r="P1502" s="1">
        <v>11</v>
      </c>
      <c r="Q1502" s="1">
        <v>20231122</v>
      </c>
      <c r="R1502" s="1">
        <v>20231122</v>
      </c>
      <c r="S1502" s="1">
        <v>20231122</v>
      </c>
      <c r="T1502" s="1" t="s">
        <v>38</v>
      </c>
      <c r="U1502" s="1" t="b">
        <v>0</v>
      </c>
      <c r="V1502" s="1" t="b">
        <v>0</v>
      </c>
      <c r="W1502" s="1" t="str" cm="1">
        <f t="array" ref="W1502">_xlfn.XLOOKUP(MID(JuchuZan[[#This Row],[Item'#]],2,3),INDEX(_dtRg_Material,,1),INDEX(_dtRg_Material,,2),"-")</f>
        <v>-</v>
      </c>
      <c r="X1502" s="1">
        <f>JuchuZan[[#This Row],[Total Length]]/JuchuZan[[#This Row],[OrderQty]]</f>
        <v>0</v>
      </c>
      <c r="Y1502" s="87">
        <f>JuchuZan[[#This Row],[TotalPrice]]+Y1501</f>
        <v>3451299.2500000005</v>
      </c>
      <c r="Z15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2" s="1" t="e">
        <f>JuchuZan[[#This Row],[Total Length]]/JuchuZan[[#This Row],[Total Block]]</f>
        <v>#DIV/0!</v>
      </c>
      <c r="AB1502" s="1">
        <f>JuchuZan[[#This Row],[TotalPrice]]/JuchuZan[[#This Row],[OrderQty]]</f>
        <v>5710</v>
      </c>
      <c r="AC1502" s="1" t="e">
        <f>_xlfn.XLOOKUP(JuchuZan[[#This Row],[H'#]],#REF!,#REF!,"NA",0)</f>
        <v>#REF!</v>
      </c>
      <c r="AD1502" s="1" t="e">
        <f>_xlfn.XLOOKUP(JuchuZan[[#This Row],[H'#]],#REF!,#REF!,"NA",0)</f>
        <v>#REF!</v>
      </c>
      <c r="AE1502" s="1" t="str">
        <f>_xlfn.XLOOKUP(JuchuZan[[#This Row],[H'#]],[3]Sheet1!$H$2:$H$1079,[3]Sheet1!$B$2:$B$1079,"NA",0)</f>
        <v>NA</v>
      </c>
    </row>
    <row r="1503" spans="1:31" hidden="1">
      <c r="A1503" s="1" t="s">
        <v>3589</v>
      </c>
      <c r="B1503" s="1" t="s">
        <v>624</v>
      </c>
      <c r="C1503" s="1" t="s">
        <v>625</v>
      </c>
      <c r="D1503" s="1">
        <v>4</v>
      </c>
      <c r="E1503" s="1">
        <v>0</v>
      </c>
      <c r="F1503" s="1">
        <v>0</v>
      </c>
      <c r="G1503" s="1" t="s">
        <v>269</v>
      </c>
      <c r="H1503" s="1" t="s">
        <v>270</v>
      </c>
      <c r="I1503" s="1" t="s">
        <v>271</v>
      </c>
      <c r="J1503" s="1" t="s">
        <v>38</v>
      </c>
      <c r="K1503" s="1" t="s">
        <v>38</v>
      </c>
      <c r="L1503" s="1" t="s">
        <v>38</v>
      </c>
      <c r="M1503" s="1" t="s">
        <v>38</v>
      </c>
      <c r="N1503" s="1">
        <v>8347</v>
      </c>
      <c r="O1503" s="2">
        <v>33388</v>
      </c>
      <c r="P1503" s="1">
        <v>11</v>
      </c>
      <c r="Q1503" s="1">
        <v>20231122</v>
      </c>
      <c r="R1503" s="1">
        <v>20231122</v>
      </c>
      <c r="S1503" s="1">
        <v>20231122</v>
      </c>
      <c r="T1503" s="1" t="s">
        <v>38</v>
      </c>
      <c r="U1503" s="1" t="b">
        <v>0</v>
      </c>
      <c r="V1503" s="1" t="b">
        <v>0</v>
      </c>
      <c r="W1503" s="1" t="str" cm="1">
        <f t="array" ref="W1503">_xlfn.XLOOKUP(MID(JuchuZan[[#This Row],[Item'#]],2,3),INDEX(_dtRg_Material,,1),INDEX(_dtRg_Material,,2),"-")</f>
        <v>-</v>
      </c>
      <c r="X1503" s="1">
        <f>JuchuZan[[#This Row],[Total Length]]/JuchuZan[[#This Row],[OrderQty]]</f>
        <v>0</v>
      </c>
      <c r="Y1503" s="87">
        <f>JuchuZan[[#This Row],[TotalPrice]]+Y1502</f>
        <v>3484687.2500000005</v>
      </c>
      <c r="Z15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3" s="1" t="e">
        <f>JuchuZan[[#This Row],[Total Length]]/JuchuZan[[#This Row],[Total Block]]</f>
        <v>#DIV/0!</v>
      </c>
      <c r="AB1503" s="1">
        <f>JuchuZan[[#This Row],[TotalPrice]]/JuchuZan[[#This Row],[OrderQty]]</f>
        <v>8347</v>
      </c>
      <c r="AC1503" s="1" t="e">
        <f>_xlfn.XLOOKUP(JuchuZan[[#This Row],[H'#]],#REF!,#REF!,"NA",0)</f>
        <v>#REF!</v>
      </c>
      <c r="AD1503" s="1" t="e">
        <f>_xlfn.XLOOKUP(JuchuZan[[#This Row],[H'#]],#REF!,#REF!,"NA",0)</f>
        <v>#REF!</v>
      </c>
      <c r="AE1503" s="1" t="str">
        <f>_xlfn.XLOOKUP(JuchuZan[[#This Row],[H'#]],[3]Sheet1!$H$2:$H$1079,[3]Sheet1!$B$2:$B$1079,"NA",0)</f>
        <v>NA</v>
      </c>
    </row>
    <row r="1504" spans="1:31" hidden="1">
      <c r="A1504" s="1" t="s">
        <v>3590</v>
      </c>
      <c r="B1504" s="1" t="s">
        <v>624</v>
      </c>
      <c r="C1504" s="1" t="s">
        <v>625</v>
      </c>
      <c r="D1504" s="1">
        <v>4</v>
      </c>
      <c r="E1504" s="1">
        <v>0</v>
      </c>
      <c r="F1504" s="1">
        <v>0</v>
      </c>
      <c r="G1504" s="1" t="s">
        <v>269</v>
      </c>
      <c r="H1504" s="1" t="s">
        <v>270</v>
      </c>
      <c r="I1504" s="1" t="s">
        <v>271</v>
      </c>
      <c r="J1504" s="1" t="s">
        <v>38</v>
      </c>
      <c r="K1504" s="1" t="s">
        <v>38</v>
      </c>
      <c r="L1504" s="1" t="s">
        <v>38</v>
      </c>
      <c r="M1504" s="1" t="s">
        <v>38</v>
      </c>
      <c r="N1504" s="1">
        <v>8347</v>
      </c>
      <c r="O1504" s="2">
        <v>33388</v>
      </c>
      <c r="P1504" s="1">
        <v>11</v>
      </c>
      <c r="Q1504" s="1">
        <v>20231122</v>
      </c>
      <c r="R1504" s="1">
        <v>20231122</v>
      </c>
      <c r="S1504" s="1">
        <v>20231122</v>
      </c>
      <c r="T1504" s="1" t="s">
        <v>38</v>
      </c>
      <c r="U1504" s="1" t="b">
        <v>0</v>
      </c>
      <c r="V1504" s="1" t="b">
        <v>0</v>
      </c>
      <c r="W1504" s="1" t="str" cm="1">
        <f t="array" ref="W1504">_xlfn.XLOOKUP(MID(JuchuZan[[#This Row],[Item'#]],2,3),INDEX(_dtRg_Material,,1),INDEX(_dtRg_Material,,2),"-")</f>
        <v>-</v>
      </c>
      <c r="X1504" s="1">
        <f>JuchuZan[[#This Row],[Total Length]]/JuchuZan[[#This Row],[OrderQty]]</f>
        <v>0</v>
      </c>
      <c r="Y1504" s="87">
        <f>JuchuZan[[#This Row],[TotalPrice]]+Y1503</f>
        <v>3518075.2500000005</v>
      </c>
      <c r="Z15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4" s="1" t="e">
        <f>JuchuZan[[#This Row],[Total Length]]/JuchuZan[[#This Row],[Total Block]]</f>
        <v>#DIV/0!</v>
      </c>
      <c r="AB1504" s="1">
        <f>JuchuZan[[#This Row],[TotalPrice]]/JuchuZan[[#This Row],[OrderQty]]</f>
        <v>8347</v>
      </c>
      <c r="AC1504" s="1" t="e">
        <f>_xlfn.XLOOKUP(JuchuZan[[#This Row],[H'#]],#REF!,#REF!,"NA",0)</f>
        <v>#REF!</v>
      </c>
      <c r="AD1504" s="1" t="e">
        <f>_xlfn.XLOOKUP(JuchuZan[[#This Row],[H'#]],#REF!,#REF!,"NA",0)</f>
        <v>#REF!</v>
      </c>
      <c r="AE1504" s="1" t="str">
        <f>_xlfn.XLOOKUP(JuchuZan[[#This Row],[H'#]],[3]Sheet1!$H$2:$H$1079,[3]Sheet1!$B$2:$B$1079,"NA",0)</f>
        <v>NA</v>
      </c>
    </row>
    <row r="1505" spans="1:31" hidden="1">
      <c r="A1505" s="1" t="s">
        <v>3591</v>
      </c>
      <c r="B1505" s="1" t="s">
        <v>551</v>
      </c>
      <c r="C1505" s="1" t="s">
        <v>552</v>
      </c>
      <c r="D1505" s="1">
        <v>40</v>
      </c>
      <c r="E1505" s="1">
        <v>10800</v>
      </c>
      <c r="F1505" s="1">
        <v>80</v>
      </c>
      <c r="G1505" s="1" t="s">
        <v>553</v>
      </c>
      <c r="H1505" s="1" t="s">
        <v>183</v>
      </c>
      <c r="I1505" s="1" t="s">
        <v>184</v>
      </c>
      <c r="J1505" s="1" t="s">
        <v>243</v>
      </c>
      <c r="K1505" s="1" t="s">
        <v>38</v>
      </c>
      <c r="L1505" s="1" t="s">
        <v>38</v>
      </c>
      <c r="M1505" s="1" t="s">
        <v>38</v>
      </c>
      <c r="N1505" s="1">
        <v>100</v>
      </c>
      <c r="O1505" s="2">
        <v>4000</v>
      </c>
      <c r="P1505" s="1">
        <v>11</v>
      </c>
      <c r="Q1505" s="1">
        <v>20231122</v>
      </c>
      <c r="R1505" s="1">
        <v>20231122</v>
      </c>
      <c r="S1505" s="1">
        <v>20231122</v>
      </c>
      <c r="T1505" s="1" t="s">
        <v>38</v>
      </c>
      <c r="U1505" s="1" t="b">
        <v>0</v>
      </c>
      <c r="V1505" s="1" t="b">
        <v>0</v>
      </c>
      <c r="W1505" s="1" t="str" cm="1">
        <f t="array" ref="W1505">_xlfn.XLOOKUP(MID(JuchuZan[[#This Row],[Item'#]],2,3),INDEX(_dtRg_Material,,1),INDEX(_dtRg_Material,,2),"-")</f>
        <v>M</v>
      </c>
      <c r="X1505" s="1">
        <f>JuchuZan[[#This Row],[Total Length]]/JuchuZan[[#This Row],[OrderQty]]</f>
        <v>270</v>
      </c>
      <c r="Y1505" s="87">
        <f>JuchuZan[[#This Row],[TotalPrice]]+Y1504</f>
        <v>3522075.2500000005</v>
      </c>
      <c r="Z15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5" s="1">
        <f>JuchuZan[[#This Row],[Total Length]]/JuchuZan[[#This Row],[Total Block]]</f>
        <v>135</v>
      </c>
      <c r="AB1505" s="1">
        <f>JuchuZan[[#This Row],[TotalPrice]]/JuchuZan[[#This Row],[OrderQty]]</f>
        <v>100</v>
      </c>
      <c r="AC1505" s="1" t="e">
        <f>_xlfn.XLOOKUP(JuchuZan[[#This Row],[H'#]],#REF!,#REF!,"NA",0)</f>
        <v>#REF!</v>
      </c>
      <c r="AD1505" s="1" t="e">
        <f>_xlfn.XLOOKUP(JuchuZan[[#This Row],[H'#]],#REF!,#REF!,"NA",0)</f>
        <v>#REF!</v>
      </c>
      <c r="AE1505" s="1" t="str">
        <f>_xlfn.XLOOKUP(JuchuZan[[#This Row],[H'#]],[3]Sheet1!$H$2:$H$1079,[3]Sheet1!$B$2:$B$1079,"NA",0)</f>
        <v>NA</v>
      </c>
    </row>
    <row r="1506" spans="1:31" hidden="1">
      <c r="A1506" s="1" t="s">
        <v>3592</v>
      </c>
      <c r="B1506" s="1" t="s">
        <v>617</v>
      </c>
      <c r="C1506" s="1" t="s">
        <v>618</v>
      </c>
      <c r="D1506" s="1">
        <v>2</v>
      </c>
      <c r="E1506" s="1">
        <v>3740</v>
      </c>
      <c r="F1506" s="1">
        <v>4</v>
      </c>
      <c r="G1506" s="1" t="s">
        <v>619</v>
      </c>
      <c r="H1506" s="1" t="s">
        <v>49</v>
      </c>
      <c r="I1506" s="1" t="s">
        <v>50</v>
      </c>
      <c r="J1506" s="1" t="s">
        <v>325</v>
      </c>
      <c r="K1506" s="1" t="s">
        <v>115</v>
      </c>
      <c r="L1506" s="1" t="s">
        <v>38</v>
      </c>
      <c r="M1506" s="1" t="s">
        <v>38</v>
      </c>
      <c r="N1506" s="1">
        <v>605</v>
      </c>
      <c r="O1506" s="2">
        <v>1210</v>
      </c>
      <c r="P1506" s="1">
        <v>11</v>
      </c>
      <c r="Q1506" s="1">
        <v>20231023</v>
      </c>
      <c r="R1506" s="1">
        <v>20231122</v>
      </c>
      <c r="S1506" s="1">
        <v>20231122</v>
      </c>
      <c r="T1506" s="1" t="s">
        <v>38</v>
      </c>
      <c r="U1506" s="1" t="b">
        <v>0</v>
      </c>
      <c r="V1506" s="1" t="b">
        <v>0</v>
      </c>
      <c r="W1506" s="1" t="str" cm="1">
        <f t="array" ref="W1506">_xlfn.XLOOKUP(MID(JuchuZan[[#This Row],[Item'#]],2,3),INDEX(_dtRg_Material,,1),INDEX(_dtRg_Material,,2),"-")</f>
        <v>-</v>
      </c>
      <c r="X1506" s="1">
        <f>JuchuZan[[#This Row],[Total Length]]/JuchuZan[[#This Row],[OrderQty]]</f>
        <v>1870</v>
      </c>
      <c r="Y1506" s="87">
        <f>JuchuZan[[#This Row],[TotalPrice]]+Y1505</f>
        <v>3523285.2500000005</v>
      </c>
      <c r="Z15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6" s="1">
        <f>JuchuZan[[#This Row],[Total Length]]/JuchuZan[[#This Row],[Total Block]]</f>
        <v>935</v>
      </c>
      <c r="AB1506" s="1">
        <f>JuchuZan[[#This Row],[TotalPrice]]/JuchuZan[[#This Row],[OrderQty]]</f>
        <v>605</v>
      </c>
      <c r="AC1506" s="1" t="e">
        <f>_xlfn.XLOOKUP(JuchuZan[[#This Row],[H'#]],#REF!,#REF!,"NA",0)</f>
        <v>#REF!</v>
      </c>
      <c r="AD1506" s="1" t="e">
        <f>_xlfn.XLOOKUP(JuchuZan[[#This Row],[H'#]],#REF!,#REF!,"NA",0)</f>
        <v>#REF!</v>
      </c>
      <c r="AE1506" s="1" t="str">
        <f>_xlfn.XLOOKUP(JuchuZan[[#This Row],[H'#]],[3]Sheet1!$H$2:$H$1079,[3]Sheet1!$B$2:$B$1079,"NA",0)</f>
        <v>NA</v>
      </c>
    </row>
    <row r="1507" spans="1:31" hidden="1">
      <c r="A1507" s="1" t="s">
        <v>3593</v>
      </c>
      <c r="B1507" s="1" t="s">
        <v>837</v>
      </c>
      <c r="C1507" s="1" t="s">
        <v>838</v>
      </c>
      <c r="D1507" s="1">
        <v>1</v>
      </c>
      <c r="E1507" s="1">
        <v>2000</v>
      </c>
      <c r="F1507" s="1">
        <v>0</v>
      </c>
      <c r="G1507" s="1" t="s">
        <v>1759</v>
      </c>
      <c r="H1507" s="1" t="s">
        <v>324</v>
      </c>
      <c r="I1507" s="1" t="s">
        <v>50</v>
      </c>
      <c r="J1507" s="1" t="s">
        <v>325</v>
      </c>
      <c r="K1507" s="1" t="s">
        <v>38</v>
      </c>
      <c r="L1507" s="1" t="s">
        <v>61</v>
      </c>
      <c r="M1507" s="1" t="s">
        <v>38</v>
      </c>
      <c r="N1507" s="1">
        <v>506.62</v>
      </c>
      <c r="O1507" s="2">
        <v>506.62</v>
      </c>
      <c r="P1507" s="1">
        <v>11</v>
      </c>
      <c r="Q1507" s="1">
        <v>20230703</v>
      </c>
      <c r="R1507" s="1">
        <v>20231122</v>
      </c>
      <c r="S1507" s="1">
        <v>20231122</v>
      </c>
      <c r="T1507" s="1" t="s">
        <v>38</v>
      </c>
      <c r="U1507" s="1" t="b">
        <v>0</v>
      </c>
      <c r="V1507" s="1" t="b">
        <v>0</v>
      </c>
      <c r="W1507" s="1" t="str" cm="1">
        <f t="array" ref="W1507">_xlfn.XLOOKUP(MID(JuchuZan[[#This Row],[Item'#]],2,3),INDEX(_dtRg_Material,,1),INDEX(_dtRg_Material,,2),"-")</f>
        <v>-</v>
      </c>
      <c r="X1507" s="1">
        <f>JuchuZan[[#This Row],[Total Length]]/JuchuZan[[#This Row],[OrderQty]]</f>
        <v>2000</v>
      </c>
      <c r="Y1507" s="87">
        <f>JuchuZan[[#This Row],[TotalPrice]]+Y1506</f>
        <v>3523791.8700000006</v>
      </c>
      <c r="Z15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7" s="1" t="e">
        <f>JuchuZan[[#This Row],[Total Length]]/JuchuZan[[#This Row],[Total Block]]</f>
        <v>#DIV/0!</v>
      </c>
      <c r="AB1507" s="1">
        <f>JuchuZan[[#This Row],[TotalPrice]]/JuchuZan[[#This Row],[OrderQty]]</f>
        <v>506.62</v>
      </c>
      <c r="AC1507" s="1" t="e">
        <f>_xlfn.XLOOKUP(JuchuZan[[#This Row],[H'#]],#REF!,#REF!,"NA",0)</f>
        <v>#REF!</v>
      </c>
      <c r="AD1507" s="1" t="e">
        <f>_xlfn.XLOOKUP(JuchuZan[[#This Row],[H'#]],#REF!,#REF!,"NA",0)</f>
        <v>#REF!</v>
      </c>
      <c r="AE1507" s="1" t="str">
        <f>_xlfn.XLOOKUP(JuchuZan[[#This Row],[H'#]],[3]Sheet1!$H$2:$H$1079,[3]Sheet1!$B$2:$B$1079,"NA",0)</f>
        <v>NA</v>
      </c>
    </row>
    <row r="1508" spans="1:31" hidden="1">
      <c r="A1508" s="1" t="s">
        <v>3594</v>
      </c>
      <c r="B1508" s="1" t="s">
        <v>2293</v>
      </c>
      <c r="C1508" s="1" t="s">
        <v>2294</v>
      </c>
      <c r="D1508" s="1">
        <v>1</v>
      </c>
      <c r="E1508" s="1">
        <v>240</v>
      </c>
      <c r="F1508" s="1">
        <v>2</v>
      </c>
      <c r="G1508" s="1" t="s">
        <v>215</v>
      </c>
      <c r="H1508" s="1" t="s">
        <v>172</v>
      </c>
      <c r="I1508" s="1" t="s">
        <v>173</v>
      </c>
      <c r="J1508" s="1" t="s">
        <v>243</v>
      </c>
      <c r="K1508" s="1" t="s">
        <v>38</v>
      </c>
      <c r="L1508" s="1" t="s">
        <v>38</v>
      </c>
      <c r="M1508" s="1" t="s">
        <v>53</v>
      </c>
      <c r="N1508" s="1">
        <v>42</v>
      </c>
      <c r="O1508" s="2">
        <v>42</v>
      </c>
      <c r="P1508" s="1">
        <v>11</v>
      </c>
      <c r="Q1508" s="1">
        <v>20231124</v>
      </c>
      <c r="R1508" s="1">
        <v>20231122</v>
      </c>
      <c r="S1508" s="1">
        <v>20231122</v>
      </c>
      <c r="T1508" s="1" t="s">
        <v>38</v>
      </c>
      <c r="U1508" s="1" t="b">
        <v>0</v>
      </c>
      <c r="V1508" s="1" t="b">
        <v>0</v>
      </c>
      <c r="W1508" s="1" t="str" cm="1">
        <f t="array" ref="W1508">_xlfn.XLOOKUP(MID(JuchuZan[[#This Row],[Item'#]],2,3),INDEX(_dtRg_Material,,1),INDEX(_dtRg_Material,,2),"-")</f>
        <v>M</v>
      </c>
      <c r="X1508" s="1">
        <f>JuchuZan[[#This Row],[Total Length]]/JuchuZan[[#This Row],[OrderQty]]</f>
        <v>240</v>
      </c>
      <c r="Y1508" s="87">
        <f>JuchuZan[[#This Row],[TotalPrice]]+Y1507</f>
        <v>3523833.8700000006</v>
      </c>
      <c r="Z15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8" s="1">
        <f>JuchuZan[[#This Row],[Total Length]]/JuchuZan[[#This Row],[Total Block]]</f>
        <v>120</v>
      </c>
      <c r="AB1508" s="1">
        <f>JuchuZan[[#This Row],[TotalPrice]]/JuchuZan[[#This Row],[OrderQty]]</f>
        <v>42</v>
      </c>
      <c r="AC1508" s="1" t="e">
        <f>_xlfn.XLOOKUP(JuchuZan[[#This Row],[H'#]],#REF!,#REF!,"NA",0)</f>
        <v>#REF!</v>
      </c>
      <c r="AD1508" s="1" t="e">
        <f>_xlfn.XLOOKUP(JuchuZan[[#This Row],[H'#]],#REF!,#REF!,"NA",0)</f>
        <v>#REF!</v>
      </c>
      <c r="AE1508" s="1" t="str">
        <f>_xlfn.XLOOKUP(JuchuZan[[#This Row],[H'#]],[3]Sheet1!$H$2:$H$1079,[3]Sheet1!$B$2:$B$1079,"NA",0)</f>
        <v>NA</v>
      </c>
    </row>
    <row r="1509" spans="1:31">
      <c r="A1509" s="88" t="s">
        <v>3595</v>
      </c>
      <c r="B1509" s="1" t="s">
        <v>1317</v>
      </c>
      <c r="C1509" s="1" t="s">
        <v>1318</v>
      </c>
      <c r="D1509" s="1">
        <v>23</v>
      </c>
      <c r="E1509" s="1">
        <v>5635</v>
      </c>
      <c r="F1509" s="1">
        <v>69</v>
      </c>
      <c r="G1509" s="1" t="s">
        <v>269</v>
      </c>
      <c r="H1509" s="1" t="s">
        <v>183</v>
      </c>
      <c r="I1509" s="1" t="s">
        <v>184</v>
      </c>
      <c r="J1509" s="1" t="s">
        <v>243</v>
      </c>
      <c r="K1509" s="1" t="s">
        <v>38</v>
      </c>
      <c r="L1509" s="1" t="s">
        <v>163</v>
      </c>
      <c r="M1509" s="1" t="s">
        <v>38</v>
      </c>
      <c r="N1509" s="1">
        <v>108.56</v>
      </c>
      <c r="O1509" s="2">
        <v>2496.88</v>
      </c>
      <c r="P1509" s="1">
        <v>11</v>
      </c>
      <c r="Q1509" s="1">
        <v>20231122</v>
      </c>
      <c r="R1509" s="1">
        <v>20231122</v>
      </c>
      <c r="S1509" s="1">
        <v>20231122</v>
      </c>
      <c r="T1509" s="1" t="s">
        <v>38</v>
      </c>
      <c r="U1509" s="1" t="b">
        <v>0</v>
      </c>
      <c r="V1509" s="1" t="b">
        <v>1</v>
      </c>
      <c r="W1509" s="1" t="str" cm="1">
        <f t="array" ref="W1509">_xlfn.XLOOKUP(MID(JuchuZan[[#This Row],[Item'#]],2,3),INDEX(_dtRg_Material,,1),INDEX(_dtRg_Material,,2),"-")</f>
        <v>M</v>
      </c>
      <c r="X1509" s="1">
        <f>JuchuZan[[#This Row],[Total Length]]/JuchuZan[[#This Row],[OrderQty]]</f>
        <v>245</v>
      </c>
      <c r="Y1509" s="87">
        <f>JuchuZan[[#This Row],[TotalPrice]]+Y1508</f>
        <v>3526330.7500000005</v>
      </c>
      <c r="Z15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09" s="1">
        <f>JuchuZan[[#This Row],[Total Length]]/JuchuZan[[#This Row],[Total Block]]</f>
        <v>81.666666666666671</v>
      </c>
      <c r="AB1509" s="1">
        <f>JuchuZan[[#This Row],[TotalPrice]]/JuchuZan[[#This Row],[OrderQty]]</f>
        <v>108.56</v>
      </c>
      <c r="AC1509" s="1" t="e">
        <f>_xlfn.XLOOKUP(JuchuZan[[#This Row],[H'#]],#REF!,#REF!,"NA",0)</f>
        <v>#REF!</v>
      </c>
      <c r="AD1509" s="1" t="e">
        <f>_xlfn.XLOOKUP(JuchuZan[[#This Row],[H'#]],#REF!,#REF!,"NA",0)</f>
        <v>#REF!</v>
      </c>
      <c r="AE1509" s="1" t="str">
        <f>_xlfn.XLOOKUP(JuchuZan[[#This Row],[H'#]],[3]Sheet1!$H$2:$H$1079,[3]Sheet1!$B$2:$B$1079,"NA",0)</f>
        <v>NA</v>
      </c>
    </row>
    <row r="1510" spans="1:31" hidden="1">
      <c r="A1510" s="1" t="s">
        <v>3596</v>
      </c>
      <c r="B1510" s="1" t="s">
        <v>534</v>
      </c>
      <c r="C1510" s="1" t="s">
        <v>535</v>
      </c>
      <c r="D1510" s="1">
        <v>22</v>
      </c>
      <c r="E1510" s="1">
        <v>66000</v>
      </c>
      <c r="F1510" s="1">
        <v>0</v>
      </c>
      <c r="G1510" s="1" t="s">
        <v>536</v>
      </c>
      <c r="H1510" s="1" t="s">
        <v>324</v>
      </c>
      <c r="I1510" s="1" t="s">
        <v>50</v>
      </c>
      <c r="J1510" s="1" t="s">
        <v>325</v>
      </c>
      <c r="K1510" s="1" t="s">
        <v>38</v>
      </c>
      <c r="L1510" s="1" t="s">
        <v>61</v>
      </c>
      <c r="M1510" s="1" t="s">
        <v>38</v>
      </c>
      <c r="N1510" s="1">
        <v>736.81</v>
      </c>
      <c r="O1510" s="2">
        <v>16209.82</v>
      </c>
      <c r="P1510" s="1">
        <v>11</v>
      </c>
      <c r="Q1510" s="1">
        <v>20231005</v>
      </c>
      <c r="R1510" s="1">
        <v>20231122</v>
      </c>
      <c r="S1510" s="1">
        <v>20231122</v>
      </c>
      <c r="T1510" s="1" t="s">
        <v>38</v>
      </c>
      <c r="U1510" s="1" t="b">
        <v>0</v>
      </c>
      <c r="V1510" s="1" t="b">
        <v>0</v>
      </c>
      <c r="W1510" s="1" t="str" cm="1">
        <f t="array" ref="W1510">_xlfn.XLOOKUP(MID(JuchuZan[[#This Row],[Item'#]],2,3),INDEX(_dtRg_Material,,1),INDEX(_dtRg_Material,,2),"-")</f>
        <v>-</v>
      </c>
      <c r="X1510" s="1">
        <f>JuchuZan[[#This Row],[Total Length]]/JuchuZan[[#This Row],[OrderQty]]</f>
        <v>3000</v>
      </c>
      <c r="Y1510" s="87">
        <f>JuchuZan[[#This Row],[TotalPrice]]+Y1509</f>
        <v>3542540.5700000003</v>
      </c>
      <c r="Z15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0" s="1" t="e">
        <f>JuchuZan[[#This Row],[Total Length]]/JuchuZan[[#This Row],[Total Block]]</f>
        <v>#DIV/0!</v>
      </c>
      <c r="AB1510" s="1">
        <f>JuchuZan[[#This Row],[TotalPrice]]/JuchuZan[[#This Row],[OrderQty]]</f>
        <v>736.81</v>
      </c>
      <c r="AC1510" s="1" t="e">
        <f>_xlfn.XLOOKUP(JuchuZan[[#This Row],[H'#]],#REF!,#REF!,"NA",0)</f>
        <v>#REF!</v>
      </c>
      <c r="AD1510" s="1" t="e">
        <f>_xlfn.XLOOKUP(JuchuZan[[#This Row],[H'#]],#REF!,#REF!,"NA",0)</f>
        <v>#REF!</v>
      </c>
      <c r="AE1510" s="1" t="str">
        <f>_xlfn.XLOOKUP(JuchuZan[[#This Row],[H'#]],[3]Sheet1!$H$2:$H$1079,[3]Sheet1!$B$2:$B$1079,"NA",0)</f>
        <v>NA</v>
      </c>
    </row>
    <row r="1511" spans="1:31" hidden="1">
      <c r="A1511" s="1" t="s">
        <v>3597</v>
      </c>
      <c r="B1511" s="1" t="s">
        <v>3598</v>
      </c>
      <c r="C1511" s="1" t="s">
        <v>3599</v>
      </c>
      <c r="D1511" s="1">
        <v>2</v>
      </c>
      <c r="E1511" s="1">
        <v>1980</v>
      </c>
      <c r="F1511" s="1">
        <v>2</v>
      </c>
      <c r="G1511" s="1" t="s">
        <v>313</v>
      </c>
      <c r="H1511" s="1" t="s">
        <v>49</v>
      </c>
      <c r="I1511" s="1" t="s">
        <v>50</v>
      </c>
      <c r="J1511" s="1" t="s">
        <v>325</v>
      </c>
      <c r="K1511" s="1" t="s">
        <v>207</v>
      </c>
      <c r="L1511" s="1" t="s">
        <v>38</v>
      </c>
      <c r="M1511" s="1" t="s">
        <v>208</v>
      </c>
      <c r="N1511" s="1">
        <v>508.42</v>
      </c>
      <c r="O1511" s="2">
        <v>1016.84</v>
      </c>
      <c r="P1511" s="1">
        <v>11</v>
      </c>
      <c r="Q1511" s="1">
        <v>20231027</v>
      </c>
      <c r="R1511" s="1">
        <v>20231122</v>
      </c>
      <c r="S1511" s="1">
        <v>20231122</v>
      </c>
      <c r="T1511" s="1" t="s">
        <v>38</v>
      </c>
      <c r="U1511" s="1" t="b">
        <v>0</v>
      </c>
      <c r="V1511" s="1" t="b">
        <v>0</v>
      </c>
      <c r="W1511" s="1" t="str" cm="1">
        <f t="array" ref="W1511">_xlfn.XLOOKUP(MID(JuchuZan[[#This Row],[Item'#]],2,3),INDEX(_dtRg_Material,,1),INDEX(_dtRg_Material,,2),"-")</f>
        <v>-</v>
      </c>
      <c r="X1511" s="1">
        <f>JuchuZan[[#This Row],[Total Length]]/JuchuZan[[#This Row],[OrderQty]]</f>
        <v>990</v>
      </c>
      <c r="Y1511" s="87">
        <f>JuchuZan[[#This Row],[TotalPrice]]+Y1510</f>
        <v>3543557.41</v>
      </c>
      <c r="Z15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1" s="1">
        <f>JuchuZan[[#This Row],[Total Length]]/JuchuZan[[#This Row],[Total Block]]</f>
        <v>990</v>
      </c>
      <c r="AB1511" s="1">
        <f>JuchuZan[[#This Row],[TotalPrice]]/JuchuZan[[#This Row],[OrderQty]]</f>
        <v>508.42</v>
      </c>
      <c r="AC1511" s="1" t="e">
        <f>_xlfn.XLOOKUP(JuchuZan[[#This Row],[H'#]],#REF!,#REF!,"NA",0)</f>
        <v>#REF!</v>
      </c>
      <c r="AD1511" s="1" t="e">
        <f>_xlfn.XLOOKUP(JuchuZan[[#This Row],[H'#]],#REF!,#REF!,"NA",0)</f>
        <v>#REF!</v>
      </c>
      <c r="AE1511" s="1" t="str">
        <f>_xlfn.XLOOKUP(JuchuZan[[#This Row],[H'#]],[3]Sheet1!$H$2:$H$1079,[3]Sheet1!$B$2:$B$1079,"NA",0)</f>
        <v>NA</v>
      </c>
    </row>
    <row r="1512" spans="1:31" hidden="1">
      <c r="A1512" s="1" t="s">
        <v>3600</v>
      </c>
      <c r="B1512" s="1" t="s">
        <v>534</v>
      </c>
      <c r="C1512" s="1" t="s">
        <v>535</v>
      </c>
      <c r="D1512" s="1">
        <v>22</v>
      </c>
      <c r="E1512" s="1">
        <v>66000</v>
      </c>
      <c r="F1512" s="1">
        <v>0</v>
      </c>
      <c r="G1512" s="1" t="s">
        <v>536</v>
      </c>
      <c r="H1512" s="1" t="s">
        <v>324</v>
      </c>
      <c r="I1512" s="1" t="s">
        <v>50</v>
      </c>
      <c r="J1512" s="1" t="s">
        <v>325</v>
      </c>
      <c r="K1512" s="1" t="s">
        <v>38</v>
      </c>
      <c r="L1512" s="1" t="s">
        <v>61</v>
      </c>
      <c r="M1512" s="1" t="s">
        <v>38</v>
      </c>
      <c r="N1512" s="1">
        <v>736.81</v>
      </c>
      <c r="O1512" s="2">
        <v>16209.82</v>
      </c>
      <c r="P1512" s="1">
        <v>11</v>
      </c>
      <c r="Q1512" s="1">
        <v>20230808</v>
      </c>
      <c r="R1512" s="1">
        <v>20231122</v>
      </c>
      <c r="S1512" s="1">
        <v>20231122</v>
      </c>
      <c r="T1512" s="1" t="s">
        <v>38</v>
      </c>
      <c r="U1512" s="1" t="b">
        <v>0</v>
      </c>
      <c r="V1512" s="1" t="b">
        <v>0</v>
      </c>
      <c r="W1512" s="1" t="str" cm="1">
        <f t="array" ref="W1512">_xlfn.XLOOKUP(MID(JuchuZan[[#This Row],[Item'#]],2,3),INDEX(_dtRg_Material,,1),INDEX(_dtRg_Material,,2),"-")</f>
        <v>-</v>
      </c>
      <c r="X1512" s="1">
        <f>JuchuZan[[#This Row],[Total Length]]/JuchuZan[[#This Row],[OrderQty]]</f>
        <v>3000</v>
      </c>
      <c r="Y1512" s="87">
        <f>JuchuZan[[#This Row],[TotalPrice]]+Y1511</f>
        <v>3559767.23</v>
      </c>
      <c r="Z15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2" s="1" t="e">
        <f>JuchuZan[[#This Row],[Total Length]]/JuchuZan[[#This Row],[Total Block]]</f>
        <v>#DIV/0!</v>
      </c>
      <c r="AB1512" s="1">
        <f>JuchuZan[[#This Row],[TotalPrice]]/JuchuZan[[#This Row],[OrderQty]]</f>
        <v>736.81</v>
      </c>
      <c r="AC1512" s="1" t="e">
        <f>_xlfn.XLOOKUP(JuchuZan[[#This Row],[H'#]],#REF!,#REF!,"NA",0)</f>
        <v>#REF!</v>
      </c>
      <c r="AD1512" s="1" t="e">
        <f>_xlfn.XLOOKUP(JuchuZan[[#This Row],[H'#]],#REF!,#REF!,"NA",0)</f>
        <v>#REF!</v>
      </c>
      <c r="AE1512" s="1" t="str">
        <f>_xlfn.XLOOKUP(JuchuZan[[#This Row],[H'#]],[3]Sheet1!$H$2:$H$1079,[3]Sheet1!$B$2:$B$1079,"NA",0)</f>
        <v>NA</v>
      </c>
    </row>
    <row r="1513" spans="1:31" hidden="1">
      <c r="A1513" s="1" t="s">
        <v>3601</v>
      </c>
      <c r="B1513" s="1" t="s">
        <v>534</v>
      </c>
      <c r="C1513" s="1" t="s">
        <v>535</v>
      </c>
      <c r="D1513" s="1">
        <v>32</v>
      </c>
      <c r="E1513" s="1">
        <v>96000</v>
      </c>
      <c r="F1513" s="1">
        <v>0</v>
      </c>
      <c r="G1513" s="1" t="s">
        <v>536</v>
      </c>
      <c r="H1513" s="1" t="s">
        <v>324</v>
      </c>
      <c r="I1513" s="1" t="s">
        <v>50</v>
      </c>
      <c r="J1513" s="1" t="s">
        <v>325</v>
      </c>
      <c r="K1513" s="1" t="s">
        <v>38</v>
      </c>
      <c r="L1513" s="1" t="s">
        <v>61</v>
      </c>
      <c r="M1513" s="1" t="s">
        <v>38</v>
      </c>
      <c r="N1513" s="1">
        <v>736.81</v>
      </c>
      <c r="O1513" s="2">
        <v>23577.919999999998</v>
      </c>
      <c r="P1513" s="1">
        <v>11</v>
      </c>
      <c r="Q1513" s="1">
        <v>20230824</v>
      </c>
      <c r="R1513" s="1">
        <v>20231122</v>
      </c>
      <c r="S1513" s="1">
        <v>20231122</v>
      </c>
      <c r="T1513" s="1" t="s">
        <v>38</v>
      </c>
      <c r="U1513" s="1" t="b">
        <v>0</v>
      </c>
      <c r="V1513" s="1" t="b">
        <v>0</v>
      </c>
      <c r="W1513" s="1" t="str" cm="1">
        <f t="array" ref="W1513">_xlfn.XLOOKUP(MID(JuchuZan[[#This Row],[Item'#]],2,3),INDEX(_dtRg_Material,,1),INDEX(_dtRg_Material,,2),"-")</f>
        <v>-</v>
      </c>
      <c r="X1513" s="1">
        <f>JuchuZan[[#This Row],[Total Length]]/JuchuZan[[#This Row],[OrderQty]]</f>
        <v>3000</v>
      </c>
      <c r="Y1513" s="87">
        <f>JuchuZan[[#This Row],[TotalPrice]]+Y1512</f>
        <v>3583345.15</v>
      </c>
      <c r="Z15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3" s="1" t="e">
        <f>JuchuZan[[#This Row],[Total Length]]/JuchuZan[[#This Row],[Total Block]]</f>
        <v>#DIV/0!</v>
      </c>
      <c r="AB1513" s="1">
        <f>JuchuZan[[#This Row],[TotalPrice]]/JuchuZan[[#This Row],[OrderQty]]</f>
        <v>736.81</v>
      </c>
      <c r="AC1513" s="1" t="e">
        <f>_xlfn.XLOOKUP(JuchuZan[[#This Row],[H'#]],#REF!,#REF!,"NA",0)</f>
        <v>#REF!</v>
      </c>
      <c r="AD1513" s="1" t="e">
        <f>_xlfn.XLOOKUP(JuchuZan[[#This Row],[H'#]],#REF!,#REF!,"NA",0)</f>
        <v>#REF!</v>
      </c>
      <c r="AE1513" s="1" t="str">
        <f>_xlfn.XLOOKUP(JuchuZan[[#This Row],[H'#]],[3]Sheet1!$H$2:$H$1079,[3]Sheet1!$B$2:$B$1079,"NA",0)</f>
        <v>NA</v>
      </c>
    </row>
    <row r="1514" spans="1:31" hidden="1">
      <c r="A1514" s="1" t="s">
        <v>3602</v>
      </c>
      <c r="B1514" s="1" t="s">
        <v>1317</v>
      </c>
      <c r="C1514" s="1" t="s">
        <v>1318</v>
      </c>
      <c r="D1514" s="1">
        <v>23</v>
      </c>
      <c r="E1514" s="1">
        <v>5635</v>
      </c>
      <c r="F1514" s="1">
        <v>69</v>
      </c>
      <c r="G1514" s="1" t="s">
        <v>269</v>
      </c>
      <c r="H1514" s="1" t="s">
        <v>183</v>
      </c>
      <c r="I1514" s="1" t="s">
        <v>184</v>
      </c>
      <c r="J1514" s="1" t="s">
        <v>243</v>
      </c>
      <c r="K1514" s="1" t="s">
        <v>38</v>
      </c>
      <c r="L1514" s="1" t="s">
        <v>163</v>
      </c>
      <c r="M1514" s="1" t="s">
        <v>38</v>
      </c>
      <c r="N1514" s="1">
        <v>108.56</v>
      </c>
      <c r="O1514" s="2">
        <v>2496.88</v>
      </c>
      <c r="P1514" s="1">
        <v>11</v>
      </c>
      <c r="Q1514" s="1">
        <v>20231122</v>
      </c>
      <c r="R1514" s="1">
        <v>20231122</v>
      </c>
      <c r="S1514" s="1">
        <v>20231122</v>
      </c>
      <c r="T1514" s="1" t="s">
        <v>38</v>
      </c>
      <c r="U1514" s="1" t="b">
        <v>0</v>
      </c>
      <c r="V1514" s="1" t="b">
        <v>0</v>
      </c>
      <c r="W1514" s="1" t="str" cm="1">
        <f t="array" ref="W1514">_xlfn.XLOOKUP(MID(JuchuZan[[#This Row],[Item'#]],2,3),INDEX(_dtRg_Material,,1),INDEX(_dtRg_Material,,2),"-")</f>
        <v>M</v>
      </c>
      <c r="X1514" s="1">
        <f>JuchuZan[[#This Row],[Total Length]]/JuchuZan[[#This Row],[OrderQty]]</f>
        <v>245</v>
      </c>
      <c r="Y1514" s="87">
        <f>JuchuZan[[#This Row],[TotalPrice]]+Y1513</f>
        <v>3585842.03</v>
      </c>
      <c r="Z15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4" s="1">
        <f>JuchuZan[[#This Row],[Total Length]]/JuchuZan[[#This Row],[Total Block]]</f>
        <v>81.666666666666671</v>
      </c>
      <c r="AB1514" s="1">
        <f>JuchuZan[[#This Row],[TotalPrice]]/JuchuZan[[#This Row],[OrderQty]]</f>
        <v>108.56</v>
      </c>
      <c r="AC1514" s="1" t="e">
        <f>_xlfn.XLOOKUP(JuchuZan[[#This Row],[H'#]],#REF!,#REF!,"NA",0)</f>
        <v>#REF!</v>
      </c>
      <c r="AD1514" s="1" t="e">
        <f>_xlfn.XLOOKUP(JuchuZan[[#This Row],[H'#]],#REF!,#REF!,"NA",0)</f>
        <v>#REF!</v>
      </c>
      <c r="AE1514" s="1" t="str">
        <f>_xlfn.XLOOKUP(JuchuZan[[#This Row],[H'#]],[3]Sheet1!$H$2:$H$1079,[3]Sheet1!$B$2:$B$1079,"NA",0)</f>
        <v>NA</v>
      </c>
    </row>
    <row r="1515" spans="1:31" hidden="1">
      <c r="A1515" s="1" t="s">
        <v>3603</v>
      </c>
      <c r="B1515" s="1" t="s">
        <v>2131</v>
      </c>
      <c r="C1515" s="1" t="s">
        <v>2132</v>
      </c>
      <c r="D1515" s="1">
        <v>10</v>
      </c>
      <c r="E1515" s="1">
        <v>7400</v>
      </c>
      <c r="F1515" s="1">
        <v>20</v>
      </c>
      <c r="G1515" s="1" t="s">
        <v>101</v>
      </c>
      <c r="H1515" s="1" t="s">
        <v>629</v>
      </c>
      <c r="I1515" s="1" t="s">
        <v>103</v>
      </c>
      <c r="J1515" s="1" t="s">
        <v>104</v>
      </c>
      <c r="K1515" s="1" t="s">
        <v>105</v>
      </c>
      <c r="L1515" s="1" t="s">
        <v>106</v>
      </c>
      <c r="M1515" s="1" t="s">
        <v>53</v>
      </c>
      <c r="N1515" s="1">
        <v>274.43</v>
      </c>
      <c r="O1515" s="2">
        <v>2744.3</v>
      </c>
      <c r="P1515" s="1">
        <v>11</v>
      </c>
      <c r="Q1515" s="1">
        <v>20231122</v>
      </c>
      <c r="R1515" s="1">
        <v>20231122</v>
      </c>
      <c r="S1515" s="1">
        <v>20231122</v>
      </c>
      <c r="T1515" s="1" t="s">
        <v>38</v>
      </c>
      <c r="U1515" s="1" t="b">
        <v>0</v>
      </c>
      <c r="V1515" s="1" t="b">
        <v>0</v>
      </c>
      <c r="W1515" s="1" t="str" cm="1">
        <f t="array" ref="W1515">_xlfn.XLOOKUP(MID(JuchuZan[[#This Row],[Item'#]],2,3),INDEX(_dtRg_Material,,1),INDEX(_dtRg_Material,,2),"-")</f>
        <v>M</v>
      </c>
      <c r="X1515" s="1">
        <f>JuchuZan[[#This Row],[Total Length]]/JuchuZan[[#This Row],[OrderQty]]</f>
        <v>740</v>
      </c>
      <c r="Y1515" s="87">
        <f>JuchuZan[[#This Row],[TotalPrice]]+Y1514</f>
        <v>3588586.3299999996</v>
      </c>
      <c r="Z15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5" s="1">
        <f>JuchuZan[[#This Row],[Total Length]]/JuchuZan[[#This Row],[Total Block]]</f>
        <v>370</v>
      </c>
      <c r="AB1515" s="1">
        <f>JuchuZan[[#This Row],[TotalPrice]]/JuchuZan[[#This Row],[OrderQty]]</f>
        <v>274.43</v>
      </c>
      <c r="AC1515" s="1" t="e">
        <f>_xlfn.XLOOKUP(JuchuZan[[#This Row],[H'#]],#REF!,#REF!,"NA",0)</f>
        <v>#REF!</v>
      </c>
      <c r="AD1515" s="1" t="e">
        <f>_xlfn.XLOOKUP(JuchuZan[[#This Row],[H'#]],#REF!,#REF!,"NA",0)</f>
        <v>#REF!</v>
      </c>
      <c r="AE1515" s="1" t="str">
        <f>_xlfn.XLOOKUP(JuchuZan[[#This Row],[H'#]],[3]Sheet1!$H$2:$H$1079,[3]Sheet1!$B$2:$B$1079,"NA",0)</f>
        <v>NA</v>
      </c>
    </row>
    <row r="1516" spans="1:31" hidden="1">
      <c r="A1516" s="1" t="s">
        <v>3604</v>
      </c>
      <c r="B1516" s="1" t="s">
        <v>2775</v>
      </c>
      <c r="C1516" s="1" t="s">
        <v>2776</v>
      </c>
      <c r="D1516" s="1">
        <v>50</v>
      </c>
      <c r="E1516" s="1">
        <v>13500</v>
      </c>
      <c r="F1516" s="1">
        <v>50</v>
      </c>
      <c r="G1516" s="1" t="s">
        <v>2022</v>
      </c>
      <c r="H1516" s="1" t="s">
        <v>172</v>
      </c>
      <c r="I1516" s="1" t="s">
        <v>173</v>
      </c>
      <c r="J1516" s="1" t="s">
        <v>243</v>
      </c>
      <c r="K1516" s="1" t="s">
        <v>38</v>
      </c>
      <c r="L1516" s="1" t="s">
        <v>38</v>
      </c>
      <c r="M1516" s="1" t="s">
        <v>38</v>
      </c>
      <c r="N1516" s="1">
        <v>46.45</v>
      </c>
      <c r="O1516" s="2">
        <v>2322.5</v>
      </c>
      <c r="P1516" s="1">
        <v>11</v>
      </c>
      <c r="Q1516" s="1">
        <v>20231122</v>
      </c>
      <c r="R1516" s="1">
        <v>20231122</v>
      </c>
      <c r="S1516" s="1">
        <v>20231122</v>
      </c>
      <c r="T1516" s="1" t="s">
        <v>38</v>
      </c>
      <c r="U1516" s="1" t="b">
        <v>0</v>
      </c>
      <c r="V1516" s="1" t="b">
        <v>0</v>
      </c>
      <c r="W1516" s="1" t="str" cm="1">
        <f t="array" ref="W1516">_xlfn.XLOOKUP(MID(JuchuZan[[#This Row],[Item'#]],2,3),INDEX(_dtRg_Material,,1),INDEX(_dtRg_Material,,2),"-")</f>
        <v>M</v>
      </c>
      <c r="X1516" s="1">
        <f>JuchuZan[[#This Row],[Total Length]]/JuchuZan[[#This Row],[OrderQty]]</f>
        <v>270</v>
      </c>
      <c r="Y1516" s="87">
        <f>JuchuZan[[#This Row],[TotalPrice]]+Y1515</f>
        <v>3590908.8299999996</v>
      </c>
      <c r="Z15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6" s="1">
        <f>JuchuZan[[#This Row],[Total Length]]/JuchuZan[[#This Row],[Total Block]]</f>
        <v>270</v>
      </c>
      <c r="AB1516" s="1">
        <f>JuchuZan[[#This Row],[TotalPrice]]/JuchuZan[[#This Row],[OrderQty]]</f>
        <v>46.45</v>
      </c>
      <c r="AC1516" s="1" t="e">
        <f>_xlfn.XLOOKUP(JuchuZan[[#This Row],[H'#]],#REF!,#REF!,"NA",0)</f>
        <v>#REF!</v>
      </c>
      <c r="AD1516" s="1" t="e">
        <f>_xlfn.XLOOKUP(JuchuZan[[#This Row],[H'#]],#REF!,#REF!,"NA",0)</f>
        <v>#REF!</v>
      </c>
      <c r="AE1516" s="1" t="str">
        <f>_xlfn.XLOOKUP(JuchuZan[[#This Row],[H'#]],[3]Sheet1!$H$2:$H$1079,[3]Sheet1!$B$2:$B$1079,"NA",0)</f>
        <v>NA</v>
      </c>
    </row>
    <row r="1517" spans="1:31" hidden="1">
      <c r="A1517" s="1" t="s">
        <v>3605</v>
      </c>
      <c r="B1517" s="1" t="s">
        <v>3606</v>
      </c>
      <c r="C1517" s="1" t="s">
        <v>3607</v>
      </c>
      <c r="D1517" s="1">
        <v>2</v>
      </c>
      <c r="E1517" s="1">
        <v>1680</v>
      </c>
      <c r="F1517" s="1">
        <v>4</v>
      </c>
      <c r="G1517" s="1" t="s">
        <v>1519</v>
      </c>
      <c r="H1517" s="1" t="s">
        <v>49</v>
      </c>
      <c r="I1517" s="1" t="s">
        <v>50</v>
      </c>
      <c r="J1517" s="1" t="s">
        <v>51</v>
      </c>
      <c r="K1517" s="1" t="s">
        <v>60</v>
      </c>
      <c r="L1517" s="1" t="s">
        <v>38</v>
      </c>
      <c r="M1517" s="1" t="s">
        <v>38</v>
      </c>
      <c r="N1517" s="1">
        <v>228.07</v>
      </c>
      <c r="O1517" s="2">
        <v>456.14</v>
      </c>
      <c r="P1517" s="1">
        <v>11</v>
      </c>
      <c r="Q1517" s="1">
        <v>20231122</v>
      </c>
      <c r="R1517" s="1">
        <v>20231122</v>
      </c>
      <c r="S1517" s="1">
        <v>20231122</v>
      </c>
      <c r="T1517" s="1" t="s">
        <v>38</v>
      </c>
      <c r="U1517" s="1" t="b">
        <v>0</v>
      </c>
      <c r="V1517" s="1" t="b">
        <v>0</v>
      </c>
      <c r="W1517" s="1" t="str" cm="1">
        <f t="array" ref="W1517">_xlfn.XLOOKUP(MID(JuchuZan[[#This Row],[Item'#]],2,3),INDEX(_dtRg_Material,,1),INDEX(_dtRg_Material,,2),"-")</f>
        <v>-</v>
      </c>
      <c r="X1517" s="1">
        <f>JuchuZan[[#This Row],[Total Length]]/JuchuZan[[#This Row],[OrderQty]]</f>
        <v>840</v>
      </c>
      <c r="Y1517" s="87">
        <f>JuchuZan[[#This Row],[TotalPrice]]+Y1516</f>
        <v>3591364.9699999997</v>
      </c>
      <c r="Z15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7" s="1">
        <f>JuchuZan[[#This Row],[Total Length]]/JuchuZan[[#This Row],[Total Block]]</f>
        <v>420</v>
      </c>
      <c r="AB1517" s="1">
        <f>JuchuZan[[#This Row],[TotalPrice]]/JuchuZan[[#This Row],[OrderQty]]</f>
        <v>228.07</v>
      </c>
      <c r="AC1517" s="1" t="e">
        <f>_xlfn.XLOOKUP(JuchuZan[[#This Row],[H'#]],#REF!,#REF!,"NA",0)</f>
        <v>#REF!</v>
      </c>
      <c r="AD1517" s="1" t="e">
        <f>_xlfn.XLOOKUP(JuchuZan[[#This Row],[H'#]],#REF!,#REF!,"NA",0)</f>
        <v>#REF!</v>
      </c>
      <c r="AE1517" s="1" t="str">
        <f>_xlfn.XLOOKUP(JuchuZan[[#This Row],[H'#]],[3]Sheet1!$H$2:$H$1079,[3]Sheet1!$B$2:$B$1079,"NA",0)</f>
        <v>NA</v>
      </c>
    </row>
    <row r="1518" spans="1:31" hidden="1">
      <c r="A1518" s="1" t="s">
        <v>3608</v>
      </c>
      <c r="B1518" s="1" t="s">
        <v>3609</v>
      </c>
      <c r="C1518" s="1" t="s">
        <v>3610</v>
      </c>
      <c r="D1518" s="1">
        <v>4</v>
      </c>
      <c r="E1518" s="1">
        <v>8580</v>
      </c>
      <c r="F1518" s="1">
        <v>12</v>
      </c>
      <c r="G1518" s="1" t="s">
        <v>559</v>
      </c>
      <c r="H1518" s="1" t="s">
        <v>66</v>
      </c>
      <c r="I1518" s="1" t="s">
        <v>67</v>
      </c>
      <c r="J1518" s="1" t="s">
        <v>68</v>
      </c>
      <c r="K1518" s="1" t="s">
        <v>60</v>
      </c>
      <c r="L1518" s="1" t="s">
        <v>96</v>
      </c>
      <c r="M1518" s="1" t="s">
        <v>208</v>
      </c>
      <c r="N1518" s="1">
        <v>323</v>
      </c>
      <c r="O1518" s="2">
        <v>1292</v>
      </c>
      <c r="P1518" s="1">
        <v>11</v>
      </c>
      <c r="Q1518" s="1">
        <v>20231122</v>
      </c>
      <c r="R1518" s="1">
        <v>20231122</v>
      </c>
      <c r="S1518" s="1">
        <v>20231122</v>
      </c>
      <c r="T1518" s="1" t="s">
        <v>38</v>
      </c>
      <c r="U1518" s="1" t="b">
        <v>0</v>
      </c>
      <c r="V1518" s="1" t="b">
        <v>0</v>
      </c>
      <c r="W1518" s="1" t="str" cm="1">
        <f t="array" ref="W1518">_xlfn.XLOOKUP(MID(JuchuZan[[#This Row],[Item'#]],2,3),INDEX(_dtRg_Material,,1),INDEX(_dtRg_Material,,2),"-")</f>
        <v>-</v>
      </c>
      <c r="X1518" s="1">
        <f>JuchuZan[[#This Row],[Total Length]]/JuchuZan[[#This Row],[OrderQty]]</f>
        <v>2145</v>
      </c>
      <c r="Y1518" s="87">
        <f>JuchuZan[[#This Row],[TotalPrice]]+Y1517</f>
        <v>3592656.9699999997</v>
      </c>
      <c r="Z15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518" s="1">
        <f>JuchuZan[[#This Row],[Total Length]]/JuchuZan[[#This Row],[Total Block]]</f>
        <v>715</v>
      </c>
      <c r="AB1518" s="1">
        <f>JuchuZan[[#This Row],[TotalPrice]]/JuchuZan[[#This Row],[OrderQty]]</f>
        <v>323</v>
      </c>
      <c r="AC1518" s="1" t="e">
        <f>_xlfn.XLOOKUP(JuchuZan[[#This Row],[H'#]],#REF!,#REF!,"NA",0)</f>
        <v>#REF!</v>
      </c>
      <c r="AD1518" s="1" t="e">
        <f>_xlfn.XLOOKUP(JuchuZan[[#This Row],[H'#]],#REF!,#REF!,"NA",0)</f>
        <v>#REF!</v>
      </c>
      <c r="AE1518" s="1" t="str">
        <f>_xlfn.XLOOKUP(JuchuZan[[#This Row],[H'#]],[3]Sheet1!$H$2:$H$1079,[3]Sheet1!$B$2:$B$1079,"NA",0)</f>
        <v>NA</v>
      </c>
    </row>
    <row r="1519" spans="1:31" hidden="1">
      <c r="A1519" s="1" t="s">
        <v>3611</v>
      </c>
      <c r="B1519" s="1" t="s">
        <v>3612</v>
      </c>
      <c r="C1519" s="1" t="s">
        <v>3613</v>
      </c>
      <c r="D1519" s="1">
        <v>10</v>
      </c>
      <c r="E1519" s="1">
        <v>40000</v>
      </c>
      <c r="F1519" s="1">
        <v>0</v>
      </c>
      <c r="G1519" s="1" t="s">
        <v>123</v>
      </c>
      <c r="H1519" s="1" t="s">
        <v>595</v>
      </c>
      <c r="I1519" s="1" t="s">
        <v>67</v>
      </c>
      <c r="J1519" s="1" t="s">
        <v>114</v>
      </c>
      <c r="K1519" s="1" t="s">
        <v>38</v>
      </c>
      <c r="L1519" s="1" t="s">
        <v>61</v>
      </c>
      <c r="M1519" s="1" t="s">
        <v>38</v>
      </c>
      <c r="N1519" s="1">
        <v>328</v>
      </c>
      <c r="O1519" s="2">
        <v>3280</v>
      </c>
      <c r="P1519" s="1">
        <v>11</v>
      </c>
      <c r="Q1519" s="1">
        <v>20231124</v>
      </c>
      <c r="R1519" s="1">
        <v>20231124</v>
      </c>
      <c r="S1519" s="1">
        <v>20231124</v>
      </c>
      <c r="T1519" s="1" t="s">
        <v>38</v>
      </c>
      <c r="U1519" s="1" t="b">
        <v>0</v>
      </c>
      <c r="V1519" s="1" t="b">
        <v>0</v>
      </c>
      <c r="W1519" s="1" t="str" cm="1">
        <f t="array" ref="W1519">_xlfn.XLOOKUP(MID(JuchuZan[[#This Row],[Item'#]],2,3),INDEX(_dtRg_Material,,1),INDEX(_dtRg_Material,,2),"-")</f>
        <v>-</v>
      </c>
      <c r="X1519" s="1">
        <f>JuchuZan[[#This Row],[Total Length]]/JuchuZan[[#This Row],[OrderQty]]</f>
        <v>4000</v>
      </c>
      <c r="Y1519" s="87">
        <f>JuchuZan[[#This Row],[TotalPrice]]+Y1518</f>
        <v>3595936.9699999997</v>
      </c>
      <c r="Z15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19" s="1" t="e">
        <f>JuchuZan[[#This Row],[Total Length]]/JuchuZan[[#This Row],[Total Block]]</f>
        <v>#DIV/0!</v>
      </c>
      <c r="AB1519" s="1">
        <f>JuchuZan[[#This Row],[TotalPrice]]/JuchuZan[[#This Row],[OrderQty]]</f>
        <v>328</v>
      </c>
      <c r="AC1519" s="1" t="e">
        <f>_xlfn.XLOOKUP(JuchuZan[[#This Row],[H'#]],#REF!,#REF!,"NA",0)</f>
        <v>#REF!</v>
      </c>
      <c r="AD1519" s="1" t="e">
        <f>_xlfn.XLOOKUP(JuchuZan[[#This Row],[H'#]],#REF!,#REF!,"NA",0)</f>
        <v>#REF!</v>
      </c>
      <c r="AE1519" s="1" t="str">
        <f>_xlfn.XLOOKUP(JuchuZan[[#This Row],[H'#]],[3]Sheet1!$H$2:$H$1079,[3]Sheet1!$B$2:$B$1079,"NA",0)</f>
        <v>NA</v>
      </c>
    </row>
    <row r="1520" spans="1:31" hidden="1">
      <c r="A1520" s="1" t="s">
        <v>3614</v>
      </c>
      <c r="B1520" s="1" t="s">
        <v>934</v>
      </c>
      <c r="C1520" s="1" t="s">
        <v>935</v>
      </c>
      <c r="D1520" s="1">
        <v>24</v>
      </c>
      <c r="E1520" s="1">
        <v>29184</v>
      </c>
      <c r="F1520" s="1">
        <v>48</v>
      </c>
      <c r="G1520" s="1" t="s">
        <v>936</v>
      </c>
      <c r="H1520" s="1" t="s">
        <v>49</v>
      </c>
      <c r="I1520" s="1" t="s">
        <v>50</v>
      </c>
      <c r="J1520" s="1" t="s">
        <v>397</v>
      </c>
      <c r="K1520" s="1" t="s">
        <v>82</v>
      </c>
      <c r="L1520" s="1" t="s">
        <v>38</v>
      </c>
      <c r="M1520" s="1" t="s">
        <v>53</v>
      </c>
      <c r="N1520" s="1">
        <v>282.52</v>
      </c>
      <c r="O1520" s="2">
        <v>6780.48</v>
      </c>
      <c r="P1520" s="1">
        <v>11</v>
      </c>
      <c r="Q1520" s="1">
        <v>20231127</v>
      </c>
      <c r="R1520" s="1">
        <v>20231127</v>
      </c>
      <c r="S1520" s="1">
        <v>20231127</v>
      </c>
      <c r="T1520" s="1" t="s">
        <v>937</v>
      </c>
      <c r="U1520" s="1" t="b">
        <v>0</v>
      </c>
      <c r="V1520" s="1" t="b">
        <v>0</v>
      </c>
      <c r="W1520" s="1" t="str" cm="1">
        <f t="array" ref="W1520">_xlfn.XLOOKUP(MID(JuchuZan[[#This Row],[Item'#]],2,3),INDEX(_dtRg_Material,,1),INDEX(_dtRg_Material,,2),"-")</f>
        <v>-</v>
      </c>
      <c r="X1520" s="1">
        <f>JuchuZan[[#This Row],[Total Length]]/JuchuZan[[#This Row],[OrderQty]]</f>
        <v>1216</v>
      </c>
      <c r="Y1520" s="87">
        <f>JuchuZan[[#This Row],[TotalPrice]]+Y1519</f>
        <v>3602717.4499999997</v>
      </c>
      <c r="Z15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0" s="1">
        <f>JuchuZan[[#This Row],[Total Length]]/JuchuZan[[#This Row],[Total Block]]</f>
        <v>608</v>
      </c>
      <c r="AB1520" s="1">
        <f>JuchuZan[[#This Row],[TotalPrice]]/JuchuZan[[#This Row],[OrderQty]]</f>
        <v>282.52</v>
      </c>
      <c r="AC1520" s="1" t="e">
        <f>_xlfn.XLOOKUP(JuchuZan[[#This Row],[H'#]],#REF!,#REF!,"NA",0)</f>
        <v>#REF!</v>
      </c>
      <c r="AD1520" s="1" t="e">
        <f>_xlfn.XLOOKUP(JuchuZan[[#This Row],[H'#]],#REF!,#REF!,"NA",0)</f>
        <v>#REF!</v>
      </c>
      <c r="AE1520" s="1" t="str">
        <f>_xlfn.XLOOKUP(JuchuZan[[#This Row],[H'#]],[3]Sheet1!$H$2:$H$1079,[3]Sheet1!$B$2:$B$1079,"NA",0)</f>
        <v>NA</v>
      </c>
    </row>
    <row r="1521" spans="1:31" hidden="1">
      <c r="A1521" s="1" t="s">
        <v>3615</v>
      </c>
      <c r="B1521" s="1" t="s">
        <v>833</v>
      </c>
      <c r="C1521" s="1" t="s">
        <v>834</v>
      </c>
      <c r="D1521" s="1">
        <v>30</v>
      </c>
      <c r="E1521" s="1">
        <v>15840</v>
      </c>
      <c r="F1521" s="1">
        <v>60</v>
      </c>
      <c r="G1521" s="1" t="s">
        <v>835</v>
      </c>
      <c r="H1521" s="1" t="s">
        <v>49</v>
      </c>
      <c r="I1521" s="1" t="s">
        <v>50</v>
      </c>
      <c r="J1521" s="1" t="s">
        <v>59</v>
      </c>
      <c r="K1521" s="1" t="s">
        <v>82</v>
      </c>
      <c r="L1521" s="1" t="s">
        <v>38</v>
      </c>
      <c r="M1521" s="1" t="s">
        <v>38</v>
      </c>
      <c r="N1521" s="1">
        <v>179</v>
      </c>
      <c r="O1521" s="2">
        <v>5370</v>
      </c>
      <c r="P1521" s="1">
        <v>11</v>
      </c>
      <c r="Q1521" s="1">
        <v>20231127</v>
      </c>
      <c r="R1521" s="1">
        <v>20231127</v>
      </c>
      <c r="S1521" s="1">
        <v>20231127</v>
      </c>
      <c r="T1521" s="1" t="s">
        <v>38</v>
      </c>
      <c r="U1521" s="1" t="b">
        <v>1</v>
      </c>
      <c r="V1521" s="1" t="b">
        <v>0</v>
      </c>
      <c r="W1521" s="1" t="str" cm="1">
        <f t="array" ref="W1521">_xlfn.XLOOKUP(MID(JuchuZan[[#This Row],[Item'#]],2,3),INDEX(_dtRg_Material,,1),INDEX(_dtRg_Material,,2),"-")</f>
        <v>-</v>
      </c>
      <c r="X1521" s="1">
        <f>JuchuZan[[#This Row],[Total Length]]/JuchuZan[[#This Row],[OrderQty]]</f>
        <v>528</v>
      </c>
      <c r="Y1521" s="87">
        <f>JuchuZan[[#This Row],[TotalPrice]]+Y1520</f>
        <v>3608087.4499999997</v>
      </c>
      <c r="Z15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1" s="1">
        <f>JuchuZan[[#This Row],[Total Length]]/JuchuZan[[#This Row],[Total Block]]</f>
        <v>264</v>
      </c>
      <c r="AB1521" s="1">
        <f>JuchuZan[[#This Row],[TotalPrice]]/JuchuZan[[#This Row],[OrderQty]]</f>
        <v>179</v>
      </c>
      <c r="AC1521" s="1" t="e">
        <f>_xlfn.XLOOKUP(JuchuZan[[#This Row],[H'#]],#REF!,#REF!,"NA",0)</f>
        <v>#REF!</v>
      </c>
      <c r="AD1521" s="1" t="e">
        <f>_xlfn.XLOOKUP(JuchuZan[[#This Row],[H'#]],#REF!,#REF!,"NA",0)</f>
        <v>#REF!</v>
      </c>
      <c r="AE1521" s="1" t="str">
        <f>_xlfn.XLOOKUP(JuchuZan[[#This Row],[H'#]],[3]Sheet1!$H$2:$H$1079,[3]Sheet1!$B$2:$B$1079,"NA",0)</f>
        <v>BLOCK SURFACE &amp; GROOVE G</v>
      </c>
    </row>
    <row r="1522" spans="1:31" hidden="1">
      <c r="A1522" s="1" t="s">
        <v>3616</v>
      </c>
      <c r="B1522" s="1" t="s">
        <v>3617</v>
      </c>
      <c r="C1522" s="1" t="s">
        <v>3618</v>
      </c>
      <c r="D1522" s="1">
        <v>1</v>
      </c>
      <c r="E1522" s="1">
        <v>600</v>
      </c>
      <c r="F1522" s="1">
        <v>2</v>
      </c>
      <c r="G1522" s="1" t="s">
        <v>42</v>
      </c>
      <c r="H1522" s="1" t="s">
        <v>49</v>
      </c>
      <c r="I1522" s="1" t="s">
        <v>50</v>
      </c>
      <c r="J1522" s="1" t="s">
        <v>397</v>
      </c>
      <c r="K1522" s="1" t="s">
        <v>60</v>
      </c>
      <c r="L1522" s="1" t="s">
        <v>163</v>
      </c>
      <c r="M1522" s="1" t="s">
        <v>208</v>
      </c>
      <c r="N1522" s="1">
        <v>447.02</v>
      </c>
      <c r="O1522" s="2">
        <v>447.02</v>
      </c>
      <c r="P1522" s="1">
        <v>11</v>
      </c>
      <c r="Q1522" s="1">
        <v>20230727</v>
      </c>
      <c r="R1522" s="1">
        <v>20231127</v>
      </c>
      <c r="S1522" s="1">
        <v>20231127</v>
      </c>
      <c r="T1522" s="1" t="s">
        <v>38</v>
      </c>
      <c r="U1522" s="1" t="b">
        <v>0</v>
      </c>
      <c r="V1522" s="1" t="b">
        <v>0</v>
      </c>
      <c r="W1522" s="1" t="str" cm="1">
        <f t="array" ref="W1522">_xlfn.XLOOKUP(MID(JuchuZan[[#This Row],[Item'#]],2,3),INDEX(_dtRg_Material,,1),INDEX(_dtRg_Material,,2),"-")</f>
        <v>-</v>
      </c>
      <c r="X1522" s="1">
        <f>JuchuZan[[#This Row],[Total Length]]/JuchuZan[[#This Row],[OrderQty]]</f>
        <v>600</v>
      </c>
      <c r="Y1522" s="87">
        <f>JuchuZan[[#This Row],[TotalPrice]]+Y1521</f>
        <v>3608534.4699999997</v>
      </c>
      <c r="Z15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2" s="1">
        <f>JuchuZan[[#This Row],[Total Length]]/JuchuZan[[#This Row],[Total Block]]</f>
        <v>300</v>
      </c>
      <c r="AB1522" s="1">
        <f>JuchuZan[[#This Row],[TotalPrice]]/JuchuZan[[#This Row],[OrderQty]]</f>
        <v>447.02</v>
      </c>
      <c r="AC1522" s="1" t="e">
        <f>_xlfn.XLOOKUP(JuchuZan[[#This Row],[H'#]],#REF!,#REF!,"NA",0)</f>
        <v>#REF!</v>
      </c>
      <c r="AD1522" s="1" t="e">
        <f>_xlfn.XLOOKUP(JuchuZan[[#This Row],[H'#]],#REF!,#REF!,"NA",0)</f>
        <v>#REF!</v>
      </c>
      <c r="AE1522" s="1" t="str">
        <f>_xlfn.XLOOKUP(JuchuZan[[#This Row],[H'#]],[3]Sheet1!$H$2:$H$1079,[3]Sheet1!$B$2:$B$1079,"NA",0)</f>
        <v>NA</v>
      </c>
    </row>
    <row r="1523" spans="1:31" hidden="1">
      <c r="A1523" s="1" t="s">
        <v>3619</v>
      </c>
      <c r="B1523" s="1" t="s">
        <v>3620</v>
      </c>
      <c r="C1523" s="1" t="s">
        <v>3621</v>
      </c>
      <c r="D1523" s="1">
        <v>2</v>
      </c>
      <c r="E1523" s="1">
        <v>4720</v>
      </c>
      <c r="F1523" s="1">
        <v>4</v>
      </c>
      <c r="G1523" s="1" t="s">
        <v>215</v>
      </c>
      <c r="H1523" s="1" t="s">
        <v>49</v>
      </c>
      <c r="I1523" s="1" t="s">
        <v>50</v>
      </c>
      <c r="J1523" s="1" t="s">
        <v>397</v>
      </c>
      <c r="K1523" s="1" t="s">
        <v>60</v>
      </c>
      <c r="L1523" s="1" t="s">
        <v>38</v>
      </c>
      <c r="M1523" s="1" t="s">
        <v>38</v>
      </c>
      <c r="N1523" s="1">
        <v>654</v>
      </c>
      <c r="O1523" s="2">
        <v>1308</v>
      </c>
      <c r="P1523" s="1">
        <v>11</v>
      </c>
      <c r="Q1523" s="1">
        <v>20231110</v>
      </c>
      <c r="R1523" s="1">
        <v>20231127</v>
      </c>
      <c r="S1523" s="1">
        <v>20231127</v>
      </c>
      <c r="T1523" s="1" t="s">
        <v>38</v>
      </c>
      <c r="U1523" s="1" t="b">
        <v>0</v>
      </c>
      <c r="V1523" s="1" t="b">
        <v>0</v>
      </c>
      <c r="W1523" s="1" t="str" cm="1">
        <f t="array" ref="W1523">_xlfn.XLOOKUP(MID(JuchuZan[[#This Row],[Item'#]],2,3),INDEX(_dtRg_Material,,1),INDEX(_dtRg_Material,,2),"-")</f>
        <v>-</v>
      </c>
      <c r="X1523" s="1">
        <f>JuchuZan[[#This Row],[Total Length]]/JuchuZan[[#This Row],[OrderQty]]</f>
        <v>2360</v>
      </c>
      <c r="Y1523" s="87">
        <f>JuchuZan[[#This Row],[TotalPrice]]+Y1522</f>
        <v>3609842.4699999997</v>
      </c>
      <c r="Z15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3" s="1">
        <f>JuchuZan[[#This Row],[Total Length]]/JuchuZan[[#This Row],[Total Block]]</f>
        <v>1180</v>
      </c>
      <c r="AB1523" s="1">
        <f>JuchuZan[[#This Row],[TotalPrice]]/JuchuZan[[#This Row],[OrderQty]]</f>
        <v>654</v>
      </c>
      <c r="AC1523" s="1" t="e">
        <f>_xlfn.XLOOKUP(JuchuZan[[#This Row],[H'#]],#REF!,#REF!,"NA",0)</f>
        <v>#REF!</v>
      </c>
      <c r="AD1523" s="1" t="e">
        <f>_xlfn.XLOOKUP(JuchuZan[[#This Row],[H'#]],#REF!,#REF!,"NA",0)</f>
        <v>#REF!</v>
      </c>
      <c r="AE1523" s="1" t="str">
        <f>_xlfn.XLOOKUP(JuchuZan[[#This Row],[H'#]],[3]Sheet1!$H$2:$H$1079,[3]Sheet1!$B$2:$B$1079,"NA",0)</f>
        <v>NA</v>
      </c>
    </row>
    <row r="1524" spans="1:31" hidden="1">
      <c r="A1524" s="1" t="s">
        <v>3622</v>
      </c>
      <c r="B1524" s="1" t="s">
        <v>273</v>
      </c>
      <c r="C1524" s="1" t="s">
        <v>274</v>
      </c>
      <c r="D1524" s="1">
        <v>50</v>
      </c>
      <c r="E1524" s="1">
        <v>83500</v>
      </c>
      <c r="F1524" s="1">
        <v>0</v>
      </c>
      <c r="G1524" s="1" t="s">
        <v>275</v>
      </c>
      <c r="H1524" s="1" t="s">
        <v>270</v>
      </c>
      <c r="I1524" s="1" t="s">
        <v>271</v>
      </c>
      <c r="J1524" s="1" t="s">
        <v>38</v>
      </c>
      <c r="K1524" s="1" t="s">
        <v>38</v>
      </c>
      <c r="L1524" s="1" t="s">
        <v>38</v>
      </c>
      <c r="M1524" s="1" t="s">
        <v>38</v>
      </c>
      <c r="N1524" s="1">
        <v>890</v>
      </c>
      <c r="O1524" s="2">
        <v>44500</v>
      </c>
      <c r="P1524" s="1">
        <v>11</v>
      </c>
      <c r="Q1524" s="1">
        <v>20231127</v>
      </c>
      <c r="R1524" s="1">
        <v>20231127</v>
      </c>
      <c r="S1524" s="1">
        <v>20231127</v>
      </c>
      <c r="T1524" s="1" t="s">
        <v>38</v>
      </c>
      <c r="U1524" s="1" t="b">
        <v>0</v>
      </c>
      <c r="V1524" s="1" t="b">
        <v>0</v>
      </c>
      <c r="W1524" s="1" t="str" cm="1">
        <f t="array" ref="W1524">_xlfn.XLOOKUP(MID(JuchuZan[[#This Row],[Item'#]],2,3),INDEX(_dtRg_Material,,1),INDEX(_dtRg_Material,,2),"-")</f>
        <v>-</v>
      </c>
      <c r="X1524" s="1">
        <f>JuchuZan[[#This Row],[Total Length]]/JuchuZan[[#This Row],[OrderQty]]</f>
        <v>1670</v>
      </c>
      <c r="Y1524" s="87">
        <f>JuchuZan[[#This Row],[TotalPrice]]+Y1523</f>
        <v>3654342.4699999997</v>
      </c>
      <c r="Z15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4" s="1" t="e">
        <f>JuchuZan[[#This Row],[Total Length]]/JuchuZan[[#This Row],[Total Block]]</f>
        <v>#DIV/0!</v>
      </c>
      <c r="AB1524" s="1">
        <f>JuchuZan[[#This Row],[TotalPrice]]/JuchuZan[[#This Row],[OrderQty]]</f>
        <v>890</v>
      </c>
      <c r="AC1524" s="1" t="e">
        <f>_xlfn.XLOOKUP(JuchuZan[[#This Row],[H'#]],#REF!,#REF!,"NA",0)</f>
        <v>#REF!</v>
      </c>
      <c r="AD1524" s="1" t="e">
        <f>_xlfn.XLOOKUP(JuchuZan[[#This Row],[H'#]],#REF!,#REF!,"NA",0)</f>
        <v>#REF!</v>
      </c>
      <c r="AE1524" s="1" t="str">
        <f>_xlfn.XLOOKUP(JuchuZan[[#This Row],[H'#]],[3]Sheet1!$H$2:$H$1079,[3]Sheet1!$B$2:$B$1079,"NA",0)</f>
        <v>NA</v>
      </c>
    </row>
    <row r="1525" spans="1:31">
      <c r="A1525" s="88" t="s">
        <v>3623</v>
      </c>
      <c r="B1525" s="1" t="s">
        <v>2839</v>
      </c>
      <c r="C1525" s="1" t="s">
        <v>2840</v>
      </c>
      <c r="D1525" s="1">
        <v>50</v>
      </c>
      <c r="E1525" s="1">
        <v>58500</v>
      </c>
      <c r="F1525" s="1">
        <v>100</v>
      </c>
      <c r="G1525" s="1" t="s">
        <v>559</v>
      </c>
      <c r="H1525" s="1" t="s">
        <v>1568</v>
      </c>
      <c r="I1525" s="1" t="s">
        <v>1569</v>
      </c>
      <c r="J1525" s="1" t="s">
        <v>51</v>
      </c>
      <c r="K1525" s="1" t="s">
        <v>60</v>
      </c>
      <c r="L1525" s="1" t="s">
        <v>96</v>
      </c>
      <c r="M1525" s="1" t="s">
        <v>208</v>
      </c>
      <c r="N1525" s="1">
        <v>170</v>
      </c>
      <c r="O1525" s="2">
        <v>8500</v>
      </c>
      <c r="P1525" s="1">
        <v>11</v>
      </c>
      <c r="Q1525" s="1">
        <v>20231124</v>
      </c>
      <c r="R1525" s="1">
        <v>20231127</v>
      </c>
      <c r="S1525" s="1">
        <v>20231127</v>
      </c>
      <c r="T1525" s="1" t="s">
        <v>38</v>
      </c>
      <c r="U1525" s="1" t="b">
        <v>0</v>
      </c>
      <c r="V1525" s="1" t="b">
        <v>1</v>
      </c>
      <c r="W1525" s="1" t="str" cm="1">
        <f t="array" ref="W1525">_xlfn.XLOOKUP(MID(JuchuZan[[#This Row],[Item'#]],2,3),INDEX(_dtRg_Material,,1),INDEX(_dtRg_Material,,2),"-")</f>
        <v>-</v>
      </c>
      <c r="X1525" s="1">
        <f>JuchuZan[[#This Row],[Total Length]]/JuchuZan[[#This Row],[OrderQty]]</f>
        <v>1170</v>
      </c>
      <c r="Y1525" s="87">
        <f>JuchuZan[[#This Row],[TotalPrice]]+Y1524</f>
        <v>3662842.4699999997</v>
      </c>
      <c r="Z15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525" s="1">
        <f>JuchuZan[[#This Row],[Total Length]]/JuchuZan[[#This Row],[Total Block]]</f>
        <v>585</v>
      </c>
      <c r="AB1525" s="1">
        <f>JuchuZan[[#This Row],[TotalPrice]]/JuchuZan[[#This Row],[OrderQty]]</f>
        <v>170</v>
      </c>
      <c r="AC1525" s="1" t="e">
        <f>_xlfn.XLOOKUP(JuchuZan[[#This Row],[H'#]],#REF!,#REF!,"NA",0)</f>
        <v>#REF!</v>
      </c>
      <c r="AD1525" s="1" t="e">
        <f>_xlfn.XLOOKUP(JuchuZan[[#This Row],[H'#]],#REF!,#REF!,"NA",0)</f>
        <v>#REF!</v>
      </c>
      <c r="AE1525" s="1" t="str">
        <f>_xlfn.XLOOKUP(JuchuZan[[#This Row],[H'#]],[3]Sheet1!$H$2:$H$1079,[3]Sheet1!$B$2:$B$1079,"NA",0)</f>
        <v>NA</v>
      </c>
    </row>
    <row r="1526" spans="1:31" hidden="1">
      <c r="A1526" s="1" t="s">
        <v>3624</v>
      </c>
      <c r="B1526" s="1" t="s">
        <v>3625</v>
      </c>
      <c r="C1526" s="1" t="s">
        <v>3626</v>
      </c>
      <c r="D1526" s="1">
        <v>2</v>
      </c>
      <c r="E1526" s="1">
        <v>1160</v>
      </c>
      <c r="F1526" s="1">
        <v>4</v>
      </c>
      <c r="G1526" s="1" t="s">
        <v>2380</v>
      </c>
      <c r="H1526" s="1" t="s">
        <v>102</v>
      </c>
      <c r="I1526" s="1" t="s">
        <v>103</v>
      </c>
      <c r="J1526" s="1" t="s">
        <v>355</v>
      </c>
      <c r="K1526" s="1" t="s">
        <v>105</v>
      </c>
      <c r="L1526" s="1" t="s">
        <v>38</v>
      </c>
      <c r="M1526" s="1" t="s">
        <v>38</v>
      </c>
      <c r="N1526" s="1">
        <v>155.55000000000001</v>
      </c>
      <c r="O1526" s="2">
        <v>311.10000000000002</v>
      </c>
      <c r="P1526" s="1">
        <v>11</v>
      </c>
      <c r="Q1526" s="1">
        <v>20231127</v>
      </c>
      <c r="R1526" s="1">
        <v>20231127</v>
      </c>
      <c r="S1526" s="1">
        <v>20231127</v>
      </c>
      <c r="T1526" s="1" t="s">
        <v>38</v>
      </c>
      <c r="U1526" s="1" t="b">
        <v>0</v>
      </c>
      <c r="V1526" s="1" t="b">
        <v>0</v>
      </c>
      <c r="W1526" s="1" t="str" cm="1">
        <f t="array" ref="W1526">_xlfn.XLOOKUP(MID(JuchuZan[[#This Row],[Item'#]],2,3),INDEX(_dtRg_Material,,1),INDEX(_dtRg_Material,,2),"-")</f>
        <v>-</v>
      </c>
      <c r="X1526" s="1">
        <f>JuchuZan[[#This Row],[Total Length]]/JuchuZan[[#This Row],[OrderQty]]</f>
        <v>580</v>
      </c>
      <c r="Y1526" s="87">
        <f>JuchuZan[[#This Row],[TotalPrice]]+Y1525</f>
        <v>3663153.57</v>
      </c>
      <c r="Z15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6" s="1">
        <f>JuchuZan[[#This Row],[Total Length]]/JuchuZan[[#This Row],[Total Block]]</f>
        <v>290</v>
      </c>
      <c r="AB1526" s="1">
        <f>JuchuZan[[#This Row],[TotalPrice]]/JuchuZan[[#This Row],[OrderQty]]</f>
        <v>155.55000000000001</v>
      </c>
      <c r="AC1526" s="1" t="e">
        <f>_xlfn.XLOOKUP(JuchuZan[[#This Row],[H'#]],#REF!,#REF!,"NA",0)</f>
        <v>#REF!</v>
      </c>
      <c r="AD1526" s="1" t="e">
        <f>_xlfn.XLOOKUP(JuchuZan[[#This Row],[H'#]],#REF!,#REF!,"NA",0)</f>
        <v>#REF!</v>
      </c>
      <c r="AE1526" s="1" t="str">
        <f>_xlfn.XLOOKUP(JuchuZan[[#This Row],[H'#]],[3]Sheet1!$H$2:$H$1079,[3]Sheet1!$B$2:$B$1079,"NA",0)</f>
        <v>NA</v>
      </c>
    </row>
    <row r="1527" spans="1:31" hidden="1">
      <c r="A1527" s="1" t="s">
        <v>3627</v>
      </c>
      <c r="B1527" s="1" t="s">
        <v>3628</v>
      </c>
      <c r="C1527" s="1" t="s">
        <v>3629</v>
      </c>
      <c r="D1527" s="1">
        <v>62</v>
      </c>
      <c r="E1527" s="1">
        <v>8990</v>
      </c>
      <c r="F1527" s="1">
        <v>124</v>
      </c>
      <c r="G1527" s="1" t="s">
        <v>135</v>
      </c>
      <c r="H1527" s="1" t="s">
        <v>172</v>
      </c>
      <c r="I1527" s="1" t="s">
        <v>173</v>
      </c>
      <c r="J1527" s="1" t="s">
        <v>243</v>
      </c>
      <c r="K1527" s="1" t="s">
        <v>185</v>
      </c>
      <c r="L1527" s="1" t="s">
        <v>38</v>
      </c>
      <c r="M1527" s="1" t="s">
        <v>38</v>
      </c>
      <c r="N1527" s="1">
        <v>40.49</v>
      </c>
      <c r="O1527" s="2">
        <v>2510.38</v>
      </c>
      <c r="P1527" s="1">
        <v>11</v>
      </c>
      <c r="Q1527" s="1">
        <v>20231219</v>
      </c>
      <c r="R1527" s="1">
        <v>20231127</v>
      </c>
      <c r="S1527" s="1">
        <v>20231219</v>
      </c>
      <c r="T1527" s="1" t="s">
        <v>38</v>
      </c>
      <c r="U1527" s="1" t="b">
        <v>0</v>
      </c>
      <c r="V1527" s="1" t="b">
        <v>0</v>
      </c>
      <c r="W1527" s="1" t="str" cm="1">
        <f t="array" ref="W1527">_xlfn.XLOOKUP(MID(JuchuZan[[#This Row],[Item'#]],2,3),INDEX(_dtRg_Material,,1),INDEX(_dtRg_Material,,2),"-")</f>
        <v>M</v>
      </c>
      <c r="X1527" s="1">
        <f>JuchuZan[[#This Row],[Total Length]]/JuchuZan[[#This Row],[OrderQty]]</f>
        <v>145</v>
      </c>
      <c r="Y1527" s="87">
        <f>JuchuZan[[#This Row],[TotalPrice]]+Y1526</f>
        <v>3665663.9499999997</v>
      </c>
      <c r="Z15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7" s="1">
        <f>JuchuZan[[#This Row],[Total Length]]/JuchuZan[[#This Row],[Total Block]]</f>
        <v>72.5</v>
      </c>
      <c r="AB1527" s="1">
        <f>JuchuZan[[#This Row],[TotalPrice]]/JuchuZan[[#This Row],[OrderQty]]</f>
        <v>40.49</v>
      </c>
      <c r="AC1527" s="1" t="e">
        <f>_xlfn.XLOOKUP(JuchuZan[[#This Row],[H'#]],#REF!,#REF!,"NA",0)</f>
        <v>#REF!</v>
      </c>
      <c r="AD1527" s="1" t="e">
        <f>_xlfn.XLOOKUP(JuchuZan[[#This Row],[H'#]],#REF!,#REF!,"NA",0)</f>
        <v>#REF!</v>
      </c>
      <c r="AE1527" s="1" t="str">
        <f>_xlfn.XLOOKUP(JuchuZan[[#This Row],[H'#]],[3]Sheet1!$H$2:$H$1079,[3]Sheet1!$B$2:$B$1079,"NA",0)</f>
        <v>NA</v>
      </c>
    </row>
    <row r="1528" spans="1:31" hidden="1">
      <c r="A1528" s="1" t="s">
        <v>3630</v>
      </c>
      <c r="B1528" s="1" t="s">
        <v>133</v>
      </c>
      <c r="C1528" s="1" t="s">
        <v>134</v>
      </c>
      <c r="D1528" s="1">
        <v>62</v>
      </c>
      <c r="E1528" s="1">
        <v>30876</v>
      </c>
      <c r="F1528" s="1">
        <v>124</v>
      </c>
      <c r="G1528" s="1" t="s">
        <v>135</v>
      </c>
      <c r="H1528" s="1" t="s">
        <v>49</v>
      </c>
      <c r="I1528" s="1" t="s">
        <v>50</v>
      </c>
      <c r="J1528" s="1" t="s">
        <v>59</v>
      </c>
      <c r="K1528" s="1" t="s">
        <v>82</v>
      </c>
      <c r="L1528" s="1" t="s">
        <v>38</v>
      </c>
      <c r="M1528" s="1" t="s">
        <v>38</v>
      </c>
      <c r="N1528" s="1">
        <v>104.09</v>
      </c>
      <c r="O1528" s="2">
        <v>6453.58</v>
      </c>
      <c r="P1528" s="1">
        <v>11</v>
      </c>
      <c r="Q1528" s="1">
        <v>20231219</v>
      </c>
      <c r="R1528" s="1">
        <v>20231127</v>
      </c>
      <c r="S1528" s="1">
        <v>20231219</v>
      </c>
      <c r="T1528" s="1" t="s">
        <v>38</v>
      </c>
      <c r="U1528" s="1" t="b">
        <v>1</v>
      </c>
      <c r="V1528" s="1" t="b">
        <v>0</v>
      </c>
      <c r="W1528" s="1" t="str" cm="1">
        <f t="array" ref="W1528">_xlfn.XLOOKUP(MID(JuchuZan[[#This Row],[Item'#]],2,3),INDEX(_dtRg_Material,,1),INDEX(_dtRg_Material,,2),"-")</f>
        <v>-</v>
      </c>
      <c r="X1528" s="1">
        <f>JuchuZan[[#This Row],[Total Length]]/JuchuZan[[#This Row],[OrderQty]]</f>
        <v>498</v>
      </c>
      <c r="Y1528" s="87">
        <f>JuchuZan[[#This Row],[TotalPrice]]+Y1527</f>
        <v>3672117.53</v>
      </c>
      <c r="Z15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8" s="1">
        <f>JuchuZan[[#This Row],[Total Length]]/JuchuZan[[#This Row],[Total Block]]</f>
        <v>249</v>
      </c>
      <c r="AB1528" s="1">
        <f>JuchuZan[[#This Row],[TotalPrice]]/JuchuZan[[#This Row],[OrderQty]]</f>
        <v>104.09</v>
      </c>
      <c r="AC1528" s="1" t="e">
        <f>_xlfn.XLOOKUP(JuchuZan[[#This Row],[H'#]],#REF!,#REF!,"NA",0)</f>
        <v>#REF!</v>
      </c>
      <c r="AD1528" s="1" t="e">
        <f>_xlfn.XLOOKUP(JuchuZan[[#This Row],[H'#]],#REF!,#REF!,"NA",0)</f>
        <v>#REF!</v>
      </c>
      <c r="AE1528" s="1" t="str">
        <f>_xlfn.XLOOKUP(JuchuZan[[#This Row],[H'#]],[3]Sheet1!$H$2:$H$1079,[3]Sheet1!$B$2:$B$1079,"NA",0)</f>
        <v>NA</v>
      </c>
    </row>
    <row r="1529" spans="1:31" hidden="1">
      <c r="A1529" s="1" t="s">
        <v>3631</v>
      </c>
      <c r="B1529" s="1" t="s">
        <v>3632</v>
      </c>
      <c r="C1529" s="1" t="s">
        <v>3633</v>
      </c>
      <c r="D1529" s="1">
        <v>62</v>
      </c>
      <c r="E1529" s="1">
        <v>16678</v>
      </c>
      <c r="F1529" s="1">
        <v>124</v>
      </c>
      <c r="G1529" s="1" t="s">
        <v>135</v>
      </c>
      <c r="H1529" s="1" t="s">
        <v>172</v>
      </c>
      <c r="I1529" s="1" t="s">
        <v>173</v>
      </c>
      <c r="J1529" s="1" t="s">
        <v>243</v>
      </c>
      <c r="K1529" s="1" t="s">
        <v>185</v>
      </c>
      <c r="L1529" s="1" t="s">
        <v>38</v>
      </c>
      <c r="M1529" s="1" t="s">
        <v>38</v>
      </c>
      <c r="N1529" s="1">
        <v>58.13</v>
      </c>
      <c r="O1529" s="2">
        <v>3604.06</v>
      </c>
      <c r="P1529" s="1">
        <v>11</v>
      </c>
      <c r="Q1529" s="1">
        <v>20231219</v>
      </c>
      <c r="R1529" s="1">
        <v>20231127</v>
      </c>
      <c r="S1529" s="1">
        <v>20231219</v>
      </c>
      <c r="T1529" s="1" t="s">
        <v>38</v>
      </c>
      <c r="U1529" s="1" t="b">
        <v>0</v>
      </c>
      <c r="V1529" s="1" t="b">
        <v>0</v>
      </c>
      <c r="W1529" s="1" t="str" cm="1">
        <f t="array" ref="W1529">_xlfn.XLOOKUP(MID(JuchuZan[[#This Row],[Item'#]],2,3),INDEX(_dtRg_Material,,1),INDEX(_dtRg_Material,,2),"-")</f>
        <v>M</v>
      </c>
      <c r="X1529" s="1">
        <f>JuchuZan[[#This Row],[Total Length]]/JuchuZan[[#This Row],[OrderQty]]</f>
        <v>269</v>
      </c>
      <c r="Y1529" s="87">
        <f>JuchuZan[[#This Row],[TotalPrice]]+Y1528</f>
        <v>3675721.59</v>
      </c>
      <c r="Z15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29" s="1">
        <f>JuchuZan[[#This Row],[Total Length]]/JuchuZan[[#This Row],[Total Block]]</f>
        <v>134.5</v>
      </c>
      <c r="AB1529" s="1">
        <f>JuchuZan[[#This Row],[TotalPrice]]/JuchuZan[[#This Row],[OrderQty]]</f>
        <v>58.13</v>
      </c>
      <c r="AC1529" s="1" t="e">
        <f>_xlfn.XLOOKUP(JuchuZan[[#This Row],[H'#]],#REF!,#REF!,"NA",0)</f>
        <v>#REF!</v>
      </c>
      <c r="AD1529" s="1" t="e">
        <f>_xlfn.XLOOKUP(JuchuZan[[#This Row],[H'#]],#REF!,#REF!,"NA",0)</f>
        <v>#REF!</v>
      </c>
      <c r="AE1529" s="1" t="str">
        <f>_xlfn.XLOOKUP(JuchuZan[[#This Row],[H'#]],[3]Sheet1!$H$2:$H$1079,[3]Sheet1!$B$2:$B$1079,"NA",0)</f>
        <v>NA</v>
      </c>
    </row>
    <row r="1530" spans="1:31" hidden="1">
      <c r="A1530" s="1" t="s">
        <v>3634</v>
      </c>
      <c r="B1530" s="1" t="s">
        <v>388</v>
      </c>
      <c r="C1530" s="1" t="s">
        <v>389</v>
      </c>
      <c r="D1530" s="1">
        <v>20</v>
      </c>
      <c r="E1530" s="1">
        <v>8000</v>
      </c>
      <c r="F1530" s="1">
        <v>40</v>
      </c>
      <c r="G1530" s="1" t="s">
        <v>135</v>
      </c>
      <c r="H1530" s="1" t="s">
        <v>49</v>
      </c>
      <c r="I1530" s="1" t="s">
        <v>50</v>
      </c>
      <c r="J1530" s="1" t="s">
        <v>59</v>
      </c>
      <c r="K1530" s="1" t="s">
        <v>60</v>
      </c>
      <c r="L1530" s="1" t="s">
        <v>38</v>
      </c>
      <c r="M1530" s="1" t="s">
        <v>53</v>
      </c>
      <c r="N1530" s="1">
        <v>131</v>
      </c>
      <c r="O1530" s="2">
        <v>2620</v>
      </c>
      <c r="P1530" s="1">
        <v>11</v>
      </c>
      <c r="Q1530" s="1">
        <v>20231123</v>
      </c>
      <c r="R1530" s="1">
        <v>20231128</v>
      </c>
      <c r="S1530" s="1">
        <v>20231128</v>
      </c>
      <c r="T1530" s="1" t="s">
        <v>38</v>
      </c>
      <c r="U1530" s="1" t="b">
        <v>1</v>
      </c>
      <c r="V1530" s="1" t="b">
        <v>0</v>
      </c>
      <c r="W1530" s="1" t="str" cm="1">
        <f t="array" ref="W1530">_xlfn.XLOOKUP(MID(JuchuZan[[#This Row],[Item'#]],2,3),INDEX(_dtRg_Material,,1),INDEX(_dtRg_Material,,2),"-")</f>
        <v>-</v>
      </c>
      <c r="X1530" s="1">
        <f>JuchuZan[[#This Row],[Total Length]]/JuchuZan[[#This Row],[OrderQty]]</f>
        <v>400</v>
      </c>
      <c r="Y1530" s="87">
        <f>JuchuZan[[#This Row],[TotalPrice]]+Y1529</f>
        <v>3678341.59</v>
      </c>
      <c r="Z15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0" s="1">
        <f>JuchuZan[[#This Row],[Total Length]]/JuchuZan[[#This Row],[Total Block]]</f>
        <v>200</v>
      </c>
      <c r="AB1530" s="1">
        <f>JuchuZan[[#This Row],[TotalPrice]]/JuchuZan[[#This Row],[OrderQty]]</f>
        <v>131</v>
      </c>
      <c r="AC1530" s="1" t="e">
        <f>_xlfn.XLOOKUP(JuchuZan[[#This Row],[H'#]],#REF!,#REF!,"NA",0)</f>
        <v>#REF!</v>
      </c>
      <c r="AD1530" s="1" t="e">
        <f>_xlfn.XLOOKUP(JuchuZan[[#This Row],[H'#]],#REF!,#REF!,"NA",0)</f>
        <v>#REF!</v>
      </c>
      <c r="AE1530" s="1" t="str">
        <f>_xlfn.XLOOKUP(JuchuZan[[#This Row],[H'#]],[3]Sheet1!$H$2:$H$1079,[3]Sheet1!$B$2:$B$1079,"NA",0)</f>
        <v>NA</v>
      </c>
    </row>
    <row r="1531" spans="1:31" hidden="1">
      <c r="A1531" s="1" t="s">
        <v>3635</v>
      </c>
      <c r="B1531" s="1" t="s">
        <v>3090</v>
      </c>
      <c r="C1531" s="1" t="s">
        <v>3091</v>
      </c>
      <c r="D1531" s="1">
        <v>75</v>
      </c>
      <c r="E1531" s="1">
        <v>120000</v>
      </c>
      <c r="F1531" s="1">
        <v>150</v>
      </c>
      <c r="G1531" s="1" t="s">
        <v>3092</v>
      </c>
      <c r="H1531" s="1" t="s">
        <v>1171</v>
      </c>
      <c r="I1531" s="1" t="s">
        <v>233</v>
      </c>
      <c r="J1531" s="1" t="s">
        <v>59</v>
      </c>
      <c r="K1531" s="1" t="s">
        <v>105</v>
      </c>
      <c r="L1531" s="1" t="s">
        <v>38</v>
      </c>
      <c r="M1531" s="1" t="s">
        <v>38</v>
      </c>
      <c r="N1531" s="1">
        <v>73</v>
      </c>
      <c r="O1531" s="2">
        <v>5475</v>
      </c>
      <c r="P1531" s="1">
        <v>11</v>
      </c>
      <c r="Q1531" s="1">
        <v>20231128</v>
      </c>
      <c r="R1531" s="1">
        <v>20231128</v>
      </c>
      <c r="S1531" s="1">
        <v>20231128</v>
      </c>
      <c r="T1531" s="1" t="s">
        <v>38</v>
      </c>
      <c r="U1531" s="1" t="b">
        <v>0</v>
      </c>
      <c r="V1531" s="1" t="b">
        <v>0</v>
      </c>
      <c r="W1531" s="1" t="str" cm="1">
        <f t="array" ref="W1531">_xlfn.XLOOKUP(MID(JuchuZan[[#This Row],[Item'#]],2,3),INDEX(_dtRg_Material,,1),INDEX(_dtRg_Material,,2),"-")</f>
        <v>-</v>
      </c>
      <c r="X1531" s="1">
        <f>JuchuZan[[#This Row],[Total Length]]/JuchuZan[[#This Row],[OrderQty]]</f>
        <v>1600</v>
      </c>
      <c r="Y1531" s="87">
        <f>JuchuZan[[#This Row],[TotalPrice]]+Y1530</f>
        <v>3683816.59</v>
      </c>
      <c r="Z15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1" s="1">
        <f>JuchuZan[[#This Row],[Total Length]]/JuchuZan[[#This Row],[Total Block]]</f>
        <v>800</v>
      </c>
      <c r="AB1531" s="1">
        <f>JuchuZan[[#This Row],[TotalPrice]]/JuchuZan[[#This Row],[OrderQty]]</f>
        <v>73</v>
      </c>
      <c r="AC1531" s="1" t="e">
        <f>_xlfn.XLOOKUP(JuchuZan[[#This Row],[H'#]],#REF!,#REF!,"NA",0)</f>
        <v>#REF!</v>
      </c>
      <c r="AD1531" s="1" t="e">
        <f>_xlfn.XLOOKUP(JuchuZan[[#This Row],[H'#]],#REF!,#REF!,"NA",0)</f>
        <v>#REF!</v>
      </c>
      <c r="AE1531" s="1" t="str">
        <f>_xlfn.XLOOKUP(JuchuZan[[#This Row],[H'#]],[3]Sheet1!$H$2:$H$1079,[3]Sheet1!$B$2:$B$1079,"NA",0)</f>
        <v>WHEEL CUTTING HALF 3</v>
      </c>
    </row>
    <row r="1532" spans="1:31" hidden="1">
      <c r="A1532" s="1" t="s">
        <v>3636</v>
      </c>
      <c r="B1532" s="1" t="s">
        <v>3138</v>
      </c>
      <c r="C1532" s="1" t="s">
        <v>3139</v>
      </c>
      <c r="D1532" s="1">
        <v>75</v>
      </c>
      <c r="E1532" s="1">
        <v>75000</v>
      </c>
      <c r="F1532" s="1">
        <v>150</v>
      </c>
      <c r="G1532" s="1" t="s">
        <v>3092</v>
      </c>
      <c r="H1532" s="1" t="s">
        <v>66</v>
      </c>
      <c r="I1532" s="1" t="s">
        <v>67</v>
      </c>
      <c r="J1532" s="1" t="s">
        <v>114</v>
      </c>
      <c r="K1532" s="1" t="s">
        <v>60</v>
      </c>
      <c r="L1532" s="1" t="s">
        <v>38</v>
      </c>
      <c r="M1532" s="1" t="s">
        <v>38</v>
      </c>
      <c r="N1532" s="1">
        <v>71</v>
      </c>
      <c r="O1532" s="2">
        <v>5325</v>
      </c>
      <c r="P1532" s="1">
        <v>11</v>
      </c>
      <c r="Q1532" s="1">
        <v>20231128</v>
      </c>
      <c r="R1532" s="1">
        <v>20231128</v>
      </c>
      <c r="S1532" s="1">
        <v>20231128</v>
      </c>
      <c r="T1532" s="1" t="s">
        <v>38</v>
      </c>
      <c r="U1532" s="1" t="b">
        <v>0</v>
      </c>
      <c r="V1532" s="1" t="b">
        <v>0</v>
      </c>
      <c r="W1532" s="1" t="str" cm="1">
        <f t="array" ref="W1532">_xlfn.XLOOKUP(MID(JuchuZan[[#This Row],[Item'#]],2,3),INDEX(_dtRg_Material,,1),INDEX(_dtRg_Material,,2),"-")</f>
        <v>-</v>
      </c>
      <c r="X1532" s="1">
        <f>JuchuZan[[#This Row],[Total Length]]/JuchuZan[[#This Row],[OrderQty]]</f>
        <v>1000</v>
      </c>
      <c r="Y1532" s="87">
        <f>JuchuZan[[#This Row],[TotalPrice]]+Y1531</f>
        <v>3689141.59</v>
      </c>
      <c r="Z15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2" s="1">
        <f>JuchuZan[[#This Row],[Total Length]]/JuchuZan[[#This Row],[Total Block]]</f>
        <v>500</v>
      </c>
      <c r="AB1532" s="1">
        <f>JuchuZan[[#This Row],[TotalPrice]]/JuchuZan[[#This Row],[OrderQty]]</f>
        <v>71</v>
      </c>
      <c r="AC1532" s="1" t="e">
        <f>_xlfn.XLOOKUP(JuchuZan[[#This Row],[H'#]],#REF!,#REF!,"NA",0)</f>
        <v>#REF!</v>
      </c>
      <c r="AD1532" s="1" t="e">
        <f>_xlfn.XLOOKUP(JuchuZan[[#This Row],[H'#]],#REF!,#REF!,"NA",0)</f>
        <v>#REF!</v>
      </c>
      <c r="AE1532" s="1" t="str">
        <f>_xlfn.XLOOKUP(JuchuZan[[#This Row],[H'#]],[3]Sheet1!$H$2:$H$1079,[3]Sheet1!$B$2:$B$1079,"NA",0)</f>
        <v>NA</v>
      </c>
    </row>
    <row r="1533" spans="1:31" hidden="1">
      <c r="A1533" s="1" t="s">
        <v>3637</v>
      </c>
      <c r="B1533" s="1" t="s">
        <v>142</v>
      </c>
      <c r="C1533" s="1" t="s">
        <v>143</v>
      </c>
      <c r="D1533" s="1">
        <v>100</v>
      </c>
      <c r="E1533" s="1">
        <v>0</v>
      </c>
      <c r="F1533" s="1">
        <v>100</v>
      </c>
      <c r="G1533" s="1" t="s">
        <v>144</v>
      </c>
      <c r="H1533" s="1" t="s">
        <v>49</v>
      </c>
      <c r="I1533" s="1" t="s">
        <v>50</v>
      </c>
      <c r="J1533" s="1" t="s">
        <v>59</v>
      </c>
      <c r="K1533" s="1" t="s">
        <v>82</v>
      </c>
      <c r="L1533" s="1" t="s">
        <v>61</v>
      </c>
      <c r="M1533" s="1" t="s">
        <v>38</v>
      </c>
      <c r="N1533" s="1">
        <v>27.77</v>
      </c>
      <c r="O1533" s="2">
        <v>2777</v>
      </c>
      <c r="P1533" s="1">
        <v>11</v>
      </c>
      <c r="Q1533" s="1">
        <v>20231128</v>
      </c>
      <c r="R1533" s="1">
        <v>20231128</v>
      </c>
      <c r="S1533" s="1">
        <v>20231128</v>
      </c>
      <c r="T1533" s="1" t="s">
        <v>38</v>
      </c>
      <c r="U1533" s="1" t="b">
        <v>1</v>
      </c>
      <c r="V1533" s="1" t="b">
        <v>0</v>
      </c>
      <c r="W1533" s="1" t="str" cm="1">
        <f t="array" ref="W1533">_xlfn.XLOOKUP(MID(JuchuZan[[#This Row],[Item'#]],2,3),INDEX(_dtRg_Material,,1),INDEX(_dtRg_Material,,2),"-")</f>
        <v>-</v>
      </c>
      <c r="X1533" s="1">
        <f>JuchuZan[[#This Row],[Total Length]]/JuchuZan[[#This Row],[OrderQty]]</f>
        <v>0</v>
      </c>
      <c r="Y1533" s="87">
        <f>JuchuZan[[#This Row],[TotalPrice]]+Y1532</f>
        <v>3691918.59</v>
      </c>
      <c r="Z15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3" s="1">
        <f>JuchuZan[[#This Row],[Total Length]]/JuchuZan[[#This Row],[Total Block]]</f>
        <v>0</v>
      </c>
      <c r="AB1533" s="1">
        <f>JuchuZan[[#This Row],[TotalPrice]]/JuchuZan[[#This Row],[OrderQty]]</f>
        <v>27.77</v>
      </c>
      <c r="AC1533" s="1" t="e">
        <f>_xlfn.XLOOKUP(JuchuZan[[#This Row],[H'#]],#REF!,#REF!,"NA",0)</f>
        <v>#REF!</v>
      </c>
      <c r="AD1533" s="1" t="e">
        <f>_xlfn.XLOOKUP(JuchuZan[[#This Row],[H'#]],#REF!,#REF!,"NA",0)</f>
        <v>#REF!</v>
      </c>
      <c r="AE1533" s="1" t="str">
        <f>_xlfn.XLOOKUP(JuchuZan[[#This Row],[H'#]],[3]Sheet1!$H$2:$H$1079,[3]Sheet1!$B$2:$B$1079,"NA",0)</f>
        <v>NA</v>
      </c>
    </row>
    <row r="1534" spans="1:31" hidden="1">
      <c r="A1534" s="1" t="s">
        <v>3638</v>
      </c>
      <c r="B1534" s="1" t="s">
        <v>534</v>
      </c>
      <c r="C1534" s="1" t="s">
        <v>535</v>
      </c>
      <c r="D1534" s="1">
        <v>22</v>
      </c>
      <c r="E1534" s="1">
        <v>66000</v>
      </c>
      <c r="F1534" s="1">
        <v>0</v>
      </c>
      <c r="G1534" s="1" t="s">
        <v>536</v>
      </c>
      <c r="H1534" s="1" t="s">
        <v>324</v>
      </c>
      <c r="I1534" s="1" t="s">
        <v>50</v>
      </c>
      <c r="J1534" s="1" t="s">
        <v>325</v>
      </c>
      <c r="K1534" s="1" t="s">
        <v>38</v>
      </c>
      <c r="L1534" s="1" t="s">
        <v>61</v>
      </c>
      <c r="M1534" s="1" t="s">
        <v>38</v>
      </c>
      <c r="N1534" s="1">
        <v>736.81</v>
      </c>
      <c r="O1534" s="2">
        <v>16209.82</v>
      </c>
      <c r="P1534" s="1">
        <v>11</v>
      </c>
      <c r="Q1534" s="1">
        <v>20230914</v>
      </c>
      <c r="R1534" s="1">
        <v>20231128</v>
      </c>
      <c r="S1534" s="1">
        <v>20231128</v>
      </c>
      <c r="T1534" s="1" t="s">
        <v>38</v>
      </c>
      <c r="U1534" s="1" t="b">
        <v>0</v>
      </c>
      <c r="V1534" s="1" t="b">
        <v>0</v>
      </c>
      <c r="W1534" s="1" t="str" cm="1">
        <f t="array" ref="W1534">_xlfn.XLOOKUP(MID(JuchuZan[[#This Row],[Item'#]],2,3),INDEX(_dtRg_Material,,1),INDEX(_dtRg_Material,,2),"-")</f>
        <v>-</v>
      </c>
      <c r="X1534" s="1">
        <f>JuchuZan[[#This Row],[Total Length]]/JuchuZan[[#This Row],[OrderQty]]</f>
        <v>3000</v>
      </c>
      <c r="Y1534" s="87">
        <f>JuchuZan[[#This Row],[TotalPrice]]+Y1533</f>
        <v>3708128.4099999997</v>
      </c>
      <c r="Z15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4" s="1" t="e">
        <f>JuchuZan[[#This Row],[Total Length]]/JuchuZan[[#This Row],[Total Block]]</f>
        <v>#DIV/0!</v>
      </c>
      <c r="AB1534" s="1">
        <f>JuchuZan[[#This Row],[TotalPrice]]/JuchuZan[[#This Row],[OrderQty]]</f>
        <v>736.81</v>
      </c>
      <c r="AC1534" s="1" t="e">
        <f>_xlfn.XLOOKUP(JuchuZan[[#This Row],[H'#]],#REF!,#REF!,"NA",0)</f>
        <v>#REF!</v>
      </c>
      <c r="AD1534" s="1" t="e">
        <f>_xlfn.XLOOKUP(JuchuZan[[#This Row],[H'#]],#REF!,#REF!,"NA",0)</f>
        <v>#REF!</v>
      </c>
      <c r="AE1534" s="1" t="str">
        <f>_xlfn.XLOOKUP(JuchuZan[[#This Row],[H'#]],[3]Sheet1!$H$2:$H$1079,[3]Sheet1!$B$2:$B$1079,"NA",0)</f>
        <v>NA</v>
      </c>
    </row>
    <row r="1535" spans="1:31" hidden="1">
      <c r="A1535" s="1" t="s">
        <v>3639</v>
      </c>
      <c r="B1535" s="1" t="s">
        <v>621</v>
      </c>
      <c r="C1535" s="1" t="s">
        <v>622</v>
      </c>
      <c r="D1535" s="1">
        <v>4</v>
      </c>
      <c r="E1535" s="1">
        <v>0</v>
      </c>
      <c r="F1535" s="1">
        <v>0</v>
      </c>
      <c r="G1535" s="1" t="s">
        <v>269</v>
      </c>
      <c r="H1535" s="1" t="s">
        <v>270</v>
      </c>
      <c r="I1535" s="1" t="s">
        <v>271</v>
      </c>
      <c r="J1535" s="1" t="s">
        <v>38</v>
      </c>
      <c r="K1535" s="1" t="s">
        <v>38</v>
      </c>
      <c r="L1535" s="1" t="s">
        <v>38</v>
      </c>
      <c r="M1535" s="1" t="s">
        <v>38</v>
      </c>
      <c r="N1535" s="1">
        <v>5710</v>
      </c>
      <c r="O1535" s="2">
        <v>22840</v>
      </c>
      <c r="P1535" s="1">
        <v>11</v>
      </c>
      <c r="Q1535" s="1">
        <v>20231129</v>
      </c>
      <c r="R1535" s="1">
        <v>20231129</v>
      </c>
      <c r="S1535" s="1">
        <v>20231129</v>
      </c>
      <c r="T1535" s="1" t="s">
        <v>38</v>
      </c>
      <c r="U1535" s="1" t="b">
        <v>0</v>
      </c>
      <c r="V1535" s="1" t="b">
        <v>0</v>
      </c>
      <c r="W1535" s="1" t="str" cm="1">
        <f t="array" ref="W1535">_xlfn.XLOOKUP(MID(JuchuZan[[#This Row],[Item'#]],2,3),INDEX(_dtRg_Material,,1),INDEX(_dtRg_Material,,2),"-")</f>
        <v>-</v>
      </c>
      <c r="X1535" s="1">
        <f>JuchuZan[[#This Row],[Total Length]]/JuchuZan[[#This Row],[OrderQty]]</f>
        <v>0</v>
      </c>
      <c r="Y1535" s="87">
        <f>JuchuZan[[#This Row],[TotalPrice]]+Y1534</f>
        <v>3730968.4099999997</v>
      </c>
      <c r="Z15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5" s="1" t="e">
        <f>JuchuZan[[#This Row],[Total Length]]/JuchuZan[[#This Row],[Total Block]]</f>
        <v>#DIV/0!</v>
      </c>
      <c r="AB1535" s="1">
        <f>JuchuZan[[#This Row],[TotalPrice]]/JuchuZan[[#This Row],[OrderQty]]</f>
        <v>5710</v>
      </c>
      <c r="AC1535" s="1" t="e">
        <f>_xlfn.XLOOKUP(JuchuZan[[#This Row],[H'#]],#REF!,#REF!,"NA",0)</f>
        <v>#REF!</v>
      </c>
      <c r="AD1535" s="1" t="e">
        <f>_xlfn.XLOOKUP(JuchuZan[[#This Row],[H'#]],#REF!,#REF!,"NA",0)</f>
        <v>#REF!</v>
      </c>
      <c r="AE1535" s="1" t="str">
        <f>_xlfn.XLOOKUP(JuchuZan[[#This Row],[H'#]],[3]Sheet1!$H$2:$H$1079,[3]Sheet1!$B$2:$B$1079,"NA",0)</f>
        <v>NA</v>
      </c>
    </row>
    <row r="1536" spans="1:31" hidden="1">
      <c r="A1536" s="1" t="s">
        <v>3640</v>
      </c>
      <c r="B1536" s="1" t="s">
        <v>621</v>
      </c>
      <c r="C1536" s="1" t="s">
        <v>622</v>
      </c>
      <c r="D1536" s="1">
        <v>4</v>
      </c>
      <c r="E1536" s="1">
        <v>0</v>
      </c>
      <c r="F1536" s="1">
        <v>0</v>
      </c>
      <c r="G1536" s="1" t="s">
        <v>269</v>
      </c>
      <c r="H1536" s="1" t="s">
        <v>270</v>
      </c>
      <c r="I1536" s="1" t="s">
        <v>271</v>
      </c>
      <c r="J1536" s="1" t="s">
        <v>38</v>
      </c>
      <c r="K1536" s="1" t="s">
        <v>38</v>
      </c>
      <c r="L1536" s="1" t="s">
        <v>38</v>
      </c>
      <c r="M1536" s="1" t="s">
        <v>38</v>
      </c>
      <c r="N1536" s="1">
        <v>5710</v>
      </c>
      <c r="O1536" s="2">
        <v>22840</v>
      </c>
      <c r="P1536" s="1">
        <v>11</v>
      </c>
      <c r="Q1536" s="1">
        <v>20231129</v>
      </c>
      <c r="R1536" s="1">
        <v>20231129</v>
      </c>
      <c r="S1536" s="1">
        <v>20231129</v>
      </c>
      <c r="T1536" s="1" t="s">
        <v>38</v>
      </c>
      <c r="U1536" s="1" t="b">
        <v>0</v>
      </c>
      <c r="V1536" s="1" t="b">
        <v>0</v>
      </c>
      <c r="W1536" s="1" t="str" cm="1">
        <f t="array" ref="W1536">_xlfn.XLOOKUP(MID(JuchuZan[[#This Row],[Item'#]],2,3),INDEX(_dtRg_Material,,1),INDEX(_dtRg_Material,,2),"-")</f>
        <v>-</v>
      </c>
      <c r="X1536" s="1">
        <f>JuchuZan[[#This Row],[Total Length]]/JuchuZan[[#This Row],[OrderQty]]</f>
        <v>0</v>
      </c>
      <c r="Y1536" s="87">
        <f>JuchuZan[[#This Row],[TotalPrice]]+Y1535</f>
        <v>3753808.4099999997</v>
      </c>
      <c r="Z15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6" s="1" t="e">
        <f>JuchuZan[[#This Row],[Total Length]]/JuchuZan[[#This Row],[Total Block]]</f>
        <v>#DIV/0!</v>
      </c>
      <c r="AB1536" s="1">
        <f>JuchuZan[[#This Row],[TotalPrice]]/JuchuZan[[#This Row],[OrderQty]]</f>
        <v>5710</v>
      </c>
      <c r="AC1536" s="1" t="e">
        <f>_xlfn.XLOOKUP(JuchuZan[[#This Row],[H'#]],#REF!,#REF!,"NA",0)</f>
        <v>#REF!</v>
      </c>
      <c r="AD1536" s="1" t="e">
        <f>_xlfn.XLOOKUP(JuchuZan[[#This Row],[H'#]],#REF!,#REF!,"NA",0)</f>
        <v>#REF!</v>
      </c>
      <c r="AE1536" s="1" t="str">
        <f>_xlfn.XLOOKUP(JuchuZan[[#This Row],[H'#]],[3]Sheet1!$H$2:$H$1079,[3]Sheet1!$B$2:$B$1079,"NA",0)</f>
        <v>NA</v>
      </c>
    </row>
    <row r="1537" spans="1:31" hidden="1">
      <c r="A1537" s="1" t="s">
        <v>3641</v>
      </c>
      <c r="B1537" s="1" t="s">
        <v>621</v>
      </c>
      <c r="C1537" s="1" t="s">
        <v>622</v>
      </c>
      <c r="D1537" s="1">
        <v>4</v>
      </c>
      <c r="E1537" s="1">
        <v>0</v>
      </c>
      <c r="F1537" s="1">
        <v>0</v>
      </c>
      <c r="G1537" s="1" t="s">
        <v>269</v>
      </c>
      <c r="H1537" s="1" t="s">
        <v>270</v>
      </c>
      <c r="I1537" s="1" t="s">
        <v>271</v>
      </c>
      <c r="J1537" s="1" t="s">
        <v>38</v>
      </c>
      <c r="K1537" s="1" t="s">
        <v>38</v>
      </c>
      <c r="L1537" s="1" t="s">
        <v>38</v>
      </c>
      <c r="M1537" s="1" t="s">
        <v>38</v>
      </c>
      <c r="N1537" s="1">
        <v>5710</v>
      </c>
      <c r="O1537" s="2">
        <v>22840</v>
      </c>
      <c r="P1537" s="1">
        <v>11</v>
      </c>
      <c r="Q1537" s="1">
        <v>20231129</v>
      </c>
      <c r="R1537" s="1">
        <v>20231129</v>
      </c>
      <c r="S1537" s="1">
        <v>20231129</v>
      </c>
      <c r="T1537" s="1" t="s">
        <v>38</v>
      </c>
      <c r="U1537" s="1" t="b">
        <v>0</v>
      </c>
      <c r="V1537" s="1" t="b">
        <v>0</v>
      </c>
      <c r="W1537" s="1" t="str" cm="1">
        <f t="array" ref="W1537">_xlfn.XLOOKUP(MID(JuchuZan[[#This Row],[Item'#]],2,3),INDEX(_dtRg_Material,,1),INDEX(_dtRg_Material,,2),"-")</f>
        <v>-</v>
      </c>
      <c r="X1537" s="1">
        <f>JuchuZan[[#This Row],[Total Length]]/JuchuZan[[#This Row],[OrderQty]]</f>
        <v>0</v>
      </c>
      <c r="Y1537" s="87">
        <f>JuchuZan[[#This Row],[TotalPrice]]+Y1536</f>
        <v>3776648.4099999997</v>
      </c>
      <c r="Z15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7" s="1" t="e">
        <f>JuchuZan[[#This Row],[Total Length]]/JuchuZan[[#This Row],[Total Block]]</f>
        <v>#DIV/0!</v>
      </c>
      <c r="AB1537" s="1">
        <f>JuchuZan[[#This Row],[TotalPrice]]/JuchuZan[[#This Row],[OrderQty]]</f>
        <v>5710</v>
      </c>
      <c r="AC1537" s="1" t="e">
        <f>_xlfn.XLOOKUP(JuchuZan[[#This Row],[H'#]],#REF!,#REF!,"NA",0)</f>
        <v>#REF!</v>
      </c>
      <c r="AD1537" s="1" t="e">
        <f>_xlfn.XLOOKUP(JuchuZan[[#This Row],[H'#]],#REF!,#REF!,"NA",0)</f>
        <v>#REF!</v>
      </c>
      <c r="AE1537" s="1" t="str">
        <f>_xlfn.XLOOKUP(JuchuZan[[#This Row],[H'#]],[3]Sheet1!$H$2:$H$1079,[3]Sheet1!$B$2:$B$1079,"NA",0)</f>
        <v>NA</v>
      </c>
    </row>
    <row r="1538" spans="1:31" hidden="1">
      <c r="A1538" s="1" t="s">
        <v>3642</v>
      </c>
      <c r="B1538" s="1" t="s">
        <v>624</v>
      </c>
      <c r="C1538" s="1" t="s">
        <v>625</v>
      </c>
      <c r="D1538" s="1">
        <v>4</v>
      </c>
      <c r="E1538" s="1">
        <v>0</v>
      </c>
      <c r="F1538" s="1">
        <v>0</v>
      </c>
      <c r="G1538" s="1" t="s">
        <v>269</v>
      </c>
      <c r="H1538" s="1" t="s">
        <v>270</v>
      </c>
      <c r="I1538" s="1" t="s">
        <v>271</v>
      </c>
      <c r="J1538" s="1" t="s">
        <v>38</v>
      </c>
      <c r="K1538" s="1" t="s">
        <v>38</v>
      </c>
      <c r="L1538" s="1" t="s">
        <v>38</v>
      </c>
      <c r="M1538" s="1" t="s">
        <v>38</v>
      </c>
      <c r="N1538" s="1">
        <v>8347</v>
      </c>
      <c r="O1538" s="2">
        <v>33388</v>
      </c>
      <c r="P1538" s="1">
        <v>11</v>
      </c>
      <c r="Q1538" s="1">
        <v>20231129</v>
      </c>
      <c r="R1538" s="1">
        <v>20231129</v>
      </c>
      <c r="S1538" s="1">
        <v>20231129</v>
      </c>
      <c r="T1538" s="1" t="s">
        <v>38</v>
      </c>
      <c r="U1538" s="1" t="b">
        <v>0</v>
      </c>
      <c r="V1538" s="1" t="b">
        <v>0</v>
      </c>
      <c r="W1538" s="1" t="str" cm="1">
        <f t="array" ref="W1538">_xlfn.XLOOKUP(MID(JuchuZan[[#This Row],[Item'#]],2,3),INDEX(_dtRg_Material,,1),INDEX(_dtRg_Material,,2),"-")</f>
        <v>-</v>
      </c>
      <c r="X1538" s="1">
        <f>JuchuZan[[#This Row],[Total Length]]/JuchuZan[[#This Row],[OrderQty]]</f>
        <v>0</v>
      </c>
      <c r="Y1538" s="87">
        <f>JuchuZan[[#This Row],[TotalPrice]]+Y1537</f>
        <v>3810036.4099999997</v>
      </c>
      <c r="Z15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8" s="1" t="e">
        <f>JuchuZan[[#This Row],[Total Length]]/JuchuZan[[#This Row],[Total Block]]</f>
        <v>#DIV/0!</v>
      </c>
      <c r="AB1538" s="1">
        <f>JuchuZan[[#This Row],[TotalPrice]]/JuchuZan[[#This Row],[OrderQty]]</f>
        <v>8347</v>
      </c>
      <c r="AC1538" s="1" t="e">
        <f>_xlfn.XLOOKUP(JuchuZan[[#This Row],[H'#]],#REF!,#REF!,"NA",0)</f>
        <v>#REF!</v>
      </c>
      <c r="AD1538" s="1" t="e">
        <f>_xlfn.XLOOKUP(JuchuZan[[#This Row],[H'#]],#REF!,#REF!,"NA",0)</f>
        <v>#REF!</v>
      </c>
      <c r="AE1538" s="1" t="str">
        <f>_xlfn.XLOOKUP(JuchuZan[[#This Row],[H'#]],[3]Sheet1!$H$2:$H$1079,[3]Sheet1!$B$2:$B$1079,"NA",0)</f>
        <v>NA</v>
      </c>
    </row>
    <row r="1539" spans="1:31" hidden="1">
      <c r="A1539" s="1" t="s">
        <v>3643</v>
      </c>
      <c r="B1539" s="1" t="s">
        <v>624</v>
      </c>
      <c r="C1539" s="1" t="s">
        <v>625</v>
      </c>
      <c r="D1539" s="1">
        <v>4</v>
      </c>
      <c r="E1539" s="1">
        <v>0</v>
      </c>
      <c r="F1539" s="1">
        <v>0</v>
      </c>
      <c r="G1539" s="1" t="s">
        <v>269</v>
      </c>
      <c r="H1539" s="1" t="s">
        <v>270</v>
      </c>
      <c r="I1539" s="1" t="s">
        <v>271</v>
      </c>
      <c r="J1539" s="1" t="s">
        <v>38</v>
      </c>
      <c r="K1539" s="1" t="s">
        <v>38</v>
      </c>
      <c r="L1539" s="1" t="s">
        <v>38</v>
      </c>
      <c r="M1539" s="1" t="s">
        <v>38</v>
      </c>
      <c r="N1539" s="1">
        <v>8347</v>
      </c>
      <c r="O1539" s="2">
        <v>33388</v>
      </c>
      <c r="P1539" s="1">
        <v>11</v>
      </c>
      <c r="Q1539" s="1">
        <v>20231129</v>
      </c>
      <c r="R1539" s="1">
        <v>20231129</v>
      </c>
      <c r="S1539" s="1">
        <v>20231129</v>
      </c>
      <c r="T1539" s="1" t="s">
        <v>38</v>
      </c>
      <c r="U1539" s="1" t="b">
        <v>0</v>
      </c>
      <c r="V1539" s="1" t="b">
        <v>0</v>
      </c>
      <c r="W1539" s="1" t="str" cm="1">
        <f t="array" ref="W1539">_xlfn.XLOOKUP(MID(JuchuZan[[#This Row],[Item'#]],2,3),INDEX(_dtRg_Material,,1),INDEX(_dtRg_Material,,2),"-")</f>
        <v>-</v>
      </c>
      <c r="X1539" s="1">
        <f>JuchuZan[[#This Row],[Total Length]]/JuchuZan[[#This Row],[OrderQty]]</f>
        <v>0</v>
      </c>
      <c r="Y1539" s="87">
        <f>JuchuZan[[#This Row],[TotalPrice]]+Y1538</f>
        <v>3843424.4099999997</v>
      </c>
      <c r="Z15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39" s="1" t="e">
        <f>JuchuZan[[#This Row],[Total Length]]/JuchuZan[[#This Row],[Total Block]]</f>
        <v>#DIV/0!</v>
      </c>
      <c r="AB1539" s="1">
        <f>JuchuZan[[#This Row],[TotalPrice]]/JuchuZan[[#This Row],[OrderQty]]</f>
        <v>8347</v>
      </c>
      <c r="AC1539" s="1" t="e">
        <f>_xlfn.XLOOKUP(JuchuZan[[#This Row],[H'#]],#REF!,#REF!,"NA",0)</f>
        <v>#REF!</v>
      </c>
      <c r="AD1539" s="1" t="e">
        <f>_xlfn.XLOOKUP(JuchuZan[[#This Row],[H'#]],#REF!,#REF!,"NA",0)</f>
        <v>#REF!</v>
      </c>
      <c r="AE1539" s="1" t="str">
        <f>_xlfn.XLOOKUP(JuchuZan[[#This Row],[H'#]],[3]Sheet1!$H$2:$H$1079,[3]Sheet1!$B$2:$B$1079,"NA",0)</f>
        <v>NA</v>
      </c>
    </row>
    <row r="1540" spans="1:31" hidden="1">
      <c r="A1540" s="1" t="s">
        <v>3644</v>
      </c>
      <c r="B1540" s="1" t="s">
        <v>624</v>
      </c>
      <c r="C1540" s="1" t="s">
        <v>625</v>
      </c>
      <c r="D1540" s="1">
        <v>4</v>
      </c>
      <c r="E1540" s="1">
        <v>0</v>
      </c>
      <c r="F1540" s="1">
        <v>0</v>
      </c>
      <c r="G1540" s="1" t="s">
        <v>269</v>
      </c>
      <c r="H1540" s="1" t="s">
        <v>270</v>
      </c>
      <c r="I1540" s="1" t="s">
        <v>271</v>
      </c>
      <c r="J1540" s="1" t="s">
        <v>38</v>
      </c>
      <c r="K1540" s="1" t="s">
        <v>38</v>
      </c>
      <c r="L1540" s="1" t="s">
        <v>38</v>
      </c>
      <c r="M1540" s="1" t="s">
        <v>38</v>
      </c>
      <c r="N1540" s="1">
        <v>8347</v>
      </c>
      <c r="O1540" s="2">
        <v>33388</v>
      </c>
      <c r="P1540" s="1">
        <v>11</v>
      </c>
      <c r="Q1540" s="1">
        <v>20231129</v>
      </c>
      <c r="R1540" s="1">
        <v>20231129</v>
      </c>
      <c r="S1540" s="1">
        <v>20231129</v>
      </c>
      <c r="T1540" s="1" t="s">
        <v>38</v>
      </c>
      <c r="U1540" s="1" t="b">
        <v>0</v>
      </c>
      <c r="V1540" s="1" t="b">
        <v>0</v>
      </c>
      <c r="W1540" s="1" t="str" cm="1">
        <f t="array" ref="W1540">_xlfn.XLOOKUP(MID(JuchuZan[[#This Row],[Item'#]],2,3),INDEX(_dtRg_Material,,1),INDEX(_dtRg_Material,,2),"-")</f>
        <v>-</v>
      </c>
      <c r="X1540" s="1">
        <f>JuchuZan[[#This Row],[Total Length]]/JuchuZan[[#This Row],[OrderQty]]</f>
        <v>0</v>
      </c>
      <c r="Y1540" s="87">
        <f>JuchuZan[[#This Row],[TotalPrice]]+Y1539</f>
        <v>3876812.4099999997</v>
      </c>
      <c r="Z15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0" s="1" t="e">
        <f>JuchuZan[[#This Row],[Total Length]]/JuchuZan[[#This Row],[Total Block]]</f>
        <v>#DIV/0!</v>
      </c>
      <c r="AB1540" s="1">
        <f>JuchuZan[[#This Row],[TotalPrice]]/JuchuZan[[#This Row],[OrderQty]]</f>
        <v>8347</v>
      </c>
      <c r="AC1540" s="1" t="e">
        <f>_xlfn.XLOOKUP(JuchuZan[[#This Row],[H'#]],#REF!,#REF!,"NA",0)</f>
        <v>#REF!</v>
      </c>
      <c r="AD1540" s="1" t="e">
        <f>_xlfn.XLOOKUP(JuchuZan[[#This Row],[H'#]],#REF!,#REF!,"NA",0)</f>
        <v>#REF!</v>
      </c>
      <c r="AE1540" s="1" t="str">
        <f>_xlfn.XLOOKUP(JuchuZan[[#This Row],[H'#]],[3]Sheet1!$H$2:$H$1079,[3]Sheet1!$B$2:$B$1079,"NA",0)</f>
        <v>NA</v>
      </c>
    </row>
    <row r="1541" spans="1:31" hidden="1">
      <c r="A1541" s="1" t="s">
        <v>3645</v>
      </c>
      <c r="B1541" s="1" t="s">
        <v>2131</v>
      </c>
      <c r="C1541" s="1" t="s">
        <v>2132</v>
      </c>
      <c r="D1541" s="1">
        <v>10</v>
      </c>
      <c r="E1541" s="1">
        <v>7400</v>
      </c>
      <c r="F1541" s="1">
        <v>20</v>
      </c>
      <c r="G1541" s="1" t="s">
        <v>101</v>
      </c>
      <c r="H1541" s="1" t="s">
        <v>629</v>
      </c>
      <c r="I1541" s="1" t="s">
        <v>103</v>
      </c>
      <c r="J1541" s="1" t="s">
        <v>104</v>
      </c>
      <c r="K1541" s="1" t="s">
        <v>105</v>
      </c>
      <c r="L1541" s="1" t="s">
        <v>106</v>
      </c>
      <c r="M1541" s="1" t="s">
        <v>53</v>
      </c>
      <c r="N1541" s="1">
        <v>274.43</v>
      </c>
      <c r="O1541" s="2">
        <v>2744.3</v>
      </c>
      <c r="P1541" s="1">
        <v>11</v>
      </c>
      <c r="Q1541" s="1">
        <v>20231129</v>
      </c>
      <c r="R1541" s="1">
        <v>20231129</v>
      </c>
      <c r="S1541" s="1">
        <v>20231129</v>
      </c>
      <c r="T1541" s="1" t="s">
        <v>38</v>
      </c>
      <c r="U1541" s="1" t="b">
        <v>0</v>
      </c>
      <c r="V1541" s="1" t="b">
        <v>0</v>
      </c>
      <c r="W1541" s="1" t="str" cm="1">
        <f t="array" ref="W1541">_xlfn.XLOOKUP(MID(JuchuZan[[#This Row],[Item'#]],2,3),INDEX(_dtRg_Material,,1),INDEX(_dtRg_Material,,2),"-")</f>
        <v>M</v>
      </c>
      <c r="X1541" s="1">
        <f>JuchuZan[[#This Row],[Total Length]]/JuchuZan[[#This Row],[OrderQty]]</f>
        <v>740</v>
      </c>
      <c r="Y1541" s="87">
        <f>JuchuZan[[#This Row],[TotalPrice]]+Y1540</f>
        <v>3879556.7099999995</v>
      </c>
      <c r="Z15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1" s="1">
        <f>JuchuZan[[#This Row],[Total Length]]/JuchuZan[[#This Row],[Total Block]]</f>
        <v>370</v>
      </c>
      <c r="AB1541" s="1">
        <f>JuchuZan[[#This Row],[TotalPrice]]/JuchuZan[[#This Row],[OrderQty]]</f>
        <v>274.43</v>
      </c>
      <c r="AC1541" s="1" t="e">
        <f>_xlfn.XLOOKUP(JuchuZan[[#This Row],[H'#]],#REF!,#REF!,"NA",0)</f>
        <v>#REF!</v>
      </c>
      <c r="AD1541" s="1" t="e">
        <f>_xlfn.XLOOKUP(JuchuZan[[#This Row],[H'#]],#REF!,#REF!,"NA",0)</f>
        <v>#REF!</v>
      </c>
      <c r="AE1541" s="1" t="str">
        <f>_xlfn.XLOOKUP(JuchuZan[[#This Row],[H'#]],[3]Sheet1!$H$2:$H$1079,[3]Sheet1!$B$2:$B$1079,"NA",0)</f>
        <v>NA</v>
      </c>
    </row>
    <row r="1542" spans="1:31" hidden="1">
      <c r="A1542" s="1" t="s">
        <v>3646</v>
      </c>
      <c r="B1542" s="1" t="s">
        <v>3647</v>
      </c>
      <c r="C1542" s="1" t="s">
        <v>3648</v>
      </c>
      <c r="D1542" s="1">
        <v>1</v>
      </c>
      <c r="E1542" s="1">
        <v>1700</v>
      </c>
      <c r="F1542" s="1">
        <v>2</v>
      </c>
      <c r="G1542" s="1" t="s">
        <v>156</v>
      </c>
      <c r="H1542" s="1" t="s">
        <v>49</v>
      </c>
      <c r="I1542" s="1" t="s">
        <v>50</v>
      </c>
      <c r="J1542" s="1" t="s">
        <v>325</v>
      </c>
      <c r="K1542" s="1" t="s">
        <v>207</v>
      </c>
      <c r="L1542" s="1" t="s">
        <v>38</v>
      </c>
      <c r="M1542" s="1" t="s">
        <v>38</v>
      </c>
      <c r="N1542" s="1">
        <v>808.53</v>
      </c>
      <c r="O1542" s="2">
        <v>808.53</v>
      </c>
      <c r="P1542" s="1">
        <v>11</v>
      </c>
      <c r="Q1542" s="1">
        <v>20231123</v>
      </c>
      <c r="R1542" s="1">
        <v>20231129</v>
      </c>
      <c r="S1542" s="1">
        <v>20231129</v>
      </c>
      <c r="T1542" s="1" t="s">
        <v>38</v>
      </c>
      <c r="U1542" s="1" t="b">
        <v>0</v>
      </c>
      <c r="V1542" s="1" t="b">
        <v>0</v>
      </c>
      <c r="W1542" s="1" t="str" cm="1">
        <f t="array" ref="W1542">_xlfn.XLOOKUP(MID(JuchuZan[[#This Row],[Item'#]],2,3),INDEX(_dtRg_Material,,1),INDEX(_dtRg_Material,,2),"-")</f>
        <v>-</v>
      </c>
      <c r="X1542" s="1">
        <f>JuchuZan[[#This Row],[Total Length]]/JuchuZan[[#This Row],[OrderQty]]</f>
        <v>1700</v>
      </c>
      <c r="Y1542" s="87">
        <f>JuchuZan[[#This Row],[TotalPrice]]+Y1541</f>
        <v>3880365.2399999993</v>
      </c>
      <c r="Z15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2" s="1">
        <f>JuchuZan[[#This Row],[Total Length]]/JuchuZan[[#This Row],[Total Block]]</f>
        <v>850</v>
      </c>
      <c r="AB1542" s="1">
        <f>JuchuZan[[#This Row],[TotalPrice]]/JuchuZan[[#This Row],[OrderQty]]</f>
        <v>808.53</v>
      </c>
      <c r="AC1542" s="1" t="e">
        <f>_xlfn.XLOOKUP(JuchuZan[[#This Row],[H'#]],#REF!,#REF!,"NA",0)</f>
        <v>#REF!</v>
      </c>
      <c r="AD1542" s="1" t="e">
        <f>_xlfn.XLOOKUP(JuchuZan[[#This Row],[H'#]],#REF!,#REF!,"NA",0)</f>
        <v>#REF!</v>
      </c>
      <c r="AE1542" s="1" t="str">
        <f>_xlfn.XLOOKUP(JuchuZan[[#This Row],[H'#]],[3]Sheet1!$H$2:$H$1079,[3]Sheet1!$B$2:$B$1079,"NA",0)</f>
        <v>NA</v>
      </c>
    </row>
    <row r="1543" spans="1:31" hidden="1">
      <c r="A1543" s="1" t="s">
        <v>3649</v>
      </c>
      <c r="B1543" s="1" t="s">
        <v>1787</v>
      </c>
      <c r="C1543" s="1" t="s">
        <v>1788</v>
      </c>
      <c r="D1543" s="1">
        <v>3</v>
      </c>
      <c r="E1543" s="1">
        <v>480</v>
      </c>
      <c r="F1543" s="1">
        <v>3</v>
      </c>
      <c r="G1543" s="1" t="s">
        <v>1789</v>
      </c>
      <c r="H1543" s="1" t="s">
        <v>49</v>
      </c>
      <c r="I1543" s="1" t="s">
        <v>50</v>
      </c>
      <c r="J1543" s="1" t="s">
        <v>59</v>
      </c>
      <c r="K1543" s="1" t="s">
        <v>82</v>
      </c>
      <c r="L1543" s="1" t="s">
        <v>38</v>
      </c>
      <c r="M1543" s="1" t="s">
        <v>38</v>
      </c>
      <c r="N1543" s="1">
        <v>45.31</v>
      </c>
      <c r="O1543" s="2">
        <v>135.93</v>
      </c>
      <c r="P1543" s="1">
        <v>11</v>
      </c>
      <c r="Q1543" s="1">
        <v>20231129</v>
      </c>
      <c r="R1543" s="1">
        <v>20231129</v>
      </c>
      <c r="S1543" s="1">
        <v>20231129</v>
      </c>
      <c r="T1543" s="1" t="s">
        <v>38</v>
      </c>
      <c r="U1543" s="1" t="b">
        <v>1</v>
      </c>
      <c r="V1543" s="1" t="b">
        <v>0</v>
      </c>
      <c r="W1543" s="1" t="str" cm="1">
        <f t="array" ref="W1543">_xlfn.XLOOKUP(MID(JuchuZan[[#This Row],[Item'#]],2,3),INDEX(_dtRg_Material,,1),INDEX(_dtRg_Material,,2),"-")</f>
        <v>-</v>
      </c>
      <c r="X1543" s="1">
        <f>JuchuZan[[#This Row],[Total Length]]/JuchuZan[[#This Row],[OrderQty]]</f>
        <v>160</v>
      </c>
      <c r="Y1543" s="87">
        <f>JuchuZan[[#This Row],[TotalPrice]]+Y1542</f>
        <v>3880501.1699999995</v>
      </c>
      <c r="Z15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3" s="1">
        <f>JuchuZan[[#This Row],[Total Length]]/JuchuZan[[#This Row],[Total Block]]</f>
        <v>160</v>
      </c>
      <c r="AB1543" s="1">
        <f>JuchuZan[[#This Row],[TotalPrice]]/JuchuZan[[#This Row],[OrderQty]]</f>
        <v>45.31</v>
      </c>
      <c r="AC1543" s="1" t="e">
        <f>_xlfn.XLOOKUP(JuchuZan[[#This Row],[H'#]],#REF!,#REF!,"NA",0)</f>
        <v>#REF!</v>
      </c>
      <c r="AD1543" s="1" t="e">
        <f>_xlfn.XLOOKUP(JuchuZan[[#This Row],[H'#]],#REF!,#REF!,"NA",0)</f>
        <v>#REF!</v>
      </c>
      <c r="AE1543" s="1" t="str">
        <f>_xlfn.XLOOKUP(JuchuZan[[#This Row],[H'#]],[3]Sheet1!$H$2:$H$1079,[3]Sheet1!$B$2:$B$1079,"NA",0)</f>
        <v>NA</v>
      </c>
    </row>
    <row r="1544" spans="1:31" hidden="1">
      <c r="A1544" s="1" t="s">
        <v>3650</v>
      </c>
      <c r="B1544" s="1" t="s">
        <v>833</v>
      </c>
      <c r="C1544" s="1" t="s">
        <v>834</v>
      </c>
      <c r="D1544" s="1">
        <v>37</v>
      </c>
      <c r="E1544" s="1">
        <v>19536</v>
      </c>
      <c r="F1544" s="1">
        <v>74</v>
      </c>
      <c r="G1544" s="1" t="s">
        <v>835</v>
      </c>
      <c r="H1544" s="1" t="s">
        <v>49</v>
      </c>
      <c r="I1544" s="1" t="s">
        <v>50</v>
      </c>
      <c r="J1544" s="1" t="s">
        <v>59</v>
      </c>
      <c r="K1544" s="1" t="s">
        <v>82</v>
      </c>
      <c r="L1544" s="1" t="s">
        <v>38</v>
      </c>
      <c r="M1544" s="1" t="s">
        <v>38</v>
      </c>
      <c r="N1544" s="1">
        <v>179</v>
      </c>
      <c r="O1544" s="2">
        <v>6623</v>
      </c>
      <c r="P1544" s="1">
        <v>11</v>
      </c>
      <c r="Q1544" s="1">
        <v>20231130</v>
      </c>
      <c r="R1544" s="1">
        <v>20231130</v>
      </c>
      <c r="S1544" s="1">
        <v>20231130</v>
      </c>
      <c r="T1544" s="1" t="s">
        <v>38</v>
      </c>
      <c r="U1544" s="1" t="b">
        <v>1</v>
      </c>
      <c r="V1544" s="1" t="b">
        <v>0</v>
      </c>
      <c r="W1544" s="1" t="str" cm="1">
        <f t="array" ref="W1544">_xlfn.XLOOKUP(MID(JuchuZan[[#This Row],[Item'#]],2,3),INDEX(_dtRg_Material,,1),INDEX(_dtRg_Material,,2),"-")</f>
        <v>-</v>
      </c>
      <c r="X1544" s="1">
        <f>JuchuZan[[#This Row],[Total Length]]/JuchuZan[[#This Row],[OrderQty]]</f>
        <v>528</v>
      </c>
      <c r="Y1544" s="87">
        <f>JuchuZan[[#This Row],[TotalPrice]]+Y1543</f>
        <v>3887124.1699999995</v>
      </c>
      <c r="Z15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4" s="1">
        <f>JuchuZan[[#This Row],[Total Length]]/JuchuZan[[#This Row],[Total Block]]</f>
        <v>264</v>
      </c>
      <c r="AB1544" s="1">
        <f>JuchuZan[[#This Row],[TotalPrice]]/JuchuZan[[#This Row],[OrderQty]]</f>
        <v>179</v>
      </c>
      <c r="AC1544" s="1" t="e">
        <f>_xlfn.XLOOKUP(JuchuZan[[#This Row],[H'#]],#REF!,#REF!,"NA",0)</f>
        <v>#REF!</v>
      </c>
      <c r="AD1544" s="1" t="e">
        <f>_xlfn.XLOOKUP(JuchuZan[[#This Row],[H'#]],#REF!,#REF!,"NA",0)</f>
        <v>#REF!</v>
      </c>
      <c r="AE1544" s="1" t="str">
        <f>_xlfn.XLOOKUP(JuchuZan[[#This Row],[H'#]],[3]Sheet1!$H$2:$H$1079,[3]Sheet1!$B$2:$B$1079,"NA",0)</f>
        <v>BLOCK SURFACE &amp; GROOVE G</v>
      </c>
    </row>
    <row r="1545" spans="1:31" hidden="1">
      <c r="A1545" s="1" t="s">
        <v>3651</v>
      </c>
      <c r="B1545" s="1" t="s">
        <v>1951</v>
      </c>
      <c r="C1545" s="1" t="s">
        <v>1952</v>
      </c>
      <c r="D1545" s="1">
        <v>15</v>
      </c>
      <c r="E1545" s="1">
        <v>30000</v>
      </c>
      <c r="F1545" s="1">
        <v>15</v>
      </c>
      <c r="G1545" s="1" t="s">
        <v>1953</v>
      </c>
      <c r="H1545" s="1" t="s">
        <v>183</v>
      </c>
      <c r="I1545" s="1" t="s">
        <v>184</v>
      </c>
      <c r="J1545" s="1" t="s">
        <v>59</v>
      </c>
      <c r="K1545" s="1" t="s">
        <v>38</v>
      </c>
      <c r="L1545" s="1" t="s">
        <v>38</v>
      </c>
      <c r="M1545" s="1" t="s">
        <v>38</v>
      </c>
      <c r="N1545" s="1">
        <v>234</v>
      </c>
      <c r="O1545" s="2">
        <v>3510</v>
      </c>
      <c r="P1545" s="1">
        <v>11</v>
      </c>
      <c r="Q1545" s="1">
        <v>20231130</v>
      </c>
      <c r="R1545" s="1">
        <v>20231130</v>
      </c>
      <c r="S1545" s="1">
        <v>20231130</v>
      </c>
      <c r="T1545" s="1" t="s">
        <v>38</v>
      </c>
      <c r="U1545" s="1" t="b">
        <v>0</v>
      </c>
      <c r="V1545" s="1" t="b">
        <v>0</v>
      </c>
      <c r="W1545" s="1" t="str" cm="1">
        <f t="array" ref="W1545">_xlfn.XLOOKUP(MID(JuchuZan[[#This Row],[Item'#]],2,3),INDEX(_dtRg_Material,,1),INDEX(_dtRg_Material,,2),"-")</f>
        <v>M</v>
      </c>
      <c r="X1545" s="1">
        <f>JuchuZan[[#This Row],[Total Length]]/JuchuZan[[#This Row],[OrderQty]]</f>
        <v>2000</v>
      </c>
      <c r="Y1545" s="87">
        <f>JuchuZan[[#This Row],[TotalPrice]]+Y1544</f>
        <v>3890634.1699999995</v>
      </c>
      <c r="Z15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5" s="1">
        <f>JuchuZan[[#This Row],[Total Length]]/JuchuZan[[#This Row],[Total Block]]</f>
        <v>2000</v>
      </c>
      <c r="AB1545" s="1">
        <f>JuchuZan[[#This Row],[TotalPrice]]/JuchuZan[[#This Row],[OrderQty]]</f>
        <v>234</v>
      </c>
      <c r="AC1545" s="1" t="e">
        <f>_xlfn.XLOOKUP(JuchuZan[[#This Row],[H'#]],#REF!,#REF!,"NA",0)</f>
        <v>#REF!</v>
      </c>
      <c r="AD1545" s="1" t="e">
        <f>_xlfn.XLOOKUP(JuchuZan[[#This Row],[H'#]],#REF!,#REF!,"NA",0)</f>
        <v>#REF!</v>
      </c>
      <c r="AE1545" s="1" t="str">
        <f>_xlfn.XLOOKUP(JuchuZan[[#This Row],[H'#]],[3]Sheet1!$H$2:$H$1079,[3]Sheet1!$B$2:$B$1079,"NA",0)</f>
        <v>NA</v>
      </c>
    </row>
    <row r="1546" spans="1:31" hidden="1">
      <c r="A1546" s="1" t="s">
        <v>3652</v>
      </c>
      <c r="B1546" s="1" t="s">
        <v>3298</v>
      </c>
      <c r="C1546" s="1" t="s">
        <v>3299</v>
      </c>
      <c r="D1546" s="1">
        <v>5</v>
      </c>
      <c r="E1546" s="1">
        <v>0</v>
      </c>
      <c r="F1546" s="1">
        <v>5</v>
      </c>
      <c r="G1546" s="1" t="s">
        <v>1076</v>
      </c>
      <c r="H1546" s="1" t="s">
        <v>49</v>
      </c>
      <c r="I1546" s="1" t="s">
        <v>50</v>
      </c>
      <c r="J1546" s="1" t="s">
        <v>59</v>
      </c>
      <c r="K1546" s="1" t="s">
        <v>82</v>
      </c>
      <c r="L1546" s="1" t="s">
        <v>61</v>
      </c>
      <c r="M1546" s="1" t="s">
        <v>38</v>
      </c>
      <c r="N1546" s="1">
        <v>29.67</v>
      </c>
      <c r="O1546" s="2">
        <v>148.35</v>
      </c>
      <c r="P1546" s="1">
        <v>11</v>
      </c>
      <c r="Q1546" s="1">
        <v>20231130</v>
      </c>
      <c r="R1546" s="1">
        <v>20231130</v>
      </c>
      <c r="S1546" s="1">
        <v>20231130</v>
      </c>
      <c r="T1546" s="1" t="s">
        <v>38</v>
      </c>
      <c r="U1546" s="1" t="b">
        <v>1</v>
      </c>
      <c r="V1546" s="1" t="b">
        <v>0</v>
      </c>
      <c r="W1546" s="1" t="str" cm="1">
        <f t="array" ref="W1546">_xlfn.XLOOKUP(MID(JuchuZan[[#This Row],[Item'#]],2,3),INDEX(_dtRg_Material,,1),INDEX(_dtRg_Material,,2),"-")</f>
        <v>-</v>
      </c>
      <c r="X1546" s="1">
        <f>JuchuZan[[#This Row],[Total Length]]/JuchuZan[[#This Row],[OrderQty]]</f>
        <v>0</v>
      </c>
      <c r="Y1546" s="87">
        <f>JuchuZan[[#This Row],[TotalPrice]]+Y1545</f>
        <v>3890782.5199999996</v>
      </c>
      <c r="Z15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6" s="1">
        <f>JuchuZan[[#This Row],[Total Length]]/JuchuZan[[#This Row],[Total Block]]</f>
        <v>0</v>
      </c>
      <c r="AB1546" s="1">
        <f>JuchuZan[[#This Row],[TotalPrice]]/JuchuZan[[#This Row],[OrderQty]]</f>
        <v>29.669999999999998</v>
      </c>
      <c r="AC1546" s="1" t="e">
        <f>_xlfn.XLOOKUP(JuchuZan[[#This Row],[H'#]],#REF!,#REF!,"NA",0)</f>
        <v>#REF!</v>
      </c>
      <c r="AD1546" s="1" t="e">
        <f>_xlfn.XLOOKUP(JuchuZan[[#This Row],[H'#]],#REF!,#REF!,"NA",0)</f>
        <v>#REF!</v>
      </c>
      <c r="AE1546" s="1" t="str">
        <f>_xlfn.XLOOKUP(JuchuZan[[#This Row],[H'#]],[3]Sheet1!$H$2:$H$1079,[3]Sheet1!$B$2:$B$1079,"NA",0)</f>
        <v>NA</v>
      </c>
    </row>
    <row r="1547" spans="1:31" hidden="1">
      <c r="A1547" s="1" t="s">
        <v>3653</v>
      </c>
      <c r="B1547" s="1" t="s">
        <v>3654</v>
      </c>
      <c r="C1547" s="1" t="s">
        <v>3655</v>
      </c>
      <c r="D1547" s="1">
        <v>1</v>
      </c>
      <c r="E1547" s="1">
        <v>0</v>
      </c>
      <c r="F1547" s="1">
        <v>1</v>
      </c>
      <c r="G1547" s="1" t="s">
        <v>269</v>
      </c>
      <c r="H1547" s="1" t="s">
        <v>270</v>
      </c>
      <c r="I1547" s="1" t="s">
        <v>271</v>
      </c>
      <c r="J1547" s="1" t="s">
        <v>38</v>
      </c>
      <c r="K1547" s="1" t="s">
        <v>38</v>
      </c>
      <c r="L1547" s="1" t="s">
        <v>38</v>
      </c>
      <c r="M1547" s="1" t="s">
        <v>38</v>
      </c>
      <c r="N1547" s="1">
        <v>1256</v>
      </c>
      <c r="O1547" s="2">
        <v>1256</v>
      </c>
      <c r="P1547" s="1">
        <v>11</v>
      </c>
      <c r="Q1547" s="1">
        <v>20231130</v>
      </c>
      <c r="R1547" s="1">
        <v>20231130</v>
      </c>
      <c r="S1547" s="1">
        <v>20231130</v>
      </c>
      <c r="T1547" s="1" t="s">
        <v>38</v>
      </c>
      <c r="U1547" s="1" t="b">
        <v>0</v>
      </c>
      <c r="V1547" s="1" t="b">
        <v>0</v>
      </c>
      <c r="W1547" s="1" t="str" cm="1">
        <f t="array" ref="W1547">_xlfn.XLOOKUP(MID(JuchuZan[[#This Row],[Item'#]],2,3),INDEX(_dtRg_Material,,1),INDEX(_dtRg_Material,,2),"-")</f>
        <v>-</v>
      </c>
      <c r="X1547" s="1">
        <f>JuchuZan[[#This Row],[Total Length]]/JuchuZan[[#This Row],[OrderQty]]</f>
        <v>0</v>
      </c>
      <c r="Y1547" s="87">
        <f>JuchuZan[[#This Row],[TotalPrice]]+Y1546</f>
        <v>3892038.5199999996</v>
      </c>
      <c r="Z15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7" s="1">
        <f>JuchuZan[[#This Row],[Total Length]]/JuchuZan[[#This Row],[Total Block]]</f>
        <v>0</v>
      </c>
      <c r="AB1547" s="1">
        <f>JuchuZan[[#This Row],[TotalPrice]]/JuchuZan[[#This Row],[OrderQty]]</f>
        <v>1256</v>
      </c>
      <c r="AC1547" s="1" t="e">
        <f>_xlfn.XLOOKUP(JuchuZan[[#This Row],[H'#]],#REF!,#REF!,"NA",0)</f>
        <v>#REF!</v>
      </c>
      <c r="AD1547" s="1" t="e">
        <f>_xlfn.XLOOKUP(JuchuZan[[#This Row],[H'#]],#REF!,#REF!,"NA",0)</f>
        <v>#REF!</v>
      </c>
      <c r="AE1547" s="1" t="str">
        <f>_xlfn.XLOOKUP(JuchuZan[[#This Row],[H'#]],[3]Sheet1!$H$2:$H$1079,[3]Sheet1!$B$2:$B$1079,"NA",0)</f>
        <v>NA</v>
      </c>
    </row>
    <row r="1548" spans="1:31" hidden="1">
      <c r="A1548" s="1" t="s">
        <v>3656</v>
      </c>
      <c r="B1548" s="1" t="s">
        <v>388</v>
      </c>
      <c r="C1548" s="1" t="s">
        <v>389</v>
      </c>
      <c r="D1548" s="1">
        <v>100</v>
      </c>
      <c r="E1548" s="1">
        <v>40000</v>
      </c>
      <c r="F1548" s="1">
        <v>200</v>
      </c>
      <c r="G1548" s="1" t="s">
        <v>135</v>
      </c>
      <c r="H1548" s="1" t="s">
        <v>49</v>
      </c>
      <c r="I1548" s="1" t="s">
        <v>50</v>
      </c>
      <c r="J1548" s="1" t="s">
        <v>59</v>
      </c>
      <c r="K1548" s="1" t="s">
        <v>60</v>
      </c>
      <c r="L1548" s="1" t="s">
        <v>38</v>
      </c>
      <c r="M1548" s="1" t="s">
        <v>53</v>
      </c>
      <c r="N1548" s="1">
        <v>131</v>
      </c>
      <c r="O1548" s="2">
        <v>13100</v>
      </c>
      <c r="P1548" s="1">
        <v>11</v>
      </c>
      <c r="Q1548" s="1">
        <v>20231130</v>
      </c>
      <c r="R1548" s="1">
        <v>20231130</v>
      </c>
      <c r="S1548" s="1">
        <v>20231130</v>
      </c>
      <c r="T1548" s="1" t="s">
        <v>38</v>
      </c>
      <c r="U1548" s="1" t="b">
        <v>1</v>
      </c>
      <c r="V1548" s="1" t="b">
        <v>0</v>
      </c>
      <c r="W1548" s="1" t="str" cm="1">
        <f t="array" ref="W1548">_xlfn.XLOOKUP(MID(JuchuZan[[#This Row],[Item'#]],2,3),INDEX(_dtRg_Material,,1),INDEX(_dtRg_Material,,2),"-")</f>
        <v>-</v>
      </c>
      <c r="X1548" s="1">
        <f>JuchuZan[[#This Row],[Total Length]]/JuchuZan[[#This Row],[OrderQty]]</f>
        <v>400</v>
      </c>
      <c r="Y1548" s="87">
        <f>JuchuZan[[#This Row],[TotalPrice]]+Y1547</f>
        <v>3905138.5199999996</v>
      </c>
      <c r="Z15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8" s="1">
        <f>JuchuZan[[#This Row],[Total Length]]/JuchuZan[[#This Row],[Total Block]]</f>
        <v>200</v>
      </c>
      <c r="AB1548" s="1">
        <f>JuchuZan[[#This Row],[TotalPrice]]/JuchuZan[[#This Row],[OrderQty]]</f>
        <v>131</v>
      </c>
      <c r="AC1548" s="1" t="e">
        <f>_xlfn.XLOOKUP(JuchuZan[[#This Row],[H'#]],#REF!,#REF!,"NA",0)</f>
        <v>#REF!</v>
      </c>
      <c r="AD1548" s="1" t="e">
        <f>_xlfn.XLOOKUP(JuchuZan[[#This Row],[H'#]],#REF!,#REF!,"NA",0)</f>
        <v>#REF!</v>
      </c>
      <c r="AE1548" s="1" t="str">
        <f>_xlfn.XLOOKUP(JuchuZan[[#This Row],[H'#]],[3]Sheet1!$H$2:$H$1079,[3]Sheet1!$B$2:$B$1079,"NA",0)</f>
        <v>NA</v>
      </c>
    </row>
    <row r="1549" spans="1:31" hidden="1">
      <c r="A1549" s="1" t="s">
        <v>3657</v>
      </c>
      <c r="B1549" s="1" t="s">
        <v>388</v>
      </c>
      <c r="C1549" s="1" t="s">
        <v>389</v>
      </c>
      <c r="D1549" s="1">
        <v>20</v>
      </c>
      <c r="E1549" s="1">
        <v>8000</v>
      </c>
      <c r="F1549" s="1">
        <v>40</v>
      </c>
      <c r="G1549" s="1" t="s">
        <v>135</v>
      </c>
      <c r="H1549" s="1" t="s">
        <v>49</v>
      </c>
      <c r="I1549" s="1" t="s">
        <v>50</v>
      </c>
      <c r="J1549" s="1" t="s">
        <v>59</v>
      </c>
      <c r="K1549" s="1" t="s">
        <v>60</v>
      </c>
      <c r="L1549" s="1" t="s">
        <v>38</v>
      </c>
      <c r="M1549" s="1" t="s">
        <v>53</v>
      </c>
      <c r="N1549" s="1">
        <v>131</v>
      </c>
      <c r="O1549" s="2">
        <v>2620</v>
      </c>
      <c r="P1549" s="1">
        <v>11</v>
      </c>
      <c r="Q1549" s="1">
        <v>20231130</v>
      </c>
      <c r="R1549" s="1">
        <v>20231130</v>
      </c>
      <c r="S1549" s="1">
        <v>20231130</v>
      </c>
      <c r="T1549" s="1" t="s">
        <v>38</v>
      </c>
      <c r="U1549" s="1" t="b">
        <v>1</v>
      </c>
      <c r="V1549" s="1" t="b">
        <v>0</v>
      </c>
      <c r="W1549" s="1" t="str" cm="1">
        <f t="array" ref="W1549">_xlfn.XLOOKUP(MID(JuchuZan[[#This Row],[Item'#]],2,3),INDEX(_dtRg_Material,,1),INDEX(_dtRg_Material,,2),"-")</f>
        <v>-</v>
      </c>
      <c r="X1549" s="1">
        <f>JuchuZan[[#This Row],[Total Length]]/JuchuZan[[#This Row],[OrderQty]]</f>
        <v>400</v>
      </c>
      <c r="Y1549" s="87">
        <f>JuchuZan[[#This Row],[TotalPrice]]+Y1548</f>
        <v>3907758.5199999996</v>
      </c>
      <c r="Z15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49" s="1">
        <f>JuchuZan[[#This Row],[Total Length]]/JuchuZan[[#This Row],[Total Block]]</f>
        <v>200</v>
      </c>
      <c r="AB1549" s="1">
        <f>JuchuZan[[#This Row],[TotalPrice]]/JuchuZan[[#This Row],[OrderQty]]</f>
        <v>131</v>
      </c>
      <c r="AC1549" s="1" t="e">
        <f>_xlfn.XLOOKUP(JuchuZan[[#This Row],[H'#]],#REF!,#REF!,"NA",0)</f>
        <v>#REF!</v>
      </c>
      <c r="AD1549" s="1" t="e">
        <f>_xlfn.XLOOKUP(JuchuZan[[#This Row],[H'#]],#REF!,#REF!,"NA",0)</f>
        <v>#REF!</v>
      </c>
      <c r="AE1549" s="1" t="str">
        <f>_xlfn.XLOOKUP(JuchuZan[[#This Row],[H'#]],[3]Sheet1!$H$2:$H$1079,[3]Sheet1!$B$2:$B$1079,"NA",0)</f>
        <v>NA</v>
      </c>
    </row>
    <row r="1550" spans="1:31" hidden="1">
      <c r="A1550" s="1" t="s">
        <v>3658</v>
      </c>
      <c r="B1550" s="1" t="s">
        <v>3332</v>
      </c>
      <c r="C1550" s="1" t="s">
        <v>3333</v>
      </c>
      <c r="D1550" s="1">
        <v>50</v>
      </c>
      <c r="E1550" s="1">
        <v>55000</v>
      </c>
      <c r="F1550" s="1">
        <v>100</v>
      </c>
      <c r="G1550" s="1" t="s">
        <v>559</v>
      </c>
      <c r="H1550" s="1" t="s">
        <v>1568</v>
      </c>
      <c r="I1550" s="1" t="s">
        <v>1569</v>
      </c>
      <c r="J1550" s="1" t="s">
        <v>51</v>
      </c>
      <c r="K1550" s="1" t="s">
        <v>60</v>
      </c>
      <c r="L1550" s="1" t="s">
        <v>96</v>
      </c>
      <c r="M1550" s="1" t="s">
        <v>208</v>
      </c>
      <c r="N1550" s="1">
        <v>145.5</v>
      </c>
      <c r="O1550" s="2">
        <v>7275</v>
      </c>
      <c r="P1550" s="1">
        <v>11</v>
      </c>
      <c r="Q1550" s="1">
        <v>20231130</v>
      </c>
      <c r="R1550" s="1">
        <v>20231130</v>
      </c>
      <c r="S1550" s="1">
        <v>20231130</v>
      </c>
      <c r="T1550" s="1" t="s">
        <v>38</v>
      </c>
      <c r="U1550" s="1" t="b">
        <v>0</v>
      </c>
      <c r="V1550" s="1" t="b">
        <v>0</v>
      </c>
      <c r="W1550" s="1" t="str" cm="1">
        <f t="array" ref="W1550">_xlfn.XLOOKUP(MID(JuchuZan[[#This Row],[Item'#]],2,3),INDEX(_dtRg_Material,,1),INDEX(_dtRg_Material,,2),"-")</f>
        <v>-</v>
      </c>
      <c r="X1550" s="1">
        <f>JuchuZan[[#This Row],[Total Length]]/JuchuZan[[#This Row],[OrderQty]]</f>
        <v>1100</v>
      </c>
      <c r="Y1550" s="87">
        <f>JuchuZan[[#This Row],[TotalPrice]]+Y1549</f>
        <v>3915033.5199999996</v>
      </c>
      <c r="Z15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550" s="1">
        <f>JuchuZan[[#This Row],[Total Length]]/JuchuZan[[#This Row],[Total Block]]</f>
        <v>550</v>
      </c>
      <c r="AB1550" s="1">
        <f>JuchuZan[[#This Row],[TotalPrice]]/JuchuZan[[#This Row],[OrderQty]]</f>
        <v>145.5</v>
      </c>
      <c r="AC1550" s="1" t="e">
        <f>_xlfn.XLOOKUP(JuchuZan[[#This Row],[H'#]],#REF!,#REF!,"NA",0)</f>
        <v>#REF!</v>
      </c>
      <c r="AD1550" s="1" t="e">
        <f>_xlfn.XLOOKUP(JuchuZan[[#This Row],[H'#]],#REF!,#REF!,"NA",0)</f>
        <v>#REF!</v>
      </c>
      <c r="AE1550" s="1" t="str">
        <f>_xlfn.XLOOKUP(JuchuZan[[#This Row],[H'#]],[3]Sheet1!$H$2:$H$1079,[3]Sheet1!$B$2:$B$1079,"NA",0)</f>
        <v>NA</v>
      </c>
    </row>
    <row r="1551" spans="1:31" hidden="1">
      <c r="A1551" s="1" t="s">
        <v>3659</v>
      </c>
      <c r="B1551" s="1" t="s">
        <v>551</v>
      </c>
      <c r="C1551" s="1" t="s">
        <v>552</v>
      </c>
      <c r="D1551" s="1">
        <v>40</v>
      </c>
      <c r="E1551" s="1">
        <v>10800</v>
      </c>
      <c r="F1551" s="1">
        <v>80</v>
      </c>
      <c r="G1551" s="1" t="s">
        <v>553</v>
      </c>
      <c r="H1551" s="1" t="s">
        <v>183</v>
      </c>
      <c r="I1551" s="1" t="s">
        <v>184</v>
      </c>
      <c r="J1551" s="1" t="s">
        <v>243</v>
      </c>
      <c r="K1551" s="1" t="s">
        <v>38</v>
      </c>
      <c r="L1551" s="1" t="s">
        <v>38</v>
      </c>
      <c r="M1551" s="1" t="s">
        <v>38</v>
      </c>
      <c r="N1551" s="1">
        <v>100</v>
      </c>
      <c r="O1551" s="2">
        <v>4000</v>
      </c>
      <c r="P1551" s="1">
        <v>11</v>
      </c>
      <c r="Q1551" s="1">
        <v>20231130</v>
      </c>
      <c r="R1551" s="1">
        <v>20231130</v>
      </c>
      <c r="S1551" s="1">
        <v>20231130</v>
      </c>
      <c r="T1551" s="1" t="s">
        <v>38</v>
      </c>
      <c r="U1551" s="1" t="b">
        <v>0</v>
      </c>
      <c r="V1551" s="1" t="b">
        <v>0</v>
      </c>
      <c r="W1551" s="1" t="str" cm="1">
        <f t="array" ref="W1551">_xlfn.XLOOKUP(MID(JuchuZan[[#This Row],[Item'#]],2,3),INDEX(_dtRg_Material,,1),INDEX(_dtRg_Material,,2),"-")</f>
        <v>M</v>
      </c>
      <c r="X1551" s="1">
        <f>JuchuZan[[#This Row],[Total Length]]/JuchuZan[[#This Row],[OrderQty]]</f>
        <v>270</v>
      </c>
      <c r="Y1551" s="87">
        <f>JuchuZan[[#This Row],[TotalPrice]]+Y1550</f>
        <v>3919033.5199999996</v>
      </c>
      <c r="Z15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1" s="1">
        <f>JuchuZan[[#This Row],[Total Length]]/JuchuZan[[#This Row],[Total Block]]</f>
        <v>135</v>
      </c>
      <c r="AB1551" s="1">
        <f>JuchuZan[[#This Row],[TotalPrice]]/JuchuZan[[#This Row],[OrderQty]]</f>
        <v>100</v>
      </c>
      <c r="AC1551" s="1" t="e">
        <f>_xlfn.XLOOKUP(JuchuZan[[#This Row],[H'#]],#REF!,#REF!,"NA",0)</f>
        <v>#REF!</v>
      </c>
      <c r="AD1551" s="1" t="e">
        <f>_xlfn.XLOOKUP(JuchuZan[[#This Row],[H'#]],#REF!,#REF!,"NA",0)</f>
        <v>#REF!</v>
      </c>
      <c r="AE1551" s="1" t="str">
        <f>_xlfn.XLOOKUP(JuchuZan[[#This Row],[H'#]],[3]Sheet1!$H$2:$H$1079,[3]Sheet1!$B$2:$B$1079,"NA",0)</f>
        <v>NA</v>
      </c>
    </row>
    <row r="1552" spans="1:31" hidden="1">
      <c r="A1552" s="1" t="s">
        <v>3660</v>
      </c>
      <c r="B1552" s="1" t="s">
        <v>3565</v>
      </c>
      <c r="C1552" s="1" t="s">
        <v>3566</v>
      </c>
      <c r="D1552" s="1">
        <v>30</v>
      </c>
      <c r="E1552" s="1">
        <v>0</v>
      </c>
      <c r="F1552" s="1">
        <v>30</v>
      </c>
      <c r="G1552" s="1" t="s">
        <v>350</v>
      </c>
      <c r="H1552" s="1" t="s">
        <v>66</v>
      </c>
      <c r="I1552" s="1" t="s">
        <v>67</v>
      </c>
      <c r="J1552" s="1" t="s">
        <v>44</v>
      </c>
      <c r="K1552" s="1" t="s">
        <v>207</v>
      </c>
      <c r="L1552" s="1" t="s">
        <v>61</v>
      </c>
      <c r="M1552" s="1" t="s">
        <v>38</v>
      </c>
      <c r="N1552" s="1">
        <v>147.83000000000001</v>
      </c>
      <c r="O1552" s="2">
        <v>4434.8999999999996</v>
      </c>
      <c r="P1552" s="1">
        <v>11</v>
      </c>
      <c r="Q1552" s="1">
        <v>20231201</v>
      </c>
      <c r="R1552" s="1">
        <v>20231201</v>
      </c>
      <c r="S1552" s="1">
        <v>20231201</v>
      </c>
      <c r="T1552" s="1" t="s">
        <v>38</v>
      </c>
      <c r="U1552" s="1" t="b">
        <v>0</v>
      </c>
      <c r="V1552" s="1" t="b">
        <v>0</v>
      </c>
      <c r="W1552" s="1" t="str" cm="1">
        <f t="array" ref="W1552">_xlfn.XLOOKUP(MID(JuchuZan[[#This Row],[Item'#]],2,3),INDEX(_dtRg_Material,,1),INDEX(_dtRg_Material,,2),"-")</f>
        <v>-</v>
      </c>
      <c r="X1552" s="1">
        <f>JuchuZan[[#This Row],[Total Length]]/JuchuZan[[#This Row],[OrderQty]]</f>
        <v>0</v>
      </c>
      <c r="Y1552" s="87">
        <f>JuchuZan[[#This Row],[TotalPrice]]+Y1551</f>
        <v>3923468.4199999995</v>
      </c>
      <c r="Z15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2" s="1">
        <f>JuchuZan[[#This Row],[Total Length]]/JuchuZan[[#This Row],[Total Block]]</f>
        <v>0</v>
      </c>
      <c r="AB1552" s="1">
        <f>JuchuZan[[#This Row],[TotalPrice]]/JuchuZan[[#This Row],[OrderQty]]</f>
        <v>147.82999999999998</v>
      </c>
      <c r="AC1552" s="1" t="e">
        <f>_xlfn.XLOOKUP(JuchuZan[[#This Row],[H'#]],#REF!,#REF!,"NA",0)</f>
        <v>#REF!</v>
      </c>
      <c r="AD1552" s="1" t="e">
        <f>_xlfn.XLOOKUP(JuchuZan[[#This Row],[H'#]],#REF!,#REF!,"NA",0)</f>
        <v>#REF!</v>
      </c>
      <c r="AE1552" s="1" t="str">
        <f>_xlfn.XLOOKUP(JuchuZan[[#This Row],[H'#]],[3]Sheet1!$H$2:$H$1079,[3]Sheet1!$B$2:$B$1079,"NA",0)</f>
        <v>NA</v>
      </c>
    </row>
    <row r="1553" spans="1:31" hidden="1">
      <c r="A1553" s="1" t="s">
        <v>3661</v>
      </c>
      <c r="B1553" s="1" t="s">
        <v>2290</v>
      </c>
      <c r="C1553" s="1" t="s">
        <v>2291</v>
      </c>
      <c r="D1553" s="1">
        <v>20</v>
      </c>
      <c r="E1553" s="1">
        <v>28800</v>
      </c>
      <c r="F1553" s="1">
        <v>0</v>
      </c>
      <c r="G1553" s="1" t="s">
        <v>350</v>
      </c>
      <c r="H1553" s="1" t="s">
        <v>595</v>
      </c>
      <c r="I1553" s="1" t="s">
        <v>67</v>
      </c>
      <c r="J1553" s="1" t="s">
        <v>44</v>
      </c>
      <c r="K1553" s="1" t="s">
        <v>38</v>
      </c>
      <c r="L1553" s="1" t="s">
        <v>61</v>
      </c>
      <c r="M1553" s="1" t="s">
        <v>38</v>
      </c>
      <c r="N1553" s="1">
        <v>215</v>
      </c>
      <c r="O1553" s="2">
        <v>4300</v>
      </c>
      <c r="P1553" s="1">
        <v>11</v>
      </c>
      <c r="Q1553" s="1">
        <v>20231201</v>
      </c>
      <c r="R1553" s="1">
        <v>20231201</v>
      </c>
      <c r="S1553" s="1">
        <v>20231201</v>
      </c>
      <c r="T1553" s="1" t="s">
        <v>38</v>
      </c>
      <c r="U1553" s="1" t="b">
        <v>0</v>
      </c>
      <c r="V1553" s="1" t="b">
        <v>0</v>
      </c>
      <c r="W1553" s="1" t="str" cm="1">
        <f t="array" ref="W1553">_xlfn.XLOOKUP(MID(JuchuZan[[#This Row],[Item'#]],2,3),INDEX(_dtRg_Material,,1),INDEX(_dtRg_Material,,2),"-")</f>
        <v>-</v>
      </c>
      <c r="X1553" s="1">
        <f>JuchuZan[[#This Row],[Total Length]]/JuchuZan[[#This Row],[OrderQty]]</f>
        <v>1440</v>
      </c>
      <c r="Y1553" s="87">
        <f>JuchuZan[[#This Row],[TotalPrice]]+Y1552</f>
        <v>3927768.4199999995</v>
      </c>
      <c r="Z15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3" s="1" t="e">
        <f>JuchuZan[[#This Row],[Total Length]]/JuchuZan[[#This Row],[Total Block]]</f>
        <v>#DIV/0!</v>
      </c>
      <c r="AB1553" s="1">
        <f>JuchuZan[[#This Row],[TotalPrice]]/JuchuZan[[#This Row],[OrderQty]]</f>
        <v>215</v>
      </c>
      <c r="AC1553" s="1" t="e">
        <f>_xlfn.XLOOKUP(JuchuZan[[#This Row],[H'#]],#REF!,#REF!,"NA",0)</f>
        <v>#REF!</v>
      </c>
      <c r="AD1553" s="1" t="e">
        <f>_xlfn.XLOOKUP(JuchuZan[[#This Row],[H'#]],#REF!,#REF!,"NA",0)</f>
        <v>#REF!</v>
      </c>
      <c r="AE1553" s="1" t="str">
        <f>_xlfn.XLOOKUP(JuchuZan[[#This Row],[H'#]],[3]Sheet1!$H$2:$H$1079,[3]Sheet1!$B$2:$B$1079,"NA",0)</f>
        <v>NA</v>
      </c>
    </row>
    <row r="1554" spans="1:31" hidden="1">
      <c r="A1554" s="1" t="s">
        <v>3662</v>
      </c>
      <c r="B1554" s="1" t="s">
        <v>3663</v>
      </c>
      <c r="C1554" s="1" t="s">
        <v>3664</v>
      </c>
      <c r="D1554" s="1">
        <v>4</v>
      </c>
      <c r="E1554" s="1">
        <v>2440</v>
      </c>
      <c r="F1554" s="1">
        <v>8</v>
      </c>
      <c r="G1554" s="1" t="s">
        <v>215</v>
      </c>
      <c r="H1554" s="1" t="s">
        <v>1171</v>
      </c>
      <c r="I1554" s="1" t="s">
        <v>233</v>
      </c>
      <c r="J1554" s="1" t="s">
        <v>114</v>
      </c>
      <c r="K1554" s="1" t="s">
        <v>105</v>
      </c>
      <c r="L1554" s="1" t="s">
        <v>96</v>
      </c>
      <c r="M1554" s="1" t="s">
        <v>53</v>
      </c>
      <c r="N1554" s="1">
        <v>145</v>
      </c>
      <c r="O1554" s="2">
        <v>580</v>
      </c>
      <c r="P1554" s="1">
        <v>11</v>
      </c>
      <c r="Q1554" s="1">
        <v>20231201</v>
      </c>
      <c r="R1554" s="1">
        <v>20231201</v>
      </c>
      <c r="S1554" s="1">
        <v>20231201</v>
      </c>
      <c r="T1554" s="1" t="s">
        <v>38</v>
      </c>
      <c r="U1554" s="1" t="b">
        <v>0</v>
      </c>
      <c r="V1554" s="1" t="b">
        <v>0</v>
      </c>
      <c r="W1554" s="1" t="str" cm="1">
        <f t="array" ref="W1554">_xlfn.XLOOKUP(MID(JuchuZan[[#This Row],[Item'#]],2,3),INDEX(_dtRg_Material,,1),INDEX(_dtRg_Material,,2),"-")</f>
        <v>-</v>
      </c>
      <c r="X1554" s="1">
        <f>JuchuZan[[#This Row],[Total Length]]/JuchuZan[[#This Row],[OrderQty]]</f>
        <v>610</v>
      </c>
      <c r="Y1554" s="87">
        <f>JuchuZan[[#This Row],[TotalPrice]]+Y1553</f>
        <v>3928348.4199999995</v>
      </c>
      <c r="Z15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4" s="1">
        <f>JuchuZan[[#This Row],[Total Length]]/JuchuZan[[#This Row],[Total Block]]</f>
        <v>305</v>
      </c>
      <c r="AB1554" s="1">
        <f>JuchuZan[[#This Row],[TotalPrice]]/JuchuZan[[#This Row],[OrderQty]]</f>
        <v>145</v>
      </c>
      <c r="AC1554" s="1" t="e">
        <f>_xlfn.XLOOKUP(JuchuZan[[#This Row],[H'#]],#REF!,#REF!,"NA",0)</f>
        <v>#REF!</v>
      </c>
      <c r="AD1554" s="1" t="e">
        <f>_xlfn.XLOOKUP(JuchuZan[[#This Row],[H'#]],#REF!,#REF!,"NA",0)</f>
        <v>#REF!</v>
      </c>
      <c r="AE1554" s="1" t="str">
        <f>_xlfn.XLOOKUP(JuchuZan[[#This Row],[H'#]],[3]Sheet1!$H$2:$H$1079,[3]Sheet1!$B$2:$B$1079,"NA",0)</f>
        <v>NA</v>
      </c>
    </row>
    <row r="1555" spans="1:31" hidden="1">
      <c r="A1555" s="1" t="s">
        <v>3665</v>
      </c>
      <c r="B1555" s="1" t="s">
        <v>3404</v>
      </c>
      <c r="C1555" s="1" t="s">
        <v>3405</v>
      </c>
      <c r="D1555" s="1">
        <v>12</v>
      </c>
      <c r="E1555" s="1">
        <v>9120</v>
      </c>
      <c r="F1555" s="1">
        <v>24</v>
      </c>
      <c r="G1555" s="1" t="s">
        <v>2878</v>
      </c>
      <c r="H1555" s="1" t="s">
        <v>1171</v>
      </c>
      <c r="I1555" s="1" t="s">
        <v>233</v>
      </c>
      <c r="J1555" s="1" t="s">
        <v>51</v>
      </c>
      <c r="K1555" s="1" t="s">
        <v>1867</v>
      </c>
      <c r="L1555" s="1" t="s">
        <v>38</v>
      </c>
      <c r="M1555" s="1" t="s">
        <v>38</v>
      </c>
      <c r="N1555" s="1">
        <v>223.93</v>
      </c>
      <c r="O1555" s="2">
        <v>2687.16</v>
      </c>
      <c r="P1555" s="1">
        <v>11</v>
      </c>
      <c r="Q1555" s="1">
        <v>20231201</v>
      </c>
      <c r="R1555" s="1">
        <v>20231201</v>
      </c>
      <c r="S1555" s="1">
        <v>20231201</v>
      </c>
      <c r="T1555" s="1" t="s">
        <v>38</v>
      </c>
      <c r="U1555" s="1" t="b">
        <v>0</v>
      </c>
      <c r="V1555" s="1" t="b">
        <v>0</v>
      </c>
      <c r="W1555" s="1" t="str" cm="1">
        <f t="array" ref="W1555">_xlfn.XLOOKUP(MID(JuchuZan[[#This Row],[Item'#]],2,3),INDEX(_dtRg_Material,,1),INDEX(_dtRg_Material,,2),"-")</f>
        <v>-</v>
      </c>
      <c r="X1555" s="1">
        <f>JuchuZan[[#This Row],[Total Length]]/JuchuZan[[#This Row],[OrderQty]]</f>
        <v>760</v>
      </c>
      <c r="Y1555" s="87">
        <f>JuchuZan[[#This Row],[TotalPrice]]+Y1554</f>
        <v>3931035.5799999996</v>
      </c>
      <c r="Z15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5" s="1">
        <f>JuchuZan[[#This Row],[Total Length]]/JuchuZan[[#This Row],[Total Block]]</f>
        <v>380</v>
      </c>
      <c r="AB1555" s="1">
        <f>JuchuZan[[#This Row],[TotalPrice]]/JuchuZan[[#This Row],[OrderQty]]</f>
        <v>223.92999999999998</v>
      </c>
      <c r="AC1555" s="1" t="e">
        <f>_xlfn.XLOOKUP(JuchuZan[[#This Row],[H'#]],#REF!,#REF!,"NA",0)</f>
        <v>#REF!</v>
      </c>
      <c r="AD1555" s="1" t="e">
        <f>_xlfn.XLOOKUP(JuchuZan[[#This Row],[H'#]],#REF!,#REF!,"NA",0)</f>
        <v>#REF!</v>
      </c>
      <c r="AE1555" s="1" t="str">
        <f>_xlfn.XLOOKUP(JuchuZan[[#This Row],[H'#]],[3]Sheet1!$H$2:$H$1079,[3]Sheet1!$B$2:$B$1079,"NA",0)</f>
        <v>NA</v>
      </c>
    </row>
    <row r="1556" spans="1:31" hidden="1">
      <c r="A1556" s="1" t="s">
        <v>3666</v>
      </c>
      <c r="B1556" s="1" t="s">
        <v>3473</v>
      </c>
      <c r="C1556" s="1" t="s">
        <v>1585</v>
      </c>
      <c r="D1556" s="1">
        <v>2</v>
      </c>
      <c r="E1556" s="1">
        <v>9702</v>
      </c>
      <c r="F1556" s="1">
        <v>0</v>
      </c>
      <c r="G1556" s="1" t="s">
        <v>123</v>
      </c>
      <c r="H1556" s="1" t="s">
        <v>324</v>
      </c>
      <c r="I1556" s="1" t="s">
        <v>50</v>
      </c>
      <c r="J1556" s="1" t="s">
        <v>68</v>
      </c>
      <c r="K1556" s="1" t="s">
        <v>38</v>
      </c>
      <c r="L1556" s="1" t="s">
        <v>61</v>
      </c>
      <c r="M1556" s="1" t="s">
        <v>38</v>
      </c>
      <c r="N1556" s="1">
        <v>495</v>
      </c>
      <c r="O1556" s="2">
        <v>990</v>
      </c>
      <c r="P1556" s="1">
        <v>11</v>
      </c>
      <c r="Q1556" s="1">
        <v>20231201</v>
      </c>
      <c r="R1556" s="1">
        <v>20231201</v>
      </c>
      <c r="S1556" s="1">
        <v>20231201</v>
      </c>
      <c r="T1556" s="1" t="s">
        <v>3474</v>
      </c>
      <c r="U1556" s="1" t="b">
        <v>0</v>
      </c>
      <c r="V1556" s="1" t="b">
        <v>0</v>
      </c>
      <c r="W1556" s="1" t="str" cm="1">
        <f t="array" ref="W1556">_xlfn.XLOOKUP(MID(JuchuZan[[#This Row],[Item'#]],2,3),INDEX(_dtRg_Material,,1),INDEX(_dtRg_Material,,2),"-")</f>
        <v>-</v>
      </c>
      <c r="X1556" s="1">
        <f>JuchuZan[[#This Row],[Total Length]]/JuchuZan[[#This Row],[OrderQty]]</f>
        <v>4851</v>
      </c>
      <c r="Y1556" s="87">
        <f>JuchuZan[[#This Row],[TotalPrice]]+Y1555</f>
        <v>3932025.5799999996</v>
      </c>
      <c r="Z15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6" s="1" t="e">
        <f>JuchuZan[[#This Row],[Total Length]]/JuchuZan[[#This Row],[Total Block]]</f>
        <v>#DIV/0!</v>
      </c>
      <c r="AB1556" s="1">
        <f>JuchuZan[[#This Row],[TotalPrice]]/JuchuZan[[#This Row],[OrderQty]]</f>
        <v>495</v>
      </c>
      <c r="AC1556" s="1" t="e">
        <f>_xlfn.XLOOKUP(JuchuZan[[#This Row],[H'#]],#REF!,#REF!,"NA",0)</f>
        <v>#REF!</v>
      </c>
      <c r="AD1556" s="1" t="e">
        <f>_xlfn.XLOOKUP(JuchuZan[[#This Row],[H'#]],#REF!,#REF!,"NA",0)</f>
        <v>#REF!</v>
      </c>
      <c r="AE1556" s="1" t="str">
        <f>_xlfn.XLOOKUP(JuchuZan[[#This Row],[H'#]],[3]Sheet1!$H$2:$H$1079,[3]Sheet1!$B$2:$B$1079,"NA",0)</f>
        <v>NA</v>
      </c>
    </row>
    <row r="1557" spans="1:31" hidden="1">
      <c r="A1557" s="1" t="s">
        <v>3667</v>
      </c>
      <c r="B1557" s="1" t="s">
        <v>3668</v>
      </c>
      <c r="C1557" s="1" t="s">
        <v>3669</v>
      </c>
      <c r="D1557" s="1">
        <v>60</v>
      </c>
      <c r="E1557" s="1">
        <v>10200</v>
      </c>
      <c r="F1557" s="1">
        <v>60</v>
      </c>
      <c r="G1557" s="1" t="s">
        <v>2479</v>
      </c>
      <c r="H1557" s="1" t="s">
        <v>172</v>
      </c>
      <c r="I1557" s="1" t="s">
        <v>173</v>
      </c>
      <c r="J1557" s="1" t="s">
        <v>243</v>
      </c>
      <c r="K1557" s="1" t="s">
        <v>185</v>
      </c>
      <c r="L1557" s="1" t="s">
        <v>38</v>
      </c>
      <c r="M1557" s="1" t="s">
        <v>38</v>
      </c>
      <c r="N1557" s="1">
        <v>32.74</v>
      </c>
      <c r="O1557" s="2">
        <v>1964.4</v>
      </c>
      <c r="P1557" s="1">
        <v>11</v>
      </c>
      <c r="Q1557" s="1">
        <v>20231201</v>
      </c>
      <c r="R1557" s="1">
        <v>20231201</v>
      </c>
      <c r="S1557" s="1">
        <v>20231201</v>
      </c>
      <c r="T1557" s="1" t="s">
        <v>38</v>
      </c>
      <c r="U1557" s="1" t="b">
        <v>0</v>
      </c>
      <c r="V1557" s="1" t="b">
        <v>0</v>
      </c>
      <c r="W1557" s="1" t="str" cm="1">
        <f t="array" ref="W1557">_xlfn.XLOOKUP(MID(JuchuZan[[#This Row],[Item'#]],2,3),INDEX(_dtRg_Material,,1),INDEX(_dtRg_Material,,2),"-")</f>
        <v>M</v>
      </c>
      <c r="X1557" s="1">
        <f>JuchuZan[[#This Row],[Total Length]]/JuchuZan[[#This Row],[OrderQty]]</f>
        <v>170</v>
      </c>
      <c r="Y1557" s="87">
        <f>JuchuZan[[#This Row],[TotalPrice]]+Y1556</f>
        <v>3933989.9799999995</v>
      </c>
      <c r="Z15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7" s="1">
        <f>JuchuZan[[#This Row],[Total Length]]/JuchuZan[[#This Row],[Total Block]]</f>
        <v>170</v>
      </c>
      <c r="AB1557" s="1">
        <f>JuchuZan[[#This Row],[TotalPrice]]/JuchuZan[[#This Row],[OrderQty]]</f>
        <v>32.74</v>
      </c>
      <c r="AC1557" s="1" t="e">
        <f>_xlfn.XLOOKUP(JuchuZan[[#This Row],[H'#]],#REF!,#REF!,"NA",0)</f>
        <v>#REF!</v>
      </c>
      <c r="AD1557" s="1" t="e">
        <f>_xlfn.XLOOKUP(JuchuZan[[#This Row],[H'#]],#REF!,#REF!,"NA",0)</f>
        <v>#REF!</v>
      </c>
      <c r="AE1557" s="1" t="str">
        <f>_xlfn.XLOOKUP(JuchuZan[[#This Row],[H'#]],[3]Sheet1!$H$2:$H$1079,[3]Sheet1!$B$2:$B$1079,"NA",0)</f>
        <v>NA</v>
      </c>
    </row>
    <row r="1558" spans="1:31" hidden="1">
      <c r="A1558" s="1" t="s">
        <v>3670</v>
      </c>
      <c r="B1558" s="1" t="s">
        <v>934</v>
      </c>
      <c r="C1558" s="1" t="s">
        <v>935</v>
      </c>
      <c r="D1558" s="1">
        <v>24</v>
      </c>
      <c r="E1558" s="1">
        <v>29184</v>
      </c>
      <c r="F1558" s="1">
        <v>48</v>
      </c>
      <c r="G1558" s="1" t="s">
        <v>936</v>
      </c>
      <c r="H1558" s="1" t="s">
        <v>49</v>
      </c>
      <c r="I1558" s="1" t="s">
        <v>50</v>
      </c>
      <c r="J1558" s="1" t="s">
        <v>397</v>
      </c>
      <c r="K1558" s="1" t="s">
        <v>82</v>
      </c>
      <c r="L1558" s="1" t="s">
        <v>38</v>
      </c>
      <c r="M1558" s="1" t="s">
        <v>53</v>
      </c>
      <c r="N1558" s="1">
        <v>282.52</v>
      </c>
      <c r="O1558" s="2">
        <v>6780.48</v>
      </c>
      <c r="P1558" s="1">
        <v>11</v>
      </c>
      <c r="Q1558" s="1">
        <v>20231204</v>
      </c>
      <c r="R1558" s="1">
        <v>20231204</v>
      </c>
      <c r="S1558" s="1">
        <v>20231204</v>
      </c>
      <c r="T1558" s="1" t="s">
        <v>937</v>
      </c>
      <c r="U1558" s="1" t="b">
        <v>0</v>
      </c>
      <c r="V1558" s="1" t="b">
        <v>0</v>
      </c>
      <c r="W1558" s="1" t="str" cm="1">
        <f t="array" ref="W1558">_xlfn.XLOOKUP(MID(JuchuZan[[#This Row],[Item'#]],2,3),INDEX(_dtRg_Material,,1),INDEX(_dtRg_Material,,2),"-")</f>
        <v>-</v>
      </c>
      <c r="X1558" s="1">
        <f>JuchuZan[[#This Row],[Total Length]]/JuchuZan[[#This Row],[OrderQty]]</f>
        <v>1216</v>
      </c>
      <c r="Y1558" s="87">
        <f>JuchuZan[[#This Row],[TotalPrice]]+Y1557</f>
        <v>3940770.4599999995</v>
      </c>
      <c r="Z15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8" s="1">
        <f>JuchuZan[[#This Row],[Total Length]]/JuchuZan[[#This Row],[Total Block]]</f>
        <v>608</v>
      </c>
      <c r="AB1558" s="1">
        <f>JuchuZan[[#This Row],[TotalPrice]]/JuchuZan[[#This Row],[OrderQty]]</f>
        <v>282.52</v>
      </c>
      <c r="AC1558" s="1" t="e">
        <f>_xlfn.XLOOKUP(JuchuZan[[#This Row],[H'#]],#REF!,#REF!,"NA",0)</f>
        <v>#REF!</v>
      </c>
      <c r="AD1558" s="1" t="e">
        <f>_xlfn.XLOOKUP(JuchuZan[[#This Row],[H'#]],#REF!,#REF!,"NA",0)</f>
        <v>#REF!</v>
      </c>
      <c r="AE1558" s="1" t="str">
        <f>_xlfn.XLOOKUP(JuchuZan[[#This Row],[H'#]],[3]Sheet1!$H$2:$H$1079,[3]Sheet1!$B$2:$B$1079,"NA",0)</f>
        <v>NA</v>
      </c>
    </row>
    <row r="1559" spans="1:31" hidden="1">
      <c r="A1559" s="1" t="s">
        <v>3671</v>
      </c>
      <c r="B1559" s="1" t="s">
        <v>2960</v>
      </c>
      <c r="C1559" s="1" t="s">
        <v>2961</v>
      </c>
      <c r="D1559" s="1">
        <v>200</v>
      </c>
      <c r="E1559" s="1">
        <v>15000</v>
      </c>
      <c r="F1559" s="1">
        <v>200</v>
      </c>
      <c r="G1559" s="1" t="s">
        <v>2479</v>
      </c>
      <c r="H1559" s="1" t="s">
        <v>172</v>
      </c>
      <c r="I1559" s="1" t="s">
        <v>173</v>
      </c>
      <c r="J1559" s="1" t="s">
        <v>243</v>
      </c>
      <c r="K1559" s="1" t="s">
        <v>38</v>
      </c>
      <c r="L1559" s="1" t="s">
        <v>38</v>
      </c>
      <c r="M1559" s="1" t="s">
        <v>38</v>
      </c>
      <c r="N1559" s="1">
        <v>21</v>
      </c>
      <c r="O1559" s="2">
        <v>4200</v>
      </c>
      <c r="P1559" s="1">
        <v>11</v>
      </c>
      <c r="Q1559" s="1">
        <v>20231204</v>
      </c>
      <c r="R1559" s="1">
        <v>20231204</v>
      </c>
      <c r="S1559" s="1">
        <v>20231204</v>
      </c>
      <c r="T1559" s="1" t="s">
        <v>38</v>
      </c>
      <c r="U1559" s="1" t="b">
        <v>0</v>
      </c>
      <c r="V1559" s="1" t="b">
        <v>0</v>
      </c>
      <c r="W1559" s="1" t="str" cm="1">
        <f t="array" ref="W1559">_xlfn.XLOOKUP(MID(JuchuZan[[#This Row],[Item'#]],2,3),INDEX(_dtRg_Material,,1),INDEX(_dtRg_Material,,2),"-")</f>
        <v>M</v>
      </c>
      <c r="X1559" s="1">
        <f>JuchuZan[[#This Row],[Total Length]]/JuchuZan[[#This Row],[OrderQty]]</f>
        <v>75</v>
      </c>
      <c r="Y1559" s="87">
        <f>JuchuZan[[#This Row],[TotalPrice]]+Y1558</f>
        <v>3944970.4599999995</v>
      </c>
      <c r="Z15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59" s="1">
        <f>JuchuZan[[#This Row],[Total Length]]/JuchuZan[[#This Row],[Total Block]]</f>
        <v>75</v>
      </c>
      <c r="AB1559" s="1">
        <f>JuchuZan[[#This Row],[TotalPrice]]/JuchuZan[[#This Row],[OrderQty]]</f>
        <v>21</v>
      </c>
      <c r="AC1559" s="1" t="e">
        <f>_xlfn.XLOOKUP(JuchuZan[[#This Row],[H'#]],#REF!,#REF!,"NA",0)</f>
        <v>#REF!</v>
      </c>
      <c r="AD1559" s="1" t="e">
        <f>_xlfn.XLOOKUP(JuchuZan[[#This Row],[H'#]],#REF!,#REF!,"NA",0)</f>
        <v>#REF!</v>
      </c>
      <c r="AE1559" s="1" t="str">
        <f>_xlfn.XLOOKUP(JuchuZan[[#This Row],[H'#]],[3]Sheet1!$H$2:$H$1079,[3]Sheet1!$B$2:$B$1079,"NA",0)</f>
        <v>NA</v>
      </c>
    </row>
    <row r="1560" spans="1:31" hidden="1">
      <c r="A1560" s="1" t="s">
        <v>3672</v>
      </c>
      <c r="B1560" s="1" t="s">
        <v>2164</v>
      </c>
      <c r="C1560" s="1" t="s">
        <v>2165</v>
      </c>
      <c r="D1560" s="1">
        <v>8</v>
      </c>
      <c r="E1560" s="1">
        <v>17360</v>
      </c>
      <c r="F1560" s="1">
        <v>0</v>
      </c>
      <c r="G1560" s="1" t="s">
        <v>619</v>
      </c>
      <c r="H1560" s="1" t="s">
        <v>324</v>
      </c>
      <c r="I1560" s="1" t="s">
        <v>50</v>
      </c>
      <c r="J1560" s="1" t="s">
        <v>325</v>
      </c>
      <c r="K1560" s="1" t="s">
        <v>38</v>
      </c>
      <c r="L1560" s="1" t="s">
        <v>61</v>
      </c>
      <c r="M1560" s="1" t="s">
        <v>38</v>
      </c>
      <c r="N1560" s="1">
        <v>376</v>
      </c>
      <c r="O1560" s="2">
        <v>3008</v>
      </c>
      <c r="P1560" s="1">
        <v>11</v>
      </c>
      <c r="Q1560" s="1">
        <v>20230307</v>
      </c>
      <c r="R1560" s="1">
        <v>20231204</v>
      </c>
      <c r="S1560" s="1">
        <v>20231204</v>
      </c>
      <c r="T1560" s="1" t="s">
        <v>38</v>
      </c>
      <c r="U1560" s="1" t="b">
        <v>0</v>
      </c>
      <c r="V1560" s="1" t="b">
        <v>0</v>
      </c>
      <c r="W1560" s="1" t="str" cm="1">
        <f t="array" ref="W1560">_xlfn.XLOOKUP(MID(JuchuZan[[#This Row],[Item'#]],2,3),INDEX(_dtRg_Material,,1),INDEX(_dtRg_Material,,2),"-")</f>
        <v>-</v>
      </c>
      <c r="X1560" s="1">
        <f>JuchuZan[[#This Row],[Total Length]]/JuchuZan[[#This Row],[OrderQty]]</f>
        <v>2170</v>
      </c>
      <c r="Y1560" s="87">
        <f>JuchuZan[[#This Row],[TotalPrice]]+Y1559</f>
        <v>3947978.4599999995</v>
      </c>
      <c r="Z15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0" s="1" t="e">
        <f>JuchuZan[[#This Row],[Total Length]]/JuchuZan[[#This Row],[Total Block]]</f>
        <v>#DIV/0!</v>
      </c>
      <c r="AB1560" s="1">
        <f>JuchuZan[[#This Row],[TotalPrice]]/JuchuZan[[#This Row],[OrderQty]]</f>
        <v>376</v>
      </c>
      <c r="AC1560" s="1" t="e">
        <f>_xlfn.XLOOKUP(JuchuZan[[#This Row],[H'#]],#REF!,#REF!,"NA",0)</f>
        <v>#REF!</v>
      </c>
      <c r="AD1560" s="1" t="e">
        <f>_xlfn.XLOOKUP(JuchuZan[[#This Row],[H'#]],#REF!,#REF!,"NA",0)</f>
        <v>#REF!</v>
      </c>
      <c r="AE1560" s="1" t="str">
        <f>_xlfn.XLOOKUP(JuchuZan[[#This Row],[H'#]],[3]Sheet1!$H$2:$H$1079,[3]Sheet1!$B$2:$B$1079,"NA",0)</f>
        <v>NA</v>
      </c>
    </row>
    <row r="1561" spans="1:31" hidden="1">
      <c r="A1561" s="1" t="s">
        <v>3673</v>
      </c>
      <c r="B1561" s="1" t="s">
        <v>3674</v>
      </c>
      <c r="C1561" s="1" t="s">
        <v>3675</v>
      </c>
      <c r="D1561" s="1">
        <v>2</v>
      </c>
      <c r="E1561" s="1">
        <v>1340</v>
      </c>
      <c r="F1561" s="1">
        <v>2</v>
      </c>
      <c r="G1561" s="1" t="s">
        <v>156</v>
      </c>
      <c r="H1561" s="1" t="s">
        <v>49</v>
      </c>
      <c r="I1561" s="1" t="s">
        <v>50</v>
      </c>
      <c r="J1561" s="1" t="s">
        <v>325</v>
      </c>
      <c r="K1561" s="1" t="s">
        <v>207</v>
      </c>
      <c r="L1561" s="1" t="s">
        <v>38</v>
      </c>
      <c r="M1561" s="1" t="s">
        <v>38</v>
      </c>
      <c r="N1561" s="1">
        <v>338.73</v>
      </c>
      <c r="O1561" s="2">
        <v>677.46</v>
      </c>
      <c r="P1561" s="1">
        <v>11</v>
      </c>
      <c r="Q1561" s="1">
        <v>20231204</v>
      </c>
      <c r="R1561" s="1">
        <v>20231204</v>
      </c>
      <c r="S1561" s="1">
        <v>20231204</v>
      </c>
      <c r="T1561" s="1" t="s">
        <v>38</v>
      </c>
      <c r="U1561" s="1" t="b">
        <v>0</v>
      </c>
      <c r="V1561" s="1" t="b">
        <v>0</v>
      </c>
      <c r="W1561" s="1" t="str" cm="1">
        <f t="array" ref="W1561">_xlfn.XLOOKUP(MID(JuchuZan[[#This Row],[Item'#]],2,3),INDEX(_dtRg_Material,,1),INDEX(_dtRg_Material,,2),"-")</f>
        <v>-</v>
      </c>
      <c r="X1561" s="1">
        <f>JuchuZan[[#This Row],[Total Length]]/JuchuZan[[#This Row],[OrderQty]]</f>
        <v>670</v>
      </c>
      <c r="Y1561" s="87">
        <f>JuchuZan[[#This Row],[TotalPrice]]+Y1560</f>
        <v>3948655.9199999995</v>
      </c>
      <c r="Z15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1" s="1">
        <f>JuchuZan[[#This Row],[Total Length]]/JuchuZan[[#This Row],[Total Block]]</f>
        <v>670</v>
      </c>
      <c r="AB1561" s="1">
        <f>JuchuZan[[#This Row],[TotalPrice]]/JuchuZan[[#This Row],[OrderQty]]</f>
        <v>338.73</v>
      </c>
      <c r="AC1561" s="1" t="e">
        <f>_xlfn.XLOOKUP(JuchuZan[[#This Row],[H'#]],#REF!,#REF!,"NA",0)</f>
        <v>#REF!</v>
      </c>
      <c r="AD1561" s="1" t="e">
        <f>_xlfn.XLOOKUP(JuchuZan[[#This Row],[H'#]],#REF!,#REF!,"NA",0)</f>
        <v>#REF!</v>
      </c>
      <c r="AE1561" s="1" t="str">
        <f>_xlfn.XLOOKUP(JuchuZan[[#This Row],[H'#]],[3]Sheet1!$H$2:$H$1079,[3]Sheet1!$B$2:$B$1079,"NA",0)</f>
        <v>NA</v>
      </c>
    </row>
    <row r="1562" spans="1:31" hidden="1">
      <c r="A1562" s="1" t="s">
        <v>3676</v>
      </c>
      <c r="B1562" s="1" t="s">
        <v>538</v>
      </c>
      <c r="C1562" s="1" t="s">
        <v>539</v>
      </c>
      <c r="D1562" s="1">
        <v>5</v>
      </c>
      <c r="E1562" s="1">
        <v>15100</v>
      </c>
      <c r="F1562" s="1">
        <v>0</v>
      </c>
      <c r="G1562" s="1" t="s">
        <v>3677</v>
      </c>
      <c r="H1562" s="1" t="s">
        <v>324</v>
      </c>
      <c r="I1562" s="1" t="s">
        <v>50</v>
      </c>
      <c r="J1562" s="1" t="s">
        <v>325</v>
      </c>
      <c r="K1562" s="1" t="s">
        <v>38</v>
      </c>
      <c r="L1562" s="1" t="s">
        <v>61</v>
      </c>
      <c r="M1562" s="1" t="s">
        <v>38</v>
      </c>
      <c r="N1562" s="1">
        <v>679</v>
      </c>
      <c r="O1562" s="2">
        <v>3395</v>
      </c>
      <c r="P1562" s="1">
        <v>11</v>
      </c>
      <c r="Q1562" s="1">
        <v>20231204</v>
      </c>
      <c r="R1562" s="1">
        <v>20231204</v>
      </c>
      <c r="S1562" s="1">
        <v>20231204</v>
      </c>
      <c r="T1562" s="1" t="s">
        <v>38</v>
      </c>
      <c r="U1562" s="1" t="b">
        <v>0</v>
      </c>
      <c r="V1562" s="1" t="b">
        <v>0</v>
      </c>
      <c r="W1562" s="1" t="str" cm="1">
        <f t="array" ref="W1562">_xlfn.XLOOKUP(MID(JuchuZan[[#This Row],[Item'#]],2,3),INDEX(_dtRg_Material,,1),INDEX(_dtRg_Material,,2),"-")</f>
        <v>-</v>
      </c>
      <c r="X1562" s="1">
        <f>JuchuZan[[#This Row],[Total Length]]/JuchuZan[[#This Row],[OrderQty]]</f>
        <v>3020</v>
      </c>
      <c r="Y1562" s="87">
        <f>JuchuZan[[#This Row],[TotalPrice]]+Y1561</f>
        <v>3952050.9199999995</v>
      </c>
      <c r="Z15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2" s="1" t="e">
        <f>JuchuZan[[#This Row],[Total Length]]/JuchuZan[[#This Row],[Total Block]]</f>
        <v>#DIV/0!</v>
      </c>
      <c r="AB1562" s="1">
        <f>JuchuZan[[#This Row],[TotalPrice]]/JuchuZan[[#This Row],[OrderQty]]</f>
        <v>679</v>
      </c>
      <c r="AC1562" s="1" t="e">
        <f>_xlfn.XLOOKUP(JuchuZan[[#This Row],[H'#]],#REF!,#REF!,"NA",0)</f>
        <v>#REF!</v>
      </c>
      <c r="AD1562" s="1" t="e">
        <f>_xlfn.XLOOKUP(JuchuZan[[#This Row],[H'#]],#REF!,#REF!,"NA",0)</f>
        <v>#REF!</v>
      </c>
      <c r="AE1562" s="1" t="str">
        <f>_xlfn.XLOOKUP(JuchuZan[[#This Row],[H'#]],[3]Sheet1!$H$2:$H$1079,[3]Sheet1!$B$2:$B$1079,"NA",0)</f>
        <v>NA</v>
      </c>
    </row>
    <row r="1563" spans="1:31" hidden="1">
      <c r="A1563" s="1" t="s">
        <v>3678</v>
      </c>
      <c r="B1563" s="1" t="s">
        <v>3679</v>
      </c>
      <c r="C1563" s="1" t="s">
        <v>3680</v>
      </c>
      <c r="D1563" s="1">
        <v>2</v>
      </c>
      <c r="E1563" s="1">
        <v>7120</v>
      </c>
      <c r="F1563" s="1">
        <v>4</v>
      </c>
      <c r="G1563" s="1" t="s">
        <v>546</v>
      </c>
      <c r="H1563" s="1" t="s">
        <v>49</v>
      </c>
      <c r="I1563" s="1" t="s">
        <v>50</v>
      </c>
      <c r="J1563" s="1" t="s">
        <v>81</v>
      </c>
      <c r="K1563" s="1" t="s">
        <v>82</v>
      </c>
      <c r="L1563" s="1" t="s">
        <v>38</v>
      </c>
      <c r="M1563" s="1" t="s">
        <v>38</v>
      </c>
      <c r="N1563" s="1">
        <v>341.56</v>
      </c>
      <c r="O1563" s="2">
        <v>683.12</v>
      </c>
      <c r="P1563" s="1">
        <v>11</v>
      </c>
      <c r="Q1563" s="1">
        <v>20231204</v>
      </c>
      <c r="R1563" s="1">
        <v>20231204</v>
      </c>
      <c r="S1563" s="1">
        <v>20231204</v>
      </c>
      <c r="T1563" s="1" t="s">
        <v>38</v>
      </c>
      <c r="U1563" s="1" t="b">
        <v>0</v>
      </c>
      <c r="V1563" s="1" t="b">
        <v>0</v>
      </c>
      <c r="W1563" s="1" t="str" cm="1">
        <f t="array" ref="W1563">_xlfn.XLOOKUP(MID(JuchuZan[[#This Row],[Item'#]],2,3),INDEX(_dtRg_Material,,1),INDEX(_dtRg_Material,,2),"-")</f>
        <v>-</v>
      </c>
      <c r="X1563" s="1">
        <f>JuchuZan[[#This Row],[Total Length]]/JuchuZan[[#This Row],[OrderQty]]</f>
        <v>3560</v>
      </c>
      <c r="Y1563" s="87">
        <f>JuchuZan[[#This Row],[TotalPrice]]+Y1562</f>
        <v>3952734.0399999996</v>
      </c>
      <c r="Z15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3" s="1">
        <f>JuchuZan[[#This Row],[Total Length]]/JuchuZan[[#This Row],[Total Block]]</f>
        <v>1780</v>
      </c>
      <c r="AB1563" s="1">
        <f>JuchuZan[[#This Row],[TotalPrice]]/JuchuZan[[#This Row],[OrderQty]]</f>
        <v>341.56</v>
      </c>
      <c r="AC1563" s="1" t="e">
        <f>_xlfn.XLOOKUP(JuchuZan[[#This Row],[H'#]],#REF!,#REF!,"NA",0)</f>
        <v>#REF!</v>
      </c>
      <c r="AD1563" s="1" t="e">
        <f>_xlfn.XLOOKUP(JuchuZan[[#This Row],[H'#]],#REF!,#REF!,"NA",0)</f>
        <v>#REF!</v>
      </c>
      <c r="AE1563" s="1" t="str">
        <f>_xlfn.XLOOKUP(JuchuZan[[#This Row],[H'#]],[3]Sheet1!$H$2:$H$1079,[3]Sheet1!$B$2:$B$1079,"NA",0)</f>
        <v>NA</v>
      </c>
    </row>
    <row r="1564" spans="1:31" hidden="1">
      <c r="A1564" s="1" t="s">
        <v>3681</v>
      </c>
      <c r="B1564" s="1" t="s">
        <v>3682</v>
      </c>
      <c r="C1564" s="1" t="s">
        <v>3683</v>
      </c>
      <c r="D1564" s="1">
        <v>2</v>
      </c>
      <c r="E1564" s="1">
        <v>11120</v>
      </c>
      <c r="F1564" s="1">
        <v>6</v>
      </c>
      <c r="G1564" s="1" t="s">
        <v>546</v>
      </c>
      <c r="H1564" s="1" t="s">
        <v>49</v>
      </c>
      <c r="I1564" s="1" t="s">
        <v>50</v>
      </c>
      <c r="J1564" s="1" t="s">
        <v>51</v>
      </c>
      <c r="K1564" s="1" t="s">
        <v>115</v>
      </c>
      <c r="L1564" s="1" t="s">
        <v>38</v>
      </c>
      <c r="M1564" s="1" t="s">
        <v>53</v>
      </c>
      <c r="N1564" s="1">
        <v>657</v>
      </c>
      <c r="O1564" s="2">
        <v>1314</v>
      </c>
      <c r="P1564" s="1">
        <v>11</v>
      </c>
      <c r="Q1564" s="1">
        <v>20231204</v>
      </c>
      <c r="R1564" s="1">
        <v>20231204</v>
      </c>
      <c r="S1564" s="1">
        <v>20231204</v>
      </c>
      <c r="T1564" s="1" t="s">
        <v>38</v>
      </c>
      <c r="U1564" s="1" t="b">
        <v>0</v>
      </c>
      <c r="V1564" s="1" t="b">
        <v>0</v>
      </c>
      <c r="W1564" s="1" t="str" cm="1">
        <f t="array" ref="W1564">_xlfn.XLOOKUP(MID(JuchuZan[[#This Row],[Item'#]],2,3),INDEX(_dtRg_Material,,1),INDEX(_dtRg_Material,,2),"-")</f>
        <v>-</v>
      </c>
      <c r="X1564" s="1">
        <f>JuchuZan[[#This Row],[Total Length]]/JuchuZan[[#This Row],[OrderQty]]</f>
        <v>5560</v>
      </c>
      <c r="Y1564" s="87">
        <f>JuchuZan[[#This Row],[TotalPrice]]+Y1563</f>
        <v>3954048.0399999996</v>
      </c>
      <c r="Z15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4" s="1">
        <f>JuchuZan[[#This Row],[Total Length]]/JuchuZan[[#This Row],[Total Block]]</f>
        <v>1853.3333333333333</v>
      </c>
      <c r="AB1564" s="1">
        <f>JuchuZan[[#This Row],[TotalPrice]]/JuchuZan[[#This Row],[OrderQty]]</f>
        <v>657</v>
      </c>
      <c r="AC1564" s="1" t="e">
        <f>_xlfn.XLOOKUP(JuchuZan[[#This Row],[H'#]],#REF!,#REF!,"NA",0)</f>
        <v>#REF!</v>
      </c>
      <c r="AD1564" s="1" t="e">
        <f>_xlfn.XLOOKUP(JuchuZan[[#This Row],[H'#]],#REF!,#REF!,"NA",0)</f>
        <v>#REF!</v>
      </c>
      <c r="AE1564" s="1" t="str">
        <f>_xlfn.XLOOKUP(JuchuZan[[#This Row],[H'#]],[3]Sheet1!$H$2:$H$1079,[3]Sheet1!$B$2:$B$1079,"NA",0)</f>
        <v>NA</v>
      </c>
    </row>
    <row r="1565" spans="1:31" hidden="1">
      <c r="A1565" s="1" t="s">
        <v>3684</v>
      </c>
      <c r="B1565" s="1" t="s">
        <v>534</v>
      </c>
      <c r="C1565" s="1" t="s">
        <v>535</v>
      </c>
      <c r="D1565" s="1">
        <v>6</v>
      </c>
      <c r="E1565" s="1">
        <v>18000</v>
      </c>
      <c r="F1565" s="1">
        <v>0</v>
      </c>
      <c r="G1565" s="1" t="s">
        <v>38</v>
      </c>
      <c r="H1565" s="1" t="s">
        <v>324</v>
      </c>
      <c r="I1565" s="1" t="s">
        <v>50</v>
      </c>
      <c r="J1565" s="1" t="s">
        <v>325</v>
      </c>
      <c r="K1565" s="1" t="s">
        <v>38</v>
      </c>
      <c r="L1565" s="1" t="s">
        <v>61</v>
      </c>
      <c r="M1565" s="1" t="s">
        <v>38</v>
      </c>
      <c r="N1565" s="1">
        <v>727.18</v>
      </c>
      <c r="O1565" s="2">
        <v>4363.08</v>
      </c>
      <c r="P1565" s="1">
        <v>21</v>
      </c>
      <c r="Q1565" s="1">
        <v>20231005</v>
      </c>
      <c r="R1565" s="1">
        <v>20231204</v>
      </c>
      <c r="S1565" s="1">
        <v>20231204</v>
      </c>
      <c r="T1565" s="1" t="s">
        <v>38</v>
      </c>
      <c r="U1565" s="1" t="b">
        <v>0</v>
      </c>
      <c r="V1565" s="1" t="b">
        <v>0</v>
      </c>
      <c r="W1565" s="1" t="str" cm="1">
        <f t="array" ref="W1565">_xlfn.XLOOKUP(MID(JuchuZan[[#This Row],[Item'#]],2,3),INDEX(_dtRg_Material,,1),INDEX(_dtRg_Material,,2),"-")</f>
        <v>-</v>
      </c>
      <c r="X1565" s="1">
        <f>JuchuZan[[#This Row],[Total Length]]/JuchuZan[[#This Row],[OrderQty]]</f>
        <v>3000</v>
      </c>
      <c r="Y1565" s="87">
        <f>JuchuZan[[#This Row],[TotalPrice]]+Y1564</f>
        <v>3958411.1199999996</v>
      </c>
      <c r="Z15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5" s="1" t="e">
        <f>JuchuZan[[#This Row],[Total Length]]/JuchuZan[[#This Row],[Total Block]]</f>
        <v>#DIV/0!</v>
      </c>
      <c r="AB1565" s="1">
        <f>JuchuZan[[#This Row],[TotalPrice]]/JuchuZan[[#This Row],[OrderQty]]</f>
        <v>727.18</v>
      </c>
      <c r="AC1565" s="1" t="e">
        <f>_xlfn.XLOOKUP(JuchuZan[[#This Row],[H'#]],#REF!,#REF!,"NA",0)</f>
        <v>#REF!</v>
      </c>
      <c r="AD1565" s="1" t="e">
        <f>_xlfn.XLOOKUP(JuchuZan[[#This Row],[H'#]],#REF!,#REF!,"NA",0)</f>
        <v>#REF!</v>
      </c>
      <c r="AE1565" s="1" t="str">
        <f>_xlfn.XLOOKUP(JuchuZan[[#This Row],[H'#]],[3]Sheet1!$H$2:$H$1079,[3]Sheet1!$B$2:$B$1079,"NA",0)</f>
        <v>NA</v>
      </c>
    </row>
    <row r="1566" spans="1:31" hidden="1">
      <c r="A1566" s="1" t="s">
        <v>3685</v>
      </c>
      <c r="B1566" s="1" t="s">
        <v>534</v>
      </c>
      <c r="C1566" s="1" t="s">
        <v>535</v>
      </c>
      <c r="D1566" s="1">
        <v>6</v>
      </c>
      <c r="E1566" s="1">
        <v>18000</v>
      </c>
      <c r="F1566" s="1">
        <v>0</v>
      </c>
      <c r="G1566" s="1" t="s">
        <v>38</v>
      </c>
      <c r="H1566" s="1" t="s">
        <v>324</v>
      </c>
      <c r="I1566" s="1" t="s">
        <v>50</v>
      </c>
      <c r="J1566" s="1" t="s">
        <v>325</v>
      </c>
      <c r="K1566" s="1" t="s">
        <v>38</v>
      </c>
      <c r="L1566" s="1" t="s">
        <v>61</v>
      </c>
      <c r="M1566" s="1" t="s">
        <v>38</v>
      </c>
      <c r="N1566" s="1">
        <v>727.18</v>
      </c>
      <c r="O1566" s="2">
        <v>4363.08</v>
      </c>
      <c r="P1566" s="1">
        <v>21</v>
      </c>
      <c r="Q1566" s="1">
        <v>20231005</v>
      </c>
      <c r="R1566" s="1">
        <v>20231204</v>
      </c>
      <c r="S1566" s="1">
        <v>20231204</v>
      </c>
      <c r="T1566" s="1" t="s">
        <v>38</v>
      </c>
      <c r="U1566" s="1" t="b">
        <v>0</v>
      </c>
      <c r="V1566" s="1" t="b">
        <v>0</v>
      </c>
      <c r="W1566" s="1" t="str" cm="1">
        <f t="array" ref="W1566">_xlfn.XLOOKUP(MID(JuchuZan[[#This Row],[Item'#]],2,3),INDEX(_dtRg_Material,,1),INDEX(_dtRg_Material,,2),"-")</f>
        <v>-</v>
      </c>
      <c r="X1566" s="1">
        <f>JuchuZan[[#This Row],[Total Length]]/JuchuZan[[#This Row],[OrderQty]]</f>
        <v>3000</v>
      </c>
      <c r="Y1566" s="87">
        <f>JuchuZan[[#This Row],[TotalPrice]]+Y1565</f>
        <v>3962774.1999999997</v>
      </c>
      <c r="Z15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6" s="1" t="e">
        <f>JuchuZan[[#This Row],[Total Length]]/JuchuZan[[#This Row],[Total Block]]</f>
        <v>#DIV/0!</v>
      </c>
      <c r="AB1566" s="1">
        <f>JuchuZan[[#This Row],[TotalPrice]]/JuchuZan[[#This Row],[OrderQty]]</f>
        <v>727.18</v>
      </c>
      <c r="AC1566" s="1" t="e">
        <f>_xlfn.XLOOKUP(JuchuZan[[#This Row],[H'#]],#REF!,#REF!,"NA",0)</f>
        <v>#REF!</v>
      </c>
      <c r="AD1566" s="1" t="e">
        <f>_xlfn.XLOOKUP(JuchuZan[[#This Row],[H'#]],#REF!,#REF!,"NA",0)</f>
        <v>#REF!</v>
      </c>
      <c r="AE1566" s="1" t="str">
        <f>_xlfn.XLOOKUP(JuchuZan[[#This Row],[H'#]],[3]Sheet1!$H$2:$H$1079,[3]Sheet1!$B$2:$B$1079,"NA",0)</f>
        <v>NA</v>
      </c>
    </row>
    <row r="1567" spans="1:31" hidden="1">
      <c r="A1567" s="1" t="s">
        <v>3686</v>
      </c>
      <c r="B1567" s="1" t="s">
        <v>3386</v>
      </c>
      <c r="C1567" s="1" t="s">
        <v>3387</v>
      </c>
      <c r="D1567" s="1">
        <v>10</v>
      </c>
      <c r="E1567" s="1">
        <v>2450</v>
      </c>
      <c r="F1567" s="1">
        <v>20</v>
      </c>
      <c r="G1567" s="1" t="s">
        <v>3224</v>
      </c>
      <c r="H1567" s="1" t="s">
        <v>66</v>
      </c>
      <c r="I1567" s="1" t="s">
        <v>67</v>
      </c>
      <c r="J1567" s="1" t="s">
        <v>59</v>
      </c>
      <c r="K1567" s="1" t="s">
        <v>60</v>
      </c>
      <c r="L1567" s="1" t="s">
        <v>38</v>
      </c>
      <c r="M1567" s="1" t="s">
        <v>53</v>
      </c>
      <c r="N1567" s="1">
        <v>78</v>
      </c>
      <c r="O1567" s="2">
        <v>780</v>
      </c>
      <c r="P1567" s="1">
        <v>11</v>
      </c>
      <c r="Q1567" s="1">
        <v>20231204</v>
      </c>
      <c r="R1567" s="1">
        <v>20231204</v>
      </c>
      <c r="S1567" s="1">
        <v>20231204</v>
      </c>
      <c r="T1567" s="1" t="s">
        <v>38</v>
      </c>
      <c r="U1567" s="1" t="b">
        <v>0</v>
      </c>
      <c r="V1567" s="1" t="b">
        <v>0</v>
      </c>
      <c r="W1567" s="1" t="str" cm="1">
        <f t="array" ref="W1567">_xlfn.XLOOKUP(MID(JuchuZan[[#This Row],[Item'#]],2,3),INDEX(_dtRg_Material,,1),INDEX(_dtRg_Material,,2),"-")</f>
        <v>-</v>
      </c>
      <c r="X1567" s="1">
        <f>JuchuZan[[#This Row],[Total Length]]/JuchuZan[[#This Row],[OrderQty]]</f>
        <v>245</v>
      </c>
      <c r="Y1567" s="87">
        <f>JuchuZan[[#This Row],[TotalPrice]]+Y1566</f>
        <v>3963554.1999999997</v>
      </c>
      <c r="Z15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7" s="1">
        <f>JuchuZan[[#This Row],[Total Length]]/JuchuZan[[#This Row],[Total Block]]</f>
        <v>122.5</v>
      </c>
      <c r="AB1567" s="1">
        <f>JuchuZan[[#This Row],[TotalPrice]]/JuchuZan[[#This Row],[OrderQty]]</f>
        <v>78</v>
      </c>
      <c r="AC1567" s="1" t="e">
        <f>_xlfn.XLOOKUP(JuchuZan[[#This Row],[H'#]],#REF!,#REF!,"NA",0)</f>
        <v>#REF!</v>
      </c>
      <c r="AD1567" s="1" t="e">
        <f>_xlfn.XLOOKUP(JuchuZan[[#This Row],[H'#]],#REF!,#REF!,"NA",0)</f>
        <v>#REF!</v>
      </c>
      <c r="AE1567" s="1" t="str">
        <f>_xlfn.XLOOKUP(JuchuZan[[#This Row],[H'#]],[3]Sheet1!$H$2:$H$1079,[3]Sheet1!$B$2:$B$1079,"NA",0)</f>
        <v>NA</v>
      </c>
    </row>
    <row r="1568" spans="1:31" hidden="1">
      <c r="A1568" s="1" t="s">
        <v>3687</v>
      </c>
      <c r="B1568" s="1" t="s">
        <v>2629</v>
      </c>
      <c r="C1568" s="1" t="s">
        <v>2630</v>
      </c>
      <c r="D1568" s="1">
        <v>50</v>
      </c>
      <c r="E1568" s="1">
        <v>0</v>
      </c>
      <c r="F1568" s="1">
        <v>0</v>
      </c>
      <c r="G1568" s="1" t="s">
        <v>2285</v>
      </c>
      <c r="H1568" s="1" t="s">
        <v>200</v>
      </c>
      <c r="I1568" s="1" t="s">
        <v>201</v>
      </c>
      <c r="J1568" s="1" t="s">
        <v>2631</v>
      </c>
      <c r="K1568" s="1" t="s">
        <v>38</v>
      </c>
      <c r="L1568" s="1" t="s">
        <v>38</v>
      </c>
      <c r="M1568" s="1" t="s">
        <v>38</v>
      </c>
      <c r="N1568" s="1">
        <v>523.46</v>
      </c>
      <c r="O1568" s="2">
        <v>26173</v>
      </c>
      <c r="P1568" s="1">
        <v>11</v>
      </c>
      <c r="Q1568" s="1">
        <v>20231205</v>
      </c>
      <c r="R1568" s="1">
        <v>20231205</v>
      </c>
      <c r="S1568" s="1">
        <v>20231205</v>
      </c>
      <c r="T1568" s="1" t="s">
        <v>38</v>
      </c>
      <c r="U1568" s="1" t="b">
        <v>0</v>
      </c>
      <c r="V1568" s="1" t="b">
        <v>0</v>
      </c>
      <c r="W1568" s="1" t="str" cm="1">
        <f t="array" ref="W1568">_xlfn.XLOOKUP(MID(JuchuZan[[#This Row],[Item'#]],2,3),INDEX(_dtRg_Material,,1),INDEX(_dtRg_Material,,2),"-")</f>
        <v>-</v>
      </c>
      <c r="X1568" s="1">
        <f>JuchuZan[[#This Row],[Total Length]]/JuchuZan[[#This Row],[OrderQty]]</f>
        <v>0</v>
      </c>
      <c r="Y1568" s="87">
        <f>JuchuZan[[#This Row],[TotalPrice]]+Y1567</f>
        <v>3989727.1999999997</v>
      </c>
      <c r="Z15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8" s="1" t="e">
        <f>JuchuZan[[#This Row],[Total Length]]/JuchuZan[[#This Row],[Total Block]]</f>
        <v>#DIV/0!</v>
      </c>
      <c r="AB1568" s="1">
        <f>JuchuZan[[#This Row],[TotalPrice]]/JuchuZan[[#This Row],[OrderQty]]</f>
        <v>523.46</v>
      </c>
      <c r="AC1568" s="1" t="e">
        <f>_xlfn.XLOOKUP(JuchuZan[[#This Row],[H'#]],#REF!,#REF!,"NA",0)</f>
        <v>#REF!</v>
      </c>
      <c r="AD1568" s="1" t="e">
        <f>_xlfn.XLOOKUP(JuchuZan[[#This Row],[H'#]],#REF!,#REF!,"NA",0)</f>
        <v>#REF!</v>
      </c>
      <c r="AE1568" s="1" t="str">
        <f>_xlfn.XLOOKUP(JuchuZan[[#This Row],[H'#]],[3]Sheet1!$H$2:$H$1079,[3]Sheet1!$B$2:$B$1079,"NA",0)</f>
        <v>NA</v>
      </c>
    </row>
    <row r="1569" spans="1:31" hidden="1">
      <c r="A1569" s="1" t="s">
        <v>3688</v>
      </c>
      <c r="B1569" s="1" t="s">
        <v>3689</v>
      </c>
      <c r="C1569" s="1" t="s">
        <v>3690</v>
      </c>
      <c r="D1569" s="1">
        <v>12</v>
      </c>
      <c r="E1569" s="1">
        <v>2640</v>
      </c>
      <c r="F1569" s="1">
        <v>0</v>
      </c>
      <c r="G1569" s="1" t="s">
        <v>3691</v>
      </c>
      <c r="H1569" s="1" t="s">
        <v>919</v>
      </c>
      <c r="I1569" s="1" t="s">
        <v>67</v>
      </c>
      <c r="J1569" s="1" t="s">
        <v>81</v>
      </c>
      <c r="K1569" s="1" t="s">
        <v>38</v>
      </c>
      <c r="L1569" s="1" t="s">
        <v>61</v>
      </c>
      <c r="M1569" s="1" t="s">
        <v>38</v>
      </c>
      <c r="N1569" s="1">
        <v>20.28</v>
      </c>
      <c r="O1569" s="2">
        <v>243.36</v>
      </c>
      <c r="P1569" s="1">
        <v>11</v>
      </c>
      <c r="Q1569" s="1">
        <v>20231214</v>
      </c>
      <c r="R1569" s="1">
        <v>20231205</v>
      </c>
      <c r="S1569" s="1">
        <v>20231205</v>
      </c>
      <c r="T1569" s="1" t="s">
        <v>38</v>
      </c>
      <c r="U1569" s="1" t="b">
        <v>0</v>
      </c>
      <c r="V1569" s="1" t="b">
        <v>0</v>
      </c>
      <c r="W1569" s="1" t="str" cm="1">
        <f t="array" ref="W1569">_xlfn.XLOOKUP(MID(JuchuZan[[#This Row],[Item'#]],2,3),INDEX(_dtRg_Material,,1),INDEX(_dtRg_Material,,2),"-")</f>
        <v>M</v>
      </c>
      <c r="X1569" s="1">
        <f>JuchuZan[[#This Row],[Total Length]]/JuchuZan[[#This Row],[OrderQty]]</f>
        <v>220</v>
      </c>
      <c r="Y1569" s="87">
        <f>JuchuZan[[#This Row],[TotalPrice]]+Y1568</f>
        <v>3989970.5599999996</v>
      </c>
      <c r="Z15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69" s="1" t="e">
        <f>JuchuZan[[#This Row],[Total Length]]/JuchuZan[[#This Row],[Total Block]]</f>
        <v>#DIV/0!</v>
      </c>
      <c r="AB1569" s="1">
        <f>JuchuZan[[#This Row],[TotalPrice]]/JuchuZan[[#This Row],[OrderQty]]</f>
        <v>20.28</v>
      </c>
      <c r="AC1569" s="1" t="e">
        <f>_xlfn.XLOOKUP(JuchuZan[[#This Row],[H'#]],#REF!,#REF!,"NA",0)</f>
        <v>#REF!</v>
      </c>
      <c r="AD1569" s="1" t="e">
        <f>_xlfn.XLOOKUP(JuchuZan[[#This Row],[H'#]],#REF!,#REF!,"NA",0)</f>
        <v>#REF!</v>
      </c>
      <c r="AE1569" s="1" t="str">
        <f>_xlfn.XLOOKUP(JuchuZan[[#This Row],[H'#]],[3]Sheet1!$H$2:$H$1079,[3]Sheet1!$B$2:$B$1079,"NA",0)</f>
        <v>NA</v>
      </c>
    </row>
    <row r="1570" spans="1:31" hidden="1">
      <c r="A1570" s="1" t="s">
        <v>3692</v>
      </c>
      <c r="B1570" s="1" t="s">
        <v>142</v>
      </c>
      <c r="C1570" s="1" t="s">
        <v>143</v>
      </c>
      <c r="D1570" s="1">
        <v>100</v>
      </c>
      <c r="E1570" s="1">
        <v>0</v>
      </c>
      <c r="F1570" s="1">
        <v>100</v>
      </c>
      <c r="G1570" s="1" t="s">
        <v>144</v>
      </c>
      <c r="H1570" s="1" t="s">
        <v>49</v>
      </c>
      <c r="I1570" s="1" t="s">
        <v>50</v>
      </c>
      <c r="J1570" s="1" t="s">
        <v>59</v>
      </c>
      <c r="K1570" s="1" t="s">
        <v>82</v>
      </c>
      <c r="L1570" s="1" t="s">
        <v>61</v>
      </c>
      <c r="M1570" s="1" t="s">
        <v>38</v>
      </c>
      <c r="N1570" s="1">
        <v>27.77</v>
      </c>
      <c r="O1570" s="2">
        <v>2777</v>
      </c>
      <c r="P1570" s="1">
        <v>11</v>
      </c>
      <c r="Q1570" s="1">
        <v>20231205</v>
      </c>
      <c r="R1570" s="1">
        <v>20231205</v>
      </c>
      <c r="S1570" s="1">
        <v>20231205</v>
      </c>
      <c r="T1570" s="1" t="s">
        <v>38</v>
      </c>
      <c r="U1570" s="1" t="b">
        <v>1</v>
      </c>
      <c r="V1570" s="1" t="b">
        <v>0</v>
      </c>
      <c r="W1570" s="1" t="str" cm="1">
        <f t="array" ref="W1570">_xlfn.XLOOKUP(MID(JuchuZan[[#This Row],[Item'#]],2,3),INDEX(_dtRg_Material,,1),INDEX(_dtRg_Material,,2),"-")</f>
        <v>-</v>
      </c>
      <c r="X1570" s="1">
        <f>JuchuZan[[#This Row],[Total Length]]/JuchuZan[[#This Row],[OrderQty]]</f>
        <v>0</v>
      </c>
      <c r="Y1570" s="87">
        <f>JuchuZan[[#This Row],[TotalPrice]]+Y1569</f>
        <v>3992747.5599999996</v>
      </c>
      <c r="Z15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0" s="1">
        <f>JuchuZan[[#This Row],[Total Length]]/JuchuZan[[#This Row],[Total Block]]</f>
        <v>0</v>
      </c>
      <c r="AB1570" s="1">
        <f>JuchuZan[[#This Row],[TotalPrice]]/JuchuZan[[#This Row],[OrderQty]]</f>
        <v>27.77</v>
      </c>
      <c r="AC1570" s="1" t="e">
        <f>_xlfn.XLOOKUP(JuchuZan[[#This Row],[H'#]],#REF!,#REF!,"NA",0)</f>
        <v>#REF!</v>
      </c>
      <c r="AD1570" s="1" t="e">
        <f>_xlfn.XLOOKUP(JuchuZan[[#This Row],[H'#]],#REF!,#REF!,"NA",0)</f>
        <v>#REF!</v>
      </c>
      <c r="AE1570" s="1" t="str">
        <f>_xlfn.XLOOKUP(JuchuZan[[#This Row],[H'#]],[3]Sheet1!$H$2:$H$1079,[3]Sheet1!$B$2:$B$1079,"NA",0)</f>
        <v>NA</v>
      </c>
    </row>
    <row r="1571" spans="1:31" hidden="1">
      <c r="A1571" s="1" t="s">
        <v>3693</v>
      </c>
      <c r="B1571" s="1" t="s">
        <v>934</v>
      </c>
      <c r="C1571" s="1" t="s">
        <v>935</v>
      </c>
      <c r="D1571" s="1">
        <v>24</v>
      </c>
      <c r="E1571" s="1">
        <v>29184</v>
      </c>
      <c r="F1571" s="1">
        <v>48</v>
      </c>
      <c r="G1571" s="1" t="s">
        <v>936</v>
      </c>
      <c r="H1571" s="1" t="s">
        <v>49</v>
      </c>
      <c r="I1571" s="1" t="s">
        <v>50</v>
      </c>
      <c r="J1571" s="1" t="s">
        <v>397</v>
      </c>
      <c r="K1571" s="1" t="s">
        <v>82</v>
      </c>
      <c r="L1571" s="1" t="s">
        <v>38</v>
      </c>
      <c r="M1571" s="1" t="s">
        <v>53</v>
      </c>
      <c r="N1571" s="1">
        <v>282.52</v>
      </c>
      <c r="O1571" s="2">
        <v>6780.48</v>
      </c>
      <c r="P1571" s="1">
        <v>11</v>
      </c>
      <c r="Q1571" s="1">
        <v>20231206</v>
      </c>
      <c r="R1571" s="1">
        <v>20231206</v>
      </c>
      <c r="S1571" s="1">
        <v>20231206</v>
      </c>
      <c r="T1571" s="1" t="s">
        <v>937</v>
      </c>
      <c r="U1571" s="1" t="b">
        <v>0</v>
      </c>
      <c r="V1571" s="1" t="b">
        <v>0</v>
      </c>
      <c r="W1571" s="1" t="str" cm="1">
        <f t="array" ref="W1571">_xlfn.XLOOKUP(MID(JuchuZan[[#This Row],[Item'#]],2,3),INDEX(_dtRg_Material,,1),INDEX(_dtRg_Material,,2),"-")</f>
        <v>-</v>
      </c>
      <c r="X1571" s="1">
        <f>JuchuZan[[#This Row],[Total Length]]/JuchuZan[[#This Row],[OrderQty]]</f>
        <v>1216</v>
      </c>
      <c r="Y1571" s="87">
        <f>JuchuZan[[#This Row],[TotalPrice]]+Y1570</f>
        <v>3999528.0399999996</v>
      </c>
      <c r="Z15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1" s="1">
        <f>JuchuZan[[#This Row],[Total Length]]/JuchuZan[[#This Row],[Total Block]]</f>
        <v>608</v>
      </c>
      <c r="AB1571" s="1">
        <f>JuchuZan[[#This Row],[TotalPrice]]/JuchuZan[[#This Row],[OrderQty]]</f>
        <v>282.52</v>
      </c>
      <c r="AC1571" s="1" t="e">
        <f>_xlfn.XLOOKUP(JuchuZan[[#This Row],[H'#]],#REF!,#REF!,"NA",0)</f>
        <v>#REF!</v>
      </c>
      <c r="AD1571" s="1" t="e">
        <f>_xlfn.XLOOKUP(JuchuZan[[#This Row],[H'#]],#REF!,#REF!,"NA",0)</f>
        <v>#REF!</v>
      </c>
      <c r="AE1571" s="1" t="str">
        <f>_xlfn.XLOOKUP(JuchuZan[[#This Row],[H'#]],[3]Sheet1!$H$2:$H$1079,[3]Sheet1!$B$2:$B$1079,"NA",0)</f>
        <v>NA</v>
      </c>
    </row>
    <row r="1572" spans="1:31" hidden="1">
      <c r="A1572" s="1" t="s">
        <v>3694</v>
      </c>
      <c r="B1572" s="1" t="s">
        <v>3695</v>
      </c>
      <c r="C1572" s="1" t="s">
        <v>3696</v>
      </c>
      <c r="D1572" s="1">
        <v>2</v>
      </c>
      <c r="E1572" s="1">
        <v>4340</v>
      </c>
      <c r="F1572" s="1">
        <v>4</v>
      </c>
      <c r="G1572" s="1" t="s">
        <v>619</v>
      </c>
      <c r="H1572" s="1" t="s">
        <v>49</v>
      </c>
      <c r="I1572" s="1" t="s">
        <v>50</v>
      </c>
      <c r="J1572" s="1" t="s">
        <v>325</v>
      </c>
      <c r="K1572" s="1" t="s">
        <v>115</v>
      </c>
      <c r="L1572" s="1" t="s">
        <v>38</v>
      </c>
      <c r="M1572" s="1" t="s">
        <v>38</v>
      </c>
      <c r="N1572" s="1">
        <v>657</v>
      </c>
      <c r="O1572" s="2">
        <v>1314</v>
      </c>
      <c r="P1572" s="1">
        <v>11</v>
      </c>
      <c r="Q1572" s="1">
        <v>20230621</v>
      </c>
      <c r="R1572" s="1">
        <v>20231206</v>
      </c>
      <c r="S1572" s="1">
        <v>20231206</v>
      </c>
      <c r="T1572" s="1" t="s">
        <v>38</v>
      </c>
      <c r="U1572" s="1" t="b">
        <v>0</v>
      </c>
      <c r="V1572" s="1" t="b">
        <v>0</v>
      </c>
      <c r="W1572" s="1" t="str" cm="1">
        <f t="array" ref="W1572">_xlfn.XLOOKUP(MID(JuchuZan[[#This Row],[Item'#]],2,3),INDEX(_dtRg_Material,,1),INDEX(_dtRg_Material,,2),"-")</f>
        <v>-</v>
      </c>
      <c r="X1572" s="1">
        <f>JuchuZan[[#This Row],[Total Length]]/JuchuZan[[#This Row],[OrderQty]]</f>
        <v>2170</v>
      </c>
      <c r="Y1572" s="87">
        <f>JuchuZan[[#This Row],[TotalPrice]]+Y1571</f>
        <v>4000842.0399999996</v>
      </c>
      <c r="Z15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2" s="1">
        <f>JuchuZan[[#This Row],[Total Length]]/JuchuZan[[#This Row],[Total Block]]</f>
        <v>1085</v>
      </c>
      <c r="AB1572" s="1">
        <f>JuchuZan[[#This Row],[TotalPrice]]/JuchuZan[[#This Row],[OrderQty]]</f>
        <v>657</v>
      </c>
      <c r="AC1572" s="1" t="e">
        <f>_xlfn.XLOOKUP(JuchuZan[[#This Row],[H'#]],#REF!,#REF!,"NA",0)</f>
        <v>#REF!</v>
      </c>
      <c r="AD1572" s="1" t="e">
        <f>_xlfn.XLOOKUP(JuchuZan[[#This Row],[H'#]],#REF!,#REF!,"NA",0)</f>
        <v>#REF!</v>
      </c>
      <c r="AE1572" s="1" t="str">
        <f>_xlfn.XLOOKUP(JuchuZan[[#This Row],[H'#]],[3]Sheet1!$H$2:$H$1079,[3]Sheet1!$B$2:$B$1079,"NA",0)</f>
        <v>NA</v>
      </c>
    </row>
    <row r="1573" spans="1:31" hidden="1">
      <c r="A1573" s="1" t="s">
        <v>3697</v>
      </c>
      <c r="B1573" s="1" t="s">
        <v>99</v>
      </c>
      <c r="C1573" s="1" t="s">
        <v>100</v>
      </c>
      <c r="D1573" s="1">
        <v>12</v>
      </c>
      <c r="E1573" s="1">
        <v>9120</v>
      </c>
      <c r="F1573" s="1">
        <v>24</v>
      </c>
      <c r="G1573" s="1" t="s">
        <v>101</v>
      </c>
      <c r="H1573" s="1" t="s">
        <v>102</v>
      </c>
      <c r="I1573" s="1" t="s">
        <v>103</v>
      </c>
      <c r="J1573" s="1" t="s">
        <v>104</v>
      </c>
      <c r="K1573" s="1" t="s">
        <v>105</v>
      </c>
      <c r="L1573" s="1" t="s">
        <v>106</v>
      </c>
      <c r="M1573" s="1" t="s">
        <v>53</v>
      </c>
      <c r="N1573" s="1">
        <v>217.78</v>
      </c>
      <c r="O1573" s="2">
        <v>2613.36</v>
      </c>
      <c r="P1573" s="1">
        <v>11</v>
      </c>
      <c r="Q1573" s="1">
        <v>20231206</v>
      </c>
      <c r="R1573" s="1">
        <v>20231206</v>
      </c>
      <c r="S1573" s="1">
        <v>20231206</v>
      </c>
      <c r="T1573" s="1" t="s">
        <v>38</v>
      </c>
      <c r="U1573" s="1" t="b">
        <v>0</v>
      </c>
      <c r="V1573" s="1" t="b">
        <v>0</v>
      </c>
      <c r="W1573" s="1" t="str" cm="1">
        <f t="array" ref="W1573">_xlfn.XLOOKUP(MID(JuchuZan[[#This Row],[Item'#]],2,3),INDEX(_dtRg_Material,,1),INDEX(_dtRg_Material,,2),"-")</f>
        <v>-</v>
      </c>
      <c r="X1573" s="1">
        <f>JuchuZan[[#This Row],[Total Length]]/JuchuZan[[#This Row],[OrderQty]]</f>
        <v>760</v>
      </c>
      <c r="Y1573" s="87">
        <f>JuchuZan[[#This Row],[TotalPrice]]+Y1572</f>
        <v>4003455.3999999994</v>
      </c>
      <c r="Z15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3" s="1">
        <f>JuchuZan[[#This Row],[Total Length]]/JuchuZan[[#This Row],[Total Block]]</f>
        <v>380</v>
      </c>
      <c r="AB1573" s="1">
        <f>JuchuZan[[#This Row],[TotalPrice]]/JuchuZan[[#This Row],[OrderQty]]</f>
        <v>217.78</v>
      </c>
      <c r="AC1573" s="1" t="e">
        <f>_xlfn.XLOOKUP(JuchuZan[[#This Row],[H'#]],#REF!,#REF!,"NA",0)</f>
        <v>#REF!</v>
      </c>
      <c r="AD1573" s="1" t="e">
        <f>_xlfn.XLOOKUP(JuchuZan[[#This Row],[H'#]],#REF!,#REF!,"NA",0)</f>
        <v>#REF!</v>
      </c>
      <c r="AE1573" s="1" t="str">
        <f>_xlfn.XLOOKUP(JuchuZan[[#This Row],[H'#]],[3]Sheet1!$H$2:$H$1079,[3]Sheet1!$B$2:$B$1079,"NA",0)</f>
        <v>NA</v>
      </c>
    </row>
    <row r="1574" spans="1:31" hidden="1">
      <c r="A1574" s="1" t="s">
        <v>3698</v>
      </c>
      <c r="B1574" s="1" t="s">
        <v>2131</v>
      </c>
      <c r="C1574" s="1" t="s">
        <v>2132</v>
      </c>
      <c r="D1574" s="1">
        <v>10</v>
      </c>
      <c r="E1574" s="1">
        <v>7400</v>
      </c>
      <c r="F1574" s="1">
        <v>20</v>
      </c>
      <c r="G1574" s="1" t="s">
        <v>101</v>
      </c>
      <c r="H1574" s="1" t="s">
        <v>629</v>
      </c>
      <c r="I1574" s="1" t="s">
        <v>103</v>
      </c>
      <c r="J1574" s="1" t="s">
        <v>104</v>
      </c>
      <c r="K1574" s="1" t="s">
        <v>105</v>
      </c>
      <c r="L1574" s="1" t="s">
        <v>106</v>
      </c>
      <c r="M1574" s="1" t="s">
        <v>53</v>
      </c>
      <c r="N1574" s="1">
        <v>274.43</v>
      </c>
      <c r="O1574" s="2">
        <v>2744.3</v>
      </c>
      <c r="P1574" s="1">
        <v>11</v>
      </c>
      <c r="Q1574" s="1">
        <v>20231206</v>
      </c>
      <c r="R1574" s="1">
        <v>20231206</v>
      </c>
      <c r="S1574" s="1">
        <v>20231206</v>
      </c>
      <c r="T1574" s="1" t="s">
        <v>38</v>
      </c>
      <c r="U1574" s="1" t="b">
        <v>0</v>
      </c>
      <c r="V1574" s="1" t="b">
        <v>0</v>
      </c>
      <c r="W1574" s="1" t="str" cm="1">
        <f t="array" ref="W1574">_xlfn.XLOOKUP(MID(JuchuZan[[#This Row],[Item'#]],2,3),INDEX(_dtRg_Material,,1),INDEX(_dtRg_Material,,2),"-")</f>
        <v>M</v>
      </c>
      <c r="X1574" s="1">
        <f>JuchuZan[[#This Row],[Total Length]]/JuchuZan[[#This Row],[OrderQty]]</f>
        <v>740</v>
      </c>
      <c r="Y1574" s="87">
        <f>JuchuZan[[#This Row],[TotalPrice]]+Y1573</f>
        <v>4006199.6999999993</v>
      </c>
      <c r="Z15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4" s="1">
        <f>JuchuZan[[#This Row],[Total Length]]/JuchuZan[[#This Row],[Total Block]]</f>
        <v>370</v>
      </c>
      <c r="AB1574" s="1">
        <f>JuchuZan[[#This Row],[TotalPrice]]/JuchuZan[[#This Row],[OrderQty]]</f>
        <v>274.43</v>
      </c>
      <c r="AC1574" s="1" t="e">
        <f>_xlfn.XLOOKUP(JuchuZan[[#This Row],[H'#]],#REF!,#REF!,"NA",0)</f>
        <v>#REF!</v>
      </c>
      <c r="AD1574" s="1" t="e">
        <f>_xlfn.XLOOKUP(JuchuZan[[#This Row],[H'#]],#REF!,#REF!,"NA",0)</f>
        <v>#REF!</v>
      </c>
      <c r="AE1574" s="1" t="str">
        <f>_xlfn.XLOOKUP(JuchuZan[[#This Row],[H'#]],[3]Sheet1!$H$2:$H$1079,[3]Sheet1!$B$2:$B$1079,"NA",0)</f>
        <v>NA</v>
      </c>
    </row>
    <row r="1575" spans="1:31" hidden="1">
      <c r="A1575" s="1" t="s">
        <v>3699</v>
      </c>
      <c r="B1575" s="1" t="s">
        <v>534</v>
      </c>
      <c r="C1575" s="1" t="s">
        <v>535</v>
      </c>
      <c r="D1575" s="1">
        <v>24</v>
      </c>
      <c r="E1575" s="1">
        <v>72000</v>
      </c>
      <c r="F1575" s="1">
        <v>0</v>
      </c>
      <c r="G1575" s="1" t="s">
        <v>536</v>
      </c>
      <c r="H1575" s="1" t="s">
        <v>324</v>
      </c>
      <c r="I1575" s="1" t="s">
        <v>50</v>
      </c>
      <c r="J1575" s="1" t="s">
        <v>325</v>
      </c>
      <c r="K1575" s="1" t="s">
        <v>38</v>
      </c>
      <c r="L1575" s="1" t="s">
        <v>61</v>
      </c>
      <c r="M1575" s="1" t="s">
        <v>38</v>
      </c>
      <c r="N1575" s="1">
        <v>736.81</v>
      </c>
      <c r="O1575" s="2">
        <v>17683.439999999999</v>
      </c>
      <c r="P1575" s="1">
        <v>11</v>
      </c>
      <c r="Q1575" s="1">
        <v>20230921</v>
      </c>
      <c r="R1575" s="1">
        <v>20231206</v>
      </c>
      <c r="S1575" s="1">
        <v>20231206</v>
      </c>
      <c r="T1575" s="1" t="s">
        <v>38</v>
      </c>
      <c r="U1575" s="1" t="b">
        <v>0</v>
      </c>
      <c r="V1575" s="1" t="b">
        <v>0</v>
      </c>
      <c r="W1575" s="1" t="str" cm="1">
        <f t="array" ref="W1575">_xlfn.XLOOKUP(MID(JuchuZan[[#This Row],[Item'#]],2,3),INDEX(_dtRg_Material,,1),INDEX(_dtRg_Material,,2),"-")</f>
        <v>-</v>
      </c>
      <c r="X1575" s="1">
        <f>JuchuZan[[#This Row],[Total Length]]/JuchuZan[[#This Row],[OrderQty]]</f>
        <v>3000</v>
      </c>
      <c r="Y1575" s="87">
        <f>JuchuZan[[#This Row],[TotalPrice]]+Y1574</f>
        <v>4023883.1399999992</v>
      </c>
      <c r="Z15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5" s="1" t="e">
        <f>JuchuZan[[#This Row],[Total Length]]/JuchuZan[[#This Row],[Total Block]]</f>
        <v>#DIV/0!</v>
      </c>
      <c r="AB1575" s="1">
        <f>JuchuZan[[#This Row],[TotalPrice]]/JuchuZan[[#This Row],[OrderQty]]</f>
        <v>736.81</v>
      </c>
      <c r="AC1575" s="1" t="e">
        <f>_xlfn.XLOOKUP(JuchuZan[[#This Row],[H'#]],#REF!,#REF!,"NA",0)</f>
        <v>#REF!</v>
      </c>
      <c r="AD1575" s="1" t="e">
        <f>_xlfn.XLOOKUP(JuchuZan[[#This Row],[H'#]],#REF!,#REF!,"NA",0)</f>
        <v>#REF!</v>
      </c>
      <c r="AE1575" s="1" t="str">
        <f>_xlfn.XLOOKUP(JuchuZan[[#This Row],[H'#]],[3]Sheet1!$H$2:$H$1079,[3]Sheet1!$B$2:$B$1079,"NA",0)</f>
        <v>NA</v>
      </c>
    </row>
    <row r="1576" spans="1:31" hidden="1">
      <c r="A1576" s="1" t="s">
        <v>3700</v>
      </c>
      <c r="B1576" s="1" t="s">
        <v>3701</v>
      </c>
      <c r="C1576" s="1" t="s">
        <v>3702</v>
      </c>
      <c r="D1576" s="1">
        <v>4</v>
      </c>
      <c r="E1576" s="1">
        <v>2832</v>
      </c>
      <c r="F1576" s="1">
        <v>4</v>
      </c>
      <c r="G1576" s="1" t="s">
        <v>135</v>
      </c>
      <c r="H1576" s="1" t="s">
        <v>49</v>
      </c>
      <c r="I1576" s="1" t="s">
        <v>50</v>
      </c>
      <c r="J1576" s="1" t="s">
        <v>114</v>
      </c>
      <c r="K1576" s="1" t="s">
        <v>82</v>
      </c>
      <c r="L1576" s="1" t="s">
        <v>38</v>
      </c>
      <c r="M1576" s="1" t="s">
        <v>53</v>
      </c>
      <c r="N1576" s="1">
        <v>216</v>
      </c>
      <c r="O1576" s="2">
        <v>864</v>
      </c>
      <c r="P1576" s="1">
        <v>11</v>
      </c>
      <c r="Q1576" s="1">
        <v>20231207</v>
      </c>
      <c r="R1576" s="1">
        <v>20231207</v>
      </c>
      <c r="S1576" s="1">
        <v>20231207</v>
      </c>
      <c r="T1576" s="1" t="s">
        <v>38</v>
      </c>
      <c r="U1576" s="1" t="b">
        <v>0</v>
      </c>
      <c r="V1576" s="1" t="b">
        <v>0</v>
      </c>
      <c r="W1576" s="1" t="str" cm="1">
        <f t="array" ref="W1576">_xlfn.XLOOKUP(MID(JuchuZan[[#This Row],[Item'#]],2,3),INDEX(_dtRg_Material,,1),INDEX(_dtRg_Material,,2),"-")</f>
        <v>-</v>
      </c>
      <c r="X1576" s="1">
        <f>JuchuZan[[#This Row],[Total Length]]/JuchuZan[[#This Row],[OrderQty]]</f>
        <v>708</v>
      </c>
      <c r="Y1576" s="87">
        <f>JuchuZan[[#This Row],[TotalPrice]]+Y1575</f>
        <v>4024747.1399999992</v>
      </c>
      <c r="Z15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6" s="1">
        <f>JuchuZan[[#This Row],[Total Length]]/JuchuZan[[#This Row],[Total Block]]</f>
        <v>708</v>
      </c>
      <c r="AB1576" s="1">
        <f>JuchuZan[[#This Row],[TotalPrice]]/JuchuZan[[#This Row],[OrderQty]]</f>
        <v>216</v>
      </c>
      <c r="AC1576" s="1" t="e">
        <f>_xlfn.XLOOKUP(JuchuZan[[#This Row],[H'#]],#REF!,#REF!,"NA",0)</f>
        <v>#REF!</v>
      </c>
      <c r="AD1576" s="1" t="e">
        <f>_xlfn.XLOOKUP(JuchuZan[[#This Row],[H'#]],#REF!,#REF!,"NA",0)</f>
        <v>#REF!</v>
      </c>
      <c r="AE1576" s="1" t="str">
        <f>_xlfn.XLOOKUP(JuchuZan[[#This Row],[H'#]],[3]Sheet1!$H$2:$H$1079,[3]Sheet1!$B$2:$B$1079,"NA",0)</f>
        <v>NA</v>
      </c>
    </row>
    <row r="1577" spans="1:31" hidden="1">
      <c r="A1577" s="1" t="s">
        <v>3703</v>
      </c>
      <c r="B1577" s="1" t="s">
        <v>1558</v>
      </c>
      <c r="C1577" s="1" t="s">
        <v>1559</v>
      </c>
      <c r="D1577" s="1">
        <v>15</v>
      </c>
      <c r="E1577" s="1">
        <v>0</v>
      </c>
      <c r="F1577" s="1">
        <v>0</v>
      </c>
      <c r="G1577" s="1" t="s">
        <v>2285</v>
      </c>
      <c r="H1577" s="1" t="s">
        <v>200</v>
      </c>
      <c r="I1577" s="1" t="s">
        <v>201</v>
      </c>
      <c r="J1577" s="1" t="s">
        <v>1560</v>
      </c>
      <c r="K1577" s="1" t="s">
        <v>38</v>
      </c>
      <c r="L1577" s="1" t="s">
        <v>38</v>
      </c>
      <c r="M1577" s="1" t="s">
        <v>38</v>
      </c>
      <c r="N1577" s="1">
        <v>518.46</v>
      </c>
      <c r="O1577" s="2">
        <v>7776.9</v>
      </c>
      <c r="P1577" s="1">
        <v>11</v>
      </c>
      <c r="Q1577" s="1">
        <v>20231207</v>
      </c>
      <c r="R1577" s="1">
        <v>20231207</v>
      </c>
      <c r="S1577" s="1">
        <v>20231207</v>
      </c>
      <c r="T1577" s="1" t="s">
        <v>38</v>
      </c>
      <c r="U1577" s="1" t="b">
        <v>0</v>
      </c>
      <c r="V1577" s="1" t="b">
        <v>0</v>
      </c>
      <c r="W1577" s="1" t="str" cm="1">
        <f t="array" ref="W1577">_xlfn.XLOOKUP(MID(JuchuZan[[#This Row],[Item'#]],2,3),INDEX(_dtRg_Material,,1),INDEX(_dtRg_Material,,2),"-")</f>
        <v>-</v>
      </c>
      <c r="X1577" s="1">
        <f>JuchuZan[[#This Row],[Total Length]]/JuchuZan[[#This Row],[OrderQty]]</f>
        <v>0</v>
      </c>
      <c r="Y1577" s="87">
        <f>JuchuZan[[#This Row],[TotalPrice]]+Y1576</f>
        <v>4032524.0399999991</v>
      </c>
      <c r="Z15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7" s="1" t="e">
        <f>JuchuZan[[#This Row],[Total Length]]/JuchuZan[[#This Row],[Total Block]]</f>
        <v>#DIV/0!</v>
      </c>
      <c r="AB1577" s="1">
        <f>JuchuZan[[#This Row],[TotalPrice]]/JuchuZan[[#This Row],[OrderQty]]</f>
        <v>518.45999999999992</v>
      </c>
      <c r="AC1577" s="1" t="e">
        <f>_xlfn.XLOOKUP(JuchuZan[[#This Row],[H'#]],#REF!,#REF!,"NA",0)</f>
        <v>#REF!</v>
      </c>
      <c r="AD1577" s="1" t="e">
        <f>_xlfn.XLOOKUP(JuchuZan[[#This Row],[H'#]],#REF!,#REF!,"NA",0)</f>
        <v>#REF!</v>
      </c>
      <c r="AE1577" s="1" t="str">
        <f>_xlfn.XLOOKUP(JuchuZan[[#This Row],[H'#]],[3]Sheet1!$H$2:$H$1079,[3]Sheet1!$B$2:$B$1079,"NA",0)</f>
        <v>NA</v>
      </c>
    </row>
    <row r="1578" spans="1:31" hidden="1">
      <c r="A1578" s="1" t="s">
        <v>3704</v>
      </c>
      <c r="B1578" s="1" t="s">
        <v>3705</v>
      </c>
      <c r="C1578" s="1" t="s">
        <v>3706</v>
      </c>
      <c r="D1578" s="1">
        <v>1</v>
      </c>
      <c r="E1578" s="1">
        <v>220</v>
      </c>
      <c r="F1578" s="1">
        <v>1</v>
      </c>
      <c r="G1578" s="1" t="s">
        <v>3707</v>
      </c>
      <c r="H1578" s="1" t="s">
        <v>49</v>
      </c>
      <c r="I1578" s="1" t="s">
        <v>50</v>
      </c>
      <c r="J1578" s="1" t="s">
        <v>59</v>
      </c>
      <c r="K1578" s="1" t="s">
        <v>115</v>
      </c>
      <c r="L1578" s="1" t="s">
        <v>38</v>
      </c>
      <c r="M1578" s="1" t="s">
        <v>38</v>
      </c>
      <c r="N1578" s="1">
        <v>68.19</v>
      </c>
      <c r="O1578" s="2">
        <v>68.19</v>
      </c>
      <c r="P1578" s="1">
        <v>11</v>
      </c>
      <c r="Q1578" s="1">
        <v>20231207</v>
      </c>
      <c r="R1578" s="1">
        <v>20231207</v>
      </c>
      <c r="S1578" s="1">
        <v>20231207</v>
      </c>
      <c r="T1578" s="1" t="s">
        <v>38</v>
      </c>
      <c r="U1578" s="1" t="b">
        <v>1</v>
      </c>
      <c r="V1578" s="1" t="b">
        <v>0</v>
      </c>
      <c r="W1578" s="1" t="str" cm="1">
        <f t="array" ref="W1578">_xlfn.XLOOKUP(MID(JuchuZan[[#This Row],[Item'#]],2,3),INDEX(_dtRg_Material,,1),INDEX(_dtRg_Material,,2),"-")</f>
        <v>-</v>
      </c>
      <c r="X1578" s="1">
        <f>JuchuZan[[#This Row],[Total Length]]/JuchuZan[[#This Row],[OrderQty]]</f>
        <v>220</v>
      </c>
      <c r="Y1578" s="87">
        <f>JuchuZan[[#This Row],[TotalPrice]]+Y1577</f>
        <v>4032592.2299999991</v>
      </c>
      <c r="Z15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8" s="1">
        <f>JuchuZan[[#This Row],[Total Length]]/JuchuZan[[#This Row],[Total Block]]</f>
        <v>220</v>
      </c>
      <c r="AB1578" s="1">
        <f>JuchuZan[[#This Row],[TotalPrice]]/JuchuZan[[#This Row],[OrderQty]]</f>
        <v>68.19</v>
      </c>
      <c r="AC1578" s="1" t="e">
        <f>_xlfn.XLOOKUP(JuchuZan[[#This Row],[H'#]],#REF!,#REF!,"NA",0)</f>
        <v>#REF!</v>
      </c>
      <c r="AD1578" s="1" t="e">
        <f>_xlfn.XLOOKUP(JuchuZan[[#This Row],[H'#]],#REF!,#REF!,"NA",0)</f>
        <v>#REF!</v>
      </c>
      <c r="AE1578" s="1" t="str">
        <f>_xlfn.XLOOKUP(JuchuZan[[#This Row],[H'#]],[3]Sheet1!$H$2:$H$1079,[3]Sheet1!$B$2:$B$1079,"NA",0)</f>
        <v>NA</v>
      </c>
    </row>
    <row r="1579" spans="1:31" hidden="1">
      <c r="A1579" s="1" t="s">
        <v>3708</v>
      </c>
      <c r="B1579" s="1" t="s">
        <v>2300</v>
      </c>
      <c r="C1579" s="1" t="s">
        <v>2301</v>
      </c>
      <c r="D1579" s="1">
        <v>400</v>
      </c>
      <c r="E1579" s="1">
        <v>448000</v>
      </c>
      <c r="F1579" s="1">
        <v>800</v>
      </c>
      <c r="G1579" s="1" t="s">
        <v>139</v>
      </c>
      <c r="H1579" s="1" t="s">
        <v>102</v>
      </c>
      <c r="I1579" s="1" t="s">
        <v>103</v>
      </c>
      <c r="J1579" s="1" t="s">
        <v>942</v>
      </c>
      <c r="K1579" s="1" t="s">
        <v>105</v>
      </c>
      <c r="L1579" s="1" t="s">
        <v>38</v>
      </c>
      <c r="M1579" s="1" t="s">
        <v>38</v>
      </c>
      <c r="N1579" s="1">
        <v>114</v>
      </c>
      <c r="O1579" s="2">
        <v>45600</v>
      </c>
      <c r="P1579" s="1">
        <v>11</v>
      </c>
      <c r="Q1579" s="1">
        <v>20231207</v>
      </c>
      <c r="R1579" s="1">
        <v>20231207</v>
      </c>
      <c r="S1579" s="1">
        <v>20231207</v>
      </c>
      <c r="T1579" s="1" t="s">
        <v>38</v>
      </c>
      <c r="U1579" s="1" t="b">
        <v>0</v>
      </c>
      <c r="V1579" s="1" t="b">
        <v>0</v>
      </c>
      <c r="W1579" s="1" t="str" cm="1">
        <f t="array" ref="W1579">_xlfn.XLOOKUP(MID(JuchuZan[[#This Row],[Item'#]],2,3),INDEX(_dtRg_Material,,1),INDEX(_dtRg_Material,,2),"-")</f>
        <v>-</v>
      </c>
      <c r="X1579" s="1">
        <f>JuchuZan[[#This Row],[Total Length]]/JuchuZan[[#This Row],[OrderQty]]</f>
        <v>1120</v>
      </c>
      <c r="Y1579" s="87">
        <f>JuchuZan[[#This Row],[TotalPrice]]+Y1578</f>
        <v>4078192.2299999991</v>
      </c>
      <c r="Z15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79" s="1">
        <f>JuchuZan[[#This Row],[Total Length]]/JuchuZan[[#This Row],[Total Block]]</f>
        <v>560</v>
      </c>
      <c r="AB1579" s="1">
        <f>JuchuZan[[#This Row],[TotalPrice]]/JuchuZan[[#This Row],[OrderQty]]</f>
        <v>114</v>
      </c>
      <c r="AC1579" s="1" t="e">
        <f>_xlfn.XLOOKUP(JuchuZan[[#This Row],[H'#]],#REF!,#REF!,"NA",0)</f>
        <v>#REF!</v>
      </c>
      <c r="AD1579" s="1" t="e">
        <f>_xlfn.XLOOKUP(JuchuZan[[#This Row],[H'#]],#REF!,#REF!,"NA",0)</f>
        <v>#REF!</v>
      </c>
      <c r="AE1579" s="1" t="str">
        <f>_xlfn.XLOOKUP(JuchuZan[[#This Row],[H'#]],[3]Sheet1!$H$2:$H$1079,[3]Sheet1!$B$2:$B$1079,"NA",0)</f>
        <v>NA</v>
      </c>
    </row>
    <row r="1580" spans="1:31" hidden="1">
      <c r="A1580" s="1" t="s">
        <v>3709</v>
      </c>
      <c r="B1580" s="1" t="s">
        <v>3710</v>
      </c>
      <c r="C1580" s="1" t="s">
        <v>2914</v>
      </c>
      <c r="D1580" s="1">
        <v>40</v>
      </c>
      <c r="E1580" s="1">
        <v>14800</v>
      </c>
      <c r="F1580" s="1">
        <v>80</v>
      </c>
      <c r="G1580" s="1" t="s">
        <v>2509</v>
      </c>
      <c r="H1580" s="1" t="s">
        <v>172</v>
      </c>
      <c r="I1580" s="1" t="s">
        <v>173</v>
      </c>
      <c r="J1580" s="1" t="s">
        <v>243</v>
      </c>
      <c r="K1580" s="1" t="s">
        <v>38</v>
      </c>
      <c r="L1580" s="1" t="s">
        <v>38</v>
      </c>
      <c r="M1580" s="1" t="s">
        <v>38</v>
      </c>
      <c r="N1580" s="1">
        <v>62.13</v>
      </c>
      <c r="O1580" s="2">
        <v>2485.1999999999998</v>
      </c>
      <c r="P1580" s="1">
        <v>11</v>
      </c>
      <c r="Q1580" s="1">
        <v>20231207</v>
      </c>
      <c r="R1580" s="1">
        <v>20231207</v>
      </c>
      <c r="S1580" s="1">
        <v>20231207</v>
      </c>
      <c r="T1580" s="1" t="s">
        <v>38</v>
      </c>
      <c r="U1580" s="1" t="b">
        <v>0</v>
      </c>
      <c r="V1580" s="1" t="b">
        <v>0</v>
      </c>
      <c r="W1580" s="1" t="str" cm="1">
        <f t="array" ref="W1580">_xlfn.XLOOKUP(MID(JuchuZan[[#This Row],[Item'#]],2,3),INDEX(_dtRg_Material,,1),INDEX(_dtRg_Material,,2),"-")</f>
        <v>M</v>
      </c>
      <c r="X1580" s="1">
        <f>JuchuZan[[#This Row],[Total Length]]/JuchuZan[[#This Row],[OrderQty]]</f>
        <v>370</v>
      </c>
      <c r="Y1580" s="87">
        <f>JuchuZan[[#This Row],[TotalPrice]]+Y1579</f>
        <v>4080677.4299999992</v>
      </c>
      <c r="Z15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0" s="1">
        <f>JuchuZan[[#This Row],[Total Length]]/JuchuZan[[#This Row],[Total Block]]</f>
        <v>185</v>
      </c>
      <c r="AB1580" s="1">
        <f>JuchuZan[[#This Row],[TotalPrice]]/JuchuZan[[#This Row],[OrderQty]]</f>
        <v>62.129999999999995</v>
      </c>
      <c r="AC1580" s="1" t="e">
        <f>_xlfn.XLOOKUP(JuchuZan[[#This Row],[H'#]],#REF!,#REF!,"NA",0)</f>
        <v>#REF!</v>
      </c>
      <c r="AD1580" s="1" t="e">
        <f>_xlfn.XLOOKUP(JuchuZan[[#This Row],[H'#]],#REF!,#REF!,"NA",0)</f>
        <v>#REF!</v>
      </c>
      <c r="AE1580" s="1" t="str">
        <f>_xlfn.XLOOKUP(JuchuZan[[#This Row],[H'#]],[3]Sheet1!$H$2:$H$1079,[3]Sheet1!$B$2:$B$1079,"NA",0)</f>
        <v>NA</v>
      </c>
    </row>
    <row r="1581" spans="1:31" hidden="1">
      <c r="A1581" s="1" t="s">
        <v>3711</v>
      </c>
      <c r="B1581" s="1" t="s">
        <v>1898</v>
      </c>
      <c r="C1581" s="1" t="s">
        <v>1899</v>
      </c>
      <c r="D1581" s="1">
        <v>50</v>
      </c>
      <c r="E1581" s="1">
        <v>0</v>
      </c>
      <c r="F1581" s="1">
        <v>50</v>
      </c>
      <c r="G1581" s="1" t="s">
        <v>1597</v>
      </c>
      <c r="H1581" s="1" t="s">
        <v>49</v>
      </c>
      <c r="I1581" s="1" t="s">
        <v>50</v>
      </c>
      <c r="J1581" s="1" t="s">
        <v>114</v>
      </c>
      <c r="K1581" s="1" t="s">
        <v>207</v>
      </c>
      <c r="L1581" s="1" t="s">
        <v>38</v>
      </c>
      <c r="M1581" s="1" t="s">
        <v>38</v>
      </c>
      <c r="N1581" s="1">
        <v>50</v>
      </c>
      <c r="O1581" s="2">
        <v>2500</v>
      </c>
      <c r="P1581" s="1">
        <v>11</v>
      </c>
      <c r="Q1581" s="1">
        <v>20231123</v>
      </c>
      <c r="R1581" s="1">
        <v>20231207</v>
      </c>
      <c r="S1581" s="1">
        <v>20231207</v>
      </c>
      <c r="T1581" s="1" t="s">
        <v>38</v>
      </c>
      <c r="U1581" s="1" t="b">
        <v>0</v>
      </c>
      <c r="V1581" s="1" t="b">
        <v>0</v>
      </c>
      <c r="W1581" s="1" t="str" cm="1">
        <f t="array" ref="W1581">_xlfn.XLOOKUP(MID(JuchuZan[[#This Row],[Item'#]],2,3),INDEX(_dtRg_Material,,1),INDEX(_dtRg_Material,,2),"-")</f>
        <v>-</v>
      </c>
      <c r="X1581" s="1">
        <f>JuchuZan[[#This Row],[Total Length]]/JuchuZan[[#This Row],[OrderQty]]</f>
        <v>0</v>
      </c>
      <c r="Y1581" s="87">
        <f>JuchuZan[[#This Row],[TotalPrice]]+Y1580</f>
        <v>4083177.4299999992</v>
      </c>
      <c r="Z15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1" s="1">
        <f>JuchuZan[[#This Row],[Total Length]]/JuchuZan[[#This Row],[Total Block]]</f>
        <v>0</v>
      </c>
      <c r="AB1581" s="1">
        <f>JuchuZan[[#This Row],[TotalPrice]]/JuchuZan[[#This Row],[OrderQty]]</f>
        <v>50</v>
      </c>
      <c r="AC1581" s="1" t="e">
        <f>_xlfn.XLOOKUP(JuchuZan[[#This Row],[H'#]],#REF!,#REF!,"NA",0)</f>
        <v>#REF!</v>
      </c>
      <c r="AD1581" s="1" t="e">
        <f>_xlfn.XLOOKUP(JuchuZan[[#This Row],[H'#]],#REF!,#REF!,"NA",0)</f>
        <v>#REF!</v>
      </c>
      <c r="AE1581" s="1" t="str">
        <f>_xlfn.XLOOKUP(JuchuZan[[#This Row],[H'#]],[3]Sheet1!$H$2:$H$1079,[3]Sheet1!$B$2:$B$1079,"NA",0)</f>
        <v>NA</v>
      </c>
    </row>
    <row r="1582" spans="1:31" hidden="1">
      <c r="A1582" s="1" t="s">
        <v>3712</v>
      </c>
      <c r="B1582" s="1" t="s">
        <v>3713</v>
      </c>
      <c r="C1582" s="1" t="s">
        <v>3714</v>
      </c>
      <c r="D1582" s="1">
        <v>55</v>
      </c>
      <c r="E1582" s="1">
        <v>25685</v>
      </c>
      <c r="F1582" s="1">
        <v>110</v>
      </c>
      <c r="G1582" s="1" t="s">
        <v>835</v>
      </c>
      <c r="H1582" s="1" t="s">
        <v>629</v>
      </c>
      <c r="I1582" s="1" t="s">
        <v>103</v>
      </c>
      <c r="J1582" s="1" t="s">
        <v>104</v>
      </c>
      <c r="K1582" s="1" t="s">
        <v>82</v>
      </c>
      <c r="L1582" s="1" t="s">
        <v>38</v>
      </c>
      <c r="M1582" s="1" t="s">
        <v>38</v>
      </c>
      <c r="N1582" s="1">
        <v>167.66</v>
      </c>
      <c r="O1582" s="2">
        <v>9221.2999999999993</v>
      </c>
      <c r="P1582" s="1">
        <v>11</v>
      </c>
      <c r="Q1582" s="1">
        <v>20231207</v>
      </c>
      <c r="R1582" s="1">
        <v>20231207</v>
      </c>
      <c r="S1582" s="1">
        <v>20231207</v>
      </c>
      <c r="T1582" s="1" t="s">
        <v>38</v>
      </c>
      <c r="U1582" s="1" t="b">
        <v>0</v>
      </c>
      <c r="V1582" s="1" t="b">
        <v>0</v>
      </c>
      <c r="W1582" s="1" t="str" cm="1">
        <f t="array" ref="W1582">_xlfn.XLOOKUP(MID(JuchuZan[[#This Row],[Item'#]],2,3),INDEX(_dtRg_Material,,1),INDEX(_dtRg_Material,,2),"-")</f>
        <v>M</v>
      </c>
      <c r="X1582" s="1">
        <f>JuchuZan[[#This Row],[Total Length]]/JuchuZan[[#This Row],[OrderQty]]</f>
        <v>467</v>
      </c>
      <c r="Y1582" s="87">
        <f>JuchuZan[[#This Row],[TotalPrice]]+Y1581</f>
        <v>4092398.7299999991</v>
      </c>
      <c r="Z15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2" s="1">
        <f>JuchuZan[[#This Row],[Total Length]]/JuchuZan[[#This Row],[Total Block]]</f>
        <v>233.5</v>
      </c>
      <c r="AB1582" s="1">
        <f>JuchuZan[[#This Row],[TotalPrice]]/JuchuZan[[#This Row],[OrderQty]]</f>
        <v>167.66</v>
      </c>
      <c r="AC1582" s="1" t="e">
        <f>_xlfn.XLOOKUP(JuchuZan[[#This Row],[H'#]],#REF!,#REF!,"NA",0)</f>
        <v>#REF!</v>
      </c>
      <c r="AD1582" s="1" t="e">
        <f>_xlfn.XLOOKUP(JuchuZan[[#This Row],[H'#]],#REF!,#REF!,"NA",0)</f>
        <v>#REF!</v>
      </c>
      <c r="AE1582" s="1" t="str">
        <f>_xlfn.XLOOKUP(JuchuZan[[#This Row],[H'#]],[3]Sheet1!$H$2:$H$1079,[3]Sheet1!$B$2:$B$1079,"NA",0)</f>
        <v>NA</v>
      </c>
    </row>
    <row r="1583" spans="1:31" hidden="1">
      <c r="A1583" s="1" t="s">
        <v>3715</v>
      </c>
      <c r="B1583" s="1" t="s">
        <v>3716</v>
      </c>
      <c r="C1583" s="1" t="s">
        <v>3717</v>
      </c>
      <c r="D1583" s="1">
        <v>3</v>
      </c>
      <c r="E1583" s="1">
        <v>3729</v>
      </c>
      <c r="F1583" s="1">
        <v>6</v>
      </c>
      <c r="G1583" s="1" t="s">
        <v>3182</v>
      </c>
      <c r="H1583" s="1" t="s">
        <v>183</v>
      </c>
      <c r="I1583" s="1" t="s">
        <v>184</v>
      </c>
      <c r="J1583" s="1" t="s">
        <v>59</v>
      </c>
      <c r="K1583" s="1" t="s">
        <v>38</v>
      </c>
      <c r="L1583" s="1" t="s">
        <v>38</v>
      </c>
      <c r="M1583" s="1" t="s">
        <v>38</v>
      </c>
      <c r="N1583" s="1">
        <v>272.33999999999997</v>
      </c>
      <c r="O1583" s="2">
        <v>817.02</v>
      </c>
      <c r="P1583" s="1">
        <v>11</v>
      </c>
      <c r="Q1583" s="1">
        <v>20231207</v>
      </c>
      <c r="R1583" s="1">
        <v>20231207</v>
      </c>
      <c r="S1583" s="1">
        <v>20231207</v>
      </c>
      <c r="T1583" s="1" t="s">
        <v>38</v>
      </c>
      <c r="U1583" s="1" t="b">
        <v>0</v>
      </c>
      <c r="V1583" s="1" t="b">
        <v>0</v>
      </c>
      <c r="W1583" s="1" t="str" cm="1">
        <f t="array" ref="W1583">_xlfn.XLOOKUP(MID(JuchuZan[[#This Row],[Item'#]],2,3),INDEX(_dtRg_Material,,1),INDEX(_dtRg_Material,,2),"-")</f>
        <v>M</v>
      </c>
      <c r="X1583" s="1">
        <f>JuchuZan[[#This Row],[Total Length]]/JuchuZan[[#This Row],[OrderQty]]</f>
        <v>1243</v>
      </c>
      <c r="Y1583" s="87">
        <f>JuchuZan[[#This Row],[TotalPrice]]+Y1582</f>
        <v>4093215.7499999991</v>
      </c>
      <c r="Z15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3" s="1">
        <f>JuchuZan[[#This Row],[Total Length]]/JuchuZan[[#This Row],[Total Block]]</f>
        <v>621.5</v>
      </c>
      <c r="AB1583" s="1">
        <f>JuchuZan[[#This Row],[TotalPrice]]/JuchuZan[[#This Row],[OrderQty]]</f>
        <v>272.33999999999997</v>
      </c>
      <c r="AC1583" s="1" t="e">
        <f>_xlfn.XLOOKUP(JuchuZan[[#This Row],[H'#]],#REF!,#REF!,"NA",0)</f>
        <v>#REF!</v>
      </c>
      <c r="AD1583" s="1" t="e">
        <f>_xlfn.XLOOKUP(JuchuZan[[#This Row],[H'#]],#REF!,#REF!,"NA",0)</f>
        <v>#REF!</v>
      </c>
      <c r="AE1583" s="1" t="str">
        <f>_xlfn.XLOOKUP(JuchuZan[[#This Row],[H'#]],[3]Sheet1!$H$2:$H$1079,[3]Sheet1!$B$2:$B$1079,"NA",0)</f>
        <v>NA</v>
      </c>
    </row>
    <row r="1584" spans="1:31" hidden="1">
      <c r="A1584" s="1" t="s">
        <v>3718</v>
      </c>
      <c r="B1584" s="1" t="s">
        <v>3719</v>
      </c>
      <c r="C1584" s="1" t="s">
        <v>3720</v>
      </c>
      <c r="D1584" s="1">
        <v>2</v>
      </c>
      <c r="E1584" s="1">
        <v>1118</v>
      </c>
      <c r="F1584" s="1">
        <v>2</v>
      </c>
      <c r="G1584" s="1" t="s">
        <v>3721</v>
      </c>
      <c r="H1584" s="1" t="s">
        <v>49</v>
      </c>
      <c r="I1584" s="1" t="s">
        <v>50</v>
      </c>
      <c r="J1584" s="1" t="s">
        <v>81</v>
      </c>
      <c r="K1584" s="1" t="s">
        <v>60</v>
      </c>
      <c r="L1584" s="1" t="s">
        <v>96</v>
      </c>
      <c r="M1584" s="1" t="s">
        <v>53</v>
      </c>
      <c r="N1584" s="1">
        <v>120.52</v>
      </c>
      <c r="O1584" s="2">
        <v>241.04</v>
      </c>
      <c r="P1584" s="1">
        <v>11</v>
      </c>
      <c r="Q1584" s="1">
        <v>20231207</v>
      </c>
      <c r="R1584" s="1">
        <v>20231207</v>
      </c>
      <c r="S1584" s="1">
        <v>20231207</v>
      </c>
      <c r="T1584" s="1" t="s">
        <v>38</v>
      </c>
      <c r="U1584" s="1" t="b">
        <v>0</v>
      </c>
      <c r="V1584" s="1" t="b">
        <v>0</v>
      </c>
      <c r="W1584" s="1" t="str" cm="1">
        <f t="array" ref="W1584">_xlfn.XLOOKUP(MID(JuchuZan[[#This Row],[Item'#]],2,3),INDEX(_dtRg_Material,,1),INDEX(_dtRg_Material,,2),"-")</f>
        <v>-</v>
      </c>
      <c r="X1584" s="1">
        <f>JuchuZan[[#This Row],[Total Length]]/JuchuZan[[#This Row],[OrderQty]]</f>
        <v>559</v>
      </c>
      <c r="Y1584" s="87">
        <f>JuchuZan[[#This Row],[TotalPrice]]+Y1583</f>
        <v>4093456.7899999991</v>
      </c>
      <c r="Z15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4" s="1">
        <f>JuchuZan[[#This Row],[Total Length]]/JuchuZan[[#This Row],[Total Block]]</f>
        <v>559</v>
      </c>
      <c r="AB1584" s="1">
        <f>JuchuZan[[#This Row],[TotalPrice]]/JuchuZan[[#This Row],[OrderQty]]</f>
        <v>120.52</v>
      </c>
      <c r="AC1584" s="1" t="e">
        <f>_xlfn.XLOOKUP(JuchuZan[[#This Row],[H'#]],#REF!,#REF!,"NA",0)</f>
        <v>#REF!</v>
      </c>
      <c r="AD1584" s="1" t="e">
        <f>_xlfn.XLOOKUP(JuchuZan[[#This Row],[H'#]],#REF!,#REF!,"NA",0)</f>
        <v>#REF!</v>
      </c>
      <c r="AE1584" s="1" t="str">
        <f>_xlfn.XLOOKUP(JuchuZan[[#This Row],[H'#]],[3]Sheet1!$H$2:$H$1079,[3]Sheet1!$B$2:$B$1079,"NA",0)</f>
        <v>NA</v>
      </c>
    </row>
    <row r="1585" spans="1:31" hidden="1">
      <c r="A1585" s="1" t="s">
        <v>3722</v>
      </c>
      <c r="B1585" s="1" t="s">
        <v>3701</v>
      </c>
      <c r="C1585" s="1" t="s">
        <v>3702</v>
      </c>
      <c r="D1585" s="1">
        <v>8</v>
      </c>
      <c r="E1585" s="1">
        <v>5664</v>
      </c>
      <c r="F1585" s="1">
        <v>8</v>
      </c>
      <c r="G1585" s="1" t="s">
        <v>135</v>
      </c>
      <c r="H1585" s="1" t="s">
        <v>49</v>
      </c>
      <c r="I1585" s="1" t="s">
        <v>50</v>
      </c>
      <c r="J1585" s="1" t="s">
        <v>114</v>
      </c>
      <c r="K1585" s="1" t="s">
        <v>82</v>
      </c>
      <c r="L1585" s="1" t="s">
        <v>38</v>
      </c>
      <c r="M1585" s="1" t="s">
        <v>53</v>
      </c>
      <c r="N1585" s="1">
        <v>216</v>
      </c>
      <c r="O1585" s="2">
        <v>1728</v>
      </c>
      <c r="P1585" s="1">
        <v>11</v>
      </c>
      <c r="Q1585" s="1">
        <v>20231220</v>
      </c>
      <c r="R1585" s="1">
        <v>20231208</v>
      </c>
      <c r="S1585" s="1">
        <v>20231208</v>
      </c>
      <c r="T1585" s="1" t="s">
        <v>38</v>
      </c>
      <c r="U1585" s="1" t="b">
        <v>0</v>
      </c>
      <c r="V1585" s="1" t="b">
        <v>0</v>
      </c>
      <c r="W1585" s="1" t="str" cm="1">
        <f t="array" ref="W1585">_xlfn.XLOOKUP(MID(JuchuZan[[#This Row],[Item'#]],2,3),INDEX(_dtRg_Material,,1),INDEX(_dtRg_Material,,2),"-")</f>
        <v>-</v>
      </c>
      <c r="X1585" s="1">
        <f>JuchuZan[[#This Row],[Total Length]]/JuchuZan[[#This Row],[OrderQty]]</f>
        <v>708</v>
      </c>
      <c r="Y1585" s="87">
        <f>JuchuZan[[#This Row],[TotalPrice]]+Y1584</f>
        <v>4095184.7899999991</v>
      </c>
      <c r="Z15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5" s="1">
        <f>JuchuZan[[#This Row],[Total Length]]/JuchuZan[[#This Row],[Total Block]]</f>
        <v>708</v>
      </c>
      <c r="AB1585" s="1">
        <f>JuchuZan[[#This Row],[TotalPrice]]/JuchuZan[[#This Row],[OrderQty]]</f>
        <v>216</v>
      </c>
      <c r="AC1585" s="1" t="e">
        <f>_xlfn.XLOOKUP(JuchuZan[[#This Row],[H'#]],#REF!,#REF!,"NA",0)</f>
        <v>#REF!</v>
      </c>
      <c r="AD1585" s="1" t="e">
        <f>_xlfn.XLOOKUP(JuchuZan[[#This Row],[H'#]],#REF!,#REF!,"NA",0)</f>
        <v>#REF!</v>
      </c>
      <c r="AE1585" s="1" t="str">
        <f>_xlfn.XLOOKUP(JuchuZan[[#This Row],[H'#]],[3]Sheet1!$H$2:$H$1079,[3]Sheet1!$B$2:$B$1079,"NA",0)</f>
        <v>NA</v>
      </c>
    </row>
    <row r="1586" spans="1:31" hidden="1">
      <c r="A1586" s="1" t="s">
        <v>3723</v>
      </c>
      <c r="B1586" s="1" t="s">
        <v>3006</v>
      </c>
      <c r="C1586" s="1" t="s">
        <v>3007</v>
      </c>
      <c r="D1586" s="1">
        <v>12</v>
      </c>
      <c r="E1586" s="1">
        <v>3900</v>
      </c>
      <c r="F1586" s="1">
        <v>24</v>
      </c>
      <c r="G1586" s="1" t="s">
        <v>215</v>
      </c>
      <c r="H1586" s="1" t="s">
        <v>172</v>
      </c>
      <c r="I1586" s="1" t="s">
        <v>173</v>
      </c>
      <c r="J1586" s="1" t="s">
        <v>174</v>
      </c>
      <c r="K1586" s="1" t="s">
        <v>185</v>
      </c>
      <c r="L1586" s="1" t="s">
        <v>38</v>
      </c>
      <c r="M1586" s="1" t="s">
        <v>398</v>
      </c>
      <c r="N1586" s="1">
        <v>47</v>
      </c>
      <c r="O1586" s="2">
        <v>564</v>
      </c>
      <c r="P1586" s="1">
        <v>11</v>
      </c>
      <c r="Q1586" s="1">
        <v>20231208</v>
      </c>
      <c r="R1586" s="1">
        <v>20231208</v>
      </c>
      <c r="S1586" s="1">
        <v>20231208</v>
      </c>
      <c r="T1586" s="1" t="s">
        <v>38</v>
      </c>
      <c r="U1586" s="1" t="b">
        <v>0</v>
      </c>
      <c r="V1586" s="1" t="b">
        <v>0</v>
      </c>
      <c r="W1586" s="1" t="str" cm="1">
        <f t="array" ref="W1586">_xlfn.XLOOKUP(MID(JuchuZan[[#This Row],[Item'#]],2,3),INDEX(_dtRg_Material,,1),INDEX(_dtRg_Material,,2),"-")</f>
        <v>M</v>
      </c>
      <c r="X1586" s="1">
        <f>JuchuZan[[#This Row],[Total Length]]/JuchuZan[[#This Row],[OrderQty]]</f>
        <v>325</v>
      </c>
      <c r="Y1586" s="87">
        <f>JuchuZan[[#This Row],[TotalPrice]]+Y1585</f>
        <v>4095748.7899999991</v>
      </c>
      <c r="Z15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6" s="1">
        <f>JuchuZan[[#This Row],[Total Length]]/JuchuZan[[#This Row],[Total Block]]</f>
        <v>162.5</v>
      </c>
      <c r="AB1586" s="1">
        <f>JuchuZan[[#This Row],[TotalPrice]]/JuchuZan[[#This Row],[OrderQty]]</f>
        <v>47</v>
      </c>
      <c r="AC1586" s="1" t="e">
        <f>_xlfn.XLOOKUP(JuchuZan[[#This Row],[H'#]],#REF!,#REF!,"NA",0)</f>
        <v>#REF!</v>
      </c>
      <c r="AD1586" s="1" t="e">
        <f>_xlfn.XLOOKUP(JuchuZan[[#This Row],[H'#]],#REF!,#REF!,"NA",0)</f>
        <v>#REF!</v>
      </c>
      <c r="AE1586" s="1" t="str">
        <f>_xlfn.XLOOKUP(JuchuZan[[#This Row],[H'#]],[3]Sheet1!$H$2:$H$1079,[3]Sheet1!$B$2:$B$1079,"NA",0)</f>
        <v>NA</v>
      </c>
    </row>
    <row r="1587" spans="1:31" hidden="1">
      <c r="A1587" s="1" t="s">
        <v>3724</v>
      </c>
      <c r="B1587" s="1" t="s">
        <v>3207</v>
      </c>
      <c r="C1587" s="1" t="s">
        <v>3208</v>
      </c>
      <c r="D1587" s="1">
        <v>10</v>
      </c>
      <c r="E1587" s="1">
        <v>3900</v>
      </c>
      <c r="F1587" s="1">
        <v>20</v>
      </c>
      <c r="G1587" s="1" t="s">
        <v>215</v>
      </c>
      <c r="H1587" s="1" t="s">
        <v>172</v>
      </c>
      <c r="I1587" s="1" t="s">
        <v>173</v>
      </c>
      <c r="J1587" s="1" t="s">
        <v>243</v>
      </c>
      <c r="K1587" s="1" t="s">
        <v>38</v>
      </c>
      <c r="L1587" s="1" t="s">
        <v>38</v>
      </c>
      <c r="M1587" s="1" t="s">
        <v>53</v>
      </c>
      <c r="N1587" s="1">
        <v>51</v>
      </c>
      <c r="O1587" s="2">
        <v>510</v>
      </c>
      <c r="P1587" s="1">
        <v>11</v>
      </c>
      <c r="Q1587" s="1">
        <v>20231208</v>
      </c>
      <c r="R1587" s="1">
        <v>20231208</v>
      </c>
      <c r="S1587" s="1">
        <v>20231208</v>
      </c>
      <c r="T1587" s="1" t="s">
        <v>38</v>
      </c>
      <c r="U1587" s="1" t="b">
        <v>0</v>
      </c>
      <c r="V1587" s="1" t="b">
        <v>0</v>
      </c>
      <c r="W1587" s="1" t="str" cm="1">
        <f t="array" ref="W1587">_xlfn.XLOOKUP(MID(JuchuZan[[#This Row],[Item'#]],2,3),INDEX(_dtRg_Material,,1),INDEX(_dtRg_Material,,2),"-")</f>
        <v>M</v>
      </c>
      <c r="X1587" s="1">
        <f>JuchuZan[[#This Row],[Total Length]]/JuchuZan[[#This Row],[OrderQty]]</f>
        <v>390</v>
      </c>
      <c r="Y1587" s="87">
        <f>JuchuZan[[#This Row],[TotalPrice]]+Y1586</f>
        <v>4096258.7899999991</v>
      </c>
      <c r="Z15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7" s="1">
        <f>JuchuZan[[#This Row],[Total Length]]/JuchuZan[[#This Row],[Total Block]]</f>
        <v>195</v>
      </c>
      <c r="AB1587" s="1">
        <f>JuchuZan[[#This Row],[TotalPrice]]/JuchuZan[[#This Row],[OrderQty]]</f>
        <v>51</v>
      </c>
      <c r="AC1587" s="1" t="e">
        <f>_xlfn.XLOOKUP(JuchuZan[[#This Row],[H'#]],#REF!,#REF!,"NA",0)</f>
        <v>#REF!</v>
      </c>
      <c r="AD1587" s="1" t="e">
        <f>_xlfn.XLOOKUP(JuchuZan[[#This Row],[H'#]],#REF!,#REF!,"NA",0)</f>
        <v>#REF!</v>
      </c>
      <c r="AE1587" s="1" t="str">
        <f>_xlfn.XLOOKUP(JuchuZan[[#This Row],[H'#]],[3]Sheet1!$H$2:$H$1079,[3]Sheet1!$B$2:$B$1079,"NA",0)</f>
        <v>NA</v>
      </c>
    </row>
    <row r="1588" spans="1:31" hidden="1">
      <c r="A1588" s="1" t="s">
        <v>3725</v>
      </c>
      <c r="B1588" s="1" t="s">
        <v>3726</v>
      </c>
      <c r="C1588" s="1" t="s">
        <v>3727</v>
      </c>
      <c r="D1588" s="1">
        <v>40</v>
      </c>
      <c r="E1588" s="1">
        <v>46400</v>
      </c>
      <c r="F1588" s="1">
        <v>80</v>
      </c>
      <c r="G1588" s="1" t="s">
        <v>139</v>
      </c>
      <c r="H1588" s="1" t="s">
        <v>49</v>
      </c>
      <c r="I1588" s="1" t="s">
        <v>50</v>
      </c>
      <c r="J1588" s="1" t="s">
        <v>397</v>
      </c>
      <c r="K1588" s="1" t="s">
        <v>52</v>
      </c>
      <c r="L1588" s="1" t="s">
        <v>38</v>
      </c>
      <c r="M1588" s="1" t="s">
        <v>38</v>
      </c>
      <c r="N1588" s="1">
        <v>247.57</v>
      </c>
      <c r="O1588" s="2">
        <v>9902.7999999999993</v>
      </c>
      <c r="P1588" s="1">
        <v>11</v>
      </c>
      <c r="Q1588" s="1">
        <v>20231208</v>
      </c>
      <c r="R1588" s="1">
        <v>20231208</v>
      </c>
      <c r="S1588" s="1">
        <v>20231208</v>
      </c>
      <c r="T1588" s="1" t="s">
        <v>38</v>
      </c>
      <c r="U1588" s="1" t="b">
        <v>0</v>
      </c>
      <c r="V1588" s="1" t="b">
        <v>0</v>
      </c>
      <c r="W1588" s="1" t="str" cm="1">
        <f t="array" ref="W1588">_xlfn.XLOOKUP(MID(JuchuZan[[#This Row],[Item'#]],2,3),INDEX(_dtRg_Material,,1),INDEX(_dtRg_Material,,2),"-")</f>
        <v>-</v>
      </c>
      <c r="X1588" s="1">
        <f>JuchuZan[[#This Row],[Total Length]]/JuchuZan[[#This Row],[OrderQty]]</f>
        <v>1160</v>
      </c>
      <c r="Y1588" s="87">
        <f>JuchuZan[[#This Row],[TotalPrice]]+Y1587</f>
        <v>4106161.5899999989</v>
      </c>
      <c r="Z15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8" s="1">
        <f>JuchuZan[[#This Row],[Total Length]]/JuchuZan[[#This Row],[Total Block]]</f>
        <v>580</v>
      </c>
      <c r="AB1588" s="1">
        <f>JuchuZan[[#This Row],[TotalPrice]]/JuchuZan[[#This Row],[OrderQty]]</f>
        <v>247.57</v>
      </c>
      <c r="AC1588" s="1" t="e">
        <f>_xlfn.XLOOKUP(JuchuZan[[#This Row],[H'#]],#REF!,#REF!,"NA",0)</f>
        <v>#REF!</v>
      </c>
      <c r="AD1588" s="1" t="e">
        <f>_xlfn.XLOOKUP(JuchuZan[[#This Row],[H'#]],#REF!,#REF!,"NA",0)</f>
        <v>#REF!</v>
      </c>
      <c r="AE1588" s="1" t="str">
        <f>_xlfn.XLOOKUP(JuchuZan[[#This Row],[H'#]],[3]Sheet1!$H$2:$H$1079,[3]Sheet1!$B$2:$B$1079,"NA",0)</f>
        <v>NA</v>
      </c>
    </row>
    <row r="1589" spans="1:31" hidden="1">
      <c r="A1589" s="1" t="s">
        <v>3728</v>
      </c>
      <c r="B1589" s="1" t="s">
        <v>2548</v>
      </c>
      <c r="C1589" s="1" t="s">
        <v>2549</v>
      </c>
      <c r="D1589" s="1">
        <v>31</v>
      </c>
      <c r="E1589" s="1">
        <v>0</v>
      </c>
      <c r="F1589" s="1">
        <v>0</v>
      </c>
      <c r="G1589" s="1" t="s">
        <v>269</v>
      </c>
      <c r="H1589" s="1" t="s">
        <v>270</v>
      </c>
      <c r="I1589" s="1" t="s">
        <v>271</v>
      </c>
      <c r="J1589" s="1" t="s">
        <v>38</v>
      </c>
      <c r="K1589" s="1" t="s">
        <v>38</v>
      </c>
      <c r="L1589" s="1" t="s">
        <v>38</v>
      </c>
      <c r="M1589" s="1" t="s">
        <v>38</v>
      </c>
      <c r="N1589" s="1">
        <v>479</v>
      </c>
      <c r="O1589" s="2">
        <v>14849</v>
      </c>
      <c r="P1589" s="1">
        <v>11</v>
      </c>
      <c r="Q1589" s="1">
        <v>20230714</v>
      </c>
      <c r="R1589" s="1">
        <v>20231208</v>
      </c>
      <c r="S1589" s="1">
        <v>20231208</v>
      </c>
      <c r="T1589" s="1" t="s">
        <v>38</v>
      </c>
      <c r="U1589" s="1" t="b">
        <v>0</v>
      </c>
      <c r="V1589" s="1" t="b">
        <v>0</v>
      </c>
      <c r="W1589" s="1" t="str" cm="1">
        <f t="array" ref="W1589">_xlfn.XLOOKUP(MID(JuchuZan[[#This Row],[Item'#]],2,3),INDEX(_dtRg_Material,,1),INDEX(_dtRg_Material,,2),"-")</f>
        <v>-</v>
      </c>
      <c r="X1589" s="1">
        <f>JuchuZan[[#This Row],[Total Length]]/JuchuZan[[#This Row],[OrderQty]]</f>
        <v>0</v>
      </c>
      <c r="Y1589" s="87">
        <f>JuchuZan[[#This Row],[TotalPrice]]+Y1588</f>
        <v>4121010.5899999989</v>
      </c>
      <c r="Z15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89" s="1" t="e">
        <f>JuchuZan[[#This Row],[Total Length]]/JuchuZan[[#This Row],[Total Block]]</f>
        <v>#DIV/0!</v>
      </c>
      <c r="AB1589" s="1">
        <f>JuchuZan[[#This Row],[TotalPrice]]/JuchuZan[[#This Row],[OrderQty]]</f>
        <v>479</v>
      </c>
      <c r="AC1589" s="1" t="e">
        <f>_xlfn.XLOOKUP(JuchuZan[[#This Row],[H'#]],#REF!,#REF!,"NA",0)</f>
        <v>#REF!</v>
      </c>
      <c r="AD1589" s="1" t="e">
        <f>_xlfn.XLOOKUP(JuchuZan[[#This Row],[H'#]],#REF!,#REF!,"NA",0)</f>
        <v>#REF!</v>
      </c>
      <c r="AE1589" s="1" t="str">
        <f>_xlfn.XLOOKUP(JuchuZan[[#This Row],[H'#]],[3]Sheet1!$H$2:$H$1079,[3]Sheet1!$B$2:$B$1079,"NA",0)</f>
        <v>NA</v>
      </c>
    </row>
    <row r="1590" spans="1:31" hidden="1">
      <c r="A1590" s="1" t="s">
        <v>3729</v>
      </c>
      <c r="B1590" s="1" t="s">
        <v>273</v>
      </c>
      <c r="C1590" s="1" t="s">
        <v>274</v>
      </c>
      <c r="D1590" s="1">
        <v>50</v>
      </c>
      <c r="E1590" s="1">
        <v>83500</v>
      </c>
      <c r="F1590" s="1">
        <v>0</v>
      </c>
      <c r="G1590" s="1" t="s">
        <v>275</v>
      </c>
      <c r="H1590" s="1" t="s">
        <v>270</v>
      </c>
      <c r="I1590" s="1" t="s">
        <v>271</v>
      </c>
      <c r="J1590" s="1" t="s">
        <v>38</v>
      </c>
      <c r="K1590" s="1" t="s">
        <v>38</v>
      </c>
      <c r="L1590" s="1" t="s">
        <v>38</v>
      </c>
      <c r="M1590" s="1" t="s">
        <v>38</v>
      </c>
      <c r="N1590" s="1">
        <v>890</v>
      </c>
      <c r="O1590" s="2">
        <v>44500</v>
      </c>
      <c r="P1590" s="1">
        <v>11</v>
      </c>
      <c r="Q1590" s="1">
        <v>20231026</v>
      </c>
      <c r="R1590" s="1">
        <v>20231208</v>
      </c>
      <c r="S1590" s="1">
        <v>20231208</v>
      </c>
      <c r="T1590" s="1" t="s">
        <v>38</v>
      </c>
      <c r="U1590" s="1" t="b">
        <v>0</v>
      </c>
      <c r="V1590" s="1" t="b">
        <v>0</v>
      </c>
      <c r="W1590" s="1" t="str" cm="1">
        <f t="array" ref="W1590">_xlfn.XLOOKUP(MID(JuchuZan[[#This Row],[Item'#]],2,3),INDEX(_dtRg_Material,,1),INDEX(_dtRg_Material,,2),"-")</f>
        <v>-</v>
      </c>
      <c r="X1590" s="1">
        <f>JuchuZan[[#This Row],[Total Length]]/JuchuZan[[#This Row],[OrderQty]]</f>
        <v>1670</v>
      </c>
      <c r="Y1590" s="87">
        <f>JuchuZan[[#This Row],[TotalPrice]]+Y1589</f>
        <v>4165510.5899999989</v>
      </c>
      <c r="Z15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0" s="1" t="e">
        <f>JuchuZan[[#This Row],[Total Length]]/JuchuZan[[#This Row],[Total Block]]</f>
        <v>#DIV/0!</v>
      </c>
      <c r="AB1590" s="1">
        <f>JuchuZan[[#This Row],[TotalPrice]]/JuchuZan[[#This Row],[OrderQty]]</f>
        <v>890</v>
      </c>
      <c r="AC1590" s="1" t="e">
        <f>_xlfn.XLOOKUP(JuchuZan[[#This Row],[H'#]],#REF!,#REF!,"NA",0)</f>
        <v>#REF!</v>
      </c>
      <c r="AD1590" s="1" t="e">
        <f>_xlfn.XLOOKUP(JuchuZan[[#This Row],[H'#]],#REF!,#REF!,"NA",0)</f>
        <v>#REF!</v>
      </c>
      <c r="AE1590" s="1" t="str">
        <f>_xlfn.XLOOKUP(JuchuZan[[#This Row],[H'#]],[3]Sheet1!$H$2:$H$1079,[3]Sheet1!$B$2:$B$1079,"NA",0)</f>
        <v>SPECIAL MACHINING (GL)</v>
      </c>
    </row>
    <row r="1591" spans="1:31" hidden="1">
      <c r="A1591" s="1" t="s">
        <v>3730</v>
      </c>
      <c r="B1591" s="1" t="s">
        <v>3663</v>
      </c>
      <c r="C1591" s="1" t="s">
        <v>3664</v>
      </c>
      <c r="D1591" s="1">
        <v>8</v>
      </c>
      <c r="E1591" s="1">
        <v>4880</v>
      </c>
      <c r="F1591" s="1">
        <v>16</v>
      </c>
      <c r="G1591" s="1" t="s">
        <v>215</v>
      </c>
      <c r="H1591" s="1" t="s">
        <v>1171</v>
      </c>
      <c r="I1591" s="1" t="s">
        <v>233</v>
      </c>
      <c r="J1591" s="1" t="s">
        <v>114</v>
      </c>
      <c r="K1591" s="1" t="s">
        <v>105</v>
      </c>
      <c r="L1591" s="1" t="s">
        <v>96</v>
      </c>
      <c r="M1591" s="1" t="s">
        <v>53</v>
      </c>
      <c r="N1591" s="1">
        <v>145</v>
      </c>
      <c r="O1591" s="2">
        <v>1160</v>
      </c>
      <c r="P1591" s="1">
        <v>11</v>
      </c>
      <c r="Q1591" s="1">
        <v>20231208</v>
      </c>
      <c r="R1591" s="1">
        <v>20231208</v>
      </c>
      <c r="S1591" s="1">
        <v>20231208</v>
      </c>
      <c r="T1591" s="1" t="s">
        <v>38</v>
      </c>
      <c r="U1591" s="1" t="b">
        <v>0</v>
      </c>
      <c r="V1591" s="1" t="b">
        <v>0</v>
      </c>
      <c r="W1591" s="1" t="str" cm="1">
        <f t="array" ref="W1591">_xlfn.XLOOKUP(MID(JuchuZan[[#This Row],[Item'#]],2,3),INDEX(_dtRg_Material,,1),INDEX(_dtRg_Material,,2),"-")</f>
        <v>-</v>
      </c>
      <c r="X1591" s="1">
        <f>JuchuZan[[#This Row],[Total Length]]/JuchuZan[[#This Row],[OrderQty]]</f>
        <v>610</v>
      </c>
      <c r="Y1591" s="87">
        <f>JuchuZan[[#This Row],[TotalPrice]]+Y1590</f>
        <v>4166670.5899999989</v>
      </c>
      <c r="Z15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1" s="1">
        <f>JuchuZan[[#This Row],[Total Length]]/JuchuZan[[#This Row],[Total Block]]</f>
        <v>305</v>
      </c>
      <c r="AB1591" s="1">
        <f>JuchuZan[[#This Row],[TotalPrice]]/JuchuZan[[#This Row],[OrderQty]]</f>
        <v>145</v>
      </c>
      <c r="AC1591" s="1" t="e">
        <f>_xlfn.XLOOKUP(JuchuZan[[#This Row],[H'#]],#REF!,#REF!,"NA",0)</f>
        <v>#REF!</v>
      </c>
      <c r="AD1591" s="1" t="e">
        <f>_xlfn.XLOOKUP(JuchuZan[[#This Row],[H'#]],#REF!,#REF!,"NA",0)</f>
        <v>#REF!</v>
      </c>
      <c r="AE1591" s="1" t="str">
        <f>_xlfn.XLOOKUP(JuchuZan[[#This Row],[H'#]],[3]Sheet1!$H$2:$H$1079,[3]Sheet1!$B$2:$B$1079,"NA",0)</f>
        <v>NA</v>
      </c>
    </row>
    <row r="1592" spans="1:31" hidden="1">
      <c r="A1592" s="1" t="s">
        <v>3731</v>
      </c>
      <c r="B1592" s="1" t="s">
        <v>3532</v>
      </c>
      <c r="C1592" s="1" t="s">
        <v>1916</v>
      </c>
      <c r="D1592" s="1">
        <v>12</v>
      </c>
      <c r="E1592" s="1">
        <v>0</v>
      </c>
      <c r="F1592" s="1">
        <v>12</v>
      </c>
      <c r="G1592" s="1" t="s">
        <v>215</v>
      </c>
      <c r="H1592" s="1" t="s">
        <v>102</v>
      </c>
      <c r="I1592" s="1" t="s">
        <v>103</v>
      </c>
      <c r="J1592" s="1" t="s">
        <v>104</v>
      </c>
      <c r="K1592" s="1" t="s">
        <v>105</v>
      </c>
      <c r="L1592" s="1" t="s">
        <v>61</v>
      </c>
      <c r="M1592" s="1" t="s">
        <v>53</v>
      </c>
      <c r="N1592" s="1">
        <v>32</v>
      </c>
      <c r="O1592" s="2">
        <v>384</v>
      </c>
      <c r="P1592" s="1">
        <v>11</v>
      </c>
      <c r="Q1592" s="1">
        <v>20231208</v>
      </c>
      <c r="R1592" s="1">
        <v>20231208</v>
      </c>
      <c r="S1592" s="1">
        <v>20231208</v>
      </c>
      <c r="T1592" s="1" t="s">
        <v>38</v>
      </c>
      <c r="U1592" s="1" t="b">
        <v>0</v>
      </c>
      <c r="V1592" s="1" t="b">
        <v>0</v>
      </c>
      <c r="W1592" s="1" t="str" cm="1">
        <f t="array" ref="W1592">_xlfn.XLOOKUP(MID(JuchuZan[[#This Row],[Item'#]],2,3),INDEX(_dtRg_Material,,1),INDEX(_dtRg_Material,,2),"-")</f>
        <v>-</v>
      </c>
      <c r="X1592" s="1">
        <f>JuchuZan[[#This Row],[Total Length]]/JuchuZan[[#This Row],[OrderQty]]</f>
        <v>0</v>
      </c>
      <c r="Y1592" s="87">
        <f>JuchuZan[[#This Row],[TotalPrice]]+Y1591</f>
        <v>4167054.5899999989</v>
      </c>
      <c r="Z15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2" s="1">
        <f>JuchuZan[[#This Row],[Total Length]]/JuchuZan[[#This Row],[Total Block]]</f>
        <v>0</v>
      </c>
      <c r="AB1592" s="1">
        <f>JuchuZan[[#This Row],[TotalPrice]]/JuchuZan[[#This Row],[OrderQty]]</f>
        <v>32</v>
      </c>
      <c r="AC1592" s="1" t="e">
        <f>_xlfn.XLOOKUP(JuchuZan[[#This Row],[H'#]],#REF!,#REF!,"NA",0)</f>
        <v>#REF!</v>
      </c>
      <c r="AD1592" s="1" t="e">
        <f>_xlfn.XLOOKUP(JuchuZan[[#This Row],[H'#]],#REF!,#REF!,"NA",0)</f>
        <v>#REF!</v>
      </c>
      <c r="AE1592" s="1" t="str">
        <f>_xlfn.XLOOKUP(JuchuZan[[#This Row],[H'#]],[3]Sheet1!$H$2:$H$1079,[3]Sheet1!$B$2:$B$1079,"NA",0)</f>
        <v>NA</v>
      </c>
    </row>
    <row r="1593" spans="1:31" hidden="1">
      <c r="A1593" s="1" t="s">
        <v>3732</v>
      </c>
      <c r="B1593" s="1" t="s">
        <v>2570</v>
      </c>
      <c r="C1593" s="1" t="s">
        <v>2571</v>
      </c>
      <c r="D1593" s="1">
        <v>120</v>
      </c>
      <c r="E1593" s="1">
        <v>0</v>
      </c>
      <c r="F1593" s="1">
        <v>120</v>
      </c>
      <c r="G1593" s="1" t="s">
        <v>1280</v>
      </c>
      <c r="H1593" s="1" t="s">
        <v>1866</v>
      </c>
      <c r="I1593" s="1" t="s">
        <v>233</v>
      </c>
      <c r="J1593" s="1" t="s">
        <v>114</v>
      </c>
      <c r="K1593" s="1" t="s">
        <v>105</v>
      </c>
      <c r="L1593" s="1" t="s">
        <v>61</v>
      </c>
      <c r="M1593" s="1" t="s">
        <v>53</v>
      </c>
      <c r="N1593" s="1">
        <v>24.6</v>
      </c>
      <c r="O1593" s="2">
        <v>2952</v>
      </c>
      <c r="P1593" s="1">
        <v>11</v>
      </c>
      <c r="Q1593" s="1">
        <v>20231120</v>
      </c>
      <c r="R1593" s="1">
        <v>20231208</v>
      </c>
      <c r="S1593" s="1">
        <v>20231208</v>
      </c>
      <c r="T1593" s="1" t="s">
        <v>38</v>
      </c>
      <c r="U1593" s="1" t="b">
        <v>0</v>
      </c>
      <c r="V1593" s="1" t="b">
        <v>0</v>
      </c>
      <c r="W1593" s="1" t="str" cm="1">
        <f t="array" ref="W1593">_xlfn.XLOOKUP(MID(JuchuZan[[#This Row],[Item'#]],2,3),INDEX(_dtRg_Material,,1),INDEX(_dtRg_Material,,2),"-")</f>
        <v>-</v>
      </c>
      <c r="X1593" s="1">
        <f>JuchuZan[[#This Row],[Total Length]]/JuchuZan[[#This Row],[OrderQty]]</f>
        <v>0</v>
      </c>
      <c r="Y1593" s="87">
        <f>JuchuZan[[#This Row],[TotalPrice]]+Y1592</f>
        <v>4170006.5899999989</v>
      </c>
      <c r="Z15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3" s="1">
        <f>JuchuZan[[#This Row],[Total Length]]/JuchuZan[[#This Row],[Total Block]]</f>
        <v>0</v>
      </c>
      <c r="AB1593" s="1">
        <f>JuchuZan[[#This Row],[TotalPrice]]/JuchuZan[[#This Row],[OrderQty]]</f>
        <v>24.6</v>
      </c>
      <c r="AC1593" s="1" t="e">
        <f>_xlfn.XLOOKUP(JuchuZan[[#This Row],[H'#]],#REF!,#REF!,"NA",0)</f>
        <v>#REF!</v>
      </c>
      <c r="AD1593" s="1" t="e">
        <f>_xlfn.XLOOKUP(JuchuZan[[#This Row],[H'#]],#REF!,#REF!,"NA",0)</f>
        <v>#REF!</v>
      </c>
      <c r="AE1593" s="1" t="str">
        <f>_xlfn.XLOOKUP(JuchuZan[[#This Row],[H'#]],[3]Sheet1!$H$2:$H$1079,[3]Sheet1!$B$2:$B$1079,"NA",0)</f>
        <v>NA</v>
      </c>
    </row>
    <row r="1594" spans="1:31" hidden="1">
      <c r="A1594" s="1" t="s">
        <v>3733</v>
      </c>
      <c r="B1594" s="1" t="s">
        <v>2946</v>
      </c>
      <c r="C1594" s="1" t="s">
        <v>2947</v>
      </c>
      <c r="D1594" s="1">
        <v>4</v>
      </c>
      <c r="E1594" s="1">
        <v>19192</v>
      </c>
      <c r="F1594" s="1">
        <v>0</v>
      </c>
      <c r="G1594" s="1" t="s">
        <v>2948</v>
      </c>
      <c r="H1594" s="1" t="s">
        <v>2949</v>
      </c>
      <c r="I1594" s="1" t="s">
        <v>1569</v>
      </c>
      <c r="J1594" s="1" t="s">
        <v>51</v>
      </c>
      <c r="K1594" s="1" t="s">
        <v>38</v>
      </c>
      <c r="L1594" s="1" t="s">
        <v>61</v>
      </c>
      <c r="M1594" s="1" t="s">
        <v>38</v>
      </c>
      <c r="N1594" s="1">
        <v>534</v>
      </c>
      <c r="O1594" s="2">
        <v>2136</v>
      </c>
      <c r="P1594" s="1">
        <v>11</v>
      </c>
      <c r="Q1594" s="1">
        <v>20231208</v>
      </c>
      <c r="R1594" s="1">
        <v>20231208</v>
      </c>
      <c r="S1594" s="1">
        <v>20231208</v>
      </c>
      <c r="T1594" s="1" t="s">
        <v>2950</v>
      </c>
      <c r="U1594" s="1" t="b">
        <v>0</v>
      </c>
      <c r="V1594" s="1" t="b">
        <v>0</v>
      </c>
      <c r="W1594" s="1" t="str" cm="1">
        <f t="array" ref="W1594">_xlfn.XLOOKUP(MID(JuchuZan[[#This Row],[Item'#]],2,3),INDEX(_dtRg_Material,,1),INDEX(_dtRg_Material,,2),"-")</f>
        <v>-</v>
      </c>
      <c r="X1594" s="1">
        <f>JuchuZan[[#This Row],[Total Length]]/JuchuZan[[#This Row],[OrderQty]]</f>
        <v>4798</v>
      </c>
      <c r="Y1594" s="87">
        <f>JuchuZan[[#This Row],[TotalPrice]]+Y1593</f>
        <v>4172142.5899999989</v>
      </c>
      <c r="Z15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4" s="1" t="e">
        <f>JuchuZan[[#This Row],[Total Length]]/JuchuZan[[#This Row],[Total Block]]</f>
        <v>#DIV/0!</v>
      </c>
      <c r="AB1594" s="1">
        <f>JuchuZan[[#This Row],[TotalPrice]]/JuchuZan[[#This Row],[OrderQty]]</f>
        <v>534</v>
      </c>
      <c r="AC1594" s="1" t="e">
        <f>_xlfn.XLOOKUP(JuchuZan[[#This Row],[H'#]],#REF!,#REF!,"NA",0)</f>
        <v>#REF!</v>
      </c>
      <c r="AD1594" s="1" t="e">
        <f>_xlfn.XLOOKUP(JuchuZan[[#This Row],[H'#]],#REF!,#REF!,"NA",0)</f>
        <v>#REF!</v>
      </c>
      <c r="AE1594" s="1" t="str">
        <f>_xlfn.XLOOKUP(JuchuZan[[#This Row],[H'#]],[3]Sheet1!$H$2:$H$1079,[3]Sheet1!$B$2:$B$1079,"NA",0)</f>
        <v>NA</v>
      </c>
    </row>
    <row r="1595" spans="1:31" hidden="1">
      <c r="A1595" s="1" t="s">
        <v>3734</v>
      </c>
      <c r="B1595" s="1" t="s">
        <v>3735</v>
      </c>
      <c r="C1595" s="1" t="s">
        <v>3736</v>
      </c>
      <c r="D1595" s="1">
        <v>4</v>
      </c>
      <c r="E1595" s="1">
        <v>33592</v>
      </c>
      <c r="F1595" s="1">
        <v>0</v>
      </c>
      <c r="G1595" s="1" t="s">
        <v>2948</v>
      </c>
      <c r="H1595" s="1" t="s">
        <v>2949</v>
      </c>
      <c r="I1595" s="1" t="s">
        <v>1569</v>
      </c>
      <c r="J1595" s="1" t="s">
        <v>51</v>
      </c>
      <c r="K1595" s="1" t="s">
        <v>38</v>
      </c>
      <c r="L1595" s="1" t="s">
        <v>61</v>
      </c>
      <c r="M1595" s="1" t="s">
        <v>38</v>
      </c>
      <c r="N1595" s="1">
        <v>916</v>
      </c>
      <c r="O1595" s="2">
        <v>3664</v>
      </c>
      <c r="P1595" s="1">
        <v>11</v>
      </c>
      <c r="Q1595" s="1">
        <v>20231208</v>
      </c>
      <c r="R1595" s="1">
        <v>20231208</v>
      </c>
      <c r="S1595" s="1">
        <v>20231208</v>
      </c>
      <c r="T1595" s="1" t="s">
        <v>3737</v>
      </c>
      <c r="U1595" s="1" t="b">
        <v>0</v>
      </c>
      <c r="V1595" s="1" t="b">
        <v>0</v>
      </c>
      <c r="W1595" s="1" t="str" cm="1">
        <f t="array" ref="W1595">_xlfn.XLOOKUP(MID(JuchuZan[[#This Row],[Item'#]],2,3),INDEX(_dtRg_Material,,1),INDEX(_dtRg_Material,,2),"-")</f>
        <v>-</v>
      </c>
      <c r="X1595" s="1">
        <f>JuchuZan[[#This Row],[Total Length]]/JuchuZan[[#This Row],[OrderQty]]</f>
        <v>8398</v>
      </c>
      <c r="Y1595" s="87">
        <f>JuchuZan[[#This Row],[TotalPrice]]+Y1594</f>
        <v>4175806.5899999989</v>
      </c>
      <c r="Z15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5" s="1" t="e">
        <f>JuchuZan[[#This Row],[Total Length]]/JuchuZan[[#This Row],[Total Block]]</f>
        <v>#DIV/0!</v>
      </c>
      <c r="AB1595" s="1">
        <f>JuchuZan[[#This Row],[TotalPrice]]/JuchuZan[[#This Row],[OrderQty]]</f>
        <v>916</v>
      </c>
      <c r="AC1595" s="1" t="e">
        <f>_xlfn.XLOOKUP(JuchuZan[[#This Row],[H'#]],#REF!,#REF!,"NA",0)</f>
        <v>#REF!</v>
      </c>
      <c r="AD1595" s="1" t="e">
        <f>_xlfn.XLOOKUP(JuchuZan[[#This Row],[H'#]],#REF!,#REF!,"NA",0)</f>
        <v>#REF!</v>
      </c>
      <c r="AE1595" s="1" t="str">
        <f>_xlfn.XLOOKUP(JuchuZan[[#This Row],[H'#]],[3]Sheet1!$H$2:$H$1079,[3]Sheet1!$B$2:$B$1079,"NA",0)</f>
        <v>NA</v>
      </c>
    </row>
    <row r="1596" spans="1:31" hidden="1">
      <c r="A1596" s="1" t="s">
        <v>3738</v>
      </c>
      <c r="B1596" s="1" t="s">
        <v>2481</v>
      </c>
      <c r="C1596" s="1" t="s">
        <v>2482</v>
      </c>
      <c r="D1596" s="1">
        <v>54</v>
      </c>
      <c r="E1596" s="1">
        <v>132786</v>
      </c>
      <c r="F1596" s="1">
        <v>108</v>
      </c>
      <c r="G1596" s="1" t="s">
        <v>559</v>
      </c>
      <c r="H1596" s="1" t="s">
        <v>66</v>
      </c>
      <c r="I1596" s="1" t="s">
        <v>67</v>
      </c>
      <c r="J1596" s="1" t="s">
        <v>68</v>
      </c>
      <c r="K1596" s="1" t="s">
        <v>60</v>
      </c>
      <c r="L1596" s="1" t="s">
        <v>96</v>
      </c>
      <c r="M1596" s="1" t="s">
        <v>208</v>
      </c>
      <c r="N1596" s="1">
        <v>236</v>
      </c>
      <c r="O1596" s="2">
        <v>12744</v>
      </c>
      <c r="P1596" s="1">
        <v>11</v>
      </c>
      <c r="Q1596" s="1">
        <v>20231208</v>
      </c>
      <c r="R1596" s="1">
        <v>20231208</v>
      </c>
      <c r="S1596" s="1">
        <v>20231208</v>
      </c>
      <c r="T1596" s="1" t="s">
        <v>38</v>
      </c>
      <c r="U1596" s="1" t="b">
        <v>0</v>
      </c>
      <c r="V1596" s="1" t="b">
        <v>0</v>
      </c>
      <c r="W1596" s="1" t="str" cm="1">
        <f t="array" ref="W1596">_xlfn.XLOOKUP(MID(JuchuZan[[#This Row],[Item'#]],2,3),INDEX(_dtRg_Material,,1),INDEX(_dtRg_Material,,2),"-")</f>
        <v>-</v>
      </c>
      <c r="X1596" s="1">
        <f>JuchuZan[[#This Row],[Total Length]]/JuchuZan[[#This Row],[OrderQty]]</f>
        <v>2459</v>
      </c>
      <c r="Y1596" s="87">
        <f>JuchuZan[[#This Row],[TotalPrice]]+Y1595</f>
        <v>4188550.5899999989</v>
      </c>
      <c r="Z15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596" s="1">
        <f>JuchuZan[[#This Row],[Total Length]]/JuchuZan[[#This Row],[Total Block]]</f>
        <v>1229.5</v>
      </c>
      <c r="AB1596" s="1">
        <f>JuchuZan[[#This Row],[TotalPrice]]/JuchuZan[[#This Row],[OrderQty]]</f>
        <v>236</v>
      </c>
      <c r="AC1596" s="1" t="e">
        <f>_xlfn.XLOOKUP(JuchuZan[[#This Row],[H'#]],#REF!,#REF!,"NA",0)</f>
        <v>#REF!</v>
      </c>
      <c r="AD1596" s="1" t="e">
        <f>_xlfn.XLOOKUP(JuchuZan[[#This Row],[H'#]],#REF!,#REF!,"NA",0)</f>
        <v>#REF!</v>
      </c>
      <c r="AE1596" s="1" t="str">
        <f>_xlfn.XLOOKUP(JuchuZan[[#This Row],[H'#]],[3]Sheet1!$H$2:$H$1079,[3]Sheet1!$B$2:$B$1079,"NA",0)</f>
        <v>NA</v>
      </c>
    </row>
    <row r="1597" spans="1:31" hidden="1">
      <c r="A1597" s="1" t="s">
        <v>3739</v>
      </c>
      <c r="B1597" s="1" t="s">
        <v>3463</v>
      </c>
      <c r="C1597" s="1" t="s">
        <v>3464</v>
      </c>
      <c r="D1597" s="1">
        <v>14</v>
      </c>
      <c r="E1597" s="1">
        <v>44730</v>
      </c>
      <c r="F1597" s="1">
        <v>28</v>
      </c>
      <c r="G1597" s="1" t="s">
        <v>559</v>
      </c>
      <c r="H1597" s="1" t="s">
        <v>66</v>
      </c>
      <c r="I1597" s="1" t="s">
        <v>67</v>
      </c>
      <c r="J1597" s="1" t="s">
        <v>68</v>
      </c>
      <c r="K1597" s="1" t="s">
        <v>60</v>
      </c>
      <c r="L1597" s="1" t="s">
        <v>96</v>
      </c>
      <c r="M1597" s="1" t="s">
        <v>208</v>
      </c>
      <c r="N1597" s="1">
        <v>305</v>
      </c>
      <c r="O1597" s="2">
        <v>4270</v>
      </c>
      <c r="P1597" s="1">
        <v>11</v>
      </c>
      <c r="Q1597" s="1">
        <v>20231208</v>
      </c>
      <c r="R1597" s="1">
        <v>20231208</v>
      </c>
      <c r="S1597" s="1">
        <v>20231208</v>
      </c>
      <c r="T1597" s="1" t="s">
        <v>38</v>
      </c>
      <c r="U1597" s="1" t="b">
        <v>0</v>
      </c>
      <c r="V1597" s="1" t="b">
        <v>0</v>
      </c>
      <c r="W1597" s="1" t="str" cm="1">
        <f t="array" ref="W1597">_xlfn.XLOOKUP(MID(JuchuZan[[#This Row],[Item'#]],2,3),INDEX(_dtRg_Material,,1),INDEX(_dtRg_Material,,2),"-")</f>
        <v>-</v>
      </c>
      <c r="X1597" s="1">
        <f>JuchuZan[[#This Row],[Total Length]]/JuchuZan[[#This Row],[OrderQty]]</f>
        <v>3195</v>
      </c>
      <c r="Y1597" s="87">
        <f>JuchuZan[[#This Row],[TotalPrice]]+Y1596</f>
        <v>4192820.5899999989</v>
      </c>
      <c r="Z15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597" s="1">
        <f>JuchuZan[[#This Row],[Total Length]]/JuchuZan[[#This Row],[Total Block]]</f>
        <v>1597.5</v>
      </c>
      <c r="AB1597" s="1">
        <f>JuchuZan[[#This Row],[TotalPrice]]/JuchuZan[[#This Row],[OrderQty]]</f>
        <v>305</v>
      </c>
      <c r="AC1597" s="1" t="e">
        <f>_xlfn.XLOOKUP(JuchuZan[[#This Row],[H'#]],#REF!,#REF!,"NA",0)</f>
        <v>#REF!</v>
      </c>
      <c r="AD1597" s="1" t="e">
        <f>_xlfn.XLOOKUP(JuchuZan[[#This Row],[H'#]],#REF!,#REF!,"NA",0)</f>
        <v>#REF!</v>
      </c>
      <c r="AE1597" s="1" t="str">
        <f>_xlfn.XLOOKUP(JuchuZan[[#This Row],[H'#]],[3]Sheet1!$H$2:$H$1079,[3]Sheet1!$B$2:$B$1079,"NA",0)</f>
        <v>NA</v>
      </c>
    </row>
    <row r="1598" spans="1:31" hidden="1">
      <c r="A1598" s="1" t="s">
        <v>3740</v>
      </c>
      <c r="B1598" s="1" t="s">
        <v>2633</v>
      </c>
      <c r="C1598" s="1" t="s">
        <v>2634</v>
      </c>
      <c r="D1598" s="1">
        <v>10</v>
      </c>
      <c r="E1598" s="1">
        <v>12400</v>
      </c>
      <c r="F1598" s="1">
        <v>20</v>
      </c>
      <c r="G1598" s="1" t="s">
        <v>435</v>
      </c>
      <c r="H1598" s="1" t="s">
        <v>49</v>
      </c>
      <c r="I1598" s="1" t="s">
        <v>50</v>
      </c>
      <c r="J1598" s="1" t="s">
        <v>397</v>
      </c>
      <c r="K1598" s="1" t="s">
        <v>167</v>
      </c>
      <c r="L1598" s="1" t="s">
        <v>96</v>
      </c>
      <c r="M1598" s="1" t="s">
        <v>53</v>
      </c>
      <c r="N1598" s="1">
        <v>464</v>
      </c>
      <c r="O1598" s="2">
        <v>4640</v>
      </c>
      <c r="P1598" s="1">
        <v>11</v>
      </c>
      <c r="Q1598" s="1">
        <v>20231208</v>
      </c>
      <c r="R1598" s="1">
        <v>20231208</v>
      </c>
      <c r="S1598" s="1">
        <v>20231208</v>
      </c>
      <c r="T1598" s="1" t="s">
        <v>38</v>
      </c>
      <c r="U1598" s="1" t="b">
        <v>0</v>
      </c>
      <c r="V1598" s="1" t="b">
        <v>0</v>
      </c>
      <c r="W1598" s="1" t="str" cm="1">
        <f t="array" ref="W1598">_xlfn.XLOOKUP(MID(JuchuZan[[#This Row],[Item'#]],2,3),INDEX(_dtRg_Material,,1),INDEX(_dtRg_Material,,2),"-")</f>
        <v>-</v>
      </c>
      <c r="X1598" s="1">
        <f>JuchuZan[[#This Row],[Total Length]]/JuchuZan[[#This Row],[OrderQty]]</f>
        <v>1240</v>
      </c>
      <c r="Y1598" s="87">
        <f>JuchuZan[[#This Row],[TotalPrice]]+Y1597</f>
        <v>4197460.5899999989</v>
      </c>
      <c r="Z15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8" s="1">
        <f>JuchuZan[[#This Row],[Total Length]]/JuchuZan[[#This Row],[Total Block]]</f>
        <v>620</v>
      </c>
      <c r="AB1598" s="1">
        <f>JuchuZan[[#This Row],[TotalPrice]]/JuchuZan[[#This Row],[OrderQty]]</f>
        <v>464</v>
      </c>
      <c r="AC1598" s="1" t="e">
        <f>_xlfn.XLOOKUP(JuchuZan[[#This Row],[H'#]],#REF!,#REF!,"NA",0)</f>
        <v>#REF!</v>
      </c>
      <c r="AD1598" s="1" t="e">
        <f>_xlfn.XLOOKUP(JuchuZan[[#This Row],[H'#]],#REF!,#REF!,"NA",0)</f>
        <v>#REF!</v>
      </c>
      <c r="AE1598" s="1" t="str">
        <f>_xlfn.XLOOKUP(JuchuZan[[#This Row],[H'#]],[3]Sheet1!$H$2:$H$1079,[3]Sheet1!$B$2:$B$1079,"NA",0)</f>
        <v>NA</v>
      </c>
    </row>
    <row r="1599" spans="1:31" hidden="1">
      <c r="A1599" s="1" t="s">
        <v>3741</v>
      </c>
      <c r="B1599" s="1" t="s">
        <v>3742</v>
      </c>
      <c r="C1599" s="1" t="s">
        <v>3743</v>
      </c>
      <c r="D1599" s="1">
        <v>10</v>
      </c>
      <c r="E1599" s="1">
        <v>7600</v>
      </c>
      <c r="F1599" s="1">
        <v>20</v>
      </c>
      <c r="G1599" s="1" t="s">
        <v>435</v>
      </c>
      <c r="H1599" s="1" t="s">
        <v>49</v>
      </c>
      <c r="I1599" s="1" t="s">
        <v>50</v>
      </c>
      <c r="J1599" s="1" t="s">
        <v>397</v>
      </c>
      <c r="K1599" s="1" t="s">
        <v>167</v>
      </c>
      <c r="L1599" s="1" t="s">
        <v>96</v>
      </c>
      <c r="M1599" s="1" t="s">
        <v>53</v>
      </c>
      <c r="N1599" s="1">
        <v>369</v>
      </c>
      <c r="O1599" s="2">
        <v>3690</v>
      </c>
      <c r="P1599" s="1">
        <v>11</v>
      </c>
      <c r="Q1599" s="1">
        <v>20231208</v>
      </c>
      <c r="R1599" s="1">
        <v>20231208</v>
      </c>
      <c r="S1599" s="1">
        <v>20231208</v>
      </c>
      <c r="T1599" s="1" t="s">
        <v>38</v>
      </c>
      <c r="U1599" s="1" t="b">
        <v>0</v>
      </c>
      <c r="V1599" s="1" t="b">
        <v>0</v>
      </c>
      <c r="W1599" s="1" t="str" cm="1">
        <f t="array" ref="W1599">_xlfn.XLOOKUP(MID(JuchuZan[[#This Row],[Item'#]],2,3),INDEX(_dtRg_Material,,1),INDEX(_dtRg_Material,,2),"-")</f>
        <v>-</v>
      </c>
      <c r="X1599" s="1">
        <f>JuchuZan[[#This Row],[Total Length]]/JuchuZan[[#This Row],[OrderQty]]</f>
        <v>760</v>
      </c>
      <c r="Y1599" s="87">
        <f>JuchuZan[[#This Row],[TotalPrice]]+Y1598</f>
        <v>4201150.5899999989</v>
      </c>
      <c r="Z15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599" s="1">
        <f>JuchuZan[[#This Row],[Total Length]]/JuchuZan[[#This Row],[Total Block]]</f>
        <v>380</v>
      </c>
      <c r="AB1599" s="1">
        <f>JuchuZan[[#This Row],[TotalPrice]]/JuchuZan[[#This Row],[OrderQty]]</f>
        <v>369</v>
      </c>
      <c r="AC1599" s="1" t="e">
        <f>_xlfn.XLOOKUP(JuchuZan[[#This Row],[H'#]],#REF!,#REF!,"NA",0)</f>
        <v>#REF!</v>
      </c>
      <c r="AD1599" s="1" t="e">
        <f>_xlfn.XLOOKUP(JuchuZan[[#This Row],[H'#]],#REF!,#REF!,"NA",0)</f>
        <v>#REF!</v>
      </c>
      <c r="AE1599" s="1" t="str">
        <f>_xlfn.XLOOKUP(JuchuZan[[#This Row],[H'#]],[3]Sheet1!$H$2:$H$1079,[3]Sheet1!$B$2:$B$1079,"NA",0)</f>
        <v>NA</v>
      </c>
    </row>
    <row r="1600" spans="1:31" hidden="1">
      <c r="A1600" s="1" t="s">
        <v>3744</v>
      </c>
      <c r="B1600" s="1" t="s">
        <v>3745</v>
      </c>
      <c r="C1600" s="1" t="s">
        <v>3746</v>
      </c>
      <c r="D1600" s="1">
        <v>10</v>
      </c>
      <c r="E1600" s="1">
        <v>0</v>
      </c>
      <c r="F1600" s="1">
        <v>10</v>
      </c>
      <c r="G1600" s="1" t="s">
        <v>215</v>
      </c>
      <c r="H1600" s="1" t="s">
        <v>102</v>
      </c>
      <c r="I1600" s="1" t="s">
        <v>103</v>
      </c>
      <c r="J1600" s="1" t="s">
        <v>942</v>
      </c>
      <c r="K1600" s="1" t="s">
        <v>105</v>
      </c>
      <c r="L1600" s="1" t="s">
        <v>61</v>
      </c>
      <c r="M1600" s="1" t="s">
        <v>53</v>
      </c>
      <c r="N1600" s="1">
        <v>33</v>
      </c>
      <c r="O1600" s="2">
        <v>330</v>
      </c>
      <c r="P1600" s="1">
        <v>11</v>
      </c>
      <c r="Q1600" s="1">
        <v>20231208</v>
      </c>
      <c r="R1600" s="1">
        <v>20231208</v>
      </c>
      <c r="S1600" s="1">
        <v>20231208</v>
      </c>
      <c r="T1600" s="1" t="s">
        <v>38</v>
      </c>
      <c r="U1600" s="1" t="b">
        <v>0</v>
      </c>
      <c r="V1600" s="1" t="b">
        <v>0</v>
      </c>
      <c r="W1600" s="1" t="str" cm="1">
        <f t="array" ref="W1600">_xlfn.XLOOKUP(MID(JuchuZan[[#This Row],[Item'#]],2,3),INDEX(_dtRg_Material,,1),INDEX(_dtRg_Material,,2),"-")</f>
        <v>-</v>
      </c>
      <c r="X1600" s="1">
        <f>JuchuZan[[#This Row],[Total Length]]/JuchuZan[[#This Row],[OrderQty]]</f>
        <v>0</v>
      </c>
      <c r="Y1600" s="87">
        <f>JuchuZan[[#This Row],[TotalPrice]]+Y1599</f>
        <v>4201480.5899999989</v>
      </c>
      <c r="Z16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0" s="1">
        <f>JuchuZan[[#This Row],[Total Length]]/JuchuZan[[#This Row],[Total Block]]</f>
        <v>0</v>
      </c>
      <c r="AB1600" s="1">
        <f>JuchuZan[[#This Row],[TotalPrice]]/JuchuZan[[#This Row],[OrderQty]]</f>
        <v>33</v>
      </c>
      <c r="AC1600" s="1" t="e">
        <f>_xlfn.XLOOKUP(JuchuZan[[#This Row],[H'#]],#REF!,#REF!,"NA",0)</f>
        <v>#REF!</v>
      </c>
      <c r="AD1600" s="1" t="e">
        <f>_xlfn.XLOOKUP(JuchuZan[[#This Row],[H'#]],#REF!,#REF!,"NA",0)</f>
        <v>#REF!</v>
      </c>
      <c r="AE1600" s="1" t="str">
        <f>_xlfn.XLOOKUP(JuchuZan[[#This Row],[H'#]],[3]Sheet1!$H$2:$H$1079,[3]Sheet1!$B$2:$B$1079,"NA",0)</f>
        <v>NA</v>
      </c>
    </row>
    <row r="1601" spans="1:31" hidden="1">
      <c r="A1601" s="1" t="s">
        <v>3747</v>
      </c>
      <c r="B1601" s="1" t="s">
        <v>3748</v>
      </c>
      <c r="C1601" s="1" t="s">
        <v>3749</v>
      </c>
      <c r="D1601" s="1">
        <v>20</v>
      </c>
      <c r="E1601" s="1">
        <v>11600</v>
      </c>
      <c r="F1601" s="1">
        <v>20</v>
      </c>
      <c r="G1601" s="1" t="s">
        <v>38</v>
      </c>
      <c r="H1601" s="1" t="s">
        <v>49</v>
      </c>
      <c r="I1601" s="1" t="s">
        <v>50</v>
      </c>
      <c r="J1601" s="1" t="s">
        <v>59</v>
      </c>
      <c r="K1601" s="1" t="s">
        <v>167</v>
      </c>
      <c r="L1601" s="1" t="s">
        <v>38</v>
      </c>
      <c r="M1601" s="1" t="s">
        <v>38</v>
      </c>
      <c r="N1601" s="1">
        <v>57</v>
      </c>
      <c r="O1601" s="2">
        <v>1140</v>
      </c>
      <c r="P1601" s="1">
        <v>21</v>
      </c>
      <c r="Q1601" s="1">
        <v>20231208</v>
      </c>
      <c r="R1601" s="1">
        <v>20231208</v>
      </c>
      <c r="S1601" s="1">
        <v>20231208</v>
      </c>
      <c r="T1601" s="1" t="s">
        <v>38</v>
      </c>
      <c r="U1601" s="1" t="b">
        <v>1</v>
      </c>
      <c r="V1601" s="1" t="b">
        <v>0</v>
      </c>
      <c r="W1601" s="1" t="str" cm="1">
        <f t="array" ref="W1601">_xlfn.XLOOKUP(MID(JuchuZan[[#This Row],[Item'#]],2,3),INDEX(_dtRg_Material,,1),INDEX(_dtRg_Material,,2),"-")</f>
        <v>-</v>
      </c>
      <c r="X1601" s="1">
        <f>JuchuZan[[#This Row],[Total Length]]/JuchuZan[[#This Row],[OrderQty]]</f>
        <v>580</v>
      </c>
      <c r="Y1601" s="87">
        <f>JuchuZan[[#This Row],[TotalPrice]]+Y1600</f>
        <v>4202620.5899999989</v>
      </c>
      <c r="Z16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1" s="1">
        <f>JuchuZan[[#This Row],[Total Length]]/JuchuZan[[#This Row],[Total Block]]</f>
        <v>580</v>
      </c>
      <c r="AB1601" s="1">
        <f>JuchuZan[[#This Row],[TotalPrice]]/JuchuZan[[#This Row],[OrderQty]]</f>
        <v>57</v>
      </c>
      <c r="AC1601" s="1" t="e">
        <f>_xlfn.XLOOKUP(JuchuZan[[#This Row],[H'#]],#REF!,#REF!,"NA",0)</f>
        <v>#REF!</v>
      </c>
      <c r="AD1601" s="1" t="e">
        <f>_xlfn.XLOOKUP(JuchuZan[[#This Row],[H'#]],#REF!,#REF!,"NA",0)</f>
        <v>#REF!</v>
      </c>
      <c r="AE1601" s="1" t="str">
        <f>_xlfn.XLOOKUP(JuchuZan[[#This Row],[H'#]],[3]Sheet1!$H$2:$H$1079,[3]Sheet1!$B$2:$B$1079,"NA",0)</f>
        <v>NA</v>
      </c>
    </row>
    <row r="1602" spans="1:31" hidden="1">
      <c r="A1602" s="1" t="s">
        <v>3750</v>
      </c>
      <c r="B1602" s="1" t="s">
        <v>3748</v>
      </c>
      <c r="C1602" s="1" t="s">
        <v>3749</v>
      </c>
      <c r="D1602" s="1">
        <v>10</v>
      </c>
      <c r="E1602" s="1">
        <v>5800</v>
      </c>
      <c r="F1602" s="1">
        <v>10</v>
      </c>
      <c r="G1602" s="1" t="s">
        <v>38</v>
      </c>
      <c r="H1602" s="1" t="s">
        <v>49</v>
      </c>
      <c r="I1602" s="1" t="s">
        <v>50</v>
      </c>
      <c r="J1602" s="1" t="s">
        <v>59</v>
      </c>
      <c r="K1602" s="1" t="s">
        <v>167</v>
      </c>
      <c r="L1602" s="1" t="s">
        <v>38</v>
      </c>
      <c r="M1602" s="1" t="s">
        <v>38</v>
      </c>
      <c r="N1602" s="1">
        <v>57</v>
      </c>
      <c r="O1602" s="2">
        <v>570</v>
      </c>
      <c r="P1602" s="1">
        <v>21</v>
      </c>
      <c r="Q1602" s="1">
        <v>20231208</v>
      </c>
      <c r="R1602" s="1">
        <v>20231208</v>
      </c>
      <c r="S1602" s="1">
        <v>20231208</v>
      </c>
      <c r="T1602" s="1" t="s">
        <v>38</v>
      </c>
      <c r="U1602" s="1" t="b">
        <v>1</v>
      </c>
      <c r="V1602" s="1" t="b">
        <v>0</v>
      </c>
      <c r="W1602" s="1" t="str" cm="1">
        <f t="array" ref="W1602">_xlfn.XLOOKUP(MID(JuchuZan[[#This Row],[Item'#]],2,3),INDEX(_dtRg_Material,,1),INDEX(_dtRg_Material,,2),"-")</f>
        <v>-</v>
      </c>
      <c r="X1602" s="1">
        <f>JuchuZan[[#This Row],[Total Length]]/JuchuZan[[#This Row],[OrderQty]]</f>
        <v>580</v>
      </c>
      <c r="Y1602" s="87">
        <f>JuchuZan[[#This Row],[TotalPrice]]+Y1601</f>
        <v>4203190.5899999989</v>
      </c>
      <c r="Z16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2" s="1">
        <f>JuchuZan[[#This Row],[Total Length]]/JuchuZan[[#This Row],[Total Block]]</f>
        <v>580</v>
      </c>
      <c r="AB1602" s="1">
        <f>JuchuZan[[#This Row],[TotalPrice]]/JuchuZan[[#This Row],[OrderQty]]</f>
        <v>57</v>
      </c>
      <c r="AC1602" s="1" t="e">
        <f>_xlfn.XLOOKUP(JuchuZan[[#This Row],[H'#]],#REF!,#REF!,"NA",0)</f>
        <v>#REF!</v>
      </c>
      <c r="AD1602" s="1" t="e">
        <f>_xlfn.XLOOKUP(JuchuZan[[#This Row],[H'#]],#REF!,#REF!,"NA",0)</f>
        <v>#REF!</v>
      </c>
      <c r="AE1602" s="1" t="str">
        <f>_xlfn.XLOOKUP(JuchuZan[[#This Row],[H'#]],[3]Sheet1!$H$2:$H$1079,[3]Sheet1!$B$2:$B$1079,"NA",0)</f>
        <v>NA</v>
      </c>
    </row>
    <row r="1603" spans="1:31" hidden="1">
      <c r="A1603" s="1" t="s">
        <v>3751</v>
      </c>
      <c r="B1603" s="1" t="s">
        <v>962</v>
      </c>
      <c r="C1603" s="1" t="s">
        <v>963</v>
      </c>
      <c r="D1603" s="1">
        <v>30</v>
      </c>
      <c r="E1603" s="1">
        <v>24600</v>
      </c>
      <c r="F1603" s="1">
        <v>60</v>
      </c>
      <c r="G1603" s="1" t="s">
        <v>38</v>
      </c>
      <c r="H1603" s="1" t="s">
        <v>49</v>
      </c>
      <c r="I1603" s="1" t="s">
        <v>50</v>
      </c>
      <c r="J1603" s="1" t="s">
        <v>59</v>
      </c>
      <c r="K1603" s="1" t="s">
        <v>167</v>
      </c>
      <c r="L1603" s="1" t="s">
        <v>38</v>
      </c>
      <c r="M1603" s="1" t="s">
        <v>38</v>
      </c>
      <c r="N1603" s="1">
        <v>97</v>
      </c>
      <c r="O1603" s="2">
        <v>2910</v>
      </c>
      <c r="P1603" s="1">
        <v>21</v>
      </c>
      <c r="Q1603" s="1">
        <v>20231208</v>
      </c>
      <c r="R1603" s="1">
        <v>20231208</v>
      </c>
      <c r="S1603" s="1">
        <v>20231208</v>
      </c>
      <c r="T1603" s="1" t="s">
        <v>38</v>
      </c>
      <c r="U1603" s="1" t="b">
        <v>1</v>
      </c>
      <c r="V1603" s="1" t="b">
        <v>0</v>
      </c>
      <c r="W1603" s="1" t="str" cm="1">
        <f t="array" ref="W1603">_xlfn.XLOOKUP(MID(JuchuZan[[#This Row],[Item'#]],2,3),INDEX(_dtRg_Material,,1),INDEX(_dtRg_Material,,2),"-")</f>
        <v>-</v>
      </c>
      <c r="X1603" s="1">
        <f>JuchuZan[[#This Row],[Total Length]]/JuchuZan[[#This Row],[OrderQty]]</f>
        <v>820</v>
      </c>
      <c r="Y1603" s="87">
        <f>JuchuZan[[#This Row],[TotalPrice]]+Y1602</f>
        <v>4206100.5899999989</v>
      </c>
      <c r="Z16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3" s="1">
        <f>JuchuZan[[#This Row],[Total Length]]/JuchuZan[[#This Row],[Total Block]]</f>
        <v>410</v>
      </c>
      <c r="AB1603" s="1">
        <f>JuchuZan[[#This Row],[TotalPrice]]/JuchuZan[[#This Row],[OrderQty]]</f>
        <v>97</v>
      </c>
      <c r="AC1603" s="1" t="e">
        <f>_xlfn.XLOOKUP(JuchuZan[[#This Row],[H'#]],#REF!,#REF!,"NA",0)</f>
        <v>#REF!</v>
      </c>
      <c r="AD1603" s="1" t="e">
        <f>_xlfn.XLOOKUP(JuchuZan[[#This Row],[H'#]],#REF!,#REF!,"NA",0)</f>
        <v>#REF!</v>
      </c>
      <c r="AE1603" s="1" t="str">
        <f>_xlfn.XLOOKUP(JuchuZan[[#This Row],[H'#]],[3]Sheet1!$H$2:$H$1079,[3]Sheet1!$B$2:$B$1079,"NA",0)</f>
        <v>NA</v>
      </c>
    </row>
    <row r="1604" spans="1:31" hidden="1">
      <c r="A1604" s="1" t="s">
        <v>3752</v>
      </c>
      <c r="B1604" s="1" t="s">
        <v>962</v>
      </c>
      <c r="C1604" s="1" t="s">
        <v>963</v>
      </c>
      <c r="D1604" s="1">
        <v>30</v>
      </c>
      <c r="E1604" s="1">
        <v>24600</v>
      </c>
      <c r="F1604" s="1">
        <v>60</v>
      </c>
      <c r="G1604" s="1" t="s">
        <v>38</v>
      </c>
      <c r="H1604" s="1" t="s">
        <v>49</v>
      </c>
      <c r="I1604" s="1" t="s">
        <v>50</v>
      </c>
      <c r="J1604" s="1" t="s">
        <v>59</v>
      </c>
      <c r="K1604" s="1" t="s">
        <v>167</v>
      </c>
      <c r="L1604" s="1" t="s">
        <v>38</v>
      </c>
      <c r="M1604" s="1" t="s">
        <v>38</v>
      </c>
      <c r="N1604" s="1">
        <v>97</v>
      </c>
      <c r="O1604" s="2">
        <v>2910</v>
      </c>
      <c r="P1604" s="1">
        <v>21</v>
      </c>
      <c r="Q1604" s="1">
        <v>20231208</v>
      </c>
      <c r="R1604" s="1">
        <v>20231208</v>
      </c>
      <c r="S1604" s="1">
        <v>20231208</v>
      </c>
      <c r="T1604" s="1" t="s">
        <v>38</v>
      </c>
      <c r="U1604" s="1" t="b">
        <v>1</v>
      </c>
      <c r="V1604" s="1" t="b">
        <v>0</v>
      </c>
      <c r="W1604" s="1" t="str" cm="1">
        <f t="array" ref="W1604">_xlfn.XLOOKUP(MID(JuchuZan[[#This Row],[Item'#]],2,3),INDEX(_dtRg_Material,,1),INDEX(_dtRg_Material,,2),"-")</f>
        <v>-</v>
      </c>
      <c r="X1604" s="1">
        <f>JuchuZan[[#This Row],[Total Length]]/JuchuZan[[#This Row],[OrderQty]]</f>
        <v>820</v>
      </c>
      <c r="Y1604" s="87">
        <f>JuchuZan[[#This Row],[TotalPrice]]+Y1603</f>
        <v>4209010.5899999989</v>
      </c>
      <c r="Z16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4" s="1">
        <f>JuchuZan[[#This Row],[Total Length]]/JuchuZan[[#This Row],[Total Block]]</f>
        <v>410</v>
      </c>
      <c r="AB1604" s="1">
        <f>JuchuZan[[#This Row],[TotalPrice]]/JuchuZan[[#This Row],[OrderQty]]</f>
        <v>97</v>
      </c>
      <c r="AC1604" s="1" t="e">
        <f>_xlfn.XLOOKUP(JuchuZan[[#This Row],[H'#]],#REF!,#REF!,"NA",0)</f>
        <v>#REF!</v>
      </c>
      <c r="AD1604" s="1" t="e">
        <f>_xlfn.XLOOKUP(JuchuZan[[#This Row],[H'#]],#REF!,#REF!,"NA",0)</f>
        <v>#REF!</v>
      </c>
      <c r="AE1604" s="1" t="str">
        <f>_xlfn.XLOOKUP(JuchuZan[[#This Row],[H'#]],[3]Sheet1!$H$2:$H$1079,[3]Sheet1!$B$2:$B$1079,"NA",0)</f>
        <v>NA</v>
      </c>
    </row>
    <row r="1605" spans="1:31" hidden="1">
      <c r="A1605" s="1" t="s">
        <v>3753</v>
      </c>
      <c r="B1605" s="1" t="s">
        <v>962</v>
      </c>
      <c r="C1605" s="1" t="s">
        <v>963</v>
      </c>
      <c r="D1605" s="1">
        <v>30</v>
      </c>
      <c r="E1605" s="1">
        <v>24600</v>
      </c>
      <c r="F1605" s="1">
        <v>60</v>
      </c>
      <c r="G1605" s="1" t="s">
        <v>38</v>
      </c>
      <c r="H1605" s="1" t="s">
        <v>49</v>
      </c>
      <c r="I1605" s="1" t="s">
        <v>50</v>
      </c>
      <c r="J1605" s="1" t="s">
        <v>59</v>
      </c>
      <c r="K1605" s="1" t="s">
        <v>167</v>
      </c>
      <c r="L1605" s="1" t="s">
        <v>38</v>
      </c>
      <c r="M1605" s="1" t="s">
        <v>38</v>
      </c>
      <c r="N1605" s="1">
        <v>97</v>
      </c>
      <c r="O1605" s="2">
        <v>2910</v>
      </c>
      <c r="P1605" s="1">
        <v>21</v>
      </c>
      <c r="Q1605" s="1">
        <v>20231208</v>
      </c>
      <c r="R1605" s="1">
        <v>20231208</v>
      </c>
      <c r="S1605" s="1">
        <v>20231208</v>
      </c>
      <c r="T1605" s="1" t="s">
        <v>38</v>
      </c>
      <c r="U1605" s="1" t="b">
        <v>1</v>
      </c>
      <c r="V1605" s="1" t="b">
        <v>0</v>
      </c>
      <c r="W1605" s="1" t="str" cm="1">
        <f t="array" ref="W1605">_xlfn.XLOOKUP(MID(JuchuZan[[#This Row],[Item'#]],2,3),INDEX(_dtRg_Material,,1),INDEX(_dtRg_Material,,2),"-")</f>
        <v>-</v>
      </c>
      <c r="X1605" s="1">
        <f>JuchuZan[[#This Row],[Total Length]]/JuchuZan[[#This Row],[OrderQty]]</f>
        <v>820</v>
      </c>
      <c r="Y1605" s="87">
        <f>JuchuZan[[#This Row],[TotalPrice]]+Y1604</f>
        <v>4211920.5899999989</v>
      </c>
      <c r="Z16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5" s="1">
        <f>JuchuZan[[#This Row],[Total Length]]/JuchuZan[[#This Row],[Total Block]]</f>
        <v>410</v>
      </c>
      <c r="AB1605" s="1">
        <f>JuchuZan[[#This Row],[TotalPrice]]/JuchuZan[[#This Row],[OrderQty]]</f>
        <v>97</v>
      </c>
      <c r="AC1605" s="1" t="e">
        <f>_xlfn.XLOOKUP(JuchuZan[[#This Row],[H'#]],#REF!,#REF!,"NA",0)</f>
        <v>#REF!</v>
      </c>
      <c r="AD1605" s="1" t="e">
        <f>_xlfn.XLOOKUP(JuchuZan[[#This Row],[H'#]],#REF!,#REF!,"NA",0)</f>
        <v>#REF!</v>
      </c>
      <c r="AE1605" s="1" t="str">
        <f>_xlfn.XLOOKUP(JuchuZan[[#This Row],[H'#]],[3]Sheet1!$H$2:$H$1079,[3]Sheet1!$B$2:$B$1079,"NA",0)</f>
        <v>NA</v>
      </c>
    </row>
    <row r="1606" spans="1:31" hidden="1">
      <c r="A1606" s="1" t="s">
        <v>3754</v>
      </c>
      <c r="B1606" s="1" t="s">
        <v>752</v>
      </c>
      <c r="C1606" s="1" t="s">
        <v>753</v>
      </c>
      <c r="D1606" s="1">
        <v>6</v>
      </c>
      <c r="E1606" s="1">
        <v>1380</v>
      </c>
      <c r="F1606" s="1">
        <v>6</v>
      </c>
      <c r="G1606" s="1" t="s">
        <v>38</v>
      </c>
      <c r="H1606" s="1" t="s">
        <v>372</v>
      </c>
      <c r="I1606" s="1" t="s">
        <v>129</v>
      </c>
      <c r="J1606" s="1" t="s">
        <v>239</v>
      </c>
      <c r="K1606" s="1" t="s">
        <v>192</v>
      </c>
      <c r="L1606" s="1" t="s">
        <v>38</v>
      </c>
      <c r="M1606" s="1" t="s">
        <v>38</v>
      </c>
      <c r="N1606" s="1">
        <v>88.78</v>
      </c>
      <c r="O1606" s="2">
        <v>532.67999999999995</v>
      </c>
      <c r="P1606" s="1">
        <v>21</v>
      </c>
      <c r="Q1606" s="1">
        <v>20231208</v>
      </c>
      <c r="R1606" s="1">
        <v>20231208</v>
      </c>
      <c r="S1606" s="1">
        <v>20231208</v>
      </c>
      <c r="T1606" s="1" t="s">
        <v>38</v>
      </c>
      <c r="U1606" s="1" t="b">
        <v>0</v>
      </c>
      <c r="V1606" s="1" t="b">
        <v>0</v>
      </c>
      <c r="W1606" s="1" t="str" cm="1">
        <f t="array" ref="W1606">_xlfn.XLOOKUP(MID(JuchuZan[[#This Row],[Item'#]],2,3),INDEX(_dtRg_Material,,1),INDEX(_dtRg_Material,,2),"-")</f>
        <v>M</v>
      </c>
      <c r="X1606" s="1">
        <f>JuchuZan[[#This Row],[Total Length]]/JuchuZan[[#This Row],[OrderQty]]</f>
        <v>230</v>
      </c>
      <c r="Y1606" s="87">
        <f>JuchuZan[[#This Row],[TotalPrice]]+Y1605</f>
        <v>4212453.2699999986</v>
      </c>
      <c r="Z16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6" s="1">
        <f>JuchuZan[[#This Row],[Total Length]]/JuchuZan[[#This Row],[Total Block]]</f>
        <v>230</v>
      </c>
      <c r="AB1606" s="1">
        <f>JuchuZan[[#This Row],[TotalPrice]]/JuchuZan[[#This Row],[OrderQty]]</f>
        <v>88.779999999999987</v>
      </c>
      <c r="AC1606" s="1" t="e">
        <f>_xlfn.XLOOKUP(JuchuZan[[#This Row],[H'#]],#REF!,#REF!,"NA",0)</f>
        <v>#REF!</v>
      </c>
      <c r="AD1606" s="1" t="e">
        <f>_xlfn.XLOOKUP(JuchuZan[[#This Row],[H'#]],#REF!,#REF!,"NA",0)</f>
        <v>#REF!</v>
      </c>
      <c r="AE1606" s="1" t="str">
        <f>_xlfn.XLOOKUP(JuchuZan[[#This Row],[H'#]],[3]Sheet1!$H$2:$H$1079,[3]Sheet1!$B$2:$B$1079,"NA",0)</f>
        <v>NA</v>
      </c>
    </row>
    <row r="1607" spans="1:31" hidden="1">
      <c r="A1607" s="1" t="s">
        <v>3755</v>
      </c>
      <c r="B1607" s="1" t="s">
        <v>3365</v>
      </c>
      <c r="C1607" s="1" t="s">
        <v>3366</v>
      </c>
      <c r="D1607" s="1">
        <v>2</v>
      </c>
      <c r="E1607" s="1">
        <v>1016</v>
      </c>
      <c r="F1607" s="1">
        <v>2</v>
      </c>
      <c r="G1607" s="1" t="s">
        <v>38</v>
      </c>
      <c r="H1607" s="1" t="s">
        <v>183</v>
      </c>
      <c r="I1607" s="1" t="s">
        <v>184</v>
      </c>
      <c r="J1607" s="1" t="s">
        <v>243</v>
      </c>
      <c r="K1607" s="1" t="s">
        <v>185</v>
      </c>
      <c r="L1607" s="1" t="s">
        <v>38</v>
      </c>
      <c r="M1607" s="1" t="s">
        <v>38</v>
      </c>
      <c r="N1607" s="1">
        <v>77.97</v>
      </c>
      <c r="O1607" s="2">
        <v>155.94</v>
      </c>
      <c r="P1607" s="1">
        <v>21</v>
      </c>
      <c r="Q1607" s="1">
        <v>20231208</v>
      </c>
      <c r="R1607" s="1">
        <v>20231208</v>
      </c>
      <c r="S1607" s="1">
        <v>20231208</v>
      </c>
      <c r="T1607" s="1" t="s">
        <v>38</v>
      </c>
      <c r="U1607" s="1" t="b">
        <v>0</v>
      </c>
      <c r="V1607" s="1" t="b">
        <v>0</v>
      </c>
      <c r="W1607" s="1" t="str" cm="1">
        <f t="array" ref="W1607">_xlfn.XLOOKUP(MID(JuchuZan[[#This Row],[Item'#]],2,3),INDEX(_dtRg_Material,,1),INDEX(_dtRg_Material,,2),"-")</f>
        <v>M</v>
      </c>
      <c r="X1607" s="1">
        <f>JuchuZan[[#This Row],[Total Length]]/JuchuZan[[#This Row],[OrderQty]]</f>
        <v>508</v>
      </c>
      <c r="Y1607" s="87">
        <f>JuchuZan[[#This Row],[TotalPrice]]+Y1606</f>
        <v>4212609.209999999</v>
      </c>
      <c r="Z16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7" s="1">
        <f>JuchuZan[[#This Row],[Total Length]]/JuchuZan[[#This Row],[Total Block]]</f>
        <v>508</v>
      </c>
      <c r="AB1607" s="1">
        <f>JuchuZan[[#This Row],[TotalPrice]]/JuchuZan[[#This Row],[OrderQty]]</f>
        <v>77.97</v>
      </c>
      <c r="AC1607" s="1" t="e">
        <f>_xlfn.XLOOKUP(JuchuZan[[#This Row],[H'#]],#REF!,#REF!,"NA",0)</f>
        <v>#REF!</v>
      </c>
      <c r="AD1607" s="1" t="e">
        <f>_xlfn.XLOOKUP(JuchuZan[[#This Row],[H'#]],#REF!,#REF!,"NA",0)</f>
        <v>#REF!</v>
      </c>
      <c r="AE1607" s="1" t="str">
        <f>_xlfn.XLOOKUP(JuchuZan[[#This Row],[H'#]],[3]Sheet1!$H$2:$H$1079,[3]Sheet1!$B$2:$B$1079,"NA",0)</f>
        <v>NA</v>
      </c>
    </row>
    <row r="1608" spans="1:31" hidden="1">
      <c r="A1608" s="1" t="s">
        <v>3756</v>
      </c>
      <c r="B1608" s="1" t="s">
        <v>2816</v>
      </c>
      <c r="C1608" s="1" t="s">
        <v>2817</v>
      </c>
      <c r="D1608" s="1">
        <v>40</v>
      </c>
      <c r="E1608" s="1">
        <v>15000</v>
      </c>
      <c r="F1608" s="1">
        <v>80</v>
      </c>
      <c r="G1608" s="1" t="s">
        <v>38</v>
      </c>
      <c r="H1608" s="1" t="s">
        <v>172</v>
      </c>
      <c r="I1608" s="1" t="s">
        <v>173</v>
      </c>
      <c r="J1608" s="1" t="s">
        <v>174</v>
      </c>
      <c r="K1608" s="1" t="s">
        <v>38</v>
      </c>
      <c r="L1608" s="1" t="s">
        <v>38</v>
      </c>
      <c r="M1608" s="1" t="s">
        <v>38</v>
      </c>
      <c r="N1608" s="1">
        <v>64.3</v>
      </c>
      <c r="O1608" s="2">
        <v>2572</v>
      </c>
      <c r="P1608" s="1">
        <v>21</v>
      </c>
      <c r="Q1608" s="1">
        <v>20231208</v>
      </c>
      <c r="R1608" s="1">
        <v>20231208</v>
      </c>
      <c r="S1608" s="1">
        <v>20231208</v>
      </c>
      <c r="T1608" s="1" t="s">
        <v>38</v>
      </c>
      <c r="U1608" s="1" t="b">
        <v>0</v>
      </c>
      <c r="V1608" s="1" t="b">
        <v>0</v>
      </c>
      <c r="W1608" s="1" t="str" cm="1">
        <f t="array" ref="W1608">_xlfn.XLOOKUP(MID(JuchuZan[[#This Row],[Item'#]],2,3),INDEX(_dtRg_Material,,1),INDEX(_dtRg_Material,,2),"-")</f>
        <v>M</v>
      </c>
      <c r="X1608" s="1">
        <f>JuchuZan[[#This Row],[Total Length]]/JuchuZan[[#This Row],[OrderQty]]</f>
        <v>375</v>
      </c>
      <c r="Y1608" s="87">
        <f>JuchuZan[[#This Row],[TotalPrice]]+Y1607</f>
        <v>4215181.209999999</v>
      </c>
      <c r="Z16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8" s="1">
        <f>JuchuZan[[#This Row],[Total Length]]/JuchuZan[[#This Row],[Total Block]]</f>
        <v>187.5</v>
      </c>
      <c r="AB1608" s="1">
        <f>JuchuZan[[#This Row],[TotalPrice]]/JuchuZan[[#This Row],[OrderQty]]</f>
        <v>64.3</v>
      </c>
      <c r="AC1608" s="1" t="e">
        <f>_xlfn.XLOOKUP(JuchuZan[[#This Row],[H'#]],#REF!,#REF!,"NA",0)</f>
        <v>#REF!</v>
      </c>
      <c r="AD1608" s="1" t="e">
        <f>_xlfn.XLOOKUP(JuchuZan[[#This Row],[H'#]],#REF!,#REF!,"NA",0)</f>
        <v>#REF!</v>
      </c>
      <c r="AE1608" s="1" t="str">
        <f>_xlfn.XLOOKUP(JuchuZan[[#This Row],[H'#]],[3]Sheet1!$H$2:$H$1079,[3]Sheet1!$B$2:$B$1079,"NA",0)</f>
        <v>NA</v>
      </c>
    </row>
    <row r="1609" spans="1:31" hidden="1">
      <c r="A1609" s="1" t="s">
        <v>3757</v>
      </c>
      <c r="B1609" s="1" t="s">
        <v>2816</v>
      </c>
      <c r="C1609" s="1" t="s">
        <v>2817</v>
      </c>
      <c r="D1609" s="1">
        <v>40</v>
      </c>
      <c r="E1609" s="1">
        <v>15000</v>
      </c>
      <c r="F1609" s="1">
        <v>80</v>
      </c>
      <c r="G1609" s="1" t="s">
        <v>38</v>
      </c>
      <c r="H1609" s="1" t="s">
        <v>172</v>
      </c>
      <c r="I1609" s="1" t="s">
        <v>173</v>
      </c>
      <c r="J1609" s="1" t="s">
        <v>174</v>
      </c>
      <c r="K1609" s="1" t="s">
        <v>38</v>
      </c>
      <c r="L1609" s="1" t="s">
        <v>38</v>
      </c>
      <c r="M1609" s="1" t="s">
        <v>38</v>
      </c>
      <c r="N1609" s="1">
        <v>64.3</v>
      </c>
      <c r="O1609" s="2">
        <v>2572</v>
      </c>
      <c r="P1609" s="1">
        <v>21</v>
      </c>
      <c r="Q1609" s="1">
        <v>20231208</v>
      </c>
      <c r="R1609" s="1">
        <v>20231208</v>
      </c>
      <c r="S1609" s="1">
        <v>20231208</v>
      </c>
      <c r="T1609" s="1" t="s">
        <v>38</v>
      </c>
      <c r="U1609" s="1" t="b">
        <v>0</v>
      </c>
      <c r="V1609" s="1" t="b">
        <v>0</v>
      </c>
      <c r="W1609" s="1" t="str" cm="1">
        <f t="array" ref="W1609">_xlfn.XLOOKUP(MID(JuchuZan[[#This Row],[Item'#]],2,3),INDEX(_dtRg_Material,,1),INDEX(_dtRg_Material,,2),"-")</f>
        <v>M</v>
      </c>
      <c r="X1609" s="1">
        <f>JuchuZan[[#This Row],[Total Length]]/JuchuZan[[#This Row],[OrderQty]]</f>
        <v>375</v>
      </c>
      <c r="Y1609" s="87">
        <f>JuchuZan[[#This Row],[TotalPrice]]+Y1608</f>
        <v>4217753.209999999</v>
      </c>
      <c r="Z16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09" s="1">
        <f>JuchuZan[[#This Row],[Total Length]]/JuchuZan[[#This Row],[Total Block]]</f>
        <v>187.5</v>
      </c>
      <c r="AB1609" s="1">
        <f>JuchuZan[[#This Row],[TotalPrice]]/JuchuZan[[#This Row],[OrderQty]]</f>
        <v>64.3</v>
      </c>
      <c r="AC1609" s="1" t="e">
        <f>_xlfn.XLOOKUP(JuchuZan[[#This Row],[H'#]],#REF!,#REF!,"NA",0)</f>
        <v>#REF!</v>
      </c>
      <c r="AD1609" s="1" t="e">
        <f>_xlfn.XLOOKUP(JuchuZan[[#This Row],[H'#]],#REF!,#REF!,"NA",0)</f>
        <v>#REF!</v>
      </c>
      <c r="AE1609" s="1" t="str">
        <f>_xlfn.XLOOKUP(JuchuZan[[#This Row],[H'#]],[3]Sheet1!$H$2:$H$1079,[3]Sheet1!$B$2:$B$1079,"NA",0)</f>
        <v>NA</v>
      </c>
    </row>
    <row r="1610" spans="1:31" hidden="1">
      <c r="A1610" s="1" t="s">
        <v>3758</v>
      </c>
      <c r="B1610" s="1" t="s">
        <v>2816</v>
      </c>
      <c r="C1610" s="1" t="s">
        <v>2817</v>
      </c>
      <c r="D1610" s="1">
        <v>40</v>
      </c>
      <c r="E1610" s="1">
        <v>15000</v>
      </c>
      <c r="F1610" s="1">
        <v>80</v>
      </c>
      <c r="G1610" s="1" t="s">
        <v>38</v>
      </c>
      <c r="H1610" s="1" t="s">
        <v>172</v>
      </c>
      <c r="I1610" s="1" t="s">
        <v>173</v>
      </c>
      <c r="J1610" s="1" t="s">
        <v>174</v>
      </c>
      <c r="K1610" s="1" t="s">
        <v>38</v>
      </c>
      <c r="L1610" s="1" t="s">
        <v>38</v>
      </c>
      <c r="M1610" s="1" t="s">
        <v>38</v>
      </c>
      <c r="N1610" s="1">
        <v>64.3</v>
      </c>
      <c r="O1610" s="2">
        <v>2572</v>
      </c>
      <c r="P1610" s="1">
        <v>21</v>
      </c>
      <c r="Q1610" s="1">
        <v>20231208</v>
      </c>
      <c r="R1610" s="1">
        <v>20231208</v>
      </c>
      <c r="S1610" s="1">
        <v>20231208</v>
      </c>
      <c r="T1610" s="1" t="s">
        <v>38</v>
      </c>
      <c r="U1610" s="1" t="b">
        <v>0</v>
      </c>
      <c r="V1610" s="1" t="b">
        <v>0</v>
      </c>
      <c r="W1610" s="1" t="str" cm="1">
        <f t="array" ref="W1610">_xlfn.XLOOKUP(MID(JuchuZan[[#This Row],[Item'#]],2,3),INDEX(_dtRg_Material,,1),INDEX(_dtRg_Material,,2),"-")</f>
        <v>M</v>
      </c>
      <c r="X1610" s="1">
        <f>JuchuZan[[#This Row],[Total Length]]/JuchuZan[[#This Row],[OrderQty]]</f>
        <v>375</v>
      </c>
      <c r="Y1610" s="87">
        <f>JuchuZan[[#This Row],[TotalPrice]]+Y1609</f>
        <v>4220325.209999999</v>
      </c>
      <c r="Z16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0" s="1">
        <f>JuchuZan[[#This Row],[Total Length]]/JuchuZan[[#This Row],[Total Block]]</f>
        <v>187.5</v>
      </c>
      <c r="AB1610" s="1">
        <f>JuchuZan[[#This Row],[TotalPrice]]/JuchuZan[[#This Row],[OrderQty]]</f>
        <v>64.3</v>
      </c>
      <c r="AC1610" s="1" t="e">
        <f>_xlfn.XLOOKUP(JuchuZan[[#This Row],[H'#]],#REF!,#REF!,"NA",0)</f>
        <v>#REF!</v>
      </c>
      <c r="AD1610" s="1" t="e">
        <f>_xlfn.XLOOKUP(JuchuZan[[#This Row],[H'#]],#REF!,#REF!,"NA",0)</f>
        <v>#REF!</v>
      </c>
      <c r="AE1610" s="1" t="str">
        <f>_xlfn.XLOOKUP(JuchuZan[[#This Row],[H'#]],[3]Sheet1!$H$2:$H$1079,[3]Sheet1!$B$2:$B$1079,"NA",0)</f>
        <v>NA</v>
      </c>
    </row>
    <row r="1611" spans="1:31" hidden="1">
      <c r="A1611" s="1" t="s">
        <v>3759</v>
      </c>
      <c r="B1611" s="1" t="s">
        <v>2816</v>
      </c>
      <c r="C1611" s="1" t="s">
        <v>2817</v>
      </c>
      <c r="D1611" s="1">
        <v>39</v>
      </c>
      <c r="E1611" s="1">
        <v>14625</v>
      </c>
      <c r="F1611" s="1">
        <v>78</v>
      </c>
      <c r="G1611" s="1" t="s">
        <v>38</v>
      </c>
      <c r="H1611" s="1" t="s">
        <v>172</v>
      </c>
      <c r="I1611" s="1" t="s">
        <v>173</v>
      </c>
      <c r="J1611" s="1" t="s">
        <v>174</v>
      </c>
      <c r="K1611" s="1" t="s">
        <v>38</v>
      </c>
      <c r="L1611" s="1" t="s">
        <v>38</v>
      </c>
      <c r="M1611" s="1" t="s">
        <v>38</v>
      </c>
      <c r="N1611" s="1">
        <v>64.3</v>
      </c>
      <c r="O1611" s="2">
        <v>2507.6999999999998</v>
      </c>
      <c r="P1611" s="1">
        <v>21</v>
      </c>
      <c r="Q1611" s="1">
        <v>20231208</v>
      </c>
      <c r="R1611" s="1">
        <v>20231208</v>
      </c>
      <c r="S1611" s="1">
        <v>20231208</v>
      </c>
      <c r="T1611" s="1" t="s">
        <v>38</v>
      </c>
      <c r="U1611" s="1" t="b">
        <v>0</v>
      </c>
      <c r="V1611" s="1" t="b">
        <v>0</v>
      </c>
      <c r="W1611" s="1" t="str" cm="1">
        <f t="array" ref="W1611">_xlfn.XLOOKUP(MID(JuchuZan[[#This Row],[Item'#]],2,3),INDEX(_dtRg_Material,,1),INDEX(_dtRg_Material,,2),"-")</f>
        <v>M</v>
      </c>
      <c r="X1611" s="1">
        <f>JuchuZan[[#This Row],[Total Length]]/JuchuZan[[#This Row],[OrderQty]]</f>
        <v>375</v>
      </c>
      <c r="Y1611" s="87">
        <f>JuchuZan[[#This Row],[TotalPrice]]+Y1610</f>
        <v>4222832.9099999992</v>
      </c>
      <c r="Z16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1" s="1">
        <f>JuchuZan[[#This Row],[Total Length]]/JuchuZan[[#This Row],[Total Block]]</f>
        <v>187.5</v>
      </c>
      <c r="AB1611" s="1">
        <f>JuchuZan[[#This Row],[TotalPrice]]/JuchuZan[[#This Row],[OrderQty]]</f>
        <v>64.3</v>
      </c>
      <c r="AC1611" s="1" t="e">
        <f>_xlfn.XLOOKUP(JuchuZan[[#This Row],[H'#]],#REF!,#REF!,"NA",0)</f>
        <v>#REF!</v>
      </c>
      <c r="AD1611" s="1" t="e">
        <f>_xlfn.XLOOKUP(JuchuZan[[#This Row],[H'#]],#REF!,#REF!,"NA",0)</f>
        <v>#REF!</v>
      </c>
      <c r="AE1611" s="1" t="str">
        <f>_xlfn.XLOOKUP(JuchuZan[[#This Row],[H'#]],[3]Sheet1!$H$2:$H$1079,[3]Sheet1!$B$2:$B$1079,"NA",0)</f>
        <v>NA</v>
      </c>
    </row>
    <row r="1612" spans="1:31" hidden="1">
      <c r="A1612" s="1" t="s">
        <v>3760</v>
      </c>
      <c r="B1612" s="1" t="s">
        <v>3368</v>
      </c>
      <c r="C1612" s="1" t="s">
        <v>3369</v>
      </c>
      <c r="D1612" s="1">
        <v>5</v>
      </c>
      <c r="E1612" s="1">
        <v>2600</v>
      </c>
      <c r="F1612" s="1">
        <v>0</v>
      </c>
      <c r="G1612" s="1" t="s">
        <v>38</v>
      </c>
      <c r="H1612" s="1" t="s">
        <v>232</v>
      </c>
      <c r="I1612" s="1" t="s">
        <v>233</v>
      </c>
      <c r="J1612" s="1" t="s">
        <v>81</v>
      </c>
      <c r="K1612" s="1" t="s">
        <v>38</v>
      </c>
      <c r="L1612" s="1" t="s">
        <v>61</v>
      </c>
      <c r="M1612" s="1" t="s">
        <v>38</v>
      </c>
      <c r="N1612" s="1">
        <v>35</v>
      </c>
      <c r="O1612" s="2">
        <v>175</v>
      </c>
      <c r="P1612" s="1">
        <v>21</v>
      </c>
      <c r="Q1612" s="1">
        <v>20231208</v>
      </c>
      <c r="R1612" s="1">
        <v>20231208</v>
      </c>
      <c r="S1612" s="1">
        <v>20231208</v>
      </c>
      <c r="T1612" s="1" t="s">
        <v>38</v>
      </c>
      <c r="U1612" s="1" t="b">
        <v>0</v>
      </c>
      <c r="V1612" s="1" t="b">
        <v>0</v>
      </c>
      <c r="W1612" s="1" t="str" cm="1">
        <f t="array" ref="W1612">_xlfn.XLOOKUP(MID(JuchuZan[[#This Row],[Item'#]],2,3),INDEX(_dtRg_Material,,1),INDEX(_dtRg_Material,,2),"-")</f>
        <v>-</v>
      </c>
      <c r="X1612" s="1">
        <f>JuchuZan[[#This Row],[Total Length]]/JuchuZan[[#This Row],[OrderQty]]</f>
        <v>520</v>
      </c>
      <c r="Y1612" s="87">
        <f>JuchuZan[[#This Row],[TotalPrice]]+Y1611</f>
        <v>4223007.9099999992</v>
      </c>
      <c r="Z16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2" s="1" t="e">
        <f>JuchuZan[[#This Row],[Total Length]]/JuchuZan[[#This Row],[Total Block]]</f>
        <v>#DIV/0!</v>
      </c>
      <c r="AB1612" s="1">
        <f>JuchuZan[[#This Row],[TotalPrice]]/JuchuZan[[#This Row],[OrderQty]]</f>
        <v>35</v>
      </c>
      <c r="AC1612" s="1" t="e">
        <f>_xlfn.XLOOKUP(JuchuZan[[#This Row],[H'#]],#REF!,#REF!,"NA",0)</f>
        <v>#REF!</v>
      </c>
      <c r="AD1612" s="1" t="e">
        <f>_xlfn.XLOOKUP(JuchuZan[[#This Row],[H'#]],#REF!,#REF!,"NA",0)</f>
        <v>#REF!</v>
      </c>
      <c r="AE1612" s="1" t="str">
        <f>_xlfn.XLOOKUP(JuchuZan[[#This Row],[H'#]],[3]Sheet1!$H$2:$H$1079,[3]Sheet1!$B$2:$B$1079,"NA",0)</f>
        <v>NA</v>
      </c>
    </row>
    <row r="1613" spans="1:31" hidden="1">
      <c r="A1613" s="1" t="s">
        <v>3761</v>
      </c>
      <c r="B1613" s="1" t="s">
        <v>1544</v>
      </c>
      <c r="C1613" s="1" t="s">
        <v>1545</v>
      </c>
      <c r="D1613" s="1">
        <v>80</v>
      </c>
      <c r="E1613" s="1">
        <v>116000</v>
      </c>
      <c r="F1613" s="1">
        <v>0</v>
      </c>
      <c r="G1613" s="1" t="s">
        <v>350</v>
      </c>
      <c r="H1613" s="1" t="s">
        <v>595</v>
      </c>
      <c r="I1613" s="1" t="s">
        <v>67</v>
      </c>
      <c r="J1613" s="1" t="s">
        <v>325</v>
      </c>
      <c r="K1613" s="1" t="s">
        <v>38</v>
      </c>
      <c r="L1613" s="1" t="s">
        <v>61</v>
      </c>
      <c r="M1613" s="1" t="s">
        <v>38</v>
      </c>
      <c r="N1613" s="1">
        <v>267</v>
      </c>
      <c r="O1613" s="2">
        <v>21360</v>
      </c>
      <c r="P1613" s="1">
        <v>11</v>
      </c>
      <c r="Q1613" s="1">
        <v>20231211</v>
      </c>
      <c r="R1613" s="1">
        <v>20231211</v>
      </c>
      <c r="S1613" s="1">
        <v>20231211</v>
      </c>
      <c r="T1613" s="1" t="s">
        <v>38</v>
      </c>
      <c r="U1613" s="1" t="b">
        <v>0</v>
      </c>
      <c r="V1613" s="1" t="b">
        <v>0</v>
      </c>
      <c r="W1613" s="1" t="str" cm="1">
        <f t="array" ref="W1613">_xlfn.XLOOKUP(MID(JuchuZan[[#This Row],[Item'#]],2,3),INDEX(_dtRg_Material,,1),INDEX(_dtRg_Material,,2),"-")</f>
        <v>-</v>
      </c>
      <c r="X1613" s="1">
        <f>JuchuZan[[#This Row],[Total Length]]/JuchuZan[[#This Row],[OrderQty]]</f>
        <v>1450</v>
      </c>
      <c r="Y1613" s="87">
        <f>JuchuZan[[#This Row],[TotalPrice]]+Y1612</f>
        <v>4244367.9099999992</v>
      </c>
      <c r="Z16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3" s="1" t="e">
        <f>JuchuZan[[#This Row],[Total Length]]/JuchuZan[[#This Row],[Total Block]]</f>
        <v>#DIV/0!</v>
      </c>
      <c r="AB1613" s="1">
        <f>JuchuZan[[#This Row],[TotalPrice]]/JuchuZan[[#This Row],[OrderQty]]</f>
        <v>267</v>
      </c>
      <c r="AC1613" s="1" t="e">
        <f>_xlfn.XLOOKUP(JuchuZan[[#This Row],[H'#]],#REF!,#REF!,"NA",0)</f>
        <v>#REF!</v>
      </c>
      <c r="AD1613" s="1" t="e">
        <f>_xlfn.XLOOKUP(JuchuZan[[#This Row],[H'#]],#REF!,#REF!,"NA",0)</f>
        <v>#REF!</v>
      </c>
      <c r="AE1613" s="1" t="str">
        <f>_xlfn.XLOOKUP(JuchuZan[[#This Row],[H'#]],[3]Sheet1!$H$2:$H$1079,[3]Sheet1!$B$2:$B$1079,"NA",0)</f>
        <v>NA</v>
      </c>
    </row>
    <row r="1614" spans="1:31" hidden="1">
      <c r="A1614" s="1" t="s">
        <v>3762</v>
      </c>
      <c r="B1614" s="1" t="s">
        <v>3763</v>
      </c>
      <c r="C1614" s="1" t="s">
        <v>3764</v>
      </c>
      <c r="D1614" s="1">
        <v>2</v>
      </c>
      <c r="E1614" s="1">
        <v>4660</v>
      </c>
      <c r="F1614" s="1">
        <v>6</v>
      </c>
      <c r="G1614" s="1" t="s">
        <v>3765</v>
      </c>
      <c r="H1614" s="1" t="s">
        <v>49</v>
      </c>
      <c r="I1614" s="1" t="s">
        <v>50</v>
      </c>
      <c r="J1614" s="1" t="s">
        <v>325</v>
      </c>
      <c r="K1614" s="1" t="s">
        <v>115</v>
      </c>
      <c r="L1614" s="1" t="s">
        <v>38</v>
      </c>
      <c r="M1614" s="1" t="s">
        <v>38</v>
      </c>
      <c r="N1614" s="1">
        <v>1161.22</v>
      </c>
      <c r="O1614" s="2">
        <v>2322.44</v>
      </c>
      <c r="P1614" s="1">
        <v>11</v>
      </c>
      <c r="Q1614" s="1">
        <v>20230929</v>
      </c>
      <c r="R1614" s="1">
        <v>20231211</v>
      </c>
      <c r="S1614" s="1">
        <v>20231211</v>
      </c>
      <c r="T1614" s="1" t="s">
        <v>38</v>
      </c>
      <c r="U1614" s="1" t="b">
        <v>0</v>
      </c>
      <c r="V1614" s="1" t="b">
        <v>0</v>
      </c>
      <c r="W1614" s="1" t="str" cm="1">
        <f t="array" ref="W1614">_xlfn.XLOOKUP(MID(JuchuZan[[#This Row],[Item'#]],2,3),INDEX(_dtRg_Material,,1),INDEX(_dtRg_Material,,2),"-")</f>
        <v>-</v>
      </c>
      <c r="X1614" s="1">
        <f>JuchuZan[[#This Row],[Total Length]]/JuchuZan[[#This Row],[OrderQty]]</f>
        <v>2330</v>
      </c>
      <c r="Y1614" s="87">
        <f>JuchuZan[[#This Row],[TotalPrice]]+Y1613</f>
        <v>4246690.3499999996</v>
      </c>
      <c r="Z16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4" s="1">
        <f>JuchuZan[[#This Row],[Total Length]]/JuchuZan[[#This Row],[Total Block]]</f>
        <v>776.66666666666663</v>
      </c>
      <c r="AB1614" s="1">
        <f>JuchuZan[[#This Row],[TotalPrice]]/JuchuZan[[#This Row],[OrderQty]]</f>
        <v>1161.22</v>
      </c>
      <c r="AC1614" s="1" t="e">
        <f>_xlfn.XLOOKUP(JuchuZan[[#This Row],[H'#]],#REF!,#REF!,"NA",0)</f>
        <v>#REF!</v>
      </c>
      <c r="AD1614" s="1" t="e">
        <f>_xlfn.XLOOKUP(JuchuZan[[#This Row],[H'#]],#REF!,#REF!,"NA",0)</f>
        <v>#REF!</v>
      </c>
      <c r="AE1614" s="1" t="str">
        <f>_xlfn.XLOOKUP(JuchuZan[[#This Row],[H'#]],[3]Sheet1!$H$2:$H$1079,[3]Sheet1!$B$2:$B$1079,"NA",0)</f>
        <v>NA</v>
      </c>
    </row>
    <row r="1615" spans="1:31" hidden="1">
      <c r="A1615" s="1" t="s">
        <v>3766</v>
      </c>
      <c r="B1615" s="1" t="s">
        <v>2440</v>
      </c>
      <c r="C1615" s="1" t="s">
        <v>838</v>
      </c>
      <c r="D1615" s="1">
        <v>75</v>
      </c>
      <c r="E1615" s="1">
        <v>150000</v>
      </c>
      <c r="F1615" s="1">
        <v>0</v>
      </c>
      <c r="G1615" s="1" t="s">
        <v>350</v>
      </c>
      <c r="H1615" s="1" t="s">
        <v>324</v>
      </c>
      <c r="I1615" s="1" t="s">
        <v>50</v>
      </c>
      <c r="J1615" s="1" t="s">
        <v>325</v>
      </c>
      <c r="K1615" s="1" t="s">
        <v>38</v>
      </c>
      <c r="L1615" s="1" t="s">
        <v>61</v>
      </c>
      <c r="M1615" s="1" t="s">
        <v>38</v>
      </c>
      <c r="N1615" s="1">
        <v>383</v>
      </c>
      <c r="O1615" s="2">
        <v>28725</v>
      </c>
      <c r="P1615" s="1">
        <v>11</v>
      </c>
      <c r="Q1615" s="1">
        <v>20230621</v>
      </c>
      <c r="R1615" s="1">
        <v>20231211</v>
      </c>
      <c r="S1615" s="1">
        <v>20231211</v>
      </c>
      <c r="T1615" s="1" t="s">
        <v>38</v>
      </c>
      <c r="U1615" s="1" t="b">
        <v>0</v>
      </c>
      <c r="V1615" s="1" t="b">
        <v>0</v>
      </c>
      <c r="W1615" s="1" t="str" cm="1">
        <f t="array" ref="W1615">_xlfn.XLOOKUP(MID(JuchuZan[[#This Row],[Item'#]],2,3),INDEX(_dtRg_Material,,1),INDEX(_dtRg_Material,,2),"-")</f>
        <v>-</v>
      </c>
      <c r="X1615" s="1">
        <f>JuchuZan[[#This Row],[Total Length]]/JuchuZan[[#This Row],[OrderQty]]</f>
        <v>2000</v>
      </c>
      <c r="Y1615" s="87">
        <f>JuchuZan[[#This Row],[TotalPrice]]+Y1614</f>
        <v>4275415.3499999996</v>
      </c>
      <c r="Z16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5" s="1" t="e">
        <f>JuchuZan[[#This Row],[Total Length]]/JuchuZan[[#This Row],[Total Block]]</f>
        <v>#DIV/0!</v>
      </c>
      <c r="AB1615" s="1">
        <f>JuchuZan[[#This Row],[TotalPrice]]/JuchuZan[[#This Row],[OrderQty]]</f>
        <v>383</v>
      </c>
      <c r="AC1615" s="1" t="e">
        <f>_xlfn.XLOOKUP(JuchuZan[[#This Row],[H'#]],#REF!,#REF!,"NA",0)</f>
        <v>#REF!</v>
      </c>
      <c r="AD1615" s="1" t="e">
        <f>_xlfn.XLOOKUP(JuchuZan[[#This Row],[H'#]],#REF!,#REF!,"NA",0)</f>
        <v>#REF!</v>
      </c>
      <c r="AE1615" s="1" t="str">
        <f>_xlfn.XLOOKUP(JuchuZan[[#This Row],[H'#]],[3]Sheet1!$H$2:$H$1079,[3]Sheet1!$B$2:$B$1079,"NA",0)</f>
        <v>NA</v>
      </c>
    </row>
    <row r="1616" spans="1:31" hidden="1">
      <c r="A1616" s="1" t="s">
        <v>3767</v>
      </c>
      <c r="B1616" s="1" t="s">
        <v>3768</v>
      </c>
      <c r="C1616" s="1" t="s">
        <v>3769</v>
      </c>
      <c r="D1616" s="1">
        <v>100</v>
      </c>
      <c r="E1616" s="1">
        <v>42000</v>
      </c>
      <c r="F1616" s="1">
        <v>100</v>
      </c>
      <c r="G1616" s="1" t="s">
        <v>3770</v>
      </c>
      <c r="H1616" s="1" t="s">
        <v>172</v>
      </c>
      <c r="I1616" s="1" t="s">
        <v>173</v>
      </c>
      <c r="J1616" s="1" t="s">
        <v>243</v>
      </c>
      <c r="K1616" s="1" t="s">
        <v>38</v>
      </c>
      <c r="L1616" s="1" t="s">
        <v>38</v>
      </c>
      <c r="M1616" s="1" t="s">
        <v>38</v>
      </c>
      <c r="N1616" s="1">
        <v>48.14</v>
      </c>
      <c r="O1616" s="2">
        <v>4814</v>
      </c>
      <c r="P1616" s="1">
        <v>11</v>
      </c>
      <c r="Q1616" s="1">
        <v>20231211</v>
      </c>
      <c r="R1616" s="1">
        <v>20231211</v>
      </c>
      <c r="S1616" s="1">
        <v>20231211</v>
      </c>
      <c r="T1616" s="1" t="s">
        <v>38</v>
      </c>
      <c r="U1616" s="1" t="b">
        <v>0</v>
      </c>
      <c r="V1616" s="1" t="b">
        <v>0</v>
      </c>
      <c r="W1616" s="1" t="str" cm="1">
        <f t="array" ref="W1616">_xlfn.XLOOKUP(MID(JuchuZan[[#This Row],[Item'#]],2,3),INDEX(_dtRg_Material,,1),INDEX(_dtRg_Material,,2),"-")</f>
        <v>M</v>
      </c>
      <c r="X1616" s="1">
        <f>JuchuZan[[#This Row],[Total Length]]/JuchuZan[[#This Row],[OrderQty]]</f>
        <v>420</v>
      </c>
      <c r="Y1616" s="87">
        <f>JuchuZan[[#This Row],[TotalPrice]]+Y1615</f>
        <v>4280229.3499999996</v>
      </c>
      <c r="Z16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6" s="1">
        <f>JuchuZan[[#This Row],[Total Length]]/JuchuZan[[#This Row],[Total Block]]</f>
        <v>420</v>
      </c>
      <c r="AB1616" s="1">
        <f>JuchuZan[[#This Row],[TotalPrice]]/JuchuZan[[#This Row],[OrderQty]]</f>
        <v>48.14</v>
      </c>
      <c r="AC1616" s="1" t="e">
        <f>_xlfn.XLOOKUP(JuchuZan[[#This Row],[H'#]],#REF!,#REF!,"NA",0)</f>
        <v>#REF!</v>
      </c>
      <c r="AD1616" s="1" t="e">
        <f>_xlfn.XLOOKUP(JuchuZan[[#This Row],[H'#]],#REF!,#REF!,"NA",0)</f>
        <v>#REF!</v>
      </c>
      <c r="AE1616" s="1" t="str">
        <f>_xlfn.XLOOKUP(JuchuZan[[#This Row],[H'#]],[3]Sheet1!$H$2:$H$1079,[3]Sheet1!$B$2:$B$1079,"NA",0)</f>
        <v>WHEEL CUTTING HALF 4</v>
      </c>
    </row>
    <row r="1617" spans="1:31" hidden="1">
      <c r="A1617" s="1" t="s">
        <v>3771</v>
      </c>
      <c r="B1617" s="1" t="s">
        <v>3768</v>
      </c>
      <c r="C1617" s="1" t="s">
        <v>3769</v>
      </c>
      <c r="D1617" s="1">
        <v>100</v>
      </c>
      <c r="E1617" s="1">
        <v>42000</v>
      </c>
      <c r="F1617" s="1">
        <v>100</v>
      </c>
      <c r="G1617" s="1" t="s">
        <v>3770</v>
      </c>
      <c r="H1617" s="1" t="s">
        <v>172</v>
      </c>
      <c r="I1617" s="1" t="s">
        <v>173</v>
      </c>
      <c r="J1617" s="1" t="s">
        <v>243</v>
      </c>
      <c r="K1617" s="1" t="s">
        <v>38</v>
      </c>
      <c r="L1617" s="1" t="s">
        <v>38</v>
      </c>
      <c r="M1617" s="1" t="s">
        <v>38</v>
      </c>
      <c r="N1617" s="1">
        <v>48.14</v>
      </c>
      <c r="O1617" s="2">
        <v>4814</v>
      </c>
      <c r="P1617" s="1">
        <v>11</v>
      </c>
      <c r="Q1617" s="1">
        <v>20231211</v>
      </c>
      <c r="R1617" s="1">
        <v>20231211</v>
      </c>
      <c r="S1617" s="1">
        <v>20231211</v>
      </c>
      <c r="T1617" s="1" t="s">
        <v>38</v>
      </c>
      <c r="U1617" s="1" t="b">
        <v>0</v>
      </c>
      <c r="V1617" s="1" t="b">
        <v>0</v>
      </c>
      <c r="W1617" s="1" t="str" cm="1">
        <f t="array" ref="W1617">_xlfn.XLOOKUP(MID(JuchuZan[[#This Row],[Item'#]],2,3),INDEX(_dtRg_Material,,1),INDEX(_dtRg_Material,,2),"-")</f>
        <v>M</v>
      </c>
      <c r="X1617" s="1">
        <f>JuchuZan[[#This Row],[Total Length]]/JuchuZan[[#This Row],[OrderQty]]</f>
        <v>420</v>
      </c>
      <c r="Y1617" s="87">
        <f>JuchuZan[[#This Row],[TotalPrice]]+Y1616</f>
        <v>4285043.3499999996</v>
      </c>
      <c r="Z16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7" s="1">
        <f>JuchuZan[[#This Row],[Total Length]]/JuchuZan[[#This Row],[Total Block]]</f>
        <v>420</v>
      </c>
      <c r="AB1617" s="1">
        <f>JuchuZan[[#This Row],[TotalPrice]]/JuchuZan[[#This Row],[OrderQty]]</f>
        <v>48.14</v>
      </c>
      <c r="AC1617" s="1" t="e">
        <f>_xlfn.XLOOKUP(JuchuZan[[#This Row],[H'#]],#REF!,#REF!,"NA",0)</f>
        <v>#REF!</v>
      </c>
      <c r="AD1617" s="1" t="e">
        <f>_xlfn.XLOOKUP(JuchuZan[[#This Row],[H'#]],#REF!,#REF!,"NA",0)</f>
        <v>#REF!</v>
      </c>
      <c r="AE1617" s="1" t="str">
        <f>_xlfn.XLOOKUP(JuchuZan[[#This Row],[H'#]],[3]Sheet1!$H$2:$H$1079,[3]Sheet1!$B$2:$B$1079,"NA",0)</f>
        <v>WASHING &amp; WIPING RAIL</v>
      </c>
    </row>
    <row r="1618" spans="1:31" hidden="1">
      <c r="A1618" s="1" t="s">
        <v>3772</v>
      </c>
      <c r="B1618" s="1" t="s">
        <v>3138</v>
      </c>
      <c r="C1618" s="1" t="s">
        <v>3139</v>
      </c>
      <c r="D1618" s="1">
        <v>75</v>
      </c>
      <c r="E1618" s="1">
        <v>75000</v>
      </c>
      <c r="F1618" s="1">
        <v>150</v>
      </c>
      <c r="G1618" s="1" t="s">
        <v>3092</v>
      </c>
      <c r="H1618" s="1" t="s">
        <v>66</v>
      </c>
      <c r="I1618" s="1" t="s">
        <v>67</v>
      </c>
      <c r="J1618" s="1" t="s">
        <v>114</v>
      </c>
      <c r="K1618" s="1" t="s">
        <v>60</v>
      </c>
      <c r="L1618" s="1" t="s">
        <v>38</v>
      </c>
      <c r="M1618" s="1" t="s">
        <v>38</v>
      </c>
      <c r="N1618" s="1">
        <v>71</v>
      </c>
      <c r="O1618" s="2">
        <v>5325</v>
      </c>
      <c r="P1618" s="1">
        <v>11</v>
      </c>
      <c r="Q1618" s="1">
        <v>20240112</v>
      </c>
      <c r="R1618" s="1">
        <v>20231212</v>
      </c>
      <c r="S1618" s="1">
        <v>20231212</v>
      </c>
      <c r="T1618" s="1" t="s">
        <v>38</v>
      </c>
      <c r="U1618" s="1" t="b">
        <v>1</v>
      </c>
      <c r="V1618" s="1" t="b">
        <v>0</v>
      </c>
      <c r="W1618" s="1" t="str" cm="1">
        <f t="array" ref="W1618">_xlfn.XLOOKUP(MID(JuchuZan[[#This Row],[Item'#]],2,3),INDEX(_dtRg_Material,,1),INDEX(_dtRg_Material,,2),"-")</f>
        <v>-</v>
      </c>
      <c r="X1618" s="1">
        <f>JuchuZan[[#This Row],[Total Length]]/JuchuZan[[#This Row],[OrderQty]]</f>
        <v>1000</v>
      </c>
      <c r="Y1618" s="87">
        <f>JuchuZan[[#This Row],[TotalPrice]]+Y1617</f>
        <v>4290368.3499999996</v>
      </c>
      <c r="Z16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8" s="1">
        <f>JuchuZan[[#This Row],[Total Length]]/JuchuZan[[#This Row],[Total Block]]</f>
        <v>500</v>
      </c>
      <c r="AB1618" s="1">
        <f>JuchuZan[[#This Row],[TotalPrice]]/JuchuZan[[#This Row],[OrderQty]]</f>
        <v>71</v>
      </c>
      <c r="AC1618" s="1" t="e">
        <f>_xlfn.XLOOKUP(JuchuZan[[#This Row],[H'#]],#REF!,#REF!,"NA",0)</f>
        <v>#REF!</v>
      </c>
      <c r="AD1618" s="1" t="e">
        <f>_xlfn.XLOOKUP(JuchuZan[[#This Row],[H'#]],#REF!,#REF!,"NA",0)</f>
        <v>#REF!</v>
      </c>
      <c r="AE1618" s="1" t="str">
        <f>_xlfn.XLOOKUP(JuchuZan[[#This Row],[H'#]],[3]Sheet1!$H$2:$H$1079,[3]Sheet1!$B$2:$B$1079,"NA",0)</f>
        <v>NA</v>
      </c>
    </row>
    <row r="1619" spans="1:31" hidden="1">
      <c r="A1619" s="1" t="s">
        <v>3773</v>
      </c>
      <c r="B1619" s="1" t="s">
        <v>833</v>
      </c>
      <c r="C1619" s="1" t="s">
        <v>834</v>
      </c>
      <c r="D1619" s="1">
        <v>37</v>
      </c>
      <c r="E1619" s="1">
        <v>19536</v>
      </c>
      <c r="F1619" s="1">
        <v>74</v>
      </c>
      <c r="G1619" s="1" t="s">
        <v>835</v>
      </c>
      <c r="H1619" s="1" t="s">
        <v>49</v>
      </c>
      <c r="I1619" s="1" t="s">
        <v>50</v>
      </c>
      <c r="J1619" s="1" t="s">
        <v>59</v>
      </c>
      <c r="K1619" s="1" t="s">
        <v>82</v>
      </c>
      <c r="L1619" s="1" t="s">
        <v>38</v>
      </c>
      <c r="M1619" s="1" t="s">
        <v>38</v>
      </c>
      <c r="N1619" s="1">
        <v>184.37</v>
      </c>
      <c r="O1619" s="2">
        <v>6821.69</v>
      </c>
      <c r="P1619" s="1">
        <v>11</v>
      </c>
      <c r="Q1619" s="1">
        <v>20231212</v>
      </c>
      <c r="R1619" s="1">
        <v>20231212</v>
      </c>
      <c r="S1619" s="1">
        <v>20231212</v>
      </c>
      <c r="T1619" s="1" t="s">
        <v>38</v>
      </c>
      <c r="U1619" s="1" t="b">
        <v>1</v>
      </c>
      <c r="V1619" s="1" t="b">
        <v>0</v>
      </c>
      <c r="W1619" s="1" t="str" cm="1">
        <f t="array" ref="W1619">_xlfn.XLOOKUP(MID(JuchuZan[[#This Row],[Item'#]],2,3),INDEX(_dtRg_Material,,1),INDEX(_dtRg_Material,,2),"-")</f>
        <v>-</v>
      </c>
      <c r="X1619" s="1">
        <f>JuchuZan[[#This Row],[Total Length]]/JuchuZan[[#This Row],[OrderQty]]</f>
        <v>528</v>
      </c>
      <c r="Y1619" s="87">
        <f>JuchuZan[[#This Row],[TotalPrice]]+Y1618</f>
        <v>4297190.04</v>
      </c>
      <c r="Z16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19" s="1">
        <f>JuchuZan[[#This Row],[Total Length]]/JuchuZan[[#This Row],[Total Block]]</f>
        <v>264</v>
      </c>
      <c r="AB1619" s="1">
        <f>JuchuZan[[#This Row],[TotalPrice]]/JuchuZan[[#This Row],[OrderQty]]</f>
        <v>184.36999999999998</v>
      </c>
      <c r="AC1619" s="1" t="e">
        <f>_xlfn.XLOOKUP(JuchuZan[[#This Row],[H'#]],#REF!,#REF!,"NA",0)</f>
        <v>#REF!</v>
      </c>
      <c r="AD1619" s="1" t="e">
        <f>_xlfn.XLOOKUP(JuchuZan[[#This Row],[H'#]],#REF!,#REF!,"NA",0)</f>
        <v>#REF!</v>
      </c>
      <c r="AE1619" s="1" t="str">
        <f>_xlfn.XLOOKUP(JuchuZan[[#This Row],[H'#]],[3]Sheet1!$H$2:$H$1079,[3]Sheet1!$B$2:$B$1079,"NA",0)</f>
        <v>NA</v>
      </c>
    </row>
    <row r="1620" spans="1:31" hidden="1">
      <c r="A1620" s="1" t="s">
        <v>3774</v>
      </c>
      <c r="B1620" s="1" t="s">
        <v>3138</v>
      </c>
      <c r="C1620" s="1" t="s">
        <v>3139</v>
      </c>
      <c r="D1620" s="1">
        <v>75</v>
      </c>
      <c r="E1620" s="1">
        <v>75000</v>
      </c>
      <c r="F1620" s="1">
        <v>150</v>
      </c>
      <c r="G1620" s="1" t="s">
        <v>3092</v>
      </c>
      <c r="H1620" s="1" t="s">
        <v>66</v>
      </c>
      <c r="I1620" s="1" t="s">
        <v>67</v>
      </c>
      <c r="J1620" s="1" t="s">
        <v>114</v>
      </c>
      <c r="K1620" s="1" t="s">
        <v>60</v>
      </c>
      <c r="L1620" s="1" t="s">
        <v>38</v>
      </c>
      <c r="M1620" s="1" t="s">
        <v>38</v>
      </c>
      <c r="N1620" s="1">
        <v>71</v>
      </c>
      <c r="O1620" s="2">
        <v>5325</v>
      </c>
      <c r="P1620" s="1">
        <v>11</v>
      </c>
      <c r="Q1620" s="1">
        <v>20231212</v>
      </c>
      <c r="R1620" s="1">
        <v>20231212</v>
      </c>
      <c r="S1620" s="1">
        <v>20231212</v>
      </c>
      <c r="T1620" s="1" t="s">
        <v>38</v>
      </c>
      <c r="U1620" s="1" t="b">
        <v>1</v>
      </c>
      <c r="V1620" s="1" t="b">
        <v>0</v>
      </c>
      <c r="W1620" s="1" t="str" cm="1">
        <f t="array" ref="W1620">_xlfn.XLOOKUP(MID(JuchuZan[[#This Row],[Item'#]],2,3),INDEX(_dtRg_Material,,1),INDEX(_dtRg_Material,,2),"-")</f>
        <v>-</v>
      </c>
      <c r="X1620" s="1">
        <f>JuchuZan[[#This Row],[Total Length]]/JuchuZan[[#This Row],[OrderQty]]</f>
        <v>1000</v>
      </c>
      <c r="Y1620" s="87">
        <f>JuchuZan[[#This Row],[TotalPrice]]+Y1619</f>
        <v>4302515.04</v>
      </c>
      <c r="Z16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0" s="1">
        <f>JuchuZan[[#This Row],[Total Length]]/JuchuZan[[#This Row],[Total Block]]</f>
        <v>500</v>
      </c>
      <c r="AB1620" s="1">
        <f>JuchuZan[[#This Row],[TotalPrice]]/JuchuZan[[#This Row],[OrderQty]]</f>
        <v>71</v>
      </c>
      <c r="AC1620" s="1" t="e">
        <f>_xlfn.XLOOKUP(JuchuZan[[#This Row],[H'#]],#REF!,#REF!,"NA",0)</f>
        <v>#REF!</v>
      </c>
      <c r="AD1620" s="1" t="e">
        <f>_xlfn.XLOOKUP(JuchuZan[[#This Row],[H'#]],#REF!,#REF!,"NA",0)</f>
        <v>#REF!</v>
      </c>
      <c r="AE1620" s="1" t="str">
        <f>_xlfn.XLOOKUP(JuchuZan[[#This Row],[H'#]],[3]Sheet1!$H$2:$H$1079,[3]Sheet1!$B$2:$B$1079,"NA",0)</f>
        <v>NA</v>
      </c>
    </row>
    <row r="1621" spans="1:31" hidden="1">
      <c r="A1621" s="1" t="s">
        <v>3775</v>
      </c>
      <c r="B1621" s="1" t="s">
        <v>947</v>
      </c>
      <c r="C1621" s="1" t="s">
        <v>948</v>
      </c>
      <c r="D1621" s="1">
        <v>50</v>
      </c>
      <c r="E1621" s="1">
        <v>11500</v>
      </c>
      <c r="F1621" s="1">
        <v>100</v>
      </c>
      <c r="G1621" s="1" t="s">
        <v>553</v>
      </c>
      <c r="H1621" s="1" t="s">
        <v>183</v>
      </c>
      <c r="I1621" s="1" t="s">
        <v>184</v>
      </c>
      <c r="J1621" s="1" t="s">
        <v>243</v>
      </c>
      <c r="K1621" s="1" t="s">
        <v>38</v>
      </c>
      <c r="L1621" s="1" t="s">
        <v>38</v>
      </c>
      <c r="M1621" s="1" t="s">
        <v>38</v>
      </c>
      <c r="N1621" s="1">
        <v>95</v>
      </c>
      <c r="O1621" s="2">
        <v>4750</v>
      </c>
      <c r="P1621" s="1">
        <v>11</v>
      </c>
      <c r="Q1621" s="1">
        <v>20231212</v>
      </c>
      <c r="R1621" s="1">
        <v>20231212</v>
      </c>
      <c r="S1621" s="1">
        <v>20231212</v>
      </c>
      <c r="T1621" s="1" t="s">
        <v>38</v>
      </c>
      <c r="U1621" s="1" t="b">
        <v>0</v>
      </c>
      <c r="V1621" s="1" t="b">
        <v>0</v>
      </c>
      <c r="W1621" s="1" t="str" cm="1">
        <f t="array" ref="W1621">_xlfn.XLOOKUP(MID(JuchuZan[[#This Row],[Item'#]],2,3),INDEX(_dtRg_Material,,1),INDEX(_dtRg_Material,,2),"-")</f>
        <v>M</v>
      </c>
      <c r="X1621" s="1">
        <f>JuchuZan[[#This Row],[Total Length]]/JuchuZan[[#This Row],[OrderQty]]</f>
        <v>230</v>
      </c>
      <c r="Y1621" s="87">
        <f>JuchuZan[[#This Row],[TotalPrice]]+Y1620</f>
        <v>4307265.04</v>
      </c>
      <c r="Z16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1" s="1">
        <f>JuchuZan[[#This Row],[Total Length]]/JuchuZan[[#This Row],[Total Block]]</f>
        <v>115</v>
      </c>
      <c r="AB1621" s="1">
        <f>JuchuZan[[#This Row],[TotalPrice]]/JuchuZan[[#This Row],[OrderQty]]</f>
        <v>95</v>
      </c>
      <c r="AC1621" s="1" t="e">
        <f>_xlfn.XLOOKUP(JuchuZan[[#This Row],[H'#]],#REF!,#REF!,"NA",0)</f>
        <v>#REF!</v>
      </c>
      <c r="AD1621" s="1" t="e">
        <f>_xlfn.XLOOKUP(JuchuZan[[#This Row],[H'#]],#REF!,#REF!,"NA",0)</f>
        <v>#REF!</v>
      </c>
      <c r="AE1621" s="1" t="str">
        <f>_xlfn.XLOOKUP(JuchuZan[[#This Row],[H'#]],[3]Sheet1!$H$2:$H$1079,[3]Sheet1!$B$2:$B$1079,"NA",0)</f>
        <v>NA</v>
      </c>
    </row>
    <row r="1622" spans="1:31" hidden="1">
      <c r="A1622" s="1" t="s">
        <v>3776</v>
      </c>
      <c r="B1622" s="1" t="s">
        <v>1665</v>
      </c>
      <c r="C1622" s="1" t="s">
        <v>1666</v>
      </c>
      <c r="D1622" s="1">
        <v>19</v>
      </c>
      <c r="E1622" s="1">
        <v>5700</v>
      </c>
      <c r="F1622" s="1">
        <v>19</v>
      </c>
      <c r="G1622" s="1" t="s">
        <v>466</v>
      </c>
      <c r="H1622" s="1" t="s">
        <v>93</v>
      </c>
      <c r="I1622" s="1" t="s">
        <v>43</v>
      </c>
      <c r="J1622" s="1" t="s">
        <v>421</v>
      </c>
      <c r="K1622" s="1" t="s">
        <v>227</v>
      </c>
      <c r="L1622" s="1" t="s">
        <v>38</v>
      </c>
      <c r="M1622" s="1" t="s">
        <v>289</v>
      </c>
      <c r="N1622" s="1">
        <v>307.83999999999997</v>
      </c>
      <c r="O1622" s="2">
        <v>5848.96</v>
      </c>
      <c r="P1622" s="1">
        <v>11</v>
      </c>
      <c r="Q1622" s="1">
        <v>20231212</v>
      </c>
      <c r="R1622" s="1">
        <v>20231212</v>
      </c>
      <c r="S1622" s="1">
        <v>20231212</v>
      </c>
      <c r="T1622" s="1" t="s">
        <v>38</v>
      </c>
      <c r="U1622" s="1" t="b">
        <v>0</v>
      </c>
      <c r="V1622" s="1" t="b">
        <v>0</v>
      </c>
      <c r="W1622" s="1" t="str" cm="1">
        <f t="array" ref="W1622">_xlfn.XLOOKUP(MID(JuchuZan[[#This Row],[Item'#]],2,3),INDEX(_dtRg_Material,,1),INDEX(_dtRg_Material,,2),"-")</f>
        <v>-</v>
      </c>
      <c r="X1622" s="1">
        <f>JuchuZan[[#This Row],[Total Length]]/JuchuZan[[#This Row],[OrderQty]]</f>
        <v>300</v>
      </c>
      <c r="Y1622" s="87">
        <f>JuchuZan[[#This Row],[TotalPrice]]+Y1621</f>
        <v>4313114</v>
      </c>
      <c r="Z16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2" s="1">
        <f>JuchuZan[[#This Row],[Total Length]]/JuchuZan[[#This Row],[Total Block]]</f>
        <v>300</v>
      </c>
      <c r="AB1622" s="1">
        <f>JuchuZan[[#This Row],[TotalPrice]]/JuchuZan[[#This Row],[OrderQty]]</f>
        <v>307.83999999999997</v>
      </c>
      <c r="AC1622" s="1" t="e">
        <f>_xlfn.XLOOKUP(JuchuZan[[#This Row],[H'#]],#REF!,#REF!,"NA",0)</f>
        <v>#REF!</v>
      </c>
      <c r="AD1622" s="1" t="e">
        <f>_xlfn.XLOOKUP(JuchuZan[[#This Row],[H'#]],#REF!,#REF!,"NA",0)</f>
        <v>#REF!</v>
      </c>
      <c r="AE1622" s="1" t="str">
        <f>_xlfn.XLOOKUP(JuchuZan[[#This Row],[H'#]],[3]Sheet1!$H$2:$H$1079,[3]Sheet1!$B$2:$B$1079,"NA",0)</f>
        <v>NA</v>
      </c>
    </row>
    <row r="1623" spans="1:31" hidden="1">
      <c r="A1623" s="1" t="s">
        <v>3777</v>
      </c>
      <c r="B1623" s="1" t="s">
        <v>3383</v>
      </c>
      <c r="C1623" s="1" t="s">
        <v>3384</v>
      </c>
      <c r="D1623" s="1">
        <v>2</v>
      </c>
      <c r="E1623" s="1">
        <v>0</v>
      </c>
      <c r="F1623" s="1">
        <v>2</v>
      </c>
      <c r="G1623" s="1" t="s">
        <v>350</v>
      </c>
      <c r="H1623" s="1" t="s">
        <v>49</v>
      </c>
      <c r="I1623" s="1" t="s">
        <v>50</v>
      </c>
      <c r="J1623" s="1" t="s">
        <v>44</v>
      </c>
      <c r="K1623" s="1" t="s">
        <v>82</v>
      </c>
      <c r="L1623" s="1" t="s">
        <v>61</v>
      </c>
      <c r="M1623" s="1" t="s">
        <v>38</v>
      </c>
      <c r="N1623" s="1">
        <v>108</v>
      </c>
      <c r="O1623" s="2">
        <v>216</v>
      </c>
      <c r="P1623" s="1">
        <v>11</v>
      </c>
      <c r="Q1623" s="1">
        <v>20231212</v>
      </c>
      <c r="R1623" s="1">
        <v>20231212</v>
      </c>
      <c r="S1623" s="1">
        <v>20231212</v>
      </c>
      <c r="T1623" s="1" t="s">
        <v>38</v>
      </c>
      <c r="U1623" s="1" t="b">
        <v>0</v>
      </c>
      <c r="V1623" s="1" t="b">
        <v>0</v>
      </c>
      <c r="W1623" s="1" t="str" cm="1">
        <f t="array" ref="W1623">_xlfn.XLOOKUP(MID(JuchuZan[[#This Row],[Item'#]],2,3),INDEX(_dtRg_Material,,1),INDEX(_dtRg_Material,,2),"-")</f>
        <v>-</v>
      </c>
      <c r="X1623" s="1">
        <f>JuchuZan[[#This Row],[Total Length]]/JuchuZan[[#This Row],[OrderQty]]</f>
        <v>0</v>
      </c>
      <c r="Y1623" s="87">
        <f>JuchuZan[[#This Row],[TotalPrice]]+Y1622</f>
        <v>4313330</v>
      </c>
      <c r="Z16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3" s="1">
        <f>JuchuZan[[#This Row],[Total Length]]/JuchuZan[[#This Row],[Total Block]]</f>
        <v>0</v>
      </c>
      <c r="AB1623" s="1">
        <f>JuchuZan[[#This Row],[TotalPrice]]/JuchuZan[[#This Row],[OrderQty]]</f>
        <v>108</v>
      </c>
      <c r="AC1623" s="1" t="e">
        <f>_xlfn.XLOOKUP(JuchuZan[[#This Row],[H'#]],#REF!,#REF!,"NA",0)</f>
        <v>#REF!</v>
      </c>
      <c r="AD1623" s="1" t="e">
        <f>_xlfn.XLOOKUP(JuchuZan[[#This Row],[H'#]],#REF!,#REF!,"NA",0)</f>
        <v>#REF!</v>
      </c>
      <c r="AE1623" s="1" t="str">
        <f>_xlfn.XLOOKUP(JuchuZan[[#This Row],[H'#]],[3]Sheet1!$H$2:$H$1079,[3]Sheet1!$B$2:$B$1079,"NA",0)</f>
        <v>NA</v>
      </c>
    </row>
    <row r="1624" spans="1:31" hidden="1">
      <c r="A1624" s="1" t="s">
        <v>3778</v>
      </c>
      <c r="B1624" s="1" t="s">
        <v>3386</v>
      </c>
      <c r="C1624" s="1" t="s">
        <v>3387</v>
      </c>
      <c r="D1624" s="1">
        <v>10</v>
      </c>
      <c r="E1624" s="1">
        <v>2450</v>
      </c>
      <c r="F1624" s="1">
        <v>20</v>
      </c>
      <c r="G1624" s="1" t="s">
        <v>3224</v>
      </c>
      <c r="H1624" s="1" t="s">
        <v>66</v>
      </c>
      <c r="I1624" s="1" t="s">
        <v>67</v>
      </c>
      <c r="J1624" s="1" t="s">
        <v>59</v>
      </c>
      <c r="K1624" s="1" t="s">
        <v>60</v>
      </c>
      <c r="L1624" s="1" t="s">
        <v>38</v>
      </c>
      <c r="M1624" s="1" t="s">
        <v>53</v>
      </c>
      <c r="N1624" s="1">
        <v>78</v>
      </c>
      <c r="O1624" s="2">
        <v>780</v>
      </c>
      <c r="P1624" s="1">
        <v>11</v>
      </c>
      <c r="Q1624" s="1">
        <v>20231212</v>
      </c>
      <c r="R1624" s="1">
        <v>20231212</v>
      </c>
      <c r="S1624" s="1">
        <v>20231212</v>
      </c>
      <c r="T1624" s="1" t="s">
        <v>38</v>
      </c>
      <c r="U1624" s="1" t="b">
        <v>0</v>
      </c>
      <c r="V1624" s="1" t="b">
        <v>0</v>
      </c>
      <c r="W1624" s="1" t="str" cm="1">
        <f t="array" ref="W1624">_xlfn.XLOOKUP(MID(JuchuZan[[#This Row],[Item'#]],2,3),INDEX(_dtRg_Material,,1),INDEX(_dtRg_Material,,2),"-")</f>
        <v>-</v>
      </c>
      <c r="X1624" s="1">
        <f>JuchuZan[[#This Row],[Total Length]]/JuchuZan[[#This Row],[OrderQty]]</f>
        <v>245</v>
      </c>
      <c r="Y1624" s="87">
        <f>JuchuZan[[#This Row],[TotalPrice]]+Y1623</f>
        <v>4314110</v>
      </c>
      <c r="Z16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4" s="1">
        <f>JuchuZan[[#This Row],[Total Length]]/JuchuZan[[#This Row],[Total Block]]</f>
        <v>122.5</v>
      </c>
      <c r="AB1624" s="1">
        <f>JuchuZan[[#This Row],[TotalPrice]]/JuchuZan[[#This Row],[OrderQty]]</f>
        <v>78</v>
      </c>
      <c r="AC1624" s="1" t="e">
        <f>_xlfn.XLOOKUP(JuchuZan[[#This Row],[H'#]],#REF!,#REF!,"NA",0)</f>
        <v>#REF!</v>
      </c>
      <c r="AD1624" s="1" t="e">
        <f>_xlfn.XLOOKUP(JuchuZan[[#This Row],[H'#]],#REF!,#REF!,"NA",0)</f>
        <v>#REF!</v>
      </c>
      <c r="AE1624" s="1" t="str">
        <f>_xlfn.XLOOKUP(JuchuZan[[#This Row],[H'#]],[3]Sheet1!$H$2:$H$1079,[3]Sheet1!$B$2:$B$1079,"NA",0)</f>
        <v>NA</v>
      </c>
    </row>
    <row r="1625" spans="1:31" hidden="1">
      <c r="A1625" s="1" t="s">
        <v>3779</v>
      </c>
      <c r="B1625" s="1" t="s">
        <v>3780</v>
      </c>
      <c r="C1625" s="1" t="s">
        <v>3781</v>
      </c>
      <c r="D1625" s="1">
        <v>2</v>
      </c>
      <c r="E1625" s="1">
        <v>4130</v>
      </c>
      <c r="F1625" s="1">
        <v>4</v>
      </c>
      <c r="G1625" s="1" t="s">
        <v>123</v>
      </c>
      <c r="H1625" s="1" t="s">
        <v>49</v>
      </c>
      <c r="I1625" s="1" t="s">
        <v>50</v>
      </c>
      <c r="J1625" s="1" t="s">
        <v>325</v>
      </c>
      <c r="K1625" s="1" t="s">
        <v>115</v>
      </c>
      <c r="L1625" s="1" t="s">
        <v>38</v>
      </c>
      <c r="M1625" s="1" t="s">
        <v>38</v>
      </c>
      <c r="N1625" s="1">
        <v>902.28</v>
      </c>
      <c r="O1625" s="2">
        <v>1804.56</v>
      </c>
      <c r="P1625" s="1">
        <v>11</v>
      </c>
      <c r="Q1625" s="1">
        <v>20230830</v>
      </c>
      <c r="R1625" s="1">
        <v>20231212</v>
      </c>
      <c r="S1625" s="1">
        <v>20231212</v>
      </c>
      <c r="T1625" s="1" t="s">
        <v>38</v>
      </c>
      <c r="U1625" s="1" t="b">
        <v>0</v>
      </c>
      <c r="V1625" s="1" t="b">
        <v>0</v>
      </c>
      <c r="W1625" s="1" t="str" cm="1">
        <f t="array" ref="W1625">_xlfn.XLOOKUP(MID(JuchuZan[[#This Row],[Item'#]],2,3),INDEX(_dtRg_Material,,1),INDEX(_dtRg_Material,,2),"-")</f>
        <v>-</v>
      </c>
      <c r="X1625" s="1">
        <f>JuchuZan[[#This Row],[Total Length]]/JuchuZan[[#This Row],[OrderQty]]</f>
        <v>2065</v>
      </c>
      <c r="Y1625" s="87">
        <f>JuchuZan[[#This Row],[TotalPrice]]+Y1624</f>
        <v>4315914.5599999996</v>
      </c>
      <c r="Z16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5" s="1">
        <f>JuchuZan[[#This Row],[Total Length]]/JuchuZan[[#This Row],[Total Block]]</f>
        <v>1032.5</v>
      </c>
      <c r="AB1625" s="1">
        <f>JuchuZan[[#This Row],[TotalPrice]]/JuchuZan[[#This Row],[OrderQty]]</f>
        <v>902.28</v>
      </c>
      <c r="AC1625" s="1" t="e">
        <f>_xlfn.XLOOKUP(JuchuZan[[#This Row],[H'#]],#REF!,#REF!,"NA",0)</f>
        <v>#REF!</v>
      </c>
      <c r="AD1625" s="1" t="e">
        <f>_xlfn.XLOOKUP(JuchuZan[[#This Row],[H'#]],#REF!,#REF!,"NA",0)</f>
        <v>#REF!</v>
      </c>
      <c r="AE1625" s="1" t="str">
        <f>_xlfn.XLOOKUP(JuchuZan[[#This Row],[H'#]],[3]Sheet1!$H$2:$H$1079,[3]Sheet1!$B$2:$B$1079,"NA",0)</f>
        <v>NA</v>
      </c>
    </row>
    <row r="1626" spans="1:31" hidden="1">
      <c r="A1626" s="1" t="s">
        <v>3782</v>
      </c>
      <c r="B1626" s="1" t="s">
        <v>142</v>
      </c>
      <c r="C1626" s="1" t="s">
        <v>143</v>
      </c>
      <c r="D1626" s="1">
        <v>100</v>
      </c>
      <c r="E1626" s="1">
        <v>0</v>
      </c>
      <c r="F1626" s="1">
        <v>100</v>
      </c>
      <c r="G1626" s="1" t="s">
        <v>144</v>
      </c>
      <c r="H1626" s="1" t="s">
        <v>49</v>
      </c>
      <c r="I1626" s="1" t="s">
        <v>50</v>
      </c>
      <c r="J1626" s="1" t="s">
        <v>59</v>
      </c>
      <c r="K1626" s="1" t="s">
        <v>82</v>
      </c>
      <c r="L1626" s="1" t="s">
        <v>61</v>
      </c>
      <c r="M1626" s="1" t="s">
        <v>38</v>
      </c>
      <c r="N1626" s="1">
        <v>27.77</v>
      </c>
      <c r="O1626" s="2">
        <v>2777</v>
      </c>
      <c r="P1626" s="1">
        <v>11</v>
      </c>
      <c r="Q1626" s="1">
        <v>20240105</v>
      </c>
      <c r="R1626" s="1">
        <v>20231212</v>
      </c>
      <c r="S1626" s="1">
        <v>20240105</v>
      </c>
      <c r="T1626" s="1" t="s">
        <v>38</v>
      </c>
      <c r="U1626" s="1" t="b">
        <v>1</v>
      </c>
      <c r="V1626" s="1" t="b">
        <v>0</v>
      </c>
      <c r="W1626" s="1" t="str" cm="1">
        <f t="array" ref="W1626">_xlfn.XLOOKUP(MID(JuchuZan[[#This Row],[Item'#]],2,3),INDEX(_dtRg_Material,,1),INDEX(_dtRg_Material,,2),"-")</f>
        <v>-</v>
      </c>
      <c r="X1626" s="1">
        <f>JuchuZan[[#This Row],[Total Length]]/JuchuZan[[#This Row],[OrderQty]]</f>
        <v>0</v>
      </c>
      <c r="Y1626" s="87">
        <f>JuchuZan[[#This Row],[TotalPrice]]+Y1625</f>
        <v>4318691.5599999996</v>
      </c>
      <c r="Z16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6" s="1">
        <f>JuchuZan[[#This Row],[Total Length]]/JuchuZan[[#This Row],[Total Block]]</f>
        <v>0</v>
      </c>
      <c r="AB1626" s="1">
        <f>JuchuZan[[#This Row],[TotalPrice]]/JuchuZan[[#This Row],[OrderQty]]</f>
        <v>27.77</v>
      </c>
      <c r="AC1626" s="1" t="e">
        <f>_xlfn.XLOOKUP(JuchuZan[[#This Row],[H'#]],#REF!,#REF!,"NA",0)</f>
        <v>#REF!</v>
      </c>
      <c r="AD1626" s="1" t="e">
        <f>_xlfn.XLOOKUP(JuchuZan[[#This Row],[H'#]],#REF!,#REF!,"NA",0)</f>
        <v>#REF!</v>
      </c>
      <c r="AE1626" s="1" t="str">
        <f>_xlfn.XLOOKUP(JuchuZan[[#This Row],[H'#]],[3]Sheet1!$H$2:$H$1079,[3]Sheet1!$B$2:$B$1079,"NA",0)</f>
        <v>NA</v>
      </c>
    </row>
    <row r="1627" spans="1:31" hidden="1">
      <c r="A1627" s="1" t="s">
        <v>3783</v>
      </c>
      <c r="B1627" s="1" t="s">
        <v>3239</v>
      </c>
      <c r="C1627" s="1" t="s">
        <v>3240</v>
      </c>
      <c r="D1627" s="1">
        <v>2</v>
      </c>
      <c r="E1627" s="1">
        <v>1096</v>
      </c>
      <c r="F1627" s="1">
        <v>4</v>
      </c>
      <c r="G1627" s="1" t="s">
        <v>135</v>
      </c>
      <c r="H1627" s="1" t="s">
        <v>49</v>
      </c>
      <c r="I1627" s="1" t="s">
        <v>50</v>
      </c>
      <c r="J1627" s="1" t="s">
        <v>59</v>
      </c>
      <c r="K1627" s="1" t="s">
        <v>82</v>
      </c>
      <c r="L1627" s="1" t="s">
        <v>38</v>
      </c>
      <c r="M1627" s="1" t="s">
        <v>53</v>
      </c>
      <c r="N1627" s="1">
        <v>233</v>
      </c>
      <c r="O1627" s="2">
        <v>466</v>
      </c>
      <c r="P1627" s="1">
        <v>11</v>
      </c>
      <c r="Q1627" s="1">
        <v>20231220</v>
      </c>
      <c r="R1627" s="1">
        <v>20231213</v>
      </c>
      <c r="S1627" s="1">
        <v>20231213</v>
      </c>
      <c r="T1627" s="1" t="s">
        <v>38</v>
      </c>
      <c r="U1627" s="1" t="b">
        <v>1</v>
      </c>
      <c r="V1627" s="1" t="b">
        <v>0</v>
      </c>
      <c r="W1627" s="1" t="str" cm="1">
        <f t="array" ref="W1627">_xlfn.XLOOKUP(MID(JuchuZan[[#This Row],[Item'#]],2,3),INDEX(_dtRg_Material,,1),INDEX(_dtRg_Material,,2),"-")</f>
        <v>-</v>
      </c>
      <c r="X1627" s="1">
        <f>JuchuZan[[#This Row],[Total Length]]/JuchuZan[[#This Row],[OrderQty]]</f>
        <v>548</v>
      </c>
      <c r="Y1627" s="87">
        <f>JuchuZan[[#This Row],[TotalPrice]]+Y1626</f>
        <v>4319157.5599999996</v>
      </c>
      <c r="Z16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7" s="1">
        <f>JuchuZan[[#This Row],[Total Length]]/JuchuZan[[#This Row],[Total Block]]</f>
        <v>274</v>
      </c>
      <c r="AB1627" s="1">
        <f>JuchuZan[[#This Row],[TotalPrice]]/JuchuZan[[#This Row],[OrderQty]]</f>
        <v>233</v>
      </c>
      <c r="AC1627" s="1" t="e">
        <f>_xlfn.XLOOKUP(JuchuZan[[#This Row],[H'#]],#REF!,#REF!,"NA",0)</f>
        <v>#REF!</v>
      </c>
      <c r="AD1627" s="1" t="e">
        <f>_xlfn.XLOOKUP(JuchuZan[[#This Row],[H'#]],#REF!,#REF!,"NA",0)</f>
        <v>#REF!</v>
      </c>
      <c r="AE1627" s="1" t="str">
        <f>_xlfn.XLOOKUP(JuchuZan[[#This Row],[H'#]],[3]Sheet1!$H$2:$H$1079,[3]Sheet1!$B$2:$B$1079,"NA",0)</f>
        <v>NA</v>
      </c>
    </row>
    <row r="1628" spans="1:31" hidden="1">
      <c r="A1628" s="1" t="s">
        <v>3784</v>
      </c>
      <c r="B1628" s="1" t="s">
        <v>3473</v>
      </c>
      <c r="C1628" s="1" t="s">
        <v>1585</v>
      </c>
      <c r="D1628" s="1">
        <v>2</v>
      </c>
      <c r="E1628" s="1">
        <v>9702</v>
      </c>
      <c r="F1628" s="1">
        <v>0</v>
      </c>
      <c r="G1628" s="1" t="s">
        <v>123</v>
      </c>
      <c r="H1628" s="1" t="s">
        <v>324</v>
      </c>
      <c r="I1628" s="1" t="s">
        <v>50</v>
      </c>
      <c r="J1628" s="1" t="s">
        <v>68</v>
      </c>
      <c r="K1628" s="1" t="s">
        <v>38</v>
      </c>
      <c r="L1628" s="1" t="s">
        <v>61</v>
      </c>
      <c r="M1628" s="1" t="s">
        <v>38</v>
      </c>
      <c r="N1628" s="1">
        <v>495</v>
      </c>
      <c r="O1628" s="2">
        <v>990</v>
      </c>
      <c r="P1628" s="1">
        <v>11</v>
      </c>
      <c r="Q1628" s="1">
        <v>20231213</v>
      </c>
      <c r="R1628" s="1">
        <v>20231213</v>
      </c>
      <c r="S1628" s="1">
        <v>20231213</v>
      </c>
      <c r="T1628" s="1" t="s">
        <v>3474</v>
      </c>
      <c r="U1628" s="1" t="b">
        <v>0</v>
      </c>
      <c r="V1628" s="1" t="b">
        <v>0</v>
      </c>
      <c r="W1628" s="1" t="str" cm="1">
        <f t="array" ref="W1628">_xlfn.XLOOKUP(MID(JuchuZan[[#This Row],[Item'#]],2,3),INDEX(_dtRg_Material,,1),INDEX(_dtRg_Material,,2),"-")</f>
        <v>-</v>
      </c>
      <c r="X1628" s="1">
        <f>JuchuZan[[#This Row],[Total Length]]/JuchuZan[[#This Row],[OrderQty]]</f>
        <v>4851</v>
      </c>
      <c r="Y1628" s="87">
        <f>JuchuZan[[#This Row],[TotalPrice]]+Y1627</f>
        <v>4320147.5599999996</v>
      </c>
      <c r="Z16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8" s="1" t="e">
        <f>JuchuZan[[#This Row],[Total Length]]/JuchuZan[[#This Row],[Total Block]]</f>
        <v>#DIV/0!</v>
      </c>
      <c r="AB1628" s="1">
        <f>JuchuZan[[#This Row],[TotalPrice]]/JuchuZan[[#This Row],[OrderQty]]</f>
        <v>495</v>
      </c>
      <c r="AC1628" s="1" t="e">
        <f>_xlfn.XLOOKUP(JuchuZan[[#This Row],[H'#]],#REF!,#REF!,"NA",0)</f>
        <v>#REF!</v>
      </c>
      <c r="AD1628" s="1" t="e">
        <f>_xlfn.XLOOKUP(JuchuZan[[#This Row],[H'#]],#REF!,#REF!,"NA",0)</f>
        <v>#REF!</v>
      </c>
      <c r="AE1628" s="1" t="str">
        <f>_xlfn.XLOOKUP(JuchuZan[[#This Row],[H'#]],[3]Sheet1!$H$2:$H$1079,[3]Sheet1!$B$2:$B$1079,"NA",0)</f>
        <v>NA</v>
      </c>
    </row>
    <row r="1629" spans="1:31" hidden="1">
      <c r="A1629" s="1" t="s">
        <v>3785</v>
      </c>
      <c r="B1629" s="1" t="s">
        <v>99</v>
      </c>
      <c r="C1629" s="1" t="s">
        <v>100</v>
      </c>
      <c r="D1629" s="1">
        <v>18</v>
      </c>
      <c r="E1629" s="1">
        <v>13680</v>
      </c>
      <c r="F1629" s="1">
        <v>36</v>
      </c>
      <c r="G1629" s="1" t="s">
        <v>101</v>
      </c>
      <c r="H1629" s="1" t="s">
        <v>102</v>
      </c>
      <c r="I1629" s="1" t="s">
        <v>103</v>
      </c>
      <c r="J1629" s="1" t="s">
        <v>104</v>
      </c>
      <c r="K1629" s="1" t="s">
        <v>105</v>
      </c>
      <c r="L1629" s="1" t="s">
        <v>106</v>
      </c>
      <c r="M1629" s="1" t="s">
        <v>53</v>
      </c>
      <c r="N1629" s="1">
        <v>217.78</v>
      </c>
      <c r="O1629" s="2">
        <v>3920.04</v>
      </c>
      <c r="P1629" s="1">
        <v>11</v>
      </c>
      <c r="Q1629" s="1">
        <v>20231213</v>
      </c>
      <c r="R1629" s="1">
        <v>20231213</v>
      </c>
      <c r="S1629" s="1">
        <v>20231213</v>
      </c>
      <c r="T1629" s="1" t="s">
        <v>38</v>
      </c>
      <c r="U1629" s="1" t="b">
        <v>0</v>
      </c>
      <c r="V1629" s="1" t="b">
        <v>0</v>
      </c>
      <c r="W1629" s="1" t="str" cm="1">
        <f t="array" ref="W1629">_xlfn.XLOOKUP(MID(JuchuZan[[#This Row],[Item'#]],2,3),INDEX(_dtRg_Material,,1),INDEX(_dtRg_Material,,2),"-")</f>
        <v>-</v>
      </c>
      <c r="X1629" s="1">
        <f>JuchuZan[[#This Row],[Total Length]]/JuchuZan[[#This Row],[OrderQty]]</f>
        <v>760</v>
      </c>
      <c r="Y1629" s="87">
        <f>JuchuZan[[#This Row],[TotalPrice]]+Y1628</f>
        <v>4324067.5999999996</v>
      </c>
      <c r="Z16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29" s="1">
        <f>JuchuZan[[#This Row],[Total Length]]/JuchuZan[[#This Row],[Total Block]]</f>
        <v>380</v>
      </c>
      <c r="AB1629" s="1">
        <f>JuchuZan[[#This Row],[TotalPrice]]/JuchuZan[[#This Row],[OrderQty]]</f>
        <v>217.78</v>
      </c>
      <c r="AC1629" s="1" t="e">
        <f>_xlfn.XLOOKUP(JuchuZan[[#This Row],[H'#]],#REF!,#REF!,"NA",0)</f>
        <v>#REF!</v>
      </c>
      <c r="AD1629" s="1" t="e">
        <f>_xlfn.XLOOKUP(JuchuZan[[#This Row],[H'#]],#REF!,#REF!,"NA",0)</f>
        <v>#REF!</v>
      </c>
      <c r="AE1629" s="1" t="str">
        <f>_xlfn.XLOOKUP(JuchuZan[[#This Row],[H'#]],[3]Sheet1!$H$2:$H$1079,[3]Sheet1!$B$2:$B$1079,"NA",0)</f>
        <v>NA</v>
      </c>
    </row>
    <row r="1630" spans="1:31" hidden="1">
      <c r="A1630" s="1" t="s">
        <v>3786</v>
      </c>
      <c r="B1630" s="1" t="s">
        <v>2131</v>
      </c>
      <c r="C1630" s="1" t="s">
        <v>2132</v>
      </c>
      <c r="D1630" s="1">
        <v>10</v>
      </c>
      <c r="E1630" s="1">
        <v>7400</v>
      </c>
      <c r="F1630" s="1">
        <v>20</v>
      </c>
      <c r="G1630" s="1" t="s">
        <v>101</v>
      </c>
      <c r="H1630" s="1" t="s">
        <v>629</v>
      </c>
      <c r="I1630" s="1" t="s">
        <v>103</v>
      </c>
      <c r="J1630" s="1" t="s">
        <v>104</v>
      </c>
      <c r="K1630" s="1" t="s">
        <v>105</v>
      </c>
      <c r="L1630" s="1" t="s">
        <v>106</v>
      </c>
      <c r="M1630" s="1" t="s">
        <v>53</v>
      </c>
      <c r="N1630" s="1">
        <v>274.43</v>
      </c>
      <c r="O1630" s="2">
        <v>2744.3</v>
      </c>
      <c r="P1630" s="1">
        <v>11</v>
      </c>
      <c r="Q1630" s="1">
        <v>20231213</v>
      </c>
      <c r="R1630" s="1">
        <v>20231213</v>
      </c>
      <c r="S1630" s="1">
        <v>20231213</v>
      </c>
      <c r="T1630" s="1" t="s">
        <v>38</v>
      </c>
      <c r="U1630" s="1" t="b">
        <v>0</v>
      </c>
      <c r="V1630" s="1" t="b">
        <v>0</v>
      </c>
      <c r="W1630" s="1" t="str" cm="1">
        <f t="array" ref="W1630">_xlfn.XLOOKUP(MID(JuchuZan[[#This Row],[Item'#]],2,3),INDEX(_dtRg_Material,,1),INDEX(_dtRg_Material,,2),"-")</f>
        <v>M</v>
      </c>
      <c r="X1630" s="1">
        <f>JuchuZan[[#This Row],[Total Length]]/JuchuZan[[#This Row],[OrderQty]]</f>
        <v>740</v>
      </c>
      <c r="Y1630" s="87">
        <f>JuchuZan[[#This Row],[TotalPrice]]+Y1629</f>
        <v>4326811.8999999994</v>
      </c>
      <c r="Z16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0" s="1">
        <f>JuchuZan[[#This Row],[Total Length]]/JuchuZan[[#This Row],[Total Block]]</f>
        <v>370</v>
      </c>
      <c r="AB1630" s="1">
        <f>JuchuZan[[#This Row],[TotalPrice]]/JuchuZan[[#This Row],[OrderQty]]</f>
        <v>274.43</v>
      </c>
      <c r="AC1630" s="1" t="e">
        <f>_xlfn.XLOOKUP(JuchuZan[[#This Row],[H'#]],#REF!,#REF!,"NA",0)</f>
        <v>#REF!</v>
      </c>
      <c r="AD1630" s="1" t="e">
        <f>_xlfn.XLOOKUP(JuchuZan[[#This Row],[H'#]],#REF!,#REF!,"NA",0)</f>
        <v>#REF!</v>
      </c>
      <c r="AE1630" s="1" t="str">
        <f>_xlfn.XLOOKUP(JuchuZan[[#This Row],[H'#]],[3]Sheet1!$H$2:$H$1079,[3]Sheet1!$B$2:$B$1079,"NA",0)</f>
        <v>NA</v>
      </c>
    </row>
    <row r="1631" spans="1:31" hidden="1">
      <c r="A1631" s="1" t="s">
        <v>3787</v>
      </c>
      <c r="B1631" s="1" t="s">
        <v>1544</v>
      </c>
      <c r="C1631" s="1" t="s">
        <v>1545</v>
      </c>
      <c r="D1631" s="1">
        <v>77</v>
      </c>
      <c r="E1631" s="1">
        <v>111650</v>
      </c>
      <c r="F1631" s="1">
        <v>0</v>
      </c>
      <c r="G1631" s="1" t="s">
        <v>350</v>
      </c>
      <c r="H1631" s="1" t="s">
        <v>595</v>
      </c>
      <c r="I1631" s="1" t="s">
        <v>67</v>
      </c>
      <c r="J1631" s="1" t="s">
        <v>325</v>
      </c>
      <c r="K1631" s="1" t="s">
        <v>38</v>
      </c>
      <c r="L1631" s="1" t="s">
        <v>61</v>
      </c>
      <c r="M1631" s="1" t="s">
        <v>38</v>
      </c>
      <c r="N1631" s="1">
        <v>267</v>
      </c>
      <c r="O1631" s="2">
        <v>20559</v>
      </c>
      <c r="P1631" s="1">
        <v>11</v>
      </c>
      <c r="Q1631" s="1">
        <v>20231214</v>
      </c>
      <c r="R1631" s="1">
        <v>20231214</v>
      </c>
      <c r="S1631" s="1">
        <v>20231214</v>
      </c>
      <c r="T1631" s="1" t="s">
        <v>38</v>
      </c>
      <c r="U1631" s="1" t="b">
        <v>0</v>
      </c>
      <c r="V1631" s="1" t="b">
        <v>0</v>
      </c>
      <c r="W1631" s="1" t="str" cm="1">
        <f t="array" ref="W1631">_xlfn.XLOOKUP(MID(JuchuZan[[#This Row],[Item'#]],2,3),INDEX(_dtRg_Material,,1),INDEX(_dtRg_Material,,2),"-")</f>
        <v>-</v>
      </c>
      <c r="X1631" s="1">
        <f>JuchuZan[[#This Row],[Total Length]]/JuchuZan[[#This Row],[OrderQty]]</f>
        <v>1450</v>
      </c>
      <c r="Y1631" s="87">
        <f>JuchuZan[[#This Row],[TotalPrice]]+Y1630</f>
        <v>4347370.8999999994</v>
      </c>
      <c r="Z16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1" s="1" t="e">
        <f>JuchuZan[[#This Row],[Total Length]]/JuchuZan[[#This Row],[Total Block]]</f>
        <v>#DIV/0!</v>
      </c>
      <c r="AB1631" s="1">
        <f>JuchuZan[[#This Row],[TotalPrice]]/JuchuZan[[#This Row],[OrderQty]]</f>
        <v>267</v>
      </c>
      <c r="AC1631" s="1" t="e">
        <f>_xlfn.XLOOKUP(JuchuZan[[#This Row],[H'#]],#REF!,#REF!,"NA",0)</f>
        <v>#REF!</v>
      </c>
      <c r="AD1631" s="1" t="e">
        <f>_xlfn.XLOOKUP(JuchuZan[[#This Row],[H'#]],#REF!,#REF!,"NA",0)</f>
        <v>#REF!</v>
      </c>
      <c r="AE1631" s="1" t="str">
        <f>_xlfn.XLOOKUP(JuchuZan[[#This Row],[H'#]],[3]Sheet1!$H$2:$H$1079,[3]Sheet1!$B$2:$B$1079,"NA",0)</f>
        <v>NA</v>
      </c>
    </row>
    <row r="1632" spans="1:31" hidden="1">
      <c r="A1632" s="1" t="s">
        <v>3788</v>
      </c>
      <c r="B1632" s="1" t="s">
        <v>1477</v>
      </c>
      <c r="C1632" s="1" t="s">
        <v>1478</v>
      </c>
      <c r="D1632" s="1">
        <v>60</v>
      </c>
      <c r="E1632" s="1">
        <v>34800</v>
      </c>
      <c r="F1632" s="1">
        <v>120</v>
      </c>
      <c r="G1632" s="1" t="s">
        <v>135</v>
      </c>
      <c r="H1632" s="1" t="s">
        <v>189</v>
      </c>
      <c r="I1632" s="1" t="s">
        <v>190</v>
      </c>
      <c r="J1632" s="1" t="s">
        <v>130</v>
      </c>
      <c r="K1632" s="1" t="s">
        <v>192</v>
      </c>
      <c r="L1632" s="1" t="s">
        <v>38</v>
      </c>
      <c r="M1632" s="1" t="s">
        <v>53</v>
      </c>
      <c r="N1632" s="1">
        <v>165.54</v>
      </c>
      <c r="O1632" s="2">
        <v>9932.4</v>
      </c>
      <c r="P1632" s="1">
        <v>11</v>
      </c>
      <c r="Q1632" s="1">
        <v>20231130</v>
      </c>
      <c r="R1632" s="1">
        <v>20231214</v>
      </c>
      <c r="S1632" s="1">
        <v>20231214</v>
      </c>
      <c r="T1632" s="1" t="s">
        <v>38</v>
      </c>
      <c r="U1632" s="1" t="b">
        <v>1</v>
      </c>
      <c r="V1632" s="1" t="b">
        <v>0</v>
      </c>
      <c r="W1632" s="1" t="str" cm="1">
        <f t="array" ref="W1632">_xlfn.XLOOKUP(MID(JuchuZan[[#This Row],[Item'#]],2,3),INDEX(_dtRg_Material,,1),INDEX(_dtRg_Material,,2),"-")</f>
        <v>-</v>
      </c>
      <c r="X1632" s="1">
        <f>JuchuZan[[#This Row],[Total Length]]/JuchuZan[[#This Row],[OrderQty]]</f>
        <v>580</v>
      </c>
      <c r="Y1632" s="87">
        <f>JuchuZan[[#This Row],[TotalPrice]]+Y1631</f>
        <v>4357303.3</v>
      </c>
      <c r="Z16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2" s="1">
        <f>JuchuZan[[#This Row],[Total Length]]/JuchuZan[[#This Row],[Total Block]]</f>
        <v>290</v>
      </c>
      <c r="AB1632" s="1">
        <f>JuchuZan[[#This Row],[TotalPrice]]/JuchuZan[[#This Row],[OrderQty]]</f>
        <v>165.54</v>
      </c>
      <c r="AC1632" s="1" t="e">
        <f>_xlfn.XLOOKUP(JuchuZan[[#This Row],[H'#]],#REF!,#REF!,"NA",0)</f>
        <v>#REF!</v>
      </c>
      <c r="AD1632" s="1" t="e">
        <f>_xlfn.XLOOKUP(JuchuZan[[#This Row],[H'#]],#REF!,#REF!,"NA",0)</f>
        <v>#REF!</v>
      </c>
      <c r="AE1632" s="1" t="str">
        <f>_xlfn.XLOOKUP(JuchuZan[[#This Row],[H'#]],[3]Sheet1!$H$2:$H$1079,[3]Sheet1!$B$2:$B$1079,"NA",0)</f>
        <v>NA</v>
      </c>
    </row>
    <row r="1633" spans="1:31" hidden="1">
      <c r="A1633" s="1" t="s">
        <v>3789</v>
      </c>
      <c r="B1633" s="1" t="s">
        <v>388</v>
      </c>
      <c r="C1633" s="1" t="s">
        <v>389</v>
      </c>
      <c r="D1633" s="1">
        <v>100</v>
      </c>
      <c r="E1633" s="1">
        <v>40000</v>
      </c>
      <c r="F1633" s="1">
        <v>200</v>
      </c>
      <c r="G1633" s="1" t="s">
        <v>135</v>
      </c>
      <c r="H1633" s="1" t="s">
        <v>49</v>
      </c>
      <c r="I1633" s="1" t="s">
        <v>50</v>
      </c>
      <c r="J1633" s="1" t="s">
        <v>59</v>
      </c>
      <c r="K1633" s="1" t="s">
        <v>60</v>
      </c>
      <c r="L1633" s="1" t="s">
        <v>38</v>
      </c>
      <c r="M1633" s="1" t="s">
        <v>53</v>
      </c>
      <c r="N1633" s="1">
        <v>131</v>
      </c>
      <c r="O1633" s="2">
        <v>13100</v>
      </c>
      <c r="P1633" s="1">
        <v>11</v>
      </c>
      <c r="Q1633" s="1">
        <v>20231214</v>
      </c>
      <c r="R1633" s="1">
        <v>20231214</v>
      </c>
      <c r="S1633" s="1">
        <v>20231214</v>
      </c>
      <c r="T1633" s="1" t="s">
        <v>38</v>
      </c>
      <c r="U1633" s="1" t="b">
        <v>1</v>
      </c>
      <c r="V1633" s="1" t="b">
        <v>0</v>
      </c>
      <c r="W1633" s="1" t="str" cm="1">
        <f t="array" ref="W1633">_xlfn.XLOOKUP(MID(JuchuZan[[#This Row],[Item'#]],2,3),INDEX(_dtRg_Material,,1),INDEX(_dtRg_Material,,2),"-")</f>
        <v>-</v>
      </c>
      <c r="X1633" s="1">
        <f>JuchuZan[[#This Row],[Total Length]]/JuchuZan[[#This Row],[OrderQty]]</f>
        <v>400</v>
      </c>
      <c r="Y1633" s="87">
        <f>JuchuZan[[#This Row],[TotalPrice]]+Y1632</f>
        <v>4370403.3</v>
      </c>
      <c r="Z16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3" s="1">
        <f>JuchuZan[[#This Row],[Total Length]]/JuchuZan[[#This Row],[Total Block]]</f>
        <v>200</v>
      </c>
      <c r="AB1633" s="1">
        <f>JuchuZan[[#This Row],[TotalPrice]]/JuchuZan[[#This Row],[OrderQty]]</f>
        <v>131</v>
      </c>
      <c r="AC1633" s="1" t="e">
        <f>_xlfn.XLOOKUP(JuchuZan[[#This Row],[H'#]],#REF!,#REF!,"NA",0)</f>
        <v>#REF!</v>
      </c>
      <c r="AD1633" s="1" t="e">
        <f>_xlfn.XLOOKUP(JuchuZan[[#This Row],[H'#]],#REF!,#REF!,"NA",0)</f>
        <v>#REF!</v>
      </c>
      <c r="AE1633" s="1" t="str">
        <f>_xlfn.XLOOKUP(JuchuZan[[#This Row],[H'#]],[3]Sheet1!$H$2:$H$1079,[3]Sheet1!$B$2:$B$1079,"NA",0)</f>
        <v>NA</v>
      </c>
    </row>
    <row r="1634" spans="1:31" hidden="1">
      <c r="A1634" s="1" t="s">
        <v>3790</v>
      </c>
      <c r="B1634" s="1" t="s">
        <v>388</v>
      </c>
      <c r="C1634" s="1" t="s">
        <v>389</v>
      </c>
      <c r="D1634" s="1">
        <v>20</v>
      </c>
      <c r="E1634" s="1">
        <v>8000</v>
      </c>
      <c r="F1634" s="1">
        <v>40</v>
      </c>
      <c r="G1634" s="1" t="s">
        <v>135</v>
      </c>
      <c r="H1634" s="1" t="s">
        <v>49</v>
      </c>
      <c r="I1634" s="1" t="s">
        <v>50</v>
      </c>
      <c r="J1634" s="1" t="s">
        <v>59</v>
      </c>
      <c r="K1634" s="1" t="s">
        <v>60</v>
      </c>
      <c r="L1634" s="1" t="s">
        <v>38</v>
      </c>
      <c r="M1634" s="1" t="s">
        <v>53</v>
      </c>
      <c r="N1634" s="1">
        <v>131</v>
      </c>
      <c r="O1634" s="2">
        <v>2620</v>
      </c>
      <c r="P1634" s="1">
        <v>11</v>
      </c>
      <c r="Q1634" s="1">
        <v>20231214</v>
      </c>
      <c r="R1634" s="1">
        <v>20231214</v>
      </c>
      <c r="S1634" s="1">
        <v>20231214</v>
      </c>
      <c r="T1634" s="1" t="s">
        <v>38</v>
      </c>
      <c r="U1634" s="1" t="b">
        <v>1</v>
      </c>
      <c r="V1634" s="1" t="b">
        <v>0</v>
      </c>
      <c r="W1634" s="1" t="str" cm="1">
        <f t="array" ref="W1634">_xlfn.XLOOKUP(MID(JuchuZan[[#This Row],[Item'#]],2,3),INDEX(_dtRg_Material,,1),INDEX(_dtRg_Material,,2),"-")</f>
        <v>-</v>
      </c>
      <c r="X1634" s="1">
        <f>JuchuZan[[#This Row],[Total Length]]/JuchuZan[[#This Row],[OrderQty]]</f>
        <v>400</v>
      </c>
      <c r="Y1634" s="87">
        <f>JuchuZan[[#This Row],[TotalPrice]]+Y1633</f>
        <v>4373023.3</v>
      </c>
      <c r="Z16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4" s="1">
        <f>JuchuZan[[#This Row],[Total Length]]/JuchuZan[[#This Row],[Total Block]]</f>
        <v>200</v>
      </c>
      <c r="AB1634" s="1">
        <f>JuchuZan[[#This Row],[TotalPrice]]/JuchuZan[[#This Row],[OrderQty]]</f>
        <v>131</v>
      </c>
      <c r="AC1634" s="1" t="e">
        <f>_xlfn.XLOOKUP(JuchuZan[[#This Row],[H'#]],#REF!,#REF!,"NA",0)</f>
        <v>#REF!</v>
      </c>
      <c r="AD1634" s="1" t="e">
        <f>_xlfn.XLOOKUP(JuchuZan[[#This Row],[H'#]],#REF!,#REF!,"NA",0)</f>
        <v>#REF!</v>
      </c>
      <c r="AE1634" s="1" t="str">
        <f>_xlfn.XLOOKUP(JuchuZan[[#This Row],[H'#]],[3]Sheet1!$H$2:$H$1079,[3]Sheet1!$B$2:$B$1079,"NA",0)</f>
        <v>NA</v>
      </c>
    </row>
    <row r="1635" spans="1:31" hidden="1">
      <c r="A1635" s="1" t="s">
        <v>3791</v>
      </c>
      <c r="B1635" s="1" t="s">
        <v>1477</v>
      </c>
      <c r="C1635" s="1" t="s">
        <v>1478</v>
      </c>
      <c r="D1635" s="1">
        <v>60</v>
      </c>
      <c r="E1635" s="1">
        <v>34800</v>
      </c>
      <c r="F1635" s="1">
        <v>120</v>
      </c>
      <c r="G1635" s="1" t="s">
        <v>135</v>
      </c>
      <c r="H1635" s="1" t="s">
        <v>189</v>
      </c>
      <c r="I1635" s="1" t="s">
        <v>190</v>
      </c>
      <c r="J1635" s="1" t="s">
        <v>130</v>
      </c>
      <c r="K1635" s="1" t="s">
        <v>192</v>
      </c>
      <c r="L1635" s="1" t="s">
        <v>38</v>
      </c>
      <c r="M1635" s="1" t="s">
        <v>53</v>
      </c>
      <c r="N1635" s="1">
        <v>165.54</v>
      </c>
      <c r="O1635" s="2">
        <v>9932.4</v>
      </c>
      <c r="P1635" s="1">
        <v>11</v>
      </c>
      <c r="Q1635" s="1">
        <v>20231214</v>
      </c>
      <c r="R1635" s="1">
        <v>20231214</v>
      </c>
      <c r="S1635" s="1">
        <v>20231214</v>
      </c>
      <c r="T1635" s="1" t="s">
        <v>38</v>
      </c>
      <c r="U1635" s="1" t="b">
        <v>1</v>
      </c>
      <c r="V1635" s="1" t="b">
        <v>0</v>
      </c>
      <c r="W1635" s="1" t="str" cm="1">
        <f t="array" ref="W1635">_xlfn.XLOOKUP(MID(JuchuZan[[#This Row],[Item'#]],2,3),INDEX(_dtRg_Material,,1),INDEX(_dtRg_Material,,2),"-")</f>
        <v>-</v>
      </c>
      <c r="X1635" s="1">
        <f>JuchuZan[[#This Row],[Total Length]]/JuchuZan[[#This Row],[OrderQty]]</f>
        <v>580</v>
      </c>
      <c r="Y1635" s="87">
        <f>JuchuZan[[#This Row],[TotalPrice]]+Y1634</f>
        <v>4382955.7</v>
      </c>
      <c r="Z16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5" s="1">
        <f>JuchuZan[[#This Row],[Total Length]]/JuchuZan[[#This Row],[Total Block]]</f>
        <v>290</v>
      </c>
      <c r="AB1635" s="1">
        <f>JuchuZan[[#This Row],[TotalPrice]]/JuchuZan[[#This Row],[OrderQty]]</f>
        <v>165.54</v>
      </c>
      <c r="AC1635" s="1" t="e">
        <f>_xlfn.XLOOKUP(JuchuZan[[#This Row],[H'#]],#REF!,#REF!,"NA",0)</f>
        <v>#REF!</v>
      </c>
      <c r="AD1635" s="1" t="e">
        <f>_xlfn.XLOOKUP(JuchuZan[[#This Row],[H'#]],#REF!,#REF!,"NA",0)</f>
        <v>#REF!</v>
      </c>
      <c r="AE1635" s="1" t="str">
        <f>_xlfn.XLOOKUP(JuchuZan[[#This Row],[H'#]],[3]Sheet1!$H$2:$H$1079,[3]Sheet1!$B$2:$B$1079,"NA",0)</f>
        <v>NA</v>
      </c>
    </row>
    <row r="1636" spans="1:31" hidden="1">
      <c r="A1636" s="1" t="s">
        <v>3792</v>
      </c>
      <c r="B1636" s="1" t="s">
        <v>3322</v>
      </c>
      <c r="C1636" s="1" t="s">
        <v>3323</v>
      </c>
      <c r="D1636" s="1">
        <v>238</v>
      </c>
      <c r="E1636" s="1">
        <v>285600</v>
      </c>
      <c r="F1636" s="1">
        <v>476</v>
      </c>
      <c r="G1636" s="1" t="s">
        <v>559</v>
      </c>
      <c r="H1636" s="1" t="s">
        <v>66</v>
      </c>
      <c r="I1636" s="1" t="s">
        <v>67</v>
      </c>
      <c r="J1636" s="1" t="s">
        <v>68</v>
      </c>
      <c r="K1636" s="1" t="s">
        <v>60</v>
      </c>
      <c r="L1636" s="1" t="s">
        <v>96</v>
      </c>
      <c r="M1636" s="1" t="s">
        <v>208</v>
      </c>
      <c r="N1636" s="1">
        <v>142.44</v>
      </c>
      <c r="O1636" s="2">
        <v>33900.720000000001</v>
      </c>
      <c r="P1636" s="1">
        <v>11</v>
      </c>
      <c r="Q1636" s="1">
        <v>20231214</v>
      </c>
      <c r="R1636" s="1">
        <v>20231214</v>
      </c>
      <c r="S1636" s="1">
        <v>20231214</v>
      </c>
      <c r="T1636" s="1" t="s">
        <v>38</v>
      </c>
      <c r="U1636" s="1" t="b">
        <v>0</v>
      </c>
      <c r="V1636" s="1" t="b">
        <v>0</v>
      </c>
      <c r="W1636" s="1" t="str" cm="1">
        <f t="array" ref="W1636">_xlfn.XLOOKUP(MID(JuchuZan[[#This Row],[Item'#]],2,3),INDEX(_dtRg_Material,,1),INDEX(_dtRg_Material,,2),"-")</f>
        <v>-</v>
      </c>
      <c r="X1636" s="1">
        <f>JuchuZan[[#This Row],[Total Length]]/JuchuZan[[#This Row],[OrderQty]]</f>
        <v>1200</v>
      </c>
      <c r="Y1636" s="87">
        <f>JuchuZan[[#This Row],[TotalPrice]]+Y1635</f>
        <v>4416856.42</v>
      </c>
      <c r="Z16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636" s="1">
        <f>JuchuZan[[#This Row],[Total Length]]/JuchuZan[[#This Row],[Total Block]]</f>
        <v>600</v>
      </c>
      <c r="AB1636" s="1">
        <f>JuchuZan[[#This Row],[TotalPrice]]/JuchuZan[[#This Row],[OrderQty]]</f>
        <v>142.44</v>
      </c>
      <c r="AC1636" s="1" t="e">
        <f>_xlfn.XLOOKUP(JuchuZan[[#This Row],[H'#]],#REF!,#REF!,"NA",0)</f>
        <v>#REF!</v>
      </c>
      <c r="AD1636" s="1" t="e">
        <f>_xlfn.XLOOKUP(JuchuZan[[#This Row],[H'#]],#REF!,#REF!,"NA",0)</f>
        <v>#REF!</v>
      </c>
      <c r="AE1636" s="1" t="str">
        <f>_xlfn.XLOOKUP(JuchuZan[[#This Row],[H'#]],[3]Sheet1!$H$2:$H$1079,[3]Sheet1!$B$2:$B$1079,"NA",0)</f>
        <v>NA</v>
      </c>
    </row>
    <row r="1637" spans="1:31" hidden="1">
      <c r="A1637" s="1" t="s">
        <v>3793</v>
      </c>
      <c r="B1637" s="1" t="s">
        <v>46</v>
      </c>
      <c r="C1637" s="1" t="s">
        <v>47</v>
      </c>
      <c r="D1637" s="1">
        <v>20</v>
      </c>
      <c r="E1637" s="1">
        <v>80000</v>
      </c>
      <c r="F1637" s="1">
        <v>40</v>
      </c>
      <c r="G1637" s="1" t="s">
        <v>48</v>
      </c>
      <c r="H1637" s="1" t="s">
        <v>49</v>
      </c>
      <c r="I1637" s="1" t="s">
        <v>50</v>
      </c>
      <c r="J1637" s="1" t="s">
        <v>51</v>
      </c>
      <c r="K1637" s="1" t="s">
        <v>52</v>
      </c>
      <c r="L1637" s="1" t="s">
        <v>38</v>
      </c>
      <c r="M1637" s="1" t="s">
        <v>53</v>
      </c>
      <c r="N1637" s="1">
        <v>446</v>
      </c>
      <c r="O1637" s="2">
        <v>8920</v>
      </c>
      <c r="P1637" s="1">
        <v>11</v>
      </c>
      <c r="Q1637" s="1">
        <v>20231214</v>
      </c>
      <c r="R1637" s="1">
        <v>20231214</v>
      </c>
      <c r="S1637" s="1">
        <v>20231214</v>
      </c>
      <c r="T1637" s="1" t="s">
        <v>54</v>
      </c>
      <c r="U1637" s="1" t="b">
        <v>0</v>
      </c>
      <c r="V1637" s="1" t="b">
        <v>0</v>
      </c>
      <c r="W1637" s="1" t="str" cm="1">
        <f t="array" ref="W1637">_xlfn.XLOOKUP(MID(JuchuZan[[#This Row],[Item'#]],2,3),INDEX(_dtRg_Material,,1),INDEX(_dtRg_Material,,2),"-")</f>
        <v>-</v>
      </c>
      <c r="X1637" s="1">
        <f>JuchuZan[[#This Row],[Total Length]]/JuchuZan[[#This Row],[OrderQty]]</f>
        <v>4000</v>
      </c>
      <c r="Y1637" s="87">
        <f>JuchuZan[[#This Row],[TotalPrice]]+Y1636</f>
        <v>4425776.42</v>
      </c>
      <c r="Z16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7" s="1">
        <f>JuchuZan[[#This Row],[Total Length]]/JuchuZan[[#This Row],[Total Block]]</f>
        <v>2000</v>
      </c>
      <c r="AB1637" s="1">
        <f>JuchuZan[[#This Row],[TotalPrice]]/JuchuZan[[#This Row],[OrderQty]]</f>
        <v>446</v>
      </c>
      <c r="AC1637" s="1" t="e">
        <f>_xlfn.XLOOKUP(JuchuZan[[#This Row],[H'#]],#REF!,#REF!,"NA",0)</f>
        <v>#REF!</v>
      </c>
      <c r="AD1637" s="1" t="e">
        <f>_xlfn.XLOOKUP(JuchuZan[[#This Row],[H'#]],#REF!,#REF!,"NA",0)</f>
        <v>#REF!</v>
      </c>
      <c r="AE1637" s="1" t="str">
        <f>_xlfn.XLOOKUP(JuchuZan[[#This Row],[H'#]],[3]Sheet1!$H$2:$H$1079,[3]Sheet1!$B$2:$B$1079,"NA",0)</f>
        <v>NA</v>
      </c>
    </row>
    <row r="1638" spans="1:31" hidden="1">
      <c r="A1638" s="1" t="s">
        <v>3794</v>
      </c>
      <c r="B1638" s="1" t="s">
        <v>3477</v>
      </c>
      <c r="C1638" s="1" t="s">
        <v>3478</v>
      </c>
      <c r="D1638" s="1">
        <v>162</v>
      </c>
      <c r="E1638" s="1">
        <v>213840</v>
      </c>
      <c r="F1638" s="1">
        <v>324</v>
      </c>
      <c r="G1638" s="1" t="s">
        <v>559</v>
      </c>
      <c r="H1638" s="1" t="s">
        <v>66</v>
      </c>
      <c r="I1638" s="1" t="s">
        <v>67</v>
      </c>
      <c r="J1638" s="1" t="s">
        <v>51</v>
      </c>
      <c r="K1638" s="1" t="s">
        <v>60</v>
      </c>
      <c r="L1638" s="1" t="s">
        <v>96</v>
      </c>
      <c r="M1638" s="1" t="s">
        <v>208</v>
      </c>
      <c r="N1638" s="1">
        <v>112.34</v>
      </c>
      <c r="O1638" s="2">
        <v>18199.080000000002</v>
      </c>
      <c r="P1638" s="1">
        <v>11</v>
      </c>
      <c r="Q1638" s="1">
        <v>20231214</v>
      </c>
      <c r="R1638" s="1">
        <v>20231214</v>
      </c>
      <c r="S1638" s="1">
        <v>20231214</v>
      </c>
      <c r="T1638" s="1" t="s">
        <v>38</v>
      </c>
      <c r="U1638" s="1" t="b">
        <v>0</v>
      </c>
      <c r="V1638" s="1" t="b">
        <v>0</v>
      </c>
      <c r="W1638" s="1" t="str" cm="1">
        <f t="array" ref="W1638">_xlfn.XLOOKUP(MID(JuchuZan[[#This Row],[Item'#]],2,3),INDEX(_dtRg_Material,,1),INDEX(_dtRg_Material,,2),"-")</f>
        <v>-</v>
      </c>
      <c r="X1638" s="1">
        <f>JuchuZan[[#This Row],[Total Length]]/JuchuZan[[#This Row],[OrderQty]]</f>
        <v>1320</v>
      </c>
      <c r="Y1638" s="87">
        <f>JuchuZan[[#This Row],[TotalPrice]]+Y1637</f>
        <v>4443975.5</v>
      </c>
      <c r="Z16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638" s="1">
        <f>JuchuZan[[#This Row],[Total Length]]/JuchuZan[[#This Row],[Total Block]]</f>
        <v>660</v>
      </c>
      <c r="AB1638" s="1">
        <f>JuchuZan[[#This Row],[TotalPrice]]/JuchuZan[[#This Row],[OrderQty]]</f>
        <v>112.34000000000002</v>
      </c>
      <c r="AC1638" s="1" t="e">
        <f>_xlfn.XLOOKUP(JuchuZan[[#This Row],[H'#]],#REF!,#REF!,"NA",0)</f>
        <v>#REF!</v>
      </c>
      <c r="AD1638" s="1" t="e">
        <f>_xlfn.XLOOKUP(JuchuZan[[#This Row],[H'#]],#REF!,#REF!,"NA",0)</f>
        <v>#REF!</v>
      </c>
      <c r="AE1638" s="1" t="str">
        <f>_xlfn.XLOOKUP(JuchuZan[[#This Row],[H'#]],[3]Sheet1!$H$2:$H$1079,[3]Sheet1!$B$2:$B$1079,"NA",0)</f>
        <v>NA</v>
      </c>
    </row>
    <row r="1639" spans="1:31" hidden="1">
      <c r="A1639" s="1" t="s">
        <v>3795</v>
      </c>
      <c r="B1639" s="1" t="s">
        <v>3796</v>
      </c>
      <c r="C1639" s="1" t="s">
        <v>3797</v>
      </c>
      <c r="D1639" s="1">
        <v>2</v>
      </c>
      <c r="E1639" s="1">
        <v>1520</v>
      </c>
      <c r="F1639" s="1">
        <v>4</v>
      </c>
      <c r="G1639" s="1" t="s">
        <v>3707</v>
      </c>
      <c r="H1639" s="1" t="s">
        <v>49</v>
      </c>
      <c r="I1639" s="1" t="s">
        <v>50</v>
      </c>
      <c r="J1639" s="1" t="s">
        <v>59</v>
      </c>
      <c r="K1639" s="1" t="s">
        <v>82</v>
      </c>
      <c r="L1639" s="1" t="s">
        <v>38</v>
      </c>
      <c r="M1639" s="1" t="s">
        <v>38</v>
      </c>
      <c r="N1639" s="1">
        <v>137.53</v>
      </c>
      <c r="O1639" s="2">
        <v>275.06</v>
      </c>
      <c r="P1639" s="1">
        <v>11</v>
      </c>
      <c r="Q1639" s="1">
        <v>20231214</v>
      </c>
      <c r="R1639" s="1">
        <v>20231214</v>
      </c>
      <c r="S1639" s="1">
        <v>20231214</v>
      </c>
      <c r="T1639" s="1" t="s">
        <v>38</v>
      </c>
      <c r="U1639" s="1" t="b">
        <v>1</v>
      </c>
      <c r="V1639" s="1" t="b">
        <v>0</v>
      </c>
      <c r="W1639" s="1" t="str" cm="1">
        <f t="array" ref="W1639">_xlfn.XLOOKUP(MID(JuchuZan[[#This Row],[Item'#]],2,3),INDEX(_dtRg_Material,,1),INDEX(_dtRg_Material,,2),"-")</f>
        <v>-</v>
      </c>
      <c r="X1639" s="1">
        <f>JuchuZan[[#This Row],[Total Length]]/JuchuZan[[#This Row],[OrderQty]]</f>
        <v>760</v>
      </c>
      <c r="Y1639" s="87">
        <f>JuchuZan[[#This Row],[TotalPrice]]+Y1638</f>
        <v>4444250.5599999996</v>
      </c>
      <c r="Z16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39" s="1">
        <f>JuchuZan[[#This Row],[Total Length]]/JuchuZan[[#This Row],[Total Block]]</f>
        <v>380</v>
      </c>
      <c r="AB1639" s="1">
        <f>JuchuZan[[#This Row],[TotalPrice]]/JuchuZan[[#This Row],[OrderQty]]</f>
        <v>137.53</v>
      </c>
      <c r="AC1639" s="1" t="e">
        <f>_xlfn.XLOOKUP(JuchuZan[[#This Row],[H'#]],#REF!,#REF!,"NA",0)</f>
        <v>#REF!</v>
      </c>
      <c r="AD1639" s="1" t="e">
        <f>_xlfn.XLOOKUP(JuchuZan[[#This Row],[H'#]],#REF!,#REF!,"NA",0)</f>
        <v>#REF!</v>
      </c>
      <c r="AE1639" s="1" t="str">
        <f>_xlfn.XLOOKUP(JuchuZan[[#This Row],[H'#]],[3]Sheet1!$H$2:$H$1079,[3]Sheet1!$B$2:$B$1079,"NA",0)</f>
        <v>NA</v>
      </c>
    </row>
    <row r="1640" spans="1:31" hidden="1">
      <c r="A1640" s="1" t="s">
        <v>3798</v>
      </c>
      <c r="B1640" s="1" t="s">
        <v>3451</v>
      </c>
      <c r="C1640" s="1" t="s">
        <v>3452</v>
      </c>
      <c r="D1640" s="1">
        <v>4</v>
      </c>
      <c r="E1640" s="1">
        <v>10096</v>
      </c>
      <c r="F1640" s="1">
        <v>8</v>
      </c>
      <c r="G1640" s="1" t="s">
        <v>135</v>
      </c>
      <c r="H1640" s="1" t="s">
        <v>49</v>
      </c>
      <c r="I1640" s="1" t="s">
        <v>50</v>
      </c>
      <c r="J1640" s="1" t="s">
        <v>114</v>
      </c>
      <c r="K1640" s="1" t="s">
        <v>82</v>
      </c>
      <c r="L1640" s="1" t="s">
        <v>38</v>
      </c>
      <c r="M1640" s="1" t="s">
        <v>53</v>
      </c>
      <c r="N1640" s="1">
        <v>636</v>
      </c>
      <c r="O1640" s="2">
        <v>2544</v>
      </c>
      <c r="P1640" s="1">
        <v>11</v>
      </c>
      <c r="Q1640" s="1">
        <v>20231220</v>
      </c>
      <c r="R1640" s="1">
        <v>20231215</v>
      </c>
      <c r="S1640" s="1">
        <v>20231215</v>
      </c>
      <c r="T1640" s="1" t="s">
        <v>38</v>
      </c>
      <c r="U1640" s="1" t="b">
        <v>0</v>
      </c>
      <c r="V1640" s="1" t="b">
        <v>0</v>
      </c>
      <c r="W1640" s="1" t="str" cm="1">
        <f t="array" ref="W1640">_xlfn.XLOOKUP(MID(JuchuZan[[#This Row],[Item'#]],2,3),INDEX(_dtRg_Material,,1),INDEX(_dtRg_Material,,2),"-")</f>
        <v>-</v>
      </c>
      <c r="X1640" s="1">
        <f>JuchuZan[[#This Row],[Total Length]]/JuchuZan[[#This Row],[OrderQty]]</f>
        <v>2524</v>
      </c>
      <c r="Y1640" s="87">
        <f>JuchuZan[[#This Row],[TotalPrice]]+Y1639</f>
        <v>4446794.5599999996</v>
      </c>
      <c r="Z16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0" s="1">
        <f>JuchuZan[[#This Row],[Total Length]]/JuchuZan[[#This Row],[Total Block]]</f>
        <v>1262</v>
      </c>
      <c r="AB1640" s="1">
        <f>JuchuZan[[#This Row],[TotalPrice]]/JuchuZan[[#This Row],[OrderQty]]</f>
        <v>636</v>
      </c>
      <c r="AC1640" s="1" t="e">
        <f>_xlfn.XLOOKUP(JuchuZan[[#This Row],[H'#]],#REF!,#REF!,"NA",0)</f>
        <v>#REF!</v>
      </c>
      <c r="AD1640" s="1" t="e">
        <f>_xlfn.XLOOKUP(JuchuZan[[#This Row],[H'#]],#REF!,#REF!,"NA",0)</f>
        <v>#REF!</v>
      </c>
      <c r="AE1640" s="1" t="str">
        <f>_xlfn.XLOOKUP(JuchuZan[[#This Row],[H'#]],[3]Sheet1!$H$2:$H$1079,[3]Sheet1!$B$2:$B$1079,"NA",0)</f>
        <v>NA</v>
      </c>
    </row>
    <row r="1641" spans="1:31" hidden="1">
      <c r="A1641" s="1" t="s">
        <v>3799</v>
      </c>
      <c r="B1641" s="1" t="s">
        <v>621</v>
      </c>
      <c r="C1641" s="1" t="s">
        <v>622</v>
      </c>
      <c r="D1641" s="1">
        <v>7</v>
      </c>
      <c r="E1641" s="1">
        <v>0</v>
      </c>
      <c r="F1641" s="1">
        <v>0</v>
      </c>
      <c r="G1641" s="1" t="s">
        <v>269</v>
      </c>
      <c r="H1641" s="1" t="s">
        <v>270</v>
      </c>
      <c r="I1641" s="1" t="s">
        <v>271</v>
      </c>
      <c r="J1641" s="1" t="s">
        <v>38</v>
      </c>
      <c r="K1641" s="1" t="s">
        <v>38</v>
      </c>
      <c r="L1641" s="1" t="s">
        <v>38</v>
      </c>
      <c r="M1641" s="1" t="s">
        <v>38</v>
      </c>
      <c r="N1641" s="1">
        <v>5710</v>
      </c>
      <c r="O1641" s="2">
        <v>39970</v>
      </c>
      <c r="P1641" s="1">
        <v>11</v>
      </c>
      <c r="Q1641" s="1">
        <v>20231215</v>
      </c>
      <c r="R1641" s="1">
        <v>20231215</v>
      </c>
      <c r="S1641" s="1">
        <v>20231215</v>
      </c>
      <c r="T1641" s="1" t="s">
        <v>38</v>
      </c>
      <c r="U1641" s="1" t="b">
        <v>0</v>
      </c>
      <c r="V1641" s="1" t="b">
        <v>0</v>
      </c>
      <c r="W1641" s="1" t="str" cm="1">
        <f t="array" ref="W1641">_xlfn.XLOOKUP(MID(JuchuZan[[#This Row],[Item'#]],2,3),INDEX(_dtRg_Material,,1),INDEX(_dtRg_Material,,2),"-")</f>
        <v>-</v>
      </c>
      <c r="X1641" s="1">
        <f>JuchuZan[[#This Row],[Total Length]]/JuchuZan[[#This Row],[OrderQty]]</f>
        <v>0</v>
      </c>
      <c r="Y1641" s="87">
        <f>JuchuZan[[#This Row],[TotalPrice]]+Y1640</f>
        <v>4486764.5599999996</v>
      </c>
      <c r="Z16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1" s="1" t="e">
        <f>JuchuZan[[#This Row],[Total Length]]/JuchuZan[[#This Row],[Total Block]]</f>
        <v>#DIV/0!</v>
      </c>
      <c r="AB1641" s="1">
        <f>JuchuZan[[#This Row],[TotalPrice]]/JuchuZan[[#This Row],[OrderQty]]</f>
        <v>5710</v>
      </c>
      <c r="AC1641" s="1" t="e">
        <f>_xlfn.XLOOKUP(JuchuZan[[#This Row],[H'#]],#REF!,#REF!,"NA",0)</f>
        <v>#REF!</v>
      </c>
      <c r="AD1641" s="1" t="e">
        <f>_xlfn.XLOOKUP(JuchuZan[[#This Row],[H'#]],#REF!,#REF!,"NA",0)</f>
        <v>#REF!</v>
      </c>
      <c r="AE1641" s="1" t="str">
        <f>_xlfn.XLOOKUP(JuchuZan[[#This Row],[H'#]],[3]Sheet1!$H$2:$H$1079,[3]Sheet1!$B$2:$B$1079,"NA",0)</f>
        <v>NA</v>
      </c>
    </row>
    <row r="1642" spans="1:31" hidden="1">
      <c r="A1642" s="1" t="s">
        <v>3800</v>
      </c>
      <c r="B1642" s="1" t="s">
        <v>3801</v>
      </c>
      <c r="C1642" s="1" t="s">
        <v>3802</v>
      </c>
      <c r="D1642" s="1">
        <v>17</v>
      </c>
      <c r="E1642" s="1">
        <v>20400</v>
      </c>
      <c r="F1642" s="1">
        <v>0</v>
      </c>
      <c r="G1642" s="1" t="s">
        <v>350</v>
      </c>
      <c r="H1642" s="1" t="s">
        <v>324</v>
      </c>
      <c r="I1642" s="1" t="s">
        <v>50</v>
      </c>
      <c r="J1642" s="1" t="s">
        <v>325</v>
      </c>
      <c r="K1642" s="1" t="s">
        <v>38</v>
      </c>
      <c r="L1642" s="1" t="s">
        <v>61</v>
      </c>
      <c r="M1642" s="1" t="s">
        <v>38</v>
      </c>
      <c r="N1642" s="1">
        <v>211</v>
      </c>
      <c r="O1642" s="2">
        <v>3587</v>
      </c>
      <c r="P1642" s="1">
        <v>11</v>
      </c>
      <c r="Q1642" s="1">
        <v>20231215</v>
      </c>
      <c r="R1642" s="1">
        <v>20231215</v>
      </c>
      <c r="S1642" s="1">
        <v>20231215</v>
      </c>
      <c r="T1642" s="1" t="s">
        <v>38</v>
      </c>
      <c r="U1642" s="1" t="b">
        <v>0</v>
      </c>
      <c r="V1642" s="1" t="b">
        <v>0</v>
      </c>
      <c r="W1642" s="1" t="str" cm="1">
        <f t="array" ref="W1642">_xlfn.XLOOKUP(MID(JuchuZan[[#This Row],[Item'#]],2,3),INDEX(_dtRg_Material,,1),INDEX(_dtRg_Material,,2),"-")</f>
        <v>-</v>
      </c>
      <c r="X1642" s="1">
        <f>JuchuZan[[#This Row],[Total Length]]/JuchuZan[[#This Row],[OrderQty]]</f>
        <v>1200</v>
      </c>
      <c r="Y1642" s="87">
        <f>JuchuZan[[#This Row],[TotalPrice]]+Y1641</f>
        <v>4490351.5599999996</v>
      </c>
      <c r="Z16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2" s="1" t="e">
        <f>JuchuZan[[#This Row],[Total Length]]/JuchuZan[[#This Row],[Total Block]]</f>
        <v>#DIV/0!</v>
      </c>
      <c r="AB1642" s="1">
        <f>JuchuZan[[#This Row],[TotalPrice]]/JuchuZan[[#This Row],[OrderQty]]</f>
        <v>211</v>
      </c>
      <c r="AC1642" s="1" t="e">
        <f>_xlfn.XLOOKUP(JuchuZan[[#This Row],[H'#]],#REF!,#REF!,"NA",0)</f>
        <v>#REF!</v>
      </c>
      <c r="AD1642" s="1" t="e">
        <f>_xlfn.XLOOKUP(JuchuZan[[#This Row],[H'#]],#REF!,#REF!,"NA",0)</f>
        <v>#REF!</v>
      </c>
      <c r="AE1642" s="1" t="str">
        <f>_xlfn.XLOOKUP(JuchuZan[[#This Row],[H'#]],[3]Sheet1!$H$2:$H$1079,[3]Sheet1!$B$2:$B$1079,"NA",0)</f>
        <v>NA</v>
      </c>
    </row>
    <row r="1643" spans="1:31" hidden="1">
      <c r="A1643" s="1" t="s">
        <v>3803</v>
      </c>
      <c r="B1643" s="1" t="s">
        <v>3804</v>
      </c>
      <c r="C1643" s="1" t="s">
        <v>3805</v>
      </c>
      <c r="D1643" s="1">
        <v>1</v>
      </c>
      <c r="E1643" s="1">
        <v>690</v>
      </c>
      <c r="F1643" s="1">
        <v>2</v>
      </c>
      <c r="G1643" s="1" t="s">
        <v>215</v>
      </c>
      <c r="H1643" s="1" t="s">
        <v>172</v>
      </c>
      <c r="I1643" s="1" t="s">
        <v>173</v>
      </c>
      <c r="J1643" s="1" t="s">
        <v>243</v>
      </c>
      <c r="K1643" s="1" t="s">
        <v>38</v>
      </c>
      <c r="L1643" s="1" t="s">
        <v>38</v>
      </c>
      <c r="M1643" s="1" t="s">
        <v>53</v>
      </c>
      <c r="N1643" s="1">
        <v>72</v>
      </c>
      <c r="O1643" s="2">
        <v>72</v>
      </c>
      <c r="P1643" s="1">
        <v>11</v>
      </c>
      <c r="Q1643" s="1">
        <v>20231215</v>
      </c>
      <c r="R1643" s="1">
        <v>20231215</v>
      </c>
      <c r="S1643" s="1">
        <v>20231215</v>
      </c>
      <c r="T1643" s="1" t="s">
        <v>38</v>
      </c>
      <c r="U1643" s="1" t="b">
        <v>0</v>
      </c>
      <c r="V1643" s="1" t="b">
        <v>0</v>
      </c>
      <c r="W1643" s="1" t="str" cm="1">
        <f t="array" ref="W1643">_xlfn.XLOOKUP(MID(JuchuZan[[#This Row],[Item'#]],2,3),INDEX(_dtRg_Material,,1),INDEX(_dtRg_Material,,2),"-")</f>
        <v>M</v>
      </c>
      <c r="X1643" s="1">
        <f>JuchuZan[[#This Row],[Total Length]]/JuchuZan[[#This Row],[OrderQty]]</f>
        <v>690</v>
      </c>
      <c r="Y1643" s="87">
        <f>JuchuZan[[#This Row],[TotalPrice]]+Y1642</f>
        <v>4490423.5599999996</v>
      </c>
      <c r="Z16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3" s="1">
        <f>JuchuZan[[#This Row],[Total Length]]/JuchuZan[[#This Row],[Total Block]]</f>
        <v>345</v>
      </c>
      <c r="AB1643" s="1">
        <f>JuchuZan[[#This Row],[TotalPrice]]/JuchuZan[[#This Row],[OrderQty]]</f>
        <v>72</v>
      </c>
      <c r="AC1643" s="1" t="e">
        <f>_xlfn.XLOOKUP(JuchuZan[[#This Row],[H'#]],#REF!,#REF!,"NA",0)</f>
        <v>#REF!</v>
      </c>
      <c r="AD1643" s="1" t="e">
        <f>_xlfn.XLOOKUP(JuchuZan[[#This Row],[H'#]],#REF!,#REF!,"NA",0)</f>
        <v>#REF!</v>
      </c>
      <c r="AE1643" s="1" t="str">
        <f>_xlfn.XLOOKUP(JuchuZan[[#This Row],[H'#]],[3]Sheet1!$H$2:$H$1079,[3]Sheet1!$B$2:$B$1079,"NA",0)</f>
        <v>NA</v>
      </c>
    </row>
    <row r="1644" spans="1:31" hidden="1">
      <c r="A1644" s="1" t="s">
        <v>3806</v>
      </c>
      <c r="B1644" s="1" t="s">
        <v>3807</v>
      </c>
      <c r="C1644" s="1" t="s">
        <v>3808</v>
      </c>
      <c r="D1644" s="1">
        <v>1</v>
      </c>
      <c r="E1644" s="1">
        <v>160</v>
      </c>
      <c r="F1644" s="1">
        <v>1</v>
      </c>
      <c r="G1644" s="1" t="s">
        <v>127</v>
      </c>
      <c r="H1644" s="1" t="s">
        <v>66</v>
      </c>
      <c r="I1644" s="1" t="s">
        <v>67</v>
      </c>
      <c r="J1644" s="1" t="s">
        <v>59</v>
      </c>
      <c r="K1644" s="1" t="s">
        <v>207</v>
      </c>
      <c r="L1644" s="1" t="s">
        <v>38</v>
      </c>
      <c r="M1644" s="1" t="s">
        <v>38</v>
      </c>
      <c r="N1644" s="1">
        <v>64.69</v>
      </c>
      <c r="O1644" s="2">
        <v>64.69</v>
      </c>
      <c r="P1644" s="1">
        <v>11</v>
      </c>
      <c r="Q1644" s="1">
        <v>20231215</v>
      </c>
      <c r="R1644" s="1">
        <v>20231215</v>
      </c>
      <c r="S1644" s="1">
        <v>20231215</v>
      </c>
      <c r="T1644" s="1" t="s">
        <v>38</v>
      </c>
      <c r="U1644" s="1" t="b">
        <v>0</v>
      </c>
      <c r="V1644" s="1" t="b">
        <v>0</v>
      </c>
      <c r="W1644" s="1" t="str" cm="1">
        <f t="array" ref="W1644">_xlfn.XLOOKUP(MID(JuchuZan[[#This Row],[Item'#]],2,3),INDEX(_dtRg_Material,,1),INDEX(_dtRg_Material,,2),"-")</f>
        <v>-</v>
      </c>
      <c r="X1644" s="1">
        <f>JuchuZan[[#This Row],[Total Length]]/JuchuZan[[#This Row],[OrderQty]]</f>
        <v>160</v>
      </c>
      <c r="Y1644" s="87">
        <f>JuchuZan[[#This Row],[TotalPrice]]+Y1643</f>
        <v>4490488.25</v>
      </c>
      <c r="Z16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4" s="1">
        <f>JuchuZan[[#This Row],[Total Length]]/JuchuZan[[#This Row],[Total Block]]</f>
        <v>160</v>
      </c>
      <c r="AB1644" s="1">
        <f>JuchuZan[[#This Row],[TotalPrice]]/JuchuZan[[#This Row],[OrderQty]]</f>
        <v>64.69</v>
      </c>
      <c r="AC1644" s="1" t="e">
        <f>_xlfn.XLOOKUP(JuchuZan[[#This Row],[H'#]],#REF!,#REF!,"NA",0)</f>
        <v>#REF!</v>
      </c>
      <c r="AD1644" s="1" t="e">
        <f>_xlfn.XLOOKUP(JuchuZan[[#This Row],[H'#]],#REF!,#REF!,"NA",0)</f>
        <v>#REF!</v>
      </c>
      <c r="AE1644" s="1" t="str">
        <f>_xlfn.XLOOKUP(JuchuZan[[#This Row],[H'#]],[3]Sheet1!$H$2:$H$1079,[3]Sheet1!$B$2:$B$1079,"NA",0)</f>
        <v>NA</v>
      </c>
    </row>
    <row r="1645" spans="1:31" hidden="1">
      <c r="A1645" s="1" t="s">
        <v>3809</v>
      </c>
      <c r="B1645" s="1" t="s">
        <v>3807</v>
      </c>
      <c r="C1645" s="1" t="s">
        <v>3808</v>
      </c>
      <c r="D1645" s="1">
        <v>1</v>
      </c>
      <c r="E1645" s="1">
        <v>160</v>
      </c>
      <c r="F1645" s="1">
        <v>1</v>
      </c>
      <c r="G1645" s="1" t="s">
        <v>127</v>
      </c>
      <c r="H1645" s="1" t="s">
        <v>66</v>
      </c>
      <c r="I1645" s="1" t="s">
        <v>67</v>
      </c>
      <c r="J1645" s="1" t="s">
        <v>59</v>
      </c>
      <c r="K1645" s="1" t="s">
        <v>207</v>
      </c>
      <c r="L1645" s="1" t="s">
        <v>38</v>
      </c>
      <c r="M1645" s="1" t="s">
        <v>38</v>
      </c>
      <c r="N1645" s="1">
        <v>64.69</v>
      </c>
      <c r="O1645" s="2">
        <v>64.69</v>
      </c>
      <c r="P1645" s="1">
        <v>11</v>
      </c>
      <c r="Q1645" s="1">
        <v>20231215</v>
      </c>
      <c r="R1645" s="1">
        <v>20231215</v>
      </c>
      <c r="S1645" s="1">
        <v>20231215</v>
      </c>
      <c r="T1645" s="1" t="s">
        <v>38</v>
      </c>
      <c r="U1645" s="1" t="b">
        <v>0</v>
      </c>
      <c r="V1645" s="1" t="b">
        <v>0</v>
      </c>
      <c r="W1645" s="1" t="str" cm="1">
        <f t="array" ref="W1645">_xlfn.XLOOKUP(MID(JuchuZan[[#This Row],[Item'#]],2,3),INDEX(_dtRg_Material,,1),INDEX(_dtRg_Material,,2),"-")</f>
        <v>-</v>
      </c>
      <c r="X1645" s="1">
        <f>JuchuZan[[#This Row],[Total Length]]/JuchuZan[[#This Row],[OrderQty]]</f>
        <v>160</v>
      </c>
      <c r="Y1645" s="87">
        <f>JuchuZan[[#This Row],[TotalPrice]]+Y1644</f>
        <v>4490552.9400000004</v>
      </c>
      <c r="Z16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5" s="1">
        <f>JuchuZan[[#This Row],[Total Length]]/JuchuZan[[#This Row],[Total Block]]</f>
        <v>160</v>
      </c>
      <c r="AB1645" s="1">
        <f>JuchuZan[[#This Row],[TotalPrice]]/JuchuZan[[#This Row],[OrderQty]]</f>
        <v>64.69</v>
      </c>
      <c r="AC1645" s="1" t="e">
        <f>_xlfn.XLOOKUP(JuchuZan[[#This Row],[H'#]],#REF!,#REF!,"NA",0)</f>
        <v>#REF!</v>
      </c>
      <c r="AD1645" s="1" t="e">
        <f>_xlfn.XLOOKUP(JuchuZan[[#This Row],[H'#]],#REF!,#REF!,"NA",0)</f>
        <v>#REF!</v>
      </c>
      <c r="AE1645" s="1" t="str">
        <f>_xlfn.XLOOKUP(JuchuZan[[#This Row],[H'#]],[3]Sheet1!$H$2:$H$1079,[3]Sheet1!$B$2:$B$1079,"NA",0)</f>
        <v>NA</v>
      </c>
    </row>
    <row r="1646" spans="1:31" hidden="1">
      <c r="A1646" s="1" t="s">
        <v>3810</v>
      </c>
      <c r="B1646" s="1" t="s">
        <v>3811</v>
      </c>
      <c r="C1646" s="1" t="s">
        <v>3812</v>
      </c>
      <c r="D1646" s="1">
        <v>1</v>
      </c>
      <c r="E1646" s="1">
        <v>460</v>
      </c>
      <c r="F1646" s="1">
        <v>0</v>
      </c>
      <c r="G1646" s="1" t="s">
        <v>3813</v>
      </c>
      <c r="H1646" s="1" t="s">
        <v>74</v>
      </c>
      <c r="I1646" s="1" t="s">
        <v>36</v>
      </c>
      <c r="J1646" s="1" t="s">
        <v>403</v>
      </c>
      <c r="K1646" s="1" t="s">
        <v>568</v>
      </c>
      <c r="L1646" s="1" t="s">
        <v>38</v>
      </c>
      <c r="M1646" s="1" t="s">
        <v>38</v>
      </c>
      <c r="N1646" s="1">
        <v>1764</v>
      </c>
      <c r="O1646" s="2">
        <v>1764</v>
      </c>
      <c r="P1646" s="1">
        <v>11</v>
      </c>
      <c r="Q1646" s="1">
        <v>20231215</v>
      </c>
      <c r="R1646" s="1">
        <v>20231215</v>
      </c>
      <c r="S1646" s="1">
        <v>20231215</v>
      </c>
      <c r="T1646" s="1" t="s">
        <v>38</v>
      </c>
      <c r="U1646" s="1" t="b">
        <v>0</v>
      </c>
      <c r="V1646" s="1" t="b">
        <v>0</v>
      </c>
      <c r="W1646" s="1" t="str" cm="1">
        <f t="array" ref="W1646">_xlfn.XLOOKUP(MID(JuchuZan[[#This Row],[Item'#]],2,3),INDEX(_dtRg_Material,,1),INDEX(_dtRg_Material,,2),"-")</f>
        <v>-</v>
      </c>
      <c r="X1646" s="1">
        <f>JuchuZan[[#This Row],[Total Length]]/JuchuZan[[#This Row],[OrderQty]]</f>
        <v>460</v>
      </c>
      <c r="Y1646" s="87">
        <f>JuchuZan[[#This Row],[TotalPrice]]+Y1645</f>
        <v>4492316.9400000004</v>
      </c>
      <c r="Z16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6" s="1" t="e">
        <f>JuchuZan[[#This Row],[Total Length]]/JuchuZan[[#This Row],[Total Block]]</f>
        <v>#DIV/0!</v>
      </c>
      <c r="AB1646" s="1">
        <f>JuchuZan[[#This Row],[TotalPrice]]/JuchuZan[[#This Row],[OrderQty]]</f>
        <v>1764</v>
      </c>
      <c r="AC1646" s="1" t="e">
        <f>_xlfn.XLOOKUP(JuchuZan[[#This Row],[H'#]],#REF!,#REF!,"NA",0)</f>
        <v>#REF!</v>
      </c>
      <c r="AD1646" s="1" t="e">
        <f>_xlfn.XLOOKUP(JuchuZan[[#This Row],[H'#]],#REF!,#REF!,"NA",0)</f>
        <v>#REF!</v>
      </c>
      <c r="AE1646" s="1" t="str">
        <f>_xlfn.XLOOKUP(JuchuZan[[#This Row],[H'#]],[3]Sheet1!$H$2:$H$1079,[3]Sheet1!$B$2:$B$1079,"NA",0)</f>
        <v>NA</v>
      </c>
    </row>
    <row r="1647" spans="1:31" hidden="1">
      <c r="A1647" s="1" t="s">
        <v>3814</v>
      </c>
      <c r="B1647" s="1" t="s">
        <v>142</v>
      </c>
      <c r="C1647" s="1" t="s">
        <v>143</v>
      </c>
      <c r="D1647" s="1">
        <v>100</v>
      </c>
      <c r="E1647" s="1">
        <v>0</v>
      </c>
      <c r="F1647" s="1">
        <v>100</v>
      </c>
      <c r="G1647" s="1" t="s">
        <v>144</v>
      </c>
      <c r="H1647" s="1" t="s">
        <v>49</v>
      </c>
      <c r="I1647" s="1" t="s">
        <v>50</v>
      </c>
      <c r="J1647" s="1" t="s">
        <v>59</v>
      </c>
      <c r="K1647" s="1" t="s">
        <v>82</v>
      </c>
      <c r="L1647" s="1" t="s">
        <v>61</v>
      </c>
      <c r="M1647" s="1" t="s">
        <v>38</v>
      </c>
      <c r="N1647" s="1">
        <v>27.77</v>
      </c>
      <c r="O1647" s="2">
        <v>2777</v>
      </c>
      <c r="P1647" s="1">
        <v>11</v>
      </c>
      <c r="Q1647" s="1">
        <v>20240112</v>
      </c>
      <c r="R1647" s="1">
        <v>20231215</v>
      </c>
      <c r="S1647" s="1">
        <v>20240112</v>
      </c>
      <c r="T1647" s="1" t="s">
        <v>38</v>
      </c>
      <c r="U1647" s="1" t="b">
        <v>1</v>
      </c>
      <c r="V1647" s="1" t="b">
        <v>0</v>
      </c>
      <c r="W1647" s="1" t="str" cm="1">
        <f t="array" ref="W1647">_xlfn.XLOOKUP(MID(JuchuZan[[#This Row],[Item'#]],2,3),INDEX(_dtRg_Material,,1),INDEX(_dtRg_Material,,2),"-")</f>
        <v>-</v>
      </c>
      <c r="X1647" s="1">
        <f>JuchuZan[[#This Row],[Total Length]]/JuchuZan[[#This Row],[OrderQty]]</f>
        <v>0</v>
      </c>
      <c r="Y1647" s="87">
        <f>JuchuZan[[#This Row],[TotalPrice]]+Y1646</f>
        <v>4495093.9400000004</v>
      </c>
      <c r="Z16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7" s="1">
        <f>JuchuZan[[#This Row],[Total Length]]/JuchuZan[[#This Row],[Total Block]]</f>
        <v>0</v>
      </c>
      <c r="AB1647" s="1">
        <f>JuchuZan[[#This Row],[TotalPrice]]/JuchuZan[[#This Row],[OrderQty]]</f>
        <v>27.77</v>
      </c>
      <c r="AC1647" s="1" t="e">
        <f>_xlfn.XLOOKUP(JuchuZan[[#This Row],[H'#]],#REF!,#REF!,"NA",0)</f>
        <v>#REF!</v>
      </c>
      <c r="AD1647" s="1" t="e">
        <f>_xlfn.XLOOKUP(JuchuZan[[#This Row],[H'#]],#REF!,#REF!,"NA",0)</f>
        <v>#REF!</v>
      </c>
      <c r="AE1647" s="1" t="str">
        <f>_xlfn.XLOOKUP(JuchuZan[[#This Row],[H'#]],[3]Sheet1!$H$2:$H$1079,[3]Sheet1!$B$2:$B$1079,"NA",0)</f>
        <v>NA</v>
      </c>
    </row>
    <row r="1648" spans="1:31" hidden="1">
      <c r="A1648" s="1" t="s">
        <v>3815</v>
      </c>
      <c r="B1648" s="1" t="s">
        <v>2440</v>
      </c>
      <c r="C1648" s="1" t="s">
        <v>838</v>
      </c>
      <c r="D1648" s="1">
        <v>80</v>
      </c>
      <c r="E1648" s="1">
        <v>160000</v>
      </c>
      <c r="F1648" s="1">
        <v>0</v>
      </c>
      <c r="G1648" s="1" t="s">
        <v>350</v>
      </c>
      <c r="H1648" s="1" t="s">
        <v>324</v>
      </c>
      <c r="I1648" s="1" t="s">
        <v>50</v>
      </c>
      <c r="J1648" s="1" t="s">
        <v>325</v>
      </c>
      <c r="K1648" s="1" t="s">
        <v>38</v>
      </c>
      <c r="L1648" s="1" t="s">
        <v>61</v>
      </c>
      <c r="M1648" s="1" t="s">
        <v>38</v>
      </c>
      <c r="N1648" s="1">
        <v>383</v>
      </c>
      <c r="O1648" s="2">
        <v>30640</v>
      </c>
      <c r="P1648" s="1">
        <v>11</v>
      </c>
      <c r="Q1648" s="1">
        <v>20230713</v>
      </c>
      <c r="R1648" s="1">
        <v>20231218</v>
      </c>
      <c r="S1648" s="1">
        <v>20231218</v>
      </c>
      <c r="T1648" s="1" t="s">
        <v>38</v>
      </c>
      <c r="U1648" s="1" t="b">
        <v>0</v>
      </c>
      <c r="V1648" s="1" t="b">
        <v>0</v>
      </c>
      <c r="W1648" s="1" t="str" cm="1">
        <f t="array" ref="W1648">_xlfn.XLOOKUP(MID(JuchuZan[[#This Row],[Item'#]],2,3),INDEX(_dtRg_Material,,1),INDEX(_dtRg_Material,,2),"-")</f>
        <v>-</v>
      </c>
      <c r="X1648" s="1">
        <f>JuchuZan[[#This Row],[Total Length]]/JuchuZan[[#This Row],[OrderQty]]</f>
        <v>2000</v>
      </c>
      <c r="Y1648" s="87">
        <f>JuchuZan[[#This Row],[TotalPrice]]+Y1647</f>
        <v>4525733.9400000004</v>
      </c>
      <c r="Z16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8" s="1" t="e">
        <f>JuchuZan[[#This Row],[Total Length]]/JuchuZan[[#This Row],[Total Block]]</f>
        <v>#DIV/0!</v>
      </c>
      <c r="AB1648" s="1">
        <f>JuchuZan[[#This Row],[TotalPrice]]/JuchuZan[[#This Row],[OrderQty]]</f>
        <v>383</v>
      </c>
      <c r="AC1648" s="1" t="e">
        <f>_xlfn.XLOOKUP(JuchuZan[[#This Row],[H'#]],#REF!,#REF!,"NA",0)</f>
        <v>#REF!</v>
      </c>
      <c r="AD1648" s="1" t="e">
        <f>_xlfn.XLOOKUP(JuchuZan[[#This Row],[H'#]],#REF!,#REF!,"NA",0)</f>
        <v>#REF!</v>
      </c>
      <c r="AE1648" s="1" t="str">
        <f>_xlfn.XLOOKUP(JuchuZan[[#This Row],[H'#]],[3]Sheet1!$H$2:$H$1079,[3]Sheet1!$B$2:$B$1079,"NA",0)</f>
        <v>NA</v>
      </c>
    </row>
    <row r="1649" spans="1:31" hidden="1">
      <c r="A1649" s="1" t="s">
        <v>3816</v>
      </c>
      <c r="B1649" s="1" t="s">
        <v>3090</v>
      </c>
      <c r="C1649" s="1" t="s">
        <v>3091</v>
      </c>
      <c r="D1649" s="1">
        <v>75</v>
      </c>
      <c r="E1649" s="1">
        <v>120000</v>
      </c>
      <c r="F1649" s="1">
        <v>150</v>
      </c>
      <c r="G1649" s="1" t="s">
        <v>3092</v>
      </c>
      <c r="H1649" s="1" t="s">
        <v>1171</v>
      </c>
      <c r="I1649" s="1" t="s">
        <v>233</v>
      </c>
      <c r="J1649" s="1" t="s">
        <v>59</v>
      </c>
      <c r="K1649" s="1" t="s">
        <v>105</v>
      </c>
      <c r="L1649" s="1" t="s">
        <v>38</v>
      </c>
      <c r="M1649" s="1" t="s">
        <v>38</v>
      </c>
      <c r="N1649" s="1">
        <v>73</v>
      </c>
      <c r="O1649" s="2">
        <v>5475</v>
      </c>
      <c r="P1649" s="1">
        <v>11</v>
      </c>
      <c r="Q1649" s="1">
        <v>20231218</v>
      </c>
      <c r="R1649" s="1">
        <v>20231218</v>
      </c>
      <c r="S1649" s="1">
        <v>20231218</v>
      </c>
      <c r="T1649" s="1" t="s">
        <v>38</v>
      </c>
      <c r="U1649" s="1" t="b">
        <v>0</v>
      </c>
      <c r="V1649" s="1" t="b">
        <v>0</v>
      </c>
      <c r="W1649" s="1" t="str" cm="1">
        <f t="array" ref="W1649">_xlfn.XLOOKUP(MID(JuchuZan[[#This Row],[Item'#]],2,3),INDEX(_dtRg_Material,,1),INDEX(_dtRg_Material,,2),"-")</f>
        <v>-</v>
      </c>
      <c r="X1649" s="1">
        <f>JuchuZan[[#This Row],[Total Length]]/JuchuZan[[#This Row],[OrderQty]]</f>
        <v>1600</v>
      </c>
      <c r="Y1649" s="87">
        <f>JuchuZan[[#This Row],[TotalPrice]]+Y1648</f>
        <v>4531208.9400000004</v>
      </c>
      <c r="Z16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49" s="1">
        <f>JuchuZan[[#This Row],[Total Length]]/JuchuZan[[#This Row],[Total Block]]</f>
        <v>800</v>
      </c>
      <c r="AB1649" s="1">
        <f>JuchuZan[[#This Row],[TotalPrice]]/JuchuZan[[#This Row],[OrderQty]]</f>
        <v>73</v>
      </c>
      <c r="AC1649" s="1" t="e">
        <f>_xlfn.XLOOKUP(JuchuZan[[#This Row],[H'#]],#REF!,#REF!,"NA",0)</f>
        <v>#REF!</v>
      </c>
      <c r="AD1649" s="1" t="e">
        <f>_xlfn.XLOOKUP(JuchuZan[[#This Row],[H'#]],#REF!,#REF!,"NA",0)</f>
        <v>#REF!</v>
      </c>
      <c r="AE1649" s="1" t="str">
        <f>_xlfn.XLOOKUP(JuchuZan[[#This Row],[H'#]],[3]Sheet1!$H$2:$H$1079,[3]Sheet1!$B$2:$B$1079,"NA",0)</f>
        <v>NA</v>
      </c>
    </row>
    <row r="1650" spans="1:31" hidden="1">
      <c r="A1650" s="1" t="s">
        <v>3817</v>
      </c>
      <c r="B1650" s="1" t="s">
        <v>957</v>
      </c>
      <c r="C1650" s="1" t="s">
        <v>958</v>
      </c>
      <c r="D1650" s="1">
        <v>200</v>
      </c>
      <c r="E1650" s="1">
        <v>220000</v>
      </c>
      <c r="F1650" s="1">
        <v>200</v>
      </c>
      <c r="G1650" s="1" t="s">
        <v>959</v>
      </c>
      <c r="H1650" s="1" t="s">
        <v>172</v>
      </c>
      <c r="I1650" s="1" t="s">
        <v>173</v>
      </c>
      <c r="J1650" s="1" t="s">
        <v>243</v>
      </c>
      <c r="K1650" s="1" t="s">
        <v>960</v>
      </c>
      <c r="L1650" s="1" t="s">
        <v>38</v>
      </c>
      <c r="M1650" s="1" t="s">
        <v>38</v>
      </c>
      <c r="N1650" s="1">
        <v>76</v>
      </c>
      <c r="O1650" s="2">
        <v>15200</v>
      </c>
      <c r="P1650" s="1">
        <v>11</v>
      </c>
      <c r="Q1650" s="1">
        <v>20231218</v>
      </c>
      <c r="R1650" s="1">
        <v>20231218</v>
      </c>
      <c r="S1650" s="1">
        <v>20231218</v>
      </c>
      <c r="T1650" s="1" t="s">
        <v>38</v>
      </c>
      <c r="U1650" s="1" t="b">
        <v>0</v>
      </c>
      <c r="V1650" s="1" t="b">
        <v>0</v>
      </c>
      <c r="W1650" s="1" t="str" cm="1">
        <f t="array" ref="W1650">_xlfn.XLOOKUP(MID(JuchuZan[[#This Row],[Item'#]],2,3),INDEX(_dtRg_Material,,1),INDEX(_dtRg_Material,,2),"-")</f>
        <v>M</v>
      </c>
      <c r="X1650" s="1">
        <f>JuchuZan[[#This Row],[Total Length]]/JuchuZan[[#This Row],[OrderQty]]</f>
        <v>1100</v>
      </c>
      <c r="Y1650" s="87">
        <f>JuchuZan[[#This Row],[TotalPrice]]+Y1649</f>
        <v>4546408.9400000004</v>
      </c>
      <c r="Z16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0" s="1">
        <f>JuchuZan[[#This Row],[Total Length]]/JuchuZan[[#This Row],[Total Block]]</f>
        <v>1100</v>
      </c>
      <c r="AB1650" s="1">
        <f>JuchuZan[[#This Row],[TotalPrice]]/JuchuZan[[#This Row],[OrderQty]]</f>
        <v>76</v>
      </c>
      <c r="AC1650" s="1" t="e">
        <f>_xlfn.XLOOKUP(JuchuZan[[#This Row],[H'#]],#REF!,#REF!,"NA",0)</f>
        <v>#REF!</v>
      </c>
      <c r="AD1650" s="1" t="e">
        <f>_xlfn.XLOOKUP(JuchuZan[[#This Row],[H'#]],#REF!,#REF!,"NA",0)</f>
        <v>#REF!</v>
      </c>
      <c r="AE1650" s="1" t="str">
        <f>_xlfn.XLOOKUP(JuchuZan[[#This Row],[H'#]],[3]Sheet1!$H$2:$H$1079,[3]Sheet1!$B$2:$B$1079,"NA",0)</f>
        <v>NA</v>
      </c>
    </row>
    <row r="1651" spans="1:31" hidden="1">
      <c r="A1651" s="1" t="s">
        <v>3818</v>
      </c>
      <c r="B1651" s="1" t="s">
        <v>3548</v>
      </c>
      <c r="C1651" s="1" t="s">
        <v>3549</v>
      </c>
      <c r="D1651" s="1">
        <v>1</v>
      </c>
      <c r="E1651" s="1">
        <v>0</v>
      </c>
      <c r="F1651" s="1">
        <v>1</v>
      </c>
      <c r="G1651" s="1" t="s">
        <v>123</v>
      </c>
      <c r="H1651" s="1" t="s">
        <v>157</v>
      </c>
      <c r="I1651" s="1" t="s">
        <v>67</v>
      </c>
      <c r="J1651" s="1" t="s">
        <v>68</v>
      </c>
      <c r="K1651" s="1" t="s">
        <v>52</v>
      </c>
      <c r="L1651" s="1" t="s">
        <v>38</v>
      </c>
      <c r="M1651" s="1" t="s">
        <v>38</v>
      </c>
      <c r="N1651" s="1">
        <v>157</v>
      </c>
      <c r="O1651" s="2">
        <v>157</v>
      </c>
      <c r="P1651" s="1">
        <v>11</v>
      </c>
      <c r="Q1651" s="1">
        <v>20231219</v>
      </c>
      <c r="R1651" s="1">
        <v>20231219</v>
      </c>
      <c r="S1651" s="1">
        <v>20231219</v>
      </c>
      <c r="T1651" s="1" t="s">
        <v>38</v>
      </c>
      <c r="U1651" s="1" t="b">
        <v>0</v>
      </c>
      <c r="V1651" s="1" t="b">
        <v>0</v>
      </c>
      <c r="W1651" s="1" t="str" cm="1">
        <f t="array" ref="W1651">_xlfn.XLOOKUP(MID(JuchuZan[[#This Row],[Item'#]],2,3),INDEX(_dtRg_Material,,1),INDEX(_dtRg_Material,,2),"-")</f>
        <v>-</v>
      </c>
      <c r="X1651" s="1">
        <f>JuchuZan[[#This Row],[Total Length]]/JuchuZan[[#This Row],[OrderQty]]</f>
        <v>0</v>
      </c>
      <c r="Y1651" s="87">
        <f>JuchuZan[[#This Row],[TotalPrice]]+Y1650</f>
        <v>4546565.9400000004</v>
      </c>
      <c r="Z16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1" s="1">
        <f>JuchuZan[[#This Row],[Total Length]]/JuchuZan[[#This Row],[Total Block]]</f>
        <v>0</v>
      </c>
      <c r="AB1651" s="1">
        <f>JuchuZan[[#This Row],[TotalPrice]]/JuchuZan[[#This Row],[OrderQty]]</f>
        <v>157</v>
      </c>
      <c r="AC1651" s="1" t="e">
        <f>_xlfn.XLOOKUP(JuchuZan[[#This Row],[H'#]],#REF!,#REF!,"NA",0)</f>
        <v>#REF!</v>
      </c>
      <c r="AD1651" s="1" t="e">
        <f>_xlfn.XLOOKUP(JuchuZan[[#This Row],[H'#]],#REF!,#REF!,"NA",0)</f>
        <v>#REF!</v>
      </c>
      <c r="AE1651" s="1" t="str">
        <f>_xlfn.XLOOKUP(JuchuZan[[#This Row],[H'#]],[3]Sheet1!$H$2:$H$1079,[3]Sheet1!$B$2:$B$1079,"NA",0)</f>
        <v>NA</v>
      </c>
    </row>
    <row r="1652" spans="1:31" hidden="1">
      <c r="A1652" s="1" t="s">
        <v>3819</v>
      </c>
      <c r="B1652" s="1" t="s">
        <v>1584</v>
      </c>
      <c r="C1652" s="1" t="s">
        <v>1585</v>
      </c>
      <c r="D1652" s="1">
        <v>1</v>
      </c>
      <c r="E1652" s="1">
        <v>4851</v>
      </c>
      <c r="F1652" s="1">
        <v>0</v>
      </c>
      <c r="G1652" s="1" t="s">
        <v>123</v>
      </c>
      <c r="H1652" s="1" t="s">
        <v>324</v>
      </c>
      <c r="I1652" s="1" t="s">
        <v>50</v>
      </c>
      <c r="J1652" s="1" t="s">
        <v>68</v>
      </c>
      <c r="K1652" s="1" t="s">
        <v>38</v>
      </c>
      <c r="L1652" s="1" t="s">
        <v>61</v>
      </c>
      <c r="M1652" s="1" t="s">
        <v>38</v>
      </c>
      <c r="N1652" s="1">
        <v>630</v>
      </c>
      <c r="O1652" s="2">
        <v>630</v>
      </c>
      <c r="P1652" s="1">
        <v>11</v>
      </c>
      <c r="Q1652" s="1">
        <v>20231219</v>
      </c>
      <c r="R1652" s="1">
        <v>20231219</v>
      </c>
      <c r="S1652" s="1">
        <v>20231219</v>
      </c>
      <c r="T1652" s="1" t="s">
        <v>1586</v>
      </c>
      <c r="U1652" s="1" t="b">
        <v>0</v>
      </c>
      <c r="V1652" s="1" t="b">
        <v>0</v>
      </c>
      <c r="W1652" s="1" t="str" cm="1">
        <f t="array" ref="W1652">_xlfn.XLOOKUP(MID(JuchuZan[[#This Row],[Item'#]],2,3),INDEX(_dtRg_Material,,1),INDEX(_dtRg_Material,,2),"-")</f>
        <v>-</v>
      </c>
      <c r="X1652" s="1">
        <f>JuchuZan[[#This Row],[Total Length]]/JuchuZan[[#This Row],[OrderQty]]</f>
        <v>4851</v>
      </c>
      <c r="Y1652" s="87">
        <f>JuchuZan[[#This Row],[TotalPrice]]+Y1651</f>
        <v>4547195.9400000004</v>
      </c>
      <c r="Z16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2" s="1" t="e">
        <f>JuchuZan[[#This Row],[Total Length]]/JuchuZan[[#This Row],[Total Block]]</f>
        <v>#DIV/0!</v>
      </c>
      <c r="AB1652" s="1">
        <f>JuchuZan[[#This Row],[TotalPrice]]/JuchuZan[[#This Row],[OrderQty]]</f>
        <v>630</v>
      </c>
      <c r="AC1652" s="1" t="e">
        <f>_xlfn.XLOOKUP(JuchuZan[[#This Row],[H'#]],#REF!,#REF!,"NA",0)</f>
        <v>#REF!</v>
      </c>
      <c r="AD1652" s="1" t="e">
        <f>_xlfn.XLOOKUP(JuchuZan[[#This Row],[H'#]],#REF!,#REF!,"NA",0)</f>
        <v>#REF!</v>
      </c>
      <c r="AE1652" s="1" t="str">
        <f>_xlfn.XLOOKUP(JuchuZan[[#This Row],[H'#]],[3]Sheet1!$H$2:$H$1079,[3]Sheet1!$B$2:$B$1079,"NA",0)</f>
        <v>NA</v>
      </c>
    </row>
    <row r="1653" spans="1:31" hidden="1">
      <c r="A1653" s="1" t="s">
        <v>3820</v>
      </c>
      <c r="B1653" s="1" t="s">
        <v>3552</v>
      </c>
      <c r="C1653" s="1" t="s">
        <v>3553</v>
      </c>
      <c r="D1653" s="1">
        <v>1</v>
      </c>
      <c r="E1653" s="1">
        <v>3430</v>
      </c>
      <c r="F1653" s="1">
        <v>0</v>
      </c>
      <c r="G1653" s="1" t="s">
        <v>123</v>
      </c>
      <c r="H1653" s="1" t="s">
        <v>324</v>
      </c>
      <c r="I1653" s="1" t="s">
        <v>50</v>
      </c>
      <c r="J1653" s="1" t="s">
        <v>51</v>
      </c>
      <c r="K1653" s="1" t="s">
        <v>38</v>
      </c>
      <c r="L1653" s="1" t="s">
        <v>61</v>
      </c>
      <c r="M1653" s="1" t="s">
        <v>38</v>
      </c>
      <c r="N1653" s="1">
        <v>317</v>
      </c>
      <c r="O1653" s="2">
        <v>317</v>
      </c>
      <c r="P1653" s="1">
        <v>11</v>
      </c>
      <c r="Q1653" s="1">
        <v>20231219</v>
      </c>
      <c r="R1653" s="1">
        <v>20231219</v>
      </c>
      <c r="S1653" s="1">
        <v>20231219</v>
      </c>
      <c r="T1653" s="1" t="s">
        <v>3554</v>
      </c>
      <c r="U1653" s="1" t="b">
        <v>0</v>
      </c>
      <c r="V1653" s="1" t="b">
        <v>0</v>
      </c>
      <c r="W1653" s="1" t="str" cm="1">
        <f t="array" ref="W1653">_xlfn.XLOOKUP(MID(JuchuZan[[#This Row],[Item'#]],2,3),INDEX(_dtRg_Material,,1),INDEX(_dtRg_Material,,2),"-")</f>
        <v>-</v>
      </c>
      <c r="X1653" s="1">
        <f>JuchuZan[[#This Row],[Total Length]]/JuchuZan[[#This Row],[OrderQty]]</f>
        <v>3430</v>
      </c>
      <c r="Y1653" s="87">
        <f>JuchuZan[[#This Row],[TotalPrice]]+Y1652</f>
        <v>4547512.9400000004</v>
      </c>
      <c r="Z16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3" s="1" t="e">
        <f>JuchuZan[[#This Row],[Total Length]]/JuchuZan[[#This Row],[Total Block]]</f>
        <v>#DIV/0!</v>
      </c>
      <c r="AB1653" s="1">
        <f>JuchuZan[[#This Row],[TotalPrice]]/JuchuZan[[#This Row],[OrderQty]]</f>
        <v>317</v>
      </c>
      <c r="AC1653" s="1" t="e">
        <f>_xlfn.XLOOKUP(JuchuZan[[#This Row],[H'#]],#REF!,#REF!,"NA",0)</f>
        <v>#REF!</v>
      </c>
      <c r="AD1653" s="1" t="e">
        <f>_xlfn.XLOOKUP(JuchuZan[[#This Row],[H'#]],#REF!,#REF!,"NA",0)</f>
        <v>#REF!</v>
      </c>
      <c r="AE1653" s="1" t="str">
        <f>_xlfn.XLOOKUP(JuchuZan[[#This Row],[H'#]],[3]Sheet1!$H$2:$H$1079,[3]Sheet1!$B$2:$B$1079,"NA",0)</f>
        <v>NA</v>
      </c>
    </row>
    <row r="1654" spans="1:31" hidden="1">
      <c r="A1654" s="1" t="s">
        <v>3821</v>
      </c>
      <c r="B1654" s="1" t="s">
        <v>3822</v>
      </c>
      <c r="C1654" s="1" t="s">
        <v>3823</v>
      </c>
      <c r="D1654" s="1">
        <v>10</v>
      </c>
      <c r="E1654" s="1">
        <v>10400</v>
      </c>
      <c r="F1654" s="1">
        <v>20</v>
      </c>
      <c r="G1654" s="1" t="s">
        <v>139</v>
      </c>
      <c r="H1654" s="1" t="s">
        <v>49</v>
      </c>
      <c r="I1654" s="1" t="s">
        <v>50</v>
      </c>
      <c r="J1654" s="1" t="s">
        <v>114</v>
      </c>
      <c r="K1654" s="1" t="s">
        <v>60</v>
      </c>
      <c r="L1654" s="1" t="s">
        <v>96</v>
      </c>
      <c r="M1654" s="1" t="s">
        <v>53</v>
      </c>
      <c r="N1654" s="1">
        <v>212</v>
      </c>
      <c r="O1654" s="2">
        <v>2120</v>
      </c>
      <c r="P1654" s="1">
        <v>11</v>
      </c>
      <c r="Q1654" s="1">
        <v>20231226</v>
      </c>
      <c r="R1654" s="1">
        <v>20231219</v>
      </c>
      <c r="S1654" s="1">
        <v>20231219</v>
      </c>
      <c r="T1654" s="1" t="s">
        <v>38</v>
      </c>
      <c r="U1654" s="1" t="b">
        <v>0</v>
      </c>
      <c r="V1654" s="1" t="b">
        <v>0</v>
      </c>
      <c r="W1654" s="1" t="str" cm="1">
        <f t="array" ref="W1654">_xlfn.XLOOKUP(MID(JuchuZan[[#This Row],[Item'#]],2,3),INDEX(_dtRg_Material,,1),INDEX(_dtRg_Material,,2),"-")</f>
        <v>-</v>
      </c>
      <c r="X1654" s="1">
        <f>JuchuZan[[#This Row],[Total Length]]/JuchuZan[[#This Row],[OrderQty]]</f>
        <v>1040</v>
      </c>
      <c r="Y1654" s="87">
        <f>JuchuZan[[#This Row],[TotalPrice]]+Y1653</f>
        <v>4549632.9400000004</v>
      </c>
      <c r="Z16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4" s="1">
        <f>JuchuZan[[#This Row],[Total Length]]/JuchuZan[[#This Row],[Total Block]]</f>
        <v>520</v>
      </c>
      <c r="AB1654" s="1">
        <f>JuchuZan[[#This Row],[TotalPrice]]/JuchuZan[[#This Row],[OrderQty]]</f>
        <v>212</v>
      </c>
      <c r="AC1654" s="1" t="e">
        <f>_xlfn.XLOOKUP(JuchuZan[[#This Row],[H'#]],#REF!,#REF!,"NA",0)</f>
        <v>#REF!</v>
      </c>
      <c r="AD1654" s="1" t="e">
        <f>_xlfn.XLOOKUP(JuchuZan[[#This Row],[H'#]],#REF!,#REF!,"NA",0)</f>
        <v>#REF!</v>
      </c>
      <c r="AE1654" s="1" t="str">
        <f>_xlfn.XLOOKUP(JuchuZan[[#This Row],[H'#]],[3]Sheet1!$H$2:$H$1079,[3]Sheet1!$B$2:$B$1079,"NA",0)</f>
        <v>NA</v>
      </c>
    </row>
    <row r="1655" spans="1:31" hidden="1">
      <c r="A1655" s="1" t="s">
        <v>3824</v>
      </c>
      <c r="B1655" s="1" t="s">
        <v>3825</v>
      </c>
      <c r="C1655" s="1" t="s">
        <v>3826</v>
      </c>
      <c r="D1655" s="1">
        <v>12</v>
      </c>
      <c r="E1655" s="1">
        <v>15600</v>
      </c>
      <c r="F1655" s="1">
        <v>24</v>
      </c>
      <c r="G1655" s="1" t="s">
        <v>139</v>
      </c>
      <c r="H1655" s="1" t="s">
        <v>49</v>
      </c>
      <c r="I1655" s="1" t="s">
        <v>50</v>
      </c>
      <c r="J1655" s="1" t="s">
        <v>114</v>
      </c>
      <c r="K1655" s="1" t="s">
        <v>60</v>
      </c>
      <c r="L1655" s="1" t="s">
        <v>96</v>
      </c>
      <c r="M1655" s="1" t="s">
        <v>53</v>
      </c>
      <c r="N1655" s="1">
        <v>237</v>
      </c>
      <c r="O1655" s="2">
        <v>2844</v>
      </c>
      <c r="P1655" s="1">
        <v>11</v>
      </c>
      <c r="Q1655" s="1">
        <v>20231226</v>
      </c>
      <c r="R1655" s="1">
        <v>20231219</v>
      </c>
      <c r="S1655" s="1">
        <v>20231219</v>
      </c>
      <c r="T1655" s="1" t="s">
        <v>38</v>
      </c>
      <c r="U1655" s="1" t="b">
        <v>0</v>
      </c>
      <c r="V1655" s="1" t="b">
        <v>0</v>
      </c>
      <c r="W1655" s="1" t="str" cm="1">
        <f t="array" ref="W1655">_xlfn.XLOOKUP(MID(JuchuZan[[#This Row],[Item'#]],2,3),INDEX(_dtRg_Material,,1),INDEX(_dtRg_Material,,2),"-")</f>
        <v>-</v>
      </c>
      <c r="X1655" s="1">
        <f>JuchuZan[[#This Row],[Total Length]]/JuchuZan[[#This Row],[OrderQty]]</f>
        <v>1300</v>
      </c>
      <c r="Y1655" s="87">
        <f>JuchuZan[[#This Row],[TotalPrice]]+Y1654</f>
        <v>4552476.9400000004</v>
      </c>
      <c r="Z16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5" s="1">
        <f>JuchuZan[[#This Row],[Total Length]]/JuchuZan[[#This Row],[Total Block]]</f>
        <v>650</v>
      </c>
      <c r="AB1655" s="1">
        <f>JuchuZan[[#This Row],[TotalPrice]]/JuchuZan[[#This Row],[OrderQty]]</f>
        <v>237</v>
      </c>
      <c r="AC1655" s="1" t="e">
        <f>_xlfn.XLOOKUP(JuchuZan[[#This Row],[H'#]],#REF!,#REF!,"NA",0)</f>
        <v>#REF!</v>
      </c>
      <c r="AD1655" s="1" t="e">
        <f>_xlfn.XLOOKUP(JuchuZan[[#This Row],[H'#]],#REF!,#REF!,"NA",0)</f>
        <v>#REF!</v>
      </c>
      <c r="AE1655" s="1" t="str">
        <f>_xlfn.XLOOKUP(JuchuZan[[#This Row],[H'#]],[3]Sheet1!$H$2:$H$1079,[3]Sheet1!$B$2:$B$1079,"NA",0)</f>
        <v>NA</v>
      </c>
    </row>
    <row r="1656" spans="1:31" hidden="1">
      <c r="A1656" s="1" t="s">
        <v>3827</v>
      </c>
      <c r="B1656" s="1" t="s">
        <v>142</v>
      </c>
      <c r="C1656" s="1" t="s">
        <v>143</v>
      </c>
      <c r="D1656" s="1">
        <v>100</v>
      </c>
      <c r="E1656" s="1">
        <v>0</v>
      </c>
      <c r="F1656" s="1">
        <v>100</v>
      </c>
      <c r="G1656" s="1" t="s">
        <v>144</v>
      </c>
      <c r="H1656" s="1" t="s">
        <v>49</v>
      </c>
      <c r="I1656" s="1" t="s">
        <v>50</v>
      </c>
      <c r="J1656" s="1" t="s">
        <v>59</v>
      </c>
      <c r="K1656" s="1" t="s">
        <v>82</v>
      </c>
      <c r="L1656" s="1" t="s">
        <v>61</v>
      </c>
      <c r="M1656" s="1" t="s">
        <v>38</v>
      </c>
      <c r="N1656" s="1">
        <v>27.77</v>
      </c>
      <c r="O1656" s="2">
        <v>2777</v>
      </c>
      <c r="P1656" s="1">
        <v>11</v>
      </c>
      <c r="Q1656" s="1">
        <v>20231219</v>
      </c>
      <c r="R1656" s="1">
        <v>20231219</v>
      </c>
      <c r="S1656" s="1">
        <v>20231219</v>
      </c>
      <c r="T1656" s="1" t="s">
        <v>38</v>
      </c>
      <c r="U1656" s="1" t="b">
        <v>1</v>
      </c>
      <c r="V1656" s="1" t="b">
        <v>0</v>
      </c>
      <c r="W1656" s="1" t="str" cm="1">
        <f t="array" ref="W1656">_xlfn.XLOOKUP(MID(JuchuZan[[#This Row],[Item'#]],2,3),INDEX(_dtRg_Material,,1),INDEX(_dtRg_Material,,2),"-")</f>
        <v>-</v>
      </c>
      <c r="X1656" s="1">
        <f>JuchuZan[[#This Row],[Total Length]]/JuchuZan[[#This Row],[OrderQty]]</f>
        <v>0</v>
      </c>
      <c r="Y1656" s="87">
        <f>JuchuZan[[#This Row],[TotalPrice]]+Y1655</f>
        <v>4555253.9400000004</v>
      </c>
      <c r="Z16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6" s="1">
        <f>JuchuZan[[#This Row],[Total Length]]/JuchuZan[[#This Row],[Total Block]]</f>
        <v>0</v>
      </c>
      <c r="AB1656" s="1">
        <f>JuchuZan[[#This Row],[TotalPrice]]/JuchuZan[[#This Row],[OrderQty]]</f>
        <v>27.77</v>
      </c>
      <c r="AC1656" s="1" t="e">
        <f>_xlfn.XLOOKUP(JuchuZan[[#This Row],[H'#]],#REF!,#REF!,"NA",0)</f>
        <v>#REF!</v>
      </c>
      <c r="AD1656" s="1" t="e">
        <f>_xlfn.XLOOKUP(JuchuZan[[#This Row],[H'#]],#REF!,#REF!,"NA",0)</f>
        <v>#REF!</v>
      </c>
      <c r="AE1656" s="1" t="str">
        <f>_xlfn.XLOOKUP(JuchuZan[[#This Row],[H'#]],[3]Sheet1!$H$2:$H$1079,[3]Sheet1!$B$2:$B$1079,"NA",0)</f>
        <v>NA</v>
      </c>
    </row>
    <row r="1657" spans="1:31" hidden="1">
      <c r="A1657" s="1" t="s">
        <v>3828</v>
      </c>
      <c r="B1657" s="1" t="s">
        <v>2548</v>
      </c>
      <c r="C1657" s="1" t="s">
        <v>2549</v>
      </c>
      <c r="D1657" s="1">
        <v>50</v>
      </c>
      <c r="E1657" s="1">
        <v>0</v>
      </c>
      <c r="F1657" s="1">
        <v>0</v>
      </c>
      <c r="G1657" s="1" t="s">
        <v>2550</v>
      </c>
      <c r="H1657" s="1" t="s">
        <v>270</v>
      </c>
      <c r="I1657" s="1" t="s">
        <v>271</v>
      </c>
      <c r="J1657" s="1" t="s">
        <v>38</v>
      </c>
      <c r="K1657" s="1" t="s">
        <v>38</v>
      </c>
      <c r="L1657" s="1" t="s">
        <v>38</v>
      </c>
      <c r="M1657" s="1" t="s">
        <v>38</v>
      </c>
      <c r="N1657" s="1">
        <v>479</v>
      </c>
      <c r="O1657" s="2">
        <v>23950</v>
      </c>
      <c r="P1657" s="1">
        <v>11</v>
      </c>
      <c r="Q1657" s="1">
        <v>20231220</v>
      </c>
      <c r="R1657" s="1">
        <v>20231220</v>
      </c>
      <c r="S1657" s="1">
        <v>0</v>
      </c>
      <c r="T1657" s="1" t="s">
        <v>38</v>
      </c>
      <c r="U1657" s="1" t="b">
        <v>0</v>
      </c>
      <c r="V1657" s="1" t="b">
        <v>0</v>
      </c>
      <c r="W1657" s="1" t="str" cm="1">
        <f t="array" ref="W1657">_xlfn.XLOOKUP(MID(JuchuZan[[#This Row],[Item'#]],2,3),INDEX(_dtRg_Material,,1),INDEX(_dtRg_Material,,2),"-")</f>
        <v>-</v>
      </c>
      <c r="X1657" s="1">
        <f>JuchuZan[[#This Row],[Total Length]]/JuchuZan[[#This Row],[OrderQty]]</f>
        <v>0</v>
      </c>
      <c r="Y1657" s="87">
        <f>JuchuZan[[#This Row],[TotalPrice]]+Y1656</f>
        <v>4579203.9400000004</v>
      </c>
      <c r="Z16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7" s="1" t="e">
        <f>JuchuZan[[#This Row],[Total Length]]/JuchuZan[[#This Row],[Total Block]]</f>
        <v>#DIV/0!</v>
      </c>
      <c r="AB1657" s="1">
        <f>JuchuZan[[#This Row],[TotalPrice]]/JuchuZan[[#This Row],[OrderQty]]</f>
        <v>479</v>
      </c>
      <c r="AC1657" s="1" t="e">
        <f>_xlfn.XLOOKUP(JuchuZan[[#This Row],[H'#]],#REF!,#REF!,"NA",0)</f>
        <v>#REF!</v>
      </c>
      <c r="AD1657" s="1" t="e">
        <f>_xlfn.XLOOKUP(JuchuZan[[#This Row],[H'#]],#REF!,#REF!,"NA",0)</f>
        <v>#REF!</v>
      </c>
      <c r="AE1657" s="1" t="str">
        <f>_xlfn.XLOOKUP(JuchuZan[[#This Row],[H'#]],[3]Sheet1!$H$2:$H$1079,[3]Sheet1!$B$2:$B$1079,"NA",0)</f>
        <v>NA</v>
      </c>
    </row>
    <row r="1658" spans="1:31" hidden="1">
      <c r="A1658" s="1" t="s">
        <v>3829</v>
      </c>
      <c r="B1658" s="1" t="s">
        <v>3239</v>
      </c>
      <c r="C1658" s="1" t="s">
        <v>3240</v>
      </c>
      <c r="D1658" s="1">
        <v>4</v>
      </c>
      <c r="E1658" s="1">
        <v>2192</v>
      </c>
      <c r="F1658" s="1">
        <v>8</v>
      </c>
      <c r="G1658" s="1" t="s">
        <v>135</v>
      </c>
      <c r="H1658" s="1" t="s">
        <v>49</v>
      </c>
      <c r="I1658" s="1" t="s">
        <v>50</v>
      </c>
      <c r="J1658" s="1" t="s">
        <v>59</v>
      </c>
      <c r="K1658" s="1" t="s">
        <v>82</v>
      </c>
      <c r="L1658" s="1" t="s">
        <v>38</v>
      </c>
      <c r="M1658" s="1" t="s">
        <v>53</v>
      </c>
      <c r="N1658" s="1">
        <v>233</v>
      </c>
      <c r="O1658" s="2">
        <v>932</v>
      </c>
      <c r="P1658" s="1">
        <v>11</v>
      </c>
      <c r="Q1658" s="1">
        <v>20231227</v>
      </c>
      <c r="R1658" s="1">
        <v>20231220</v>
      </c>
      <c r="S1658" s="1">
        <v>20231220</v>
      </c>
      <c r="T1658" s="1" t="s">
        <v>38</v>
      </c>
      <c r="U1658" s="1" t="b">
        <v>1</v>
      </c>
      <c r="V1658" s="1" t="b">
        <v>0</v>
      </c>
      <c r="W1658" s="1" t="str" cm="1">
        <f t="array" ref="W1658">_xlfn.XLOOKUP(MID(JuchuZan[[#This Row],[Item'#]],2,3),INDEX(_dtRg_Material,,1),INDEX(_dtRg_Material,,2),"-")</f>
        <v>-</v>
      </c>
      <c r="X1658" s="1">
        <f>JuchuZan[[#This Row],[Total Length]]/JuchuZan[[#This Row],[OrderQty]]</f>
        <v>548</v>
      </c>
      <c r="Y1658" s="87">
        <f>JuchuZan[[#This Row],[TotalPrice]]+Y1657</f>
        <v>4580135.9400000004</v>
      </c>
      <c r="Z16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8" s="1">
        <f>JuchuZan[[#This Row],[Total Length]]/JuchuZan[[#This Row],[Total Block]]</f>
        <v>274</v>
      </c>
      <c r="AB1658" s="1">
        <f>JuchuZan[[#This Row],[TotalPrice]]/JuchuZan[[#This Row],[OrderQty]]</f>
        <v>233</v>
      </c>
      <c r="AC1658" s="1" t="e">
        <f>_xlfn.XLOOKUP(JuchuZan[[#This Row],[H'#]],#REF!,#REF!,"NA",0)</f>
        <v>#REF!</v>
      </c>
      <c r="AD1658" s="1" t="e">
        <f>_xlfn.XLOOKUP(JuchuZan[[#This Row],[H'#]],#REF!,#REF!,"NA",0)</f>
        <v>#REF!</v>
      </c>
      <c r="AE1658" s="1" t="str">
        <f>_xlfn.XLOOKUP(JuchuZan[[#This Row],[H'#]],[3]Sheet1!$H$2:$H$1079,[3]Sheet1!$B$2:$B$1079,"NA",0)</f>
        <v>NA</v>
      </c>
    </row>
    <row r="1659" spans="1:31" hidden="1">
      <c r="A1659" s="1" t="s">
        <v>3830</v>
      </c>
      <c r="B1659" s="1" t="s">
        <v>3831</v>
      </c>
      <c r="C1659" s="1" t="s">
        <v>3832</v>
      </c>
      <c r="D1659" s="1">
        <v>10</v>
      </c>
      <c r="E1659" s="1">
        <v>3500</v>
      </c>
      <c r="F1659" s="1">
        <v>20</v>
      </c>
      <c r="G1659" s="1" t="s">
        <v>835</v>
      </c>
      <c r="H1659" s="1" t="s">
        <v>172</v>
      </c>
      <c r="I1659" s="1" t="s">
        <v>173</v>
      </c>
      <c r="J1659" s="1" t="s">
        <v>174</v>
      </c>
      <c r="K1659" s="1" t="s">
        <v>38</v>
      </c>
      <c r="L1659" s="1" t="s">
        <v>38</v>
      </c>
      <c r="M1659" s="1" t="s">
        <v>38</v>
      </c>
      <c r="N1659" s="1">
        <v>61.89</v>
      </c>
      <c r="O1659" s="2">
        <v>618.9</v>
      </c>
      <c r="P1659" s="1">
        <v>11</v>
      </c>
      <c r="Q1659" s="1">
        <v>20231220</v>
      </c>
      <c r="R1659" s="1">
        <v>20231220</v>
      </c>
      <c r="S1659" s="1">
        <v>20231220</v>
      </c>
      <c r="T1659" s="1" t="s">
        <v>38</v>
      </c>
      <c r="U1659" s="1" t="b">
        <v>0</v>
      </c>
      <c r="V1659" s="1" t="b">
        <v>0</v>
      </c>
      <c r="W1659" s="1" t="str" cm="1">
        <f t="array" ref="W1659">_xlfn.XLOOKUP(MID(JuchuZan[[#This Row],[Item'#]],2,3),INDEX(_dtRg_Material,,1),INDEX(_dtRg_Material,,2),"-")</f>
        <v>M</v>
      </c>
      <c r="X1659" s="1">
        <f>JuchuZan[[#This Row],[Total Length]]/JuchuZan[[#This Row],[OrderQty]]</f>
        <v>350</v>
      </c>
      <c r="Y1659" s="87">
        <f>JuchuZan[[#This Row],[TotalPrice]]+Y1658</f>
        <v>4580754.8400000008</v>
      </c>
      <c r="Z16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59" s="1">
        <f>JuchuZan[[#This Row],[Total Length]]/JuchuZan[[#This Row],[Total Block]]</f>
        <v>175</v>
      </c>
      <c r="AB1659" s="1">
        <f>JuchuZan[[#This Row],[TotalPrice]]/JuchuZan[[#This Row],[OrderQty]]</f>
        <v>61.89</v>
      </c>
      <c r="AC1659" s="1" t="e">
        <f>_xlfn.XLOOKUP(JuchuZan[[#This Row],[H'#]],#REF!,#REF!,"NA",0)</f>
        <v>#REF!</v>
      </c>
      <c r="AD1659" s="1" t="e">
        <f>_xlfn.XLOOKUP(JuchuZan[[#This Row],[H'#]],#REF!,#REF!,"NA",0)</f>
        <v>#REF!</v>
      </c>
      <c r="AE1659" s="1" t="str">
        <f>_xlfn.XLOOKUP(JuchuZan[[#This Row],[H'#]],[3]Sheet1!$H$2:$H$1079,[3]Sheet1!$B$2:$B$1079,"NA",0)</f>
        <v>NA</v>
      </c>
    </row>
    <row r="1660" spans="1:31" hidden="1">
      <c r="A1660" s="1" t="s">
        <v>3833</v>
      </c>
      <c r="B1660" s="1" t="s">
        <v>3834</v>
      </c>
      <c r="C1660" s="1" t="s">
        <v>3835</v>
      </c>
      <c r="D1660" s="1">
        <v>40</v>
      </c>
      <c r="E1660" s="1">
        <v>19200</v>
      </c>
      <c r="F1660" s="1">
        <v>80</v>
      </c>
      <c r="G1660" s="1" t="s">
        <v>3836</v>
      </c>
      <c r="H1660" s="1" t="s">
        <v>172</v>
      </c>
      <c r="I1660" s="1" t="s">
        <v>173</v>
      </c>
      <c r="J1660" s="1" t="s">
        <v>174</v>
      </c>
      <c r="K1660" s="1" t="s">
        <v>38</v>
      </c>
      <c r="L1660" s="1" t="s">
        <v>38</v>
      </c>
      <c r="M1660" s="1" t="s">
        <v>53</v>
      </c>
      <c r="N1660" s="1">
        <v>82.7</v>
      </c>
      <c r="O1660" s="2">
        <v>3308</v>
      </c>
      <c r="P1660" s="1">
        <v>11</v>
      </c>
      <c r="Q1660" s="1">
        <v>20231220</v>
      </c>
      <c r="R1660" s="1">
        <v>20231220</v>
      </c>
      <c r="S1660" s="1">
        <v>20231220</v>
      </c>
      <c r="T1660" s="1" t="s">
        <v>38</v>
      </c>
      <c r="U1660" s="1" t="b">
        <v>0</v>
      </c>
      <c r="V1660" s="1" t="b">
        <v>0</v>
      </c>
      <c r="W1660" s="1" t="str" cm="1">
        <f t="array" ref="W1660">_xlfn.XLOOKUP(MID(JuchuZan[[#This Row],[Item'#]],2,3),INDEX(_dtRg_Material,,1),INDEX(_dtRg_Material,,2),"-")</f>
        <v>M</v>
      </c>
      <c r="X1660" s="1">
        <f>JuchuZan[[#This Row],[Total Length]]/JuchuZan[[#This Row],[OrderQty]]</f>
        <v>480</v>
      </c>
      <c r="Y1660" s="87">
        <f>JuchuZan[[#This Row],[TotalPrice]]+Y1659</f>
        <v>4584062.8400000008</v>
      </c>
      <c r="Z16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0" s="1">
        <f>JuchuZan[[#This Row],[Total Length]]/JuchuZan[[#This Row],[Total Block]]</f>
        <v>240</v>
      </c>
      <c r="AB1660" s="1">
        <f>JuchuZan[[#This Row],[TotalPrice]]/JuchuZan[[#This Row],[OrderQty]]</f>
        <v>82.7</v>
      </c>
      <c r="AC1660" s="1" t="e">
        <f>_xlfn.XLOOKUP(JuchuZan[[#This Row],[H'#]],#REF!,#REF!,"NA",0)</f>
        <v>#REF!</v>
      </c>
      <c r="AD1660" s="1" t="e">
        <f>_xlfn.XLOOKUP(JuchuZan[[#This Row],[H'#]],#REF!,#REF!,"NA",0)</f>
        <v>#REF!</v>
      </c>
      <c r="AE1660" s="1" t="str">
        <f>_xlfn.XLOOKUP(JuchuZan[[#This Row],[H'#]],[3]Sheet1!$H$2:$H$1079,[3]Sheet1!$B$2:$B$1079,"NA",0)</f>
        <v>NA</v>
      </c>
    </row>
    <row r="1661" spans="1:31" hidden="1">
      <c r="A1661" s="1" t="s">
        <v>3837</v>
      </c>
      <c r="B1661" s="1" t="s">
        <v>833</v>
      </c>
      <c r="C1661" s="1" t="s">
        <v>834</v>
      </c>
      <c r="D1661" s="1">
        <v>30</v>
      </c>
      <c r="E1661" s="1">
        <v>15840</v>
      </c>
      <c r="F1661" s="1">
        <v>60</v>
      </c>
      <c r="G1661" s="1" t="s">
        <v>835</v>
      </c>
      <c r="H1661" s="1" t="s">
        <v>49</v>
      </c>
      <c r="I1661" s="1" t="s">
        <v>50</v>
      </c>
      <c r="J1661" s="1" t="s">
        <v>59</v>
      </c>
      <c r="K1661" s="1" t="s">
        <v>82</v>
      </c>
      <c r="L1661" s="1" t="s">
        <v>38</v>
      </c>
      <c r="M1661" s="1" t="s">
        <v>38</v>
      </c>
      <c r="N1661" s="1">
        <v>179</v>
      </c>
      <c r="O1661" s="2">
        <v>5370</v>
      </c>
      <c r="P1661" s="1">
        <v>11</v>
      </c>
      <c r="Q1661" s="1">
        <v>20231220</v>
      </c>
      <c r="R1661" s="1">
        <v>20231220</v>
      </c>
      <c r="S1661" s="1">
        <v>20231220</v>
      </c>
      <c r="T1661" s="1" t="s">
        <v>38</v>
      </c>
      <c r="U1661" s="1" t="b">
        <v>1</v>
      </c>
      <c r="V1661" s="1" t="b">
        <v>0</v>
      </c>
      <c r="W1661" s="1" t="str" cm="1">
        <f t="array" ref="W1661">_xlfn.XLOOKUP(MID(JuchuZan[[#This Row],[Item'#]],2,3),INDEX(_dtRg_Material,,1),INDEX(_dtRg_Material,,2),"-")</f>
        <v>-</v>
      </c>
      <c r="X1661" s="1">
        <f>JuchuZan[[#This Row],[Total Length]]/JuchuZan[[#This Row],[OrderQty]]</f>
        <v>528</v>
      </c>
      <c r="Y1661" s="87">
        <f>JuchuZan[[#This Row],[TotalPrice]]+Y1660</f>
        <v>4589432.8400000008</v>
      </c>
      <c r="Z16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1" s="1">
        <f>JuchuZan[[#This Row],[Total Length]]/JuchuZan[[#This Row],[Total Block]]</f>
        <v>264</v>
      </c>
      <c r="AB1661" s="1">
        <f>JuchuZan[[#This Row],[TotalPrice]]/JuchuZan[[#This Row],[OrderQty]]</f>
        <v>179</v>
      </c>
      <c r="AC1661" s="1" t="e">
        <f>_xlfn.XLOOKUP(JuchuZan[[#This Row],[H'#]],#REF!,#REF!,"NA",0)</f>
        <v>#REF!</v>
      </c>
      <c r="AD1661" s="1" t="e">
        <f>_xlfn.XLOOKUP(JuchuZan[[#This Row],[H'#]],#REF!,#REF!,"NA",0)</f>
        <v>#REF!</v>
      </c>
      <c r="AE1661" s="1" t="str">
        <f>_xlfn.XLOOKUP(JuchuZan[[#This Row],[H'#]],[3]Sheet1!$H$2:$H$1079,[3]Sheet1!$B$2:$B$1079,"NA",0)</f>
        <v>INJECTION MOLDING</v>
      </c>
    </row>
    <row r="1662" spans="1:31" hidden="1">
      <c r="A1662" s="1" t="s">
        <v>3838</v>
      </c>
      <c r="B1662" s="1" t="s">
        <v>833</v>
      </c>
      <c r="C1662" s="1" t="s">
        <v>834</v>
      </c>
      <c r="D1662" s="1">
        <v>30</v>
      </c>
      <c r="E1662" s="1">
        <v>15840</v>
      </c>
      <c r="F1662" s="1">
        <v>60</v>
      </c>
      <c r="G1662" s="1" t="s">
        <v>835</v>
      </c>
      <c r="H1662" s="1" t="s">
        <v>49</v>
      </c>
      <c r="I1662" s="1" t="s">
        <v>50</v>
      </c>
      <c r="J1662" s="1" t="s">
        <v>59</v>
      </c>
      <c r="K1662" s="1" t="s">
        <v>82</v>
      </c>
      <c r="L1662" s="1" t="s">
        <v>38</v>
      </c>
      <c r="M1662" s="1" t="s">
        <v>38</v>
      </c>
      <c r="N1662" s="1">
        <v>179</v>
      </c>
      <c r="O1662" s="2">
        <v>5370</v>
      </c>
      <c r="P1662" s="1">
        <v>11</v>
      </c>
      <c r="Q1662" s="1">
        <v>20231220</v>
      </c>
      <c r="R1662" s="1">
        <v>20231220</v>
      </c>
      <c r="S1662" s="1">
        <v>20231220</v>
      </c>
      <c r="T1662" s="1" t="s">
        <v>38</v>
      </c>
      <c r="U1662" s="1" t="b">
        <v>1</v>
      </c>
      <c r="V1662" s="1" t="b">
        <v>0</v>
      </c>
      <c r="W1662" s="1" t="str" cm="1">
        <f t="array" ref="W1662">_xlfn.XLOOKUP(MID(JuchuZan[[#This Row],[Item'#]],2,3),INDEX(_dtRg_Material,,1),INDEX(_dtRg_Material,,2),"-")</f>
        <v>-</v>
      </c>
      <c r="X1662" s="1">
        <f>JuchuZan[[#This Row],[Total Length]]/JuchuZan[[#This Row],[OrderQty]]</f>
        <v>528</v>
      </c>
      <c r="Y1662" s="87">
        <f>JuchuZan[[#This Row],[TotalPrice]]+Y1661</f>
        <v>4594802.8400000008</v>
      </c>
      <c r="Z16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2" s="1">
        <f>JuchuZan[[#This Row],[Total Length]]/JuchuZan[[#This Row],[Total Block]]</f>
        <v>264</v>
      </c>
      <c r="AB1662" s="1">
        <f>JuchuZan[[#This Row],[TotalPrice]]/JuchuZan[[#This Row],[OrderQty]]</f>
        <v>179</v>
      </c>
      <c r="AC1662" s="1" t="e">
        <f>_xlfn.XLOOKUP(JuchuZan[[#This Row],[H'#]],#REF!,#REF!,"NA",0)</f>
        <v>#REF!</v>
      </c>
      <c r="AD1662" s="1" t="e">
        <f>_xlfn.XLOOKUP(JuchuZan[[#This Row],[H'#]],#REF!,#REF!,"NA",0)</f>
        <v>#REF!</v>
      </c>
      <c r="AE1662" s="1" t="str">
        <f>_xlfn.XLOOKUP(JuchuZan[[#This Row],[H'#]],[3]Sheet1!$H$2:$H$1079,[3]Sheet1!$B$2:$B$1079,"NA",0)</f>
        <v>NA</v>
      </c>
    </row>
    <row r="1663" spans="1:31" hidden="1">
      <c r="A1663" s="1" t="s">
        <v>3839</v>
      </c>
      <c r="B1663" s="1" t="s">
        <v>3831</v>
      </c>
      <c r="C1663" s="1" t="s">
        <v>3832</v>
      </c>
      <c r="D1663" s="1">
        <v>4</v>
      </c>
      <c r="E1663" s="1">
        <v>1400</v>
      </c>
      <c r="F1663" s="1">
        <v>8</v>
      </c>
      <c r="G1663" s="1" t="s">
        <v>835</v>
      </c>
      <c r="H1663" s="1" t="s">
        <v>172</v>
      </c>
      <c r="I1663" s="1" t="s">
        <v>173</v>
      </c>
      <c r="J1663" s="1" t="s">
        <v>174</v>
      </c>
      <c r="K1663" s="1" t="s">
        <v>38</v>
      </c>
      <c r="L1663" s="1" t="s">
        <v>38</v>
      </c>
      <c r="M1663" s="1" t="s">
        <v>38</v>
      </c>
      <c r="N1663" s="1">
        <v>61.89</v>
      </c>
      <c r="O1663" s="2">
        <v>247.56</v>
      </c>
      <c r="P1663" s="1">
        <v>11</v>
      </c>
      <c r="Q1663" s="1">
        <v>20231220</v>
      </c>
      <c r="R1663" s="1">
        <v>20231220</v>
      </c>
      <c r="S1663" s="1">
        <v>20231220</v>
      </c>
      <c r="T1663" s="1" t="s">
        <v>38</v>
      </c>
      <c r="U1663" s="1" t="b">
        <v>0</v>
      </c>
      <c r="V1663" s="1" t="b">
        <v>0</v>
      </c>
      <c r="W1663" s="1" t="str" cm="1">
        <f t="array" ref="W1663">_xlfn.XLOOKUP(MID(JuchuZan[[#This Row],[Item'#]],2,3),INDEX(_dtRg_Material,,1),INDEX(_dtRg_Material,,2),"-")</f>
        <v>M</v>
      </c>
      <c r="X1663" s="1">
        <f>JuchuZan[[#This Row],[Total Length]]/JuchuZan[[#This Row],[OrderQty]]</f>
        <v>350</v>
      </c>
      <c r="Y1663" s="87">
        <f>JuchuZan[[#This Row],[TotalPrice]]+Y1662</f>
        <v>4595050.4000000004</v>
      </c>
      <c r="Z16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3" s="1">
        <f>JuchuZan[[#This Row],[Total Length]]/JuchuZan[[#This Row],[Total Block]]</f>
        <v>175</v>
      </c>
      <c r="AB1663" s="1">
        <f>JuchuZan[[#This Row],[TotalPrice]]/JuchuZan[[#This Row],[OrderQty]]</f>
        <v>61.89</v>
      </c>
      <c r="AC1663" s="1" t="e">
        <f>_xlfn.XLOOKUP(JuchuZan[[#This Row],[H'#]],#REF!,#REF!,"NA",0)</f>
        <v>#REF!</v>
      </c>
      <c r="AD1663" s="1" t="e">
        <f>_xlfn.XLOOKUP(JuchuZan[[#This Row],[H'#]],#REF!,#REF!,"NA",0)</f>
        <v>#REF!</v>
      </c>
      <c r="AE1663" s="1" t="str">
        <f>_xlfn.XLOOKUP(JuchuZan[[#This Row],[H'#]],[3]Sheet1!$H$2:$H$1079,[3]Sheet1!$B$2:$B$1079,"NA",0)</f>
        <v>NA</v>
      </c>
    </row>
    <row r="1664" spans="1:31" hidden="1">
      <c r="A1664" s="1" t="s">
        <v>3840</v>
      </c>
      <c r="B1664" s="1" t="s">
        <v>3080</v>
      </c>
      <c r="C1664" s="1" t="s">
        <v>3081</v>
      </c>
      <c r="D1664" s="1">
        <v>12</v>
      </c>
      <c r="E1664" s="1">
        <v>6600</v>
      </c>
      <c r="F1664" s="1">
        <v>24</v>
      </c>
      <c r="G1664" s="1" t="s">
        <v>835</v>
      </c>
      <c r="H1664" s="1" t="s">
        <v>172</v>
      </c>
      <c r="I1664" s="1" t="s">
        <v>173</v>
      </c>
      <c r="J1664" s="1" t="s">
        <v>174</v>
      </c>
      <c r="K1664" s="1" t="s">
        <v>38</v>
      </c>
      <c r="L1664" s="1" t="s">
        <v>38</v>
      </c>
      <c r="M1664" s="1" t="s">
        <v>38</v>
      </c>
      <c r="N1664" s="1">
        <v>79.52</v>
      </c>
      <c r="O1664" s="2">
        <v>954.24</v>
      </c>
      <c r="P1664" s="1">
        <v>11</v>
      </c>
      <c r="Q1664" s="1">
        <v>20231220</v>
      </c>
      <c r="R1664" s="1">
        <v>20231220</v>
      </c>
      <c r="S1664" s="1">
        <v>20231220</v>
      </c>
      <c r="T1664" s="1" t="s">
        <v>38</v>
      </c>
      <c r="U1664" s="1" t="b">
        <v>0</v>
      </c>
      <c r="V1664" s="1" t="b">
        <v>0</v>
      </c>
      <c r="W1664" s="1" t="str" cm="1">
        <f t="array" ref="W1664">_xlfn.XLOOKUP(MID(JuchuZan[[#This Row],[Item'#]],2,3),INDEX(_dtRg_Material,,1),INDEX(_dtRg_Material,,2),"-")</f>
        <v>M</v>
      </c>
      <c r="X1664" s="1">
        <f>JuchuZan[[#This Row],[Total Length]]/JuchuZan[[#This Row],[OrderQty]]</f>
        <v>550</v>
      </c>
      <c r="Y1664" s="87">
        <f>JuchuZan[[#This Row],[TotalPrice]]+Y1663</f>
        <v>4596004.6400000006</v>
      </c>
      <c r="Z16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4" s="1">
        <f>JuchuZan[[#This Row],[Total Length]]/JuchuZan[[#This Row],[Total Block]]</f>
        <v>275</v>
      </c>
      <c r="AB1664" s="1">
        <f>JuchuZan[[#This Row],[TotalPrice]]/JuchuZan[[#This Row],[OrderQty]]</f>
        <v>79.52</v>
      </c>
      <c r="AC1664" s="1" t="e">
        <f>_xlfn.XLOOKUP(JuchuZan[[#This Row],[H'#]],#REF!,#REF!,"NA",0)</f>
        <v>#REF!</v>
      </c>
      <c r="AD1664" s="1" t="e">
        <f>_xlfn.XLOOKUP(JuchuZan[[#This Row],[H'#]],#REF!,#REF!,"NA",0)</f>
        <v>#REF!</v>
      </c>
      <c r="AE1664" s="1" t="str">
        <f>_xlfn.XLOOKUP(JuchuZan[[#This Row],[H'#]],[3]Sheet1!$H$2:$H$1079,[3]Sheet1!$B$2:$B$1079,"NA",0)</f>
        <v>NA</v>
      </c>
    </row>
    <row r="1665" spans="1:31" hidden="1">
      <c r="A1665" s="1" t="s">
        <v>3841</v>
      </c>
      <c r="B1665" s="1" t="s">
        <v>2570</v>
      </c>
      <c r="C1665" s="1" t="s">
        <v>2571</v>
      </c>
      <c r="D1665" s="1">
        <v>120</v>
      </c>
      <c r="E1665" s="1">
        <v>0</v>
      </c>
      <c r="F1665" s="1">
        <v>120</v>
      </c>
      <c r="G1665" s="1" t="s">
        <v>1280</v>
      </c>
      <c r="H1665" s="1" t="s">
        <v>1866</v>
      </c>
      <c r="I1665" s="1" t="s">
        <v>233</v>
      </c>
      <c r="J1665" s="1" t="s">
        <v>114</v>
      </c>
      <c r="K1665" s="1" t="s">
        <v>105</v>
      </c>
      <c r="L1665" s="1" t="s">
        <v>61</v>
      </c>
      <c r="M1665" s="1" t="s">
        <v>53</v>
      </c>
      <c r="N1665" s="1">
        <v>24.6</v>
      </c>
      <c r="O1665" s="2">
        <v>2952</v>
      </c>
      <c r="P1665" s="1">
        <v>11</v>
      </c>
      <c r="Q1665" s="1">
        <v>20241204</v>
      </c>
      <c r="R1665" s="1">
        <v>20231220</v>
      </c>
      <c r="S1665" s="1">
        <v>20231220</v>
      </c>
      <c r="T1665" s="1" t="s">
        <v>38</v>
      </c>
      <c r="U1665" s="1" t="b">
        <v>0</v>
      </c>
      <c r="V1665" s="1" t="b">
        <v>0</v>
      </c>
      <c r="W1665" s="1" t="str" cm="1">
        <f t="array" ref="W1665">_xlfn.XLOOKUP(MID(JuchuZan[[#This Row],[Item'#]],2,3),INDEX(_dtRg_Material,,1),INDEX(_dtRg_Material,,2),"-")</f>
        <v>-</v>
      </c>
      <c r="X1665" s="1">
        <f>JuchuZan[[#This Row],[Total Length]]/JuchuZan[[#This Row],[OrderQty]]</f>
        <v>0</v>
      </c>
      <c r="Y1665" s="87">
        <f>JuchuZan[[#This Row],[TotalPrice]]+Y1664</f>
        <v>4598956.6400000006</v>
      </c>
      <c r="Z16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5" s="1">
        <f>JuchuZan[[#This Row],[Total Length]]/JuchuZan[[#This Row],[Total Block]]</f>
        <v>0</v>
      </c>
      <c r="AB1665" s="1">
        <f>JuchuZan[[#This Row],[TotalPrice]]/JuchuZan[[#This Row],[OrderQty]]</f>
        <v>24.6</v>
      </c>
      <c r="AC1665" s="1" t="e">
        <f>_xlfn.XLOOKUP(JuchuZan[[#This Row],[H'#]],#REF!,#REF!,"NA",0)</f>
        <v>#REF!</v>
      </c>
      <c r="AD1665" s="1" t="e">
        <f>_xlfn.XLOOKUP(JuchuZan[[#This Row],[H'#]],#REF!,#REF!,"NA",0)</f>
        <v>#REF!</v>
      </c>
      <c r="AE1665" s="1" t="str">
        <f>_xlfn.XLOOKUP(JuchuZan[[#This Row],[H'#]],[3]Sheet1!$H$2:$H$1079,[3]Sheet1!$B$2:$B$1079,"NA",0)</f>
        <v>NA</v>
      </c>
    </row>
    <row r="1666" spans="1:31" hidden="1">
      <c r="A1666" s="1" t="s">
        <v>3842</v>
      </c>
      <c r="B1666" s="1" t="s">
        <v>3843</v>
      </c>
      <c r="C1666" s="1" t="s">
        <v>3844</v>
      </c>
      <c r="D1666" s="1">
        <v>10</v>
      </c>
      <c r="E1666" s="1">
        <v>9200</v>
      </c>
      <c r="F1666" s="1">
        <v>20</v>
      </c>
      <c r="G1666" s="1" t="s">
        <v>139</v>
      </c>
      <c r="H1666" s="1" t="s">
        <v>49</v>
      </c>
      <c r="I1666" s="1" t="s">
        <v>50</v>
      </c>
      <c r="J1666" s="1" t="s">
        <v>81</v>
      </c>
      <c r="K1666" s="1" t="s">
        <v>60</v>
      </c>
      <c r="L1666" s="1" t="s">
        <v>96</v>
      </c>
      <c r="M1666" s="1" t="s">
        <v>53</v>
      </c>
      <c r="N1666" s="1">
        <v>190</v>
      </c>
      <c r="O1666" s="2">
        <v>1900</v>
      </c>
      <c r="P1666" s="1">
        <v>11</v>
      </c>
      <c r="Q1666" s="1">
        <v>20231226</v>
      </c>
      <c r="R1666" s="1">
        <v>20231220</v>
      </c>
      <c r="S1666" s="1">
        <v>20231220</v>
      </c>
      <c r="T1666" s="1" t="s">
        <v>38</v>
      </c>
      <c r="U1666" s="1" t="b">
        <v>0</v>
      </c>
      <c r="V1666" s="1" t="b">
        <v>0</v>
      </c>
      <c r="W1666" s="1" t="str" cm="1">
        <f t="array" ref="W1666">_xlfn.XLOOKUP(MID(JuchuZan[[#This Row],[Item'#]],2,3),INDEX(_dtRg_Material,,1),INDEX(_dtRg_Material,,2),"-")</f>
        <v>-</v>
      </c>
      <c r="X1666" s="1">
        <f>JuchuZan[[#This Row],[Total Length]]/JuchuZan[[#This Row],[OrderQty]]</f>
        <v>920</v>
      </c>
      <c r="Y1666" s="87">
        <f>JuchuZan[[#This Row],[TotalPrice]]+Y1665</f>
        <v>4600856.6400000006</v>
      </c>
      <c r="Z16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6" s="1">
        <f>JuchuZan[[#This Row],[Total Length]]/JuchuZan[[#This Row],[Total Block]]</f>
        <v>460</v>
      </c>
      <c r="AB1666" s="1">
        <f>JuchuZan[[#This Row],[TotalPrice]]/JuchuZan[[#This Row],[OrderQty]]</f>
        <v>190</v>
      </c>
      <c r="AC1666" s="1" t="e">
        <f>_xlfn.XLOOKUP(JuchuZan[[#This Row],[H'#]],#REF!,#REF!,"NA",0)</f>
        <v>#REF!</v>
      </c>
      <c r="AD1666" s="1" t="e">
        <f>_xlfn.XLOOKUP(JuchuZan[[#This Row],[H'#]],#REF!,#REF!,"NA",0)</f>
        <v>#REF!</v>
      </c>
      <c r="AE1666" s="1" t="str">
        <f>_xlfn.XLOOKUP(JuchuZan[[#This Row],[H'#]],[3]Sheet1!$H$2:$H$1079,[3]Sheet1!$B$2:$B$1079,"NA",0)</f>
        <v>NA</v>
      </c>
    </row>
    <row r="1667" spans="1:31" hidden="1">
      <c r="A1667" s="1" t="s">
        <v>3845</v>
      </c>
      <c r="B1667" s="1" t="s">
        <v>1661</v>
      </c>
      <c r="C1667" s="1" t="s">
        <v>1662</v>
      </c>
      <c r="D1667" s="1">
        <v>208</v>
      </c>
      <c r="E1667" s="1">
        <v>89440</v>
      </c>
      <c r="F1667" s="1">
        <v>416</v>
      </c>
      <c r="G1667" s="1" t="s">
        <v>179</v>
      </c>
      <c r="H1667" s="1" t="s">
        <v>128</v>
      </c>
      <c r="I1667" s="1" t="s">
        <v>129</v>
      </c>
      <c r="J1667" s="1" t="s">
        <v>130</v>
      </c>
      <c r="K1667" s="1" t="s">
        <v>140</v>
      </c>
      <c r="L1667" s="1" t="s">
        <v>38</v>
      </c>
      <c r="M1667" s="1" t="s">
        <v>38</v>
      </c>
      <c r="N1667" s="1">
        <v>135</v>
      </c>
      <c r="O1667" s="2">
        <v>28080</v>
      </c>
      <c r="P1667" s="1">
        <v>11</v>
      </c>
      <c r="Q1667" s="1">
        <v>20231220</v>
      </c>
      <c r="R1667" s="1">
        <v>20231220</v>
      </c>
      <c r="S1667" s="1">
        <v>20231220</v>
      </c>
      <c r="T1667" s="1" t="s">
        <v>38</v>
      </c>
      <c r="U1667" s="1" t="b">
        <v>0</v>
      </c>
      <c r="V1667" s="1" t="b">
        <v>0</v>
      </c>
      <c r="W1667" s="1" t="str" cm="1">
        <f t="array" ref="W1667">_xlfn.XLOOKUP(MID(JuchuZan[[#This Row],[Item'#]],2,3),INDEX(_dtRg_Material,,1),INDEX(_dtRg_Material,,2),"-")</f>
        <v>-</v>
      </c>
      <c r="X1667" s="1">
        <f>JuchuZan[[#This Row],[Total Length]]/JuchuZan[[#This Row],[OrderQty]]</f>
        <v>430</v>
      </c>
      <c r="Y1667" s="87">
        <f>JuchuZan[[#This Row],[TotalPrice]]+Y1666</f>
        <v>4628936.6400000006</v>
      </c>
      <c r="Z16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7" s="1">
        <f>JuchuZan[[#This Row],[Total Length]]/JuchuZan[[#This Row],[Total Block]]</f>
        <v>215</v>
      </c>
      <c r="AB1667" s="1">
        <f>JuchuZan[[#This Row],[TotalPrice]]/JuchuZan[[#This Row],[OrderQty]]</f>
        <v>135</v>
      </c>
      <c r="AC1667" s="1" t="e">
        <f>_xlfn.XLOOKUP(JuchuZan[[#This Row],[H'#]],#REF!,#REF!,"NA",0)</f>
        <v>#REF!</v>
      </c>
      <c r="AD1667" s="1" t="e">
        <f>_xlfn.XLOOKUP(JuchuZan[[#This Row],[H'#]],#REF!,#REF!,"NA",0)</f>
        <v>#REF!</v>
      </c>
      <c r="AE1667" s="1" t="str">
        <f>_xlfn.XLOOKUP(JuchuZan[[#This Row],[H'#]],[3]Sheet1!$H$2:$H$1079,[3]Sheet1!$B$2:$B$1079,"NA",0)</f>
        <v>NA</v>
      </c>
    </row>
    <row r="1668" spans="1:31" hidden="1">
      <c r="A1668" s="1" t="s">
        <v>3846</v>
      </c>
      <c r="B1668" s="1" t="s">
        <v>2775</v>
      </c>
      <c r="C1668" s="1" t="s">
        <v>2776</v>
      </c>
      <c r="D1668" s="1">
        <v>50</v>
      </c>
      <c r="E1668" s="1">
        <v>13500</v>
      </c>
      <c r="F1668" s="1">
        <v>50</v>
      </c>
      <c r="G1668" s="1" t="s">
        <v>2022</v>
      </c>
      <c r="H1668" s="1" t="s">
        <v>172</v>
      </c>
      <c r="I1668" s="1" t="s">
        <v>173</v>
      </c>
      <c r="J1668" s="1" t="s">
        <v>243</v>
      </c>
      <c r="K1668" s="1" t="s">
        <v>38</v>
      </c>
      <c r="L1668" s="1" t="s">
        <v>38</v>
      </c>
      <c r="M1668" s="1" t="s">
        <v>38</v>
      </c>
      <c r="N1668" s="1">
        <v>46.45</v>
      </c>
      <c r="O1668" s="2">
        <v>2322.5</v>
      </c>
      <c r="P1668" s="1">
        <v>11</v>
      </c>
      <c r="Q1668" s="1">
        <v>20231220</v>
      </c>
      <c r="R1668" s="1">
        <v>20231220</v>
      </c>
      <c r="S1668" s="1">
        <v>20231220</v>
      </c>
      <c r="T1668" s="1" t="s">
        <v>38</v>
      </c>
      <c r="U1668" s="1" t="b">
        <v>0</v>
      </c>
      <c r="V1668" s="1" t="b">
        <v>0</v>
      </c>
      <c r="W1668" s="1" t="str" cm="1">
        <f t="array" ref="W1668">_xlfn.XLOOKUP(MID(JuchuZan[[#This Row],[Item'#]],2,3),INDEX(_dtRg_Material,,1),INDEX(_dtRg_Material,,2),"-")</f>
        <v>M</v>
      </c>
      <c r="X1668" s="1">
        <f>JuchuZan[[#This Row],[Total Length]]/JuchuZan[[#This Row],[OrderQty]]</f>
        <v>270</v>
      </c>
      <c r="Y1668" s="87">
        <f>JuchuZan[[#This Row],[TotalPrice]]+Y1667</f>
        <v>4631259.1400000006</v>
      </c>
      <c r="Z16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8" s="1">
        <f>JuchuZan[[#This Row],[Total Length]]/JuchuZan[[#This Row],[Total Block]]</f>
        <v>270</v>
      </c>
      <c r="AB1668" s="1">
        <f>JuchuZan[[#This Row],[TotalPrice]]/JuchuZan[[#This Row],[OrderQty]]</f>
        <v>46.45</v>
      </c>
      <c r="AC1668" s="1" t="e">
        <f>_xlfn.XLOOKUP(JuchuZan[[#This Row],[H'#]],#REF!,#REF!,"NA",0)</f>
        <v>#REF!</v>
      </c>
      <c r="AD1668" s="1" t="e">
        <f>_xlfn.XLOOKUP(JuchuZan[[#This Row],[H'#]],#REF!,#REF!,"NA",0)</f>
        <v>#REF!</v>
      </c>
      <c r="AE1668" s="1" t="str">
        <f>_xlfn.XLOOKUP(JuchuZan[[#This Row],[H'#]],[3]Sheet1!$H$2:$H$1079,[3]Sheet1!$B$2:$B$1079,"NA",0)</f>
        <v>NA</v>
      </c>
    </row>
    <row r="1669" spans="1:31" hidden="1">
      <c r="A1669" s="1" t="s">
        <v>3847</v>
      </c>
      <c r="B1669" s="1" t="s">
        <v>1665</v>
      </c>
      <c r="C1669" s="1" t="s">
        <v>1666</v>
      </c>
      <c r="D1669" s="1">
        <v>17</v>
      </c>
      <c r="E1669" s="1">
        <v>5100</v>
      </c>
      <c r="F1669" s="1">
        <v>17</v>
      </c>
      <c r="G1669" s="1" t="s">
        <v>466</v>
      </c>
      <c r="H1669" s="1" t="s">
        <v>93</v>
      </c>
      <c r="I1669" s="1" t="s">
        <v>43</v>
      </c>
      <c r="J1669" s="1" t="s">
        <v>421</v>
      </c>
      <c r="K1669" s="1" t="s">
        <v>227</v>
      </c>
      <c r="L1669" s="1" t="s">
        <v>38</v>
      </c>
      <c r="M1669" s="1" t="s">
        <v>289</v>
      </c>
      <c r="N1669" s="1">
        <v>307.83999999999997</v>
      </c>
      <c r="O1669" s="2">
        <v>5233.28</v>
      </c>
      <c r="P1669" s="1">
        <v>11</v>
      </c>
      <c r="Q1669" s="1">
        <v>20231221</v>
      </c>
      <c r="R1669" s="1">
        <v>20231221</v>
      </c>
      <c r="S1669" s="1">
        <v>20231221</v>
      </c>
      <c r="T1669" s="1" t="s">
        <v>38</v>
      </c>
      <c r="U1669" s="1" t="b">
        <v>0</v>
      </c>
      <c r="V1669" s="1" t="b">
        <v>0</v>
      </c>
      <c r="W1669" s="1" t="str" cm="1">
        <f t="array" ref="W1669">_xlfn.XLOOKUP(MID(JuchuZan[[#This Row],[Item'#]],2,3),INDEX(_dtRg_Material,,1),INDEX(_dtRg_Material,,2),"-")</f>
        <v>-</v>
      </c>
      <c r="X1669" s="1">
        <f>JuchuZan[[#This Row],[Total Length]]/JuchuZan[[#This Row],[OrderQty]]</f>
        <v>300</v>
      </c>
      <c r="Y1669" s="87">
        <f>JuchuZan[[#This Row],[TotalPrice]]+Y1668</f>
        <v>4636492.4200000009</v>
      </c>
      <c r="Z16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69" s="1">
        <f>JuchuZan[[#This Row],[Total Length]]/JuchuZan[[#This Row],[Total Block]]</f>
        <v>300</v>
      </c>
      <c r="AB1669" s="1">
        <f>JuchuZan[[#This Row],[TotalPrice]]/JuchuZan[[#This Row],[OrderQty]]</f>
        <v>307.83999999999997</v>
      </c>
      <c r="AC1669" s="1" t="e">
        <f>_xlfn.XLOOKUP(JuchuZan[[#This Row],[H'#]],#REF!,#REF!,"NA",0)</f>
        <v>#REF!</v>
      </c>
      <c r="AD1669" s="1" t="e">
        <f>_xlfn.XLOOKUP(JuchuZan[[#This Row],[H'#]],#REF!,#REF!,"NA",0)</f>
        <v>#REF!</v>
      </c>
      <c r="AE1669" s="1" t="str">
        <f>_xlfn.XLOOKUP(JuchuZan[[#This Row],[H'#]],[3]Sheet1!$H$2:$H$1079,[3]Sheet1!$B$2:$B$1079,"NA",0)</f>
        <v>NA</v>
      </c>
    </row>
    <row r="1670" spans="1:31" hidden="1">
      <c r="A1670" s="1" t="s">
        <v>3848</v>
      </c>
      <c r="B1670" s="1" t="s">
        <v>2290</v>
      </c>
      <c r="C1670" s="1" t="s">
        <v>2291</v>
      </c>
      <c r="D1670" s="1">
        <v>4</v>
      </c>
      <c r="E1670" s="1">
        <v>5760</v>
      </c>
      <c r="F1670" s="1">
        <v>0</v>
      </c>
      <c r="G1670" s="1" t="s">
        <v>350</v>
      </c>
      <c r="H1670" s="1" t="s">
        <v>595</v>
      </c>
      <c r="I1670" s="1" t="s">
        <v>67</v>
      </c>
      <c r="J1670" s="1" t="s">
        <v>44</v>
      </c>
      <c r="K1670" s="1" t="s">
        <v>38</v>
      </c>
      <c r="L1670" s="1" t="s">
        <v>61</v>
      </c>
      <c r="M1670" s="1" t="s">
        <v>38</v>
      </c>
      <c r="N1670" s="1">
        <v>215</v>
      </c>
      <c r="O1670" s="2">
        <v>860</v>
      </c>
      <c r="P1670" s="1">
        <v>11</v>
      </c>
      <c r="Q1670" s="1">
        <v>20231222</v>
      </c>
      <c r="R1670" s="1">
        <v>20231222</v>
      </c>
      <c r="S1670" s="1">
        <v>20231222</v>
      </c>
      <c r="T1670" s="1" t="s">
        <v>38</v>
      </c>
      <c r="U1670" s="1" t="b">
        <v>0</v>
      </c>
      <c r="V1670" s="1" t="b">
        <v>0</v>
      </c>
      <c r="W1670" s="1" t="str" cm="1">
        <f t="array" ref="W1670">_xlfn.XLOOKUP(MID(JuchuZan[[#This Row],[Item'#]],2,3),INDEX(_dtRg_Material,,1),INDEX(_dtRg_Material,,2),"-")</f>
        <v>-</v>
      </c>
      <c r="X1670" s="1">
        <f>JuchuZan[[#This Row],[Total Length]]/JuchuZan[[#This Row],[OrderQty]]</f>
        <v>1440</v>
      </c>
      <c r="Y1670" s="87">
        <f>JuchuZan[[#This Row],[TotalPrice]]+Y1669</f>
        <v>4637352.4200000009</v>
      </c>
      <c r="Z16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0" s="1" t="e">
        <f>JuchuZan[[#This Row],[Total Length]]/JuchuZan[[#This Row],[Total Block]]</f>
        <v>#DIV/0!</v>
      </c>
      <c r="AB1670" s="1">
        <f>JuchuZan[[#This Row],[TotalPrice]]/JuchuZan[[#This Row],[OrderQty]]</f>
        <v>215</v>
      </c>
      <c r="AC1670" s="1" t="e">
        <f>_xlfn.XLOOKUP(JuchuZan[[#This Row],[H'#]],#REF!,#REF!,"NA",0)</f>
        <v>#REF!</v>
      </c>
      <c r="AD1670" s="1" t="e">
        <f>_xlfn.XLOOKUP(JuchuZan[[#This Row],[H'#]],#REF!,#REF!,"NA",0)</f>
        <v>#REF!</v>
      </c>
      <c r="AE1670" s="1" t="str">
        <f>_xlfn.XLOOKUP(JuchuZan[[#This Row],[H'#]],[3]Sheet1!$H$2:$H$1079,[3]Sheet1!$B$2:$B$1079,"NA",0)</f>
        <v>NA</v>
      </c>
    </row>
    <row r="1671" spans="1:31" hidden="1">
      <c r="A1671" s="1" t="s">
        <v>3849</v>
      </c>
      <c r="B1671" s="1" t="s">
        <v>621</v>
      </c>
      <c r="C1671" s="1" t="s">
        <v>622</v>
      </c>
      <c r="D1671" s="1">
        <v>7</v>
      </c>
      <c r="E1671" s="1">
        <v>0</v>
      </c>
      <c r="F1671" s="1">
        <v>0</v>
      </c>
      <c r="G1671" s="1" t="s">
        <v>269</v>
      </c>
      <c r="H1671" s="1" t="s">
        <v>270</v>
      </c>
      <c r="I1671" s="1" t="s">
        <v>271</v>
      </c>
      <c r="J1671" s="1" t="s">
        <v>38</v>
      </c>
      <c r="K1671" s="1" t="s">
        <v>38</v>
      </c>
      <c r="L1671" s="1" t="s">
        <v>38</v>
      </c>
      <c r="M1671" s="1" t="s">
        <v>38</v>
      </c>
      <c r="N1671" s="1">
        <v>5710</v>
      </c>
      <c r="O1671" s="2">
        <v>39970</v>
      </c>
      <c r="P1671" s="1">
        <v>11</v>
      </c>
      <c r="Q1671" s="1">
        <v>20231222</v>
      </c>
      <c r="R1671" s="1">
        <v>20231222</v>
      </c>
      <c r="S1671" s="1">
        <v>20231222</v>
      </c>
      <c r="T1671" s="1" t="s">
        <v>38</v>
      </c>
      <c r="U1671" s="1" t="b">
        <v>0</v>
      </c>
      <c r="V1671" s="1" t="b">
        <v>0</v>
      </c>
      <c r="W1671" s="1" t="str" cm="1">
        <f t="array" ref="W1671">_xlfn.XLOOKUP(MID(JuchuZan[[#This Row],[Item'#]],2,3),INDEX(_dtRg_Material,,1),INDEX(_dtRg_Material,,2),"-")</f>
        <v>-</v>
      </c>
      <c r="X1671" s="1">
        <f>JuchuZan[[#This Row],[Total Length]]/JuchuZan[[#This Row],[OrderQty]]</f>
        <v>0</v>
      </c>
      <c r="Y1671" s="87">
        <f>JuchuZan[[#This Row],[TotalPrice]]+Y1670</f>
        <v>4677322.4200000009</v>
      </c>
      <c r="Z16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1" s="1" t="e">
        <f>JuchuZan[[#This Row],[Total Length]]/JuchuZan[[#This Row],[Total Block]]</f>
        <v>#DIV/0!</v>
      </c>
      <c r="AB1671" s="1">
        <f>JuchuZan[[#This Row],[TotalPrice]]/JuchuZan[[#This Row],[OrderQty]]</f>
        <v>5710</v>
      </c>
      <c r="AC1671" s="1" t="e">
        <f>_xlfn.XLOOKUP(JuchuZan[[#This Row],[H'#]],#REF!,#REF!,"NA",0)</f>
        <v>#REF!</v>
      </c>
      <c r="AD1671" s="1" t="e">
        <f>_xlfn.XLOOKUP(JuchuZan[[#This Row],[H'#]],#REF!,#REF!,"NA",0)</f>
        <v>#REF!</v>
      </c>
      <c r="AE1671" s="1" t="str">
        <f>_xlfn.XLOOKUP(JuchuZan[[#This Row],[H'#]],[3]Sheet1!$H$2:$H$1079,[3]Sheet1!$B$2:$B$1079,"NA",0)</f>
        <v>NA</v>
      </c>
    </row>
    <row r="1672" spans="1:31" hidden="1">
      <c r="A1672" s="1" t="s">
        <v>3850</v>
      </c>
      <c r="B1672" s="1" t="s">
        <v>624</v>
      </c>
      <c r="C1672" s="1" t="s">
        <v>625</v>
      </c>
      <c r="D1672" s="1">
        <v>7</v>
      </c>
      <c r="E1672" s="1">
        <v>0</v>
      </c>
      <c r="F1672" s="1">
        <v>0</v>
      </c>
      <c r="G1672" s="1" t="s">
        <v>269</v>
      </c>
      <c r="H1672" s="1" t="s">
        <v>270</v>
      </c>
      <c r="I1672" s="1" t="s">
        <v>271</v>
      </c>
      <c r="J1672" s="1" t="s">
        <v>38</v>
      </c>
      <c r="K1672" s="1" t="s">
        <v>38</v>
      </c>
      <c r="L1672" s="1" t="s">
        <v>38</v>
      </c>
      <c r="M1672" s="1" t="s">
        <v>38</v>
      </c>
      <c r="N1672" s="1">
        <v>8347</v>
      </c>
      <c r="O1672" s="2">
        <v>58429</v>
      </c>
      <c r="P1672" s="1">
        <v>11</v>
      </c>
      <c r="Q1672" s="1">
        <v>20231222</v>
      </c>
      <c r="R1672" s="1">
        <v>20231222</v>
      </c>
      <c r="S1672" s="1">
        <v>20231222</v>
      </c>
      <c r="T1672" s="1" t="s">
        <v>38</v>
      </c>
      <c r="U1672" s="1" t="b">
        <v>0</v>
      </c>
      <c r="V1672" s="1" t="b">
        <v>0</v>
      </c>
      <c r="W1672" s="1" t="str" cm="1">
        <f t="array" ref="W1672">_xlfn.XLOOKUP(MID(JuchuZan[[#This Row],[Item'#]],2,3),INDEX(_dtRg_Material,,1),INDEX(_dtRg_Material,,2),"-")</f>
        <v>-</v>
      </c>
      <c r="X1672" s="1">
        <f>JuchuZan[[#This Row],[Total Length]]/JuchuZan[[#This Row],[OrderQty]]</f>
        <v>0</v>
      </c>
      <c r="Y1672" s="87">
        <f>JuchuZan[[#This Row],[TotalPrice]]+Y1671</f>
        <v>4735751.4200000009</v>
      </c>
      <c r="Z16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2" s="1" t="e">
        <f>JuchuZan[[#This Row],[Total Length]]/JuchuZan[[#This Row],[Total Block]]</f>
        <v>#DIV/0!</v>
      </c>
      <c r="AB1672" s="1">
        <f>JuchuZan[[#This Row],[TotalPrice]]/JuchuZan[[#This Row],[OrderQty]]</f>
        <v>8347</v>
      </c>
      <c r="AC1672" s="1" t="e">
        <f>_xlfn.XLOOKUP(JuchuZan[[#This Row],[H'#]],#REF!,#REF!,"NA",0)</f>
        <v>#REF!</v>
      </c>
      <c r="AD1672" s="1" t="e">
        <f>_xlfn.XLOOKUP(JuchuZan[[#This Row],[H'#]],#REF!,#REF!,"NA",0)</f>
        <v>#REF!</v>
      </c>
      <c r="AE1672" s="1" t="str">
        <f>_xlfn.XLOOKUP(JuchuZan[[#This Row],[H'#]],[3]Sheet1!$H$2:$H$1079,[3]Sheet1!$B$2:$B$1079,"NA",0)</f>
        <v>NA</v>
      </c>
    </row>
    <row r="1673" spans="1:31" hidden="1">
      <c r="A1673" s="1" t="s">
        <v>3851</v>
      </c>
      <c r="B1673" s="1" t="s">
        <v>1574</v>
      </c>
      <c r="C1673" s="1" t="s">
        <v>1575</v>
      </c>
      <c r="D1673" s="1">
        <v>10</v>
      </c>
      <c r="E1673" s="1">
        <v>2300</v>
      </c>
      <c r="F1673" s="1">
        <v>10</v>
      </c>
      <c r="G1673" s="1" t="s">
        <v>1576</v>
      </c>
      <c r="H1673" s="1" t="s">
        <v>189</v>
      </c>
      <c r="I1673" s="1" t="s">
        <v>190</v>
      </c>
      <c r="J1673" s="1" t="s">
        <v>130</v>
      </c>
      <c r="K1673" s="1" t="s">
        <v>192</v>
      </c>
      <c r="L1673" s="1" t="s">
        <v>38</v>
      </c>
      <c r="M1673" s="1" t="s">
        <v>398</v>
      </c>
      <c r="N1673" s="1">
        <v>81.260000000000005</v>
      </c>
      <c r="O1673" s="2">
        <v>812.6</v>
      </c>
      <c r="P1673" s="1">
        <v>11</v>
      </c>
      <c r="Q1673" s="1">
        <v>20231222</v>
      </c>
      <c r="R1673" s="1">
        <v>20231222</v>
      </c>
      <c r="S1673" s="1">
        <v>20231222</v>
      </c>
      <c r="T1673" s="1" t="s">
        <v>38</v>
      </c>
      <c r="U1673" s="1" t="b">
        <v>1</v>
      </c>
      <c r="V1673" s="1" t="b">
        <v>0</v>
      </c>
      <c r="W1673" s="1" t="str" cm="1">
        <f t="array" ref="W1673">_xlfn.XLOOKUP(MID(JuchuZan[[#This Row],[Item'#]],2,3),INDEX(_dtRg_Material,,1),INDEX(_dtRg_Material,,2),"-")</f>
        <v>-</v>
      </c>
      <c r="X1673" s="1">
        <f>JuchuZan[[#This Row],[Total Length]]/JuchuZan[[#This Row],[OrderQty]]</f>
        <v>230</v>
      </c>
      <c r="Y1673" s="87">
        <f>JuchuZan[[#This Row],[TotalPrice]]+Y1672</f>
        <v>4736564.0200000005</v>
      </c>
      <c r="Z16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3" s="1">
        <f>JuchuZan[[#This Row],[Total Length]]/JuchuZan[[#This Row],[Total Block]]</f>
        <v>230</v>
      </c>
      <c r="AB1673" s="1">
        <f>JuchuZan[[#This Row],[TotalPrice]]/JuchuZan[[#This Row],[OrderQty]]</f>
        <v>81.260000000000005</v>
      </c>
      <c r="AC1673" s="1" t="e">
        <f>_xlfn.XLOOKUP(JuchuZan[[#This Row],[H'#]],#REF!,#REF!,"NA",0)</f>
        <v>#REF!</v>
      </c>
      <c r="AD1673" s="1" t="e">
        <f>_xlfn.XLOOKUP(JuchuZan[[#This Row],[H'#]],#REF!,#REF!,"NA",0)</f>
        <v>#REF!</v>
      </c>
      <c r="AE1673" s="1" t="str">
        <f>_xlfn.XLOOKUP(JuchuZan[[#This Row],[H'#]],[3]Sheet1!$H$2:$H$1079,[3]Sheet1!$B$2:$B$1079,"NA",0)</f>
        <v>NA</v>
      </c>
    </row>
    <row r="1674" spans="1:31" hidden="1">
      <c r="A1674" s="1" t="s">
        <v>3852</v>
      </c>
      <c r="B1674" s="1" t="s">
        <v>3853</v>
      </c>
      <c r="C1674" s="1" t="s">
        <v>3854</v>
      </c>
      <c r="D1674" s="1">
        <v>64</v>
      </c>
      <c r="E1674" s="1">
        <v>81280</v>
      </c>
      <c r="F1674" s="1">
        <v>128</v>
      </c>
      <c r="G1674" s="1" t="s">
        <v>559</v>
      </c>
      <c r="H1674" s="1" t="s">
        <v>66</v>
      </c>
      <c r="I1674" s="1" t="s">
        <v>67</v>
      </c>
      <c r="J1674" s="1" t="s">
        <v>68</v>
      </c>
      <c r="K1674" s="1" t="s">
        <v>60</v>
      </c>
      <c r="L1674" s="1" t="s">
        <v>96</v>
      </c>
      <c r="M1674" s="1" t="s">
        <v>208</v>
      </c>
      <c r="N1674" s="1">
        <v>156.41</v>
      </c>
      <c r="O1674" s="2">
        <v>10010.24</v>
      </c>
      <c r="P1674" s="1">
        <v>11</v>
      </c>
      <c r="Q1674" s="1">
        <v>20231222</v>
      </c>
      <c r="R1674" s="1">
        <v>20231222</v>
      </c>
      <c r="S1674" s="1">
        <v>20231222</v>
      </c>
      <c r="T1674" s="1" t="s">
        <v>38</v>
      </c>
      <c r="U1674" s="1" t="b">
        <v>0</v>
      </c>
      <c r="V1674" s="1" t="b">
        <v>0</v>
      </c>
      <c r="W1674" s="1" t="str" cm="1">
        <f t="array" ref="W1674">_xlfn.XLOOKUP(MID(JuchuZan[[#This Row],[Item'#]],2,3),INDEX(_dtRg_Material,,1),INDEX(_dtRg_Material,,2),"-")</f>
        <v>-</v>
      </c>
      <c r="X1674" s="1">
        <f>JuchuZan[[#This Row],[Total Length]]/JuchuZan[[#This Row],[OrderQty]]</f>
        <v>1270</v>
      </c>
      <c r="Y1674" s="87">
        <f>JuchuZan[[#This Row],[TotalPrice]]+Y1673</f>
        <v>4746574.2600000007</v>
      </c>
      <c r="Z16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674" s="1">
        <f>JuchuZan[[#This Row],[Total Length]]/JuchuZan[[#This Row],[Total Block]]</f>
        <v>635</v>
      </c>
      <c r="AB1674" s="1">
        <f>JuchuZan[[#This Row],[TotalPrice]]/JuchuZan[[#This Row],[OrderQty]]</f>
        <v>156.41</v>
      </c>
      <c r="AC1674" s="1" t="e">
        <f>_xlfn.XLOOKUP(JuchuZan[[#This Row],[H'#]],#REF!,#REF!,"NA",0)</f>
        <v>#REF!</v>
      </c>
      <c r="AD1674" s="1" t="e">
        <f>_xlfn.XLOOKUP(JuchuZan[[#This Row],[H'#]],#REF!,#REF!,"NA",0)</f>
        <v>#REF!</v>
      </c>
      <c r="AE1674" s="1" t="str">
        <f>_xlfn.XLOOKUP(JuchuZan[[#This Row],[H'#]],[3]Sheet1!$H$2:$H$1079,[3]Sheet1!$B$2:$B$1079,"NA",0)</f>
        <v>NA</v>
      </c>
    </row>
    <row r="1675" spans="1:31" hidden="1">
      <c r="A1675" s="1" t="s">
        <v>3855</v>
      </c>
      <c r="B1675" s="1" t="s">
        <v>3001</v>
      </c>
      <c r="C1675" s="1" t="s">
        <v>3002</v>
      </c>
      <c r="D1675" s="1">
        <v>14</v>
      </c>
      <c r="E1675" s="1">
        <v>11620</v>
      </c>
      <c r="F1675" s="1">
        <v>42</v>
      </c>
      <c r="G1675" s="1" t="s">
        <v>215</v>
      </c>
      <c r="H1675" s="1" t="s">
        <v>1272</v>
      </c>
      <c r="I1675" s="1" t="s">
        <v>233</v>
      </c>
      <c r="J1675" s="1" t="s">
        <v>114</v>
      </c>
      <c r="K1675" s="1" t="s">
        <v>105</v>
      </c>
      <c r="L1675" s="1" t="s">
        <v>96</v>
      </c>
      <c r="M1675" s="1" t="s">
        <v>53</v>
      </c>
      <c r="N1675" s="1">
        <v>445.82</v>
      </c>
      <c r="O1675" s="2">
        <v>6241.48</v>
      </c>
      <c r="P1675" s="1">
        <v>11</v>
      </c>
      <c r="Q1675" s="1">
        <v>20231229</v>
      </c>
      <c r="R1675" s="1">
        <v>20231227</v>
      </c>
      <c r="S1675" s="1">
        <v>20231227</v>
      </c>
      <c r="T1675" s="1" t="s">
        <v>38</v>
      </c>
      <c r="U1675" s="1" t="b">
        <v>0</v>
      </c>
      <c r="V1675" s="1" t="b">
        <v>0</v>
      </c>
      <c r="W1675" s="1" t="str" cm="1">
        <f t="array" ref="W1675">_xlfn.XLOOKUP(MID(JuchuZan[[#This Row],[Item'#]],2,3),INDEX(_dtRg_Material,,1),INDEX(_dtRg_Material,,2),"-")</f>
        <v>M</v>
      </c>
      <c r="X1675" s="1">
        <f>JuchuZan[[#This Row],[Total Length]]/JuchuZan[[#This Row],[OrderQty]]</f>
        <v>830</v>
      </c>
      <c r="Y1675" s="87">
        <f>JuchuZan[[#This Row],[TotalPrice]]+Y1674</f>
        <v>4752815.7400000012</v>
      </c>
      <c r="Z16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5" s="1">
        <f>JuchuZan[[#This Row],[Total Length]]/JuchuZan[[#This Row],[Total Block]]</f>
        <v>276.66666666666669</v>
      </c>
      <c r="AB1675" s="1">
        <f>JuchuZan[[#This Row],[TotalPrice]]/JuchuZan[[#This Row],[OrderQty]]</f>
        <v>445.82</v>
      </c>
      <c r="AC1675" s="1" t="e">
        <f>_xlfn.XLOOKUP(JuchuZan[[#This Row],[H'#]],#REF!,#REF!,"NA",0)</f>
        <v>#REF!</v>
      </c>
      <c r="AD1675" s="1" t="e">
        <f>_xlfn.XLOOKUP(JuchuZan[[#This Row],[H'#]],#REF!,#REF!,"NA",0)</f>
        <v>#REF!</v>
      </c>
      <c r="AE1675" s="1" t="str">
        <f>_xlfn.XLOOKUP(JuchuZan[[#This Row],[H'#]],[3]Sheet1!$H$2:$H$1079,[3]Sheet1!$B$2:$B$1079,"NA",0)</f>
        <v>NA</v>
      </c>
    </row>
    <row r="1676" spans="1:31" hidden="1">
      <c r="A1676" s="1" t="s">
        <v>3856</v>
      </c>
      <c r="B1676" s="1" t="s">
        <v>99</v>
      </c>
      <c r="C1676" s="1" t="s">
        <v>100</v>
      </c>
      <c r="D1676" s="1">
        <v>18</v>
      </c>
      <c r="E1676" s="1">
        <v>13680</v>
      </c>
      <c r="F1676" s="1">
        <v>36</v>
      </c>
      <c r="G1676" s="1" t="s">
        <v>101</v>
      </c>
      <c r="H1676" s="1" t="s">
        <v>102</v>
      </c>
      <c r="I1676" s="1" t="s">
        <v>103</v>
      </c>
      <c r="J1676" s="1" t="s">
        <v>104</v>
      </c>
      <c r="K1676" s="1" t="s">
        <v>105</v>
      </c>
      <c r="L1676" s="1" t="s">
        <v>106</v>
      </c>
      <c r="M1676" s="1" t="s">
        <v>53</v>
      </c>
      <c r="N1676" s="1">
        <v>217.78</v>
      </c>
      <c r="O1676" s="2">
        <v>3920.04</v>
      </c>
      <c r="P1676" s="1">
        <v>11</v>
      </c>
      <c r="Q1676" s="1">
        <v>20231227</v>
      </c>
      <c r="R1676" s="1">
        <v>20231227</v>
      </c>
      <c r="S1676" s="1">
        <v>20231227</v>
      </c>
      <c r="T1676" s="1" t="s">
        <v>38</v>
      </c>
      <c r="U1676" s="1" t="b">
        <v>0</v>
      </c>
      <c r="V1676" s="1" t="b">
        <v>0</v>
      </c>
      <c r="W1676" s="1" t="str" cm="1">
        <f t="array" ref="W1676">_xlfn.XLOOKUP(MID(JuchuZan[[#This Row],[Item'#]],2,3),INDEX(_dtRg_Material,,1),INDEX(_dtRg_Material,,2),"-")</f>
        <v>-</v>
      </c>
      <c r="X1676" s="1">
        <f>JuchuZan[[#This Row],[Total Length]]/JuchuZan[[#This Row],[OrderQty]]</f>
        <v>760</v>
      </c>
      <c r="Y1676" s="87">
        <f>JuchuZan[[#This Row],[TotalPrice]]+Y1675</f>
        <v>4756735.7800000012</v>
      </c>
      <c r="Z16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6" s="1">
        <f>JuchuZan[[#This Row],[Total Length]]/JuchuZan[[#This Row],[Total Block]]</f>
        <v>380</v>
      </c>
      <c r="AB1676" s="1">
        <f>JuchuZan[[#This Row],[TotalPrice]]/JuchuZan[[#This Row],[OrderQty]]</f>
        <v>217.78</v>
      </c>
      <c r="AC1676" s="1" t="e">
        <f>_xlfn.XLOOKUP(JuchuZan[[#This Row],[H'#]],#REF!,#REF!,"NA",0)</f>
        <v>#REF!</v>
      </c>
      <c r="AD1676" s="1" t="e">
        <f>_xlfn.XLOOKUP(JuchuZan[[#This Row],[H'#]],#REF!,#REF!,"NA",0)</f>
        <v>#REF!</v>
      </c>
      <c r="AE1676" s="1" t="str">
        <f>_xlfn.XLOOKUP(JuchuZan[[#This Row],[H'#]],[3]Sheet1!$H$2:$H$1079,[3]Sheet1!$B$2:$B$1079,"NA",0)</f>
        <v>NA</v>
      </c>
    </row>
    <row r="1677" spans="1:31" hidden="1">
      <c r="A1677" s="1" t="s">
        <v>3857</v>
      </c>
      <c r="B1677" s="1" t="s">
        <v>2131</v>
      </c>
      <c r="C1677" s="1" t="s">
        <v>2132</v>
      </c>
      <c r="D1677" s="1">
        <v>10</v>
      </c>
      <c r="E1677" s="1">
        <v>7400</v>
      </c>
      <c r="F1677" s="1">
        <v>20</v>
      </c>
      <c r="G1677" s="1" t="s">
        <v>101</v>
      </c>
      <c r="H1677" s="1" t="s">
        <v>629</v>
      </c>
      <c r="I1677" s="1" t="s">
        <v>103</v>
      </c>
      <c r="J1677" s="1" t="s">
        <v>104</v>
      </c>
      <c r="K1677" s="1" t="s">
        <v>105</v>
      </c>
      <c r="L1677" s="1" t="s">
        <v>106</v>
      </c>
      <c r="M1677" s="1" t="s">
        <v>53</v>
      </c>
      <c r="N1677" s="1">
        <v>274.43</v>
      </c>
      <c r="O1677" s="2">
        <v>2744.3</v>
      </c>
      <c r="P1677" s="1">
        <v>11</v>
      </c>
      <c r="Q1677" s="1">
        <v>20231227</v>
      </c>
      <c r="R1677" s="1">
        <v>20231227</v>
      </c>
      <c r="S1677" s="1">
        <v>20231227</v>
      </c>
      <c r="T1677" s="1" t="s">
        <v>38</v>
      </c>
      <c r="U1677" s="1" t="b">
        <v>0</v>
      </c>
      <c r="V1677" s="1" t="b">
        <v>0</v>
      </c>
      <c r="W1677" s="1" t="str" cm="1">
        <f t="array" ref="W1677">_xlfn.XLOOKUP(MID(JuchuZan[[#This Row],[Item'#]],2,3),INDEX(_dtRg_Material,,1),INDEX(_dtRg_Material,,2),"-")</f>
        <v>M</v>
      </c>
      <c r="X1677" s="1">
        <f>JuchuZan[[#This Row],[Total Length]]/JuchuZan[[#This Row],[OrderQty]]</f>
        <v>740</v>
      </c>
      <c r="Y1677" s="87">
        <f>JuchuZan[[#This Row],[TotalPrice]]+Y1676</f>
        <v>4759480.080000001</v>
      </c>
      <c r="Z16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7" s="1">
        <f>JuchuZan[[#This Row],[Total Length]]/JuchuZan[[#This Row],[Total Block]]</f>
        <v>370</v>
      </c>
      <c r="AB1677" s="1">
        <f>JuchuZan[[#This Row],[TotalPrice]]/JuchuZan[[#This Row],[OrderQty]]</f>
        <v>274.43</v>
      </c>
      <c r="AC1677" s="1" t="e">
        <f>_xlfn.XLOOKUP(JuchuZan[[#This Row],[H'#]],#REF!,#REF!,"NA",0)</f>
        <v>#REF!</v>
      </c>
      <c r="AD1677" s="1" t="e">
        <f>_xlfn.XLOOKUP(JuchuZan[[#This Row],[H'#]],#REF!,#REF!,"NA",0)</f>
        <v>#REF!</v>
      </c>
      <c r="AE1677" s="1" t="str">
        <f>_xlfn.XLOOKUP(JuchuZan[[#This Row],[H'#]],[3]Sheet1!$H$2:$H$1079,[3]Sheet1!$B$2:$B$1079,"NA",0)</f>
        <v>NA</v>
      </c>
    </row>
    <row r="1678" spans="1:31" hidden="1">
      <c r="A1678" s="1" t="s">
        <v>3858</v>
      </c>
      <c r="B1678" s="1" t="s">
        <v>3138</v>
      </c>
      <c r="C1678" s="1" t="s">
        <v>3139</v>
      </c>
      <c r="D1678" s="1">
        <v>75</v>
      </c>
      <c r="E1678" s="1">
        <v>75000</v>
      </c>
      <c r="F1678" s="1">
        <v>150</v>
      </c>
      <c r="G1678" s="1" t="s">
        <v>3092</v>
      </c>
      <c r="H1678" s="1" t="s">
        <v>66</v>
      </c>
      <c r="I1678" s="1" t="s">
        <v>67</v>
      </c>
      <c r="J1678" s="1" t="s">
        <v>114</v>
      </c>
      <c r="K1678" s="1" t="s">
        <v>60</v>
      </c>
      <c r="L1678" s="1" t="s">
        <v>38</v>
      </c>
      <c r="M1678" s="1" t="s">
        <v>38</v>
      </c>
      <c r="N1678" s="1">
        <v>71</v>
      </c>
      <c r="O1678" s="2">
        <v>5325</v>
      </c>
      <c r="P1678" s="1">
        <v>11</v>
      </c>
      <c r="Q1678" s="1">
        <v>20240216</v>
      </c>
      <c r="R1678" s="1">
        <v>20231228</v>
      </c>
      <c r="S1678" s="1">
        <v>20231228</v>
      </c>
      <c r="T1678" s="1" t="s">
        <v>38</v>
      </c>
      <c r="U1678" s="1" t="b">
        <v>1</v>
      </c>
      <c r="V1678" s="1" t="b">
        <v>0</v>
      </c>
      <c r="W1678" s="1" t="str" cm="1">
        <f t="array" ref="W1678">_xlfn.XLOOKUP(MID(JuchuZan[[#This Row],[Item'#]],2,3),INDEX(_dtRg_Material,,1),INDEX(_dtRg_Material,,2),"-")</f>
        <v>-</v>
      </c>
      <c r="X1678" s="1">
        <f>JuchuZan[[#This Row],[Total Length]]/JuchuZan[[#This Row],[OrderQty]]</f>
        <v>1000</v>
      </c>
      <c r="Y1678" s="87">
        <f>JuchuZan[[#This Row],[TotalPrice]]+Y1677</f>
        <v>4764805.080000001</v>
      </c>
      <c r="Z16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8" s="1">
        <f>JuchuZan[[#This Row],[Total Length]]/JuchuZan[[#This Row],[Total Block]]</f>
        <v>500</v>
      </c>
      <c r="AB1678" s="1">
        <f>JuchuZan[[#This Row],[TotalPrice]]/JuchuZan[[#This Row],[OrderQty]]</f>
        <v>71</v>
      </c>
      <c r="AC1678" s="1" t="e">
        <f>_xlfn.XLOOKUP(JuchuZan[[#This Row],[H'#]],#REF!,#REF!,"NA",0)</f>
        <v>#REF!</v>
      </c>
      <c r="AD1678" s="1" t="e">
        <f>_xlfn.XLOOKUP(JuchuZan[[#This Row],[H'#]],#REF!,#REF!,"NA",0)</f>
        <v>#REF!</v>
      </c>
      <c r="AE1678" s="1" t="str">
        <f>_xlfn.XLOOKUP(JuchuZan[[#This Row],[H'#]],[3]Sheet1!$H$2:$H$1079,[3]Sheet1!$B$2:$B$1079,"NA",0)</f>
        <v>NA</v>
      </c>
    </row>
    <row r="1679" spans="1:31" hidden="1">
      <c r="A1679" s="1" t="s">
        <v>3859</v>
      </c>
      <c r="B1679" s="1" t="s">
        <v>1314</v>
      </c>
      <c r="C1679" s="1" t="s">
        <v>1315</v>
      </c>
      <c r="D1679" s="1">
        <v>60</v>
      </c>
      <c r="E1679" s="1">
        <v>8700</v>
      </c>
      <c r="F1679" s="1">
        <v>120</v>
      </c>
      <c r="G1679" s="1" t="s">
        <v>135</v>
      </c>
      <c r="H1679" s="1" t="s">
        <v>1171</v>
      </c>
      <c r="I1679" s="1" t="s">
        <v>233</v>
      </c>
      <c r="J1679" s="1" t="s">
        <v>59</v>
      </c>
      <c r="K1679" s="1" t="s">
        <v>82</v>
      </c>
      <c r="L1679" s="1" t="s">
        <v>38</v>
      </c>
      <c r="M1679" s="1" t="s">
        <v>38</v>
      </c>
      <c r="N1679" s="1">
        <v>69.489999999999995</v>
      </c>
      <c r="O1679" s="2">
        <v>4169.3999999999996</v>
      </c>
      <c r="P1679" s="1">
        <v>11</v>
      </c>
      <c r="Q1679" s="1">
        <v>20231229</v>
      </c>
      <c r="R1679" s="1">
        <v>20231228</v>
      </c>
      <c r="S1679" s="1">
        <v>20231228</v>
      </c>
      <c r="T1679" s="1" t="s">
        <v>38</v>
      </c>
      <c r="U1679" s="1" t="b">
        <v>0</v>
      </c>
      <c r="V1679" s="1" t="b">
        <v>0</v>
      </c>
      <c r="W1679" s="1" t="str" cm="1">
        <f t="array" ref="W1679">_xlfn.XLOOKUP(MID(JuchuZan[[#This Row],[Item'#]],2,3),INDEX(_dtRg_Material,,1),INDEX(_dtRg_Material,,2),"-")</f>
        <v>-</v>
      </c>
      <c r="X1679" s="1">
        <f>JuchuZan[[#This Row],[Total Length]]/JuchuZan[[#This Row],[OrderQty]]</f>
        <v>145</v>
      </c>
      <c r="Y1679" s="87">
        <f>JuchuZan[[#This Row],[TotalPrice]]+Y1678</f>
        <v>4768974.4800000014</v>
      </c>
      <c r="Z16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79" s="1">
        <f>JuchuZan[[#This Row],[Total Length]]/JuchuZan[[#This Row],[Total Block]]</f>
        <v>72.5</v>
      </c>
      <c r="AB1679" s="1">
        <f>JuchuZan[[#This Row],[TotalPrice]]/JuchuZan[[#This Row],[OrderQty]]</f>
        <v>69.489999999999995</v>
      </c>
      <c r="AC1679" s="1" t="e">
        <f>_xlfn.XLOOKUP(JuchuZan[[#This Row],[H'#]],#REF!,#REF!,"NA",0)</f>
        <v>#REF!</v>
      </c>
      <c r="AD1679" s="1" t="e">
        <f>_xlfn.XLOOKUP(JuchuZan[[#This Row],[H'#]],#REF!,#REF!,"NA",0)</f>
        <v>#REF!</v>
      </c>
      <c r="AE1679" s="1" t="str">
        <f>_xlfn.XLOOKUP(JuchuZan[[#This Row],[H'#]],[3]Sheet1!$H$2:$H$1079,[3]Sheet1!$B$2:$B$1079,"NA",0)</f>
        <v>NA</v>
      </c>
    </row>
    <row r="1680" spans="1:31" hidden="1">
      <c r="A1680" s="1" t="s">
        <v>3860</v>
      </c>
      <c r="B1680" s="1" t="s">
        <v>3138</v>
      </c>
      <c r="C1680" s="1" t="s">
        <v>3139</v>
      </c>
      <c r="D1680" s="1">
        <v>75</v>
      </c>
      <c r="E1680" s="1">
        <v>75000</v>
      </c>
      <c r="F1680" s="1">
        <v>150</v>
      </c>
      <c r="G1680" s="1" t="s">
        <v>3092</v>
      </c>
      <c r="H1680" s="1" t="s">
        <v>66</v>
      </c>
      <c r="I1680" s="1" t="s">
        <v>67</v>
      </c>
      <c r="J1680" s="1" t="s">
        <v>114</v>
      </c>
      <c r="K1680" s="1" t="s">
        <v>60</v>
      </c>
      <c r="L1680" s="1" t="s">
        <v>38</v>
      </c>
      <c r="M1680" s="1" t="s">
        <v>38</v>
      </c>
      <c r="N1680" s="1">
        <v>71</v>
      </c>
      <c r="O1680" s="2">
        <v>5325</v>
      </c>
      <c r="P1680" s="1">
        <v>11</v>
      </c>
      <c r="Q1680" s="1">
        <v>20231228</v>
      </c>
      <c r="R1680" s="1">
        <v>20231228</v>
      </c>
      <c r="S1680" s="1">
        <v>20231228</v>
      </c>
      <c r="T1680" s="1" t="s">
        <v>38</v>
      </c>
      <c r="U1680" s="1" t="b">
        <v>1</v>
      </c>
      <c r="V1680" s="1" t="b">
        <v>0</v>
      </c>
      <c r="W1680" s="1" t="str" cm="1">
        <f t="array" ref="W1680">_xlfn.XLOOKUP(MID(JuchuZan[[#This Row],[Item'#]],2,3),INDEX(_dtRg_Material,,1),INDEX(_dtRg_Material,,2),"-")</f>
        <v>-</v>
      </c>
      <c r="X1680" s="1">
        <f>JuchuZan[[#This Row],[Total Length]]/JuchuZan[[#This Row],[OrderQty]]</f>
        <v>1000</v>
      </c>
      <c r="Y1680" s="87">
        <f>JuchuZan[[#This Row],[TotalPrice]]+Y1679</f>
        <v>4774299.4800000014</v>
      </c>
      <c r="Z16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0" s="1">
        <f>JuchuZan[[#This Row],[Total Length]]/JuchuZan[[#This Row],[Total Block]]</f>
        <v>500</v>
      </c>
      <c r="AB1680" s="1">
        <f>JuchuZan[[#This Row],[TotalPrice]]/JuchuZan[[#This Row],[OrderQty]]</f>
        <v>71</v>
      </c>
      <c r="AC1680" s="1" t="e">
        <f>_xlfn.XLOOKUP(JuchuZan[[#This Row],[H'#]],#REF!,#REF!,"NA",0)</f>
        <v>#REF!</v>
      </c>
      <c r="AD1680" s="1" t="e">
        <f>_xlfn.XLOOKUP(JuchuZan[[#This Row],[H'#]],#REF!,#REF!,"NA",0)</f>
        <v>#REF!</v>
      </c>
      <c r="AE1680" s="1" t="str">
        <f>_xlfn.XLOOKUP(JuchuZan[[#This Row],[H'#]],[3]Sheet1!$H$2:$H$1079,[3]Sheet1!$B$2:$B$1079,"NA",0)</f>
        <v>NA</v>
      </c>
    </row>
    <row r="1681" spans="1:31" hidden="1">
      <c r="A1681" s="1" t="s">
        <v>3861</v>
      </c>
      <c r="B1681" s="1" t="s">
        <v>3480</v>
      </c>
      <c r="C1681" s="1" t="s">
        <v>3481</v>
      </c>
      <c r="D1681" s="1">
        <v>80</v>
      </c>
      <c r="E1681" s="1">
        <v>54400</v>
      </c>
      <c r="F1681" s="1">
        <v>160</v>
      </c>
      <c r="G1681" s="1" t="s">
        <v>559</v>
      </c>
      <c r="H1681" s="1" t="s">
        <v>1568</v>
      </c>
      <c r="I1681" s="1" t="s">
        <v>1569</v>
      </c>
      <c r="J1681" s="1" t="s">
        <v>51</v>
      </c>
      <c r="K1681" s="1" t="s">
        <v>60</v>
      </c>
      <c r="L1681" s="1" t="s">
        <v>96</v>
      </c>
      <c r="M1681" s="1" t="s">
        <v>208</v>
      </c>
      <c r="N1681" s="1">
        <v>129.5</v>
      </c>
      <c r="O1681" s="2">
        <v>10360</v>
      </c>
      <c r="P1681" s="1">
        <v>11</v>
      </c>
      <c r="Q1681" s="1">
        <v>20231228</v>
      </c>
      <c r="R1681" s="1">
        <v>20231228</v>
      </c>
      <c r="S1681" s="1">
        <v>20231228</v>
      </c>
      <c r="T1681" s="1" t="s">
        <v>38</v>
      </c>
      <c r="U1681" s="1" t="b">
        <v>0</v>
      </c>
      <c r="V1681" s="1" t="b">
        <v>0</v>
      </c>
      <c r="W1681" s="1" t="str" cm="1">
        <f t="array" ref="W1681">_xlfn.XLOOKUP(MID(JuchuZan[[#This Row],[Item'#]],2,3),INDEX(_dtRg_Material,,1),INDEX(_dtRg_Material,,2),"-")</f>
        <v>-</v>
      </c>
      <c r="X1681" s="1">
        <f>JuchuZan[[#This Row],[Total Length]]/JuchuZan[[#This Row],[OrderQty]]</f>
        <v>680</v>
      </c>
      <c r="Y1681" s="87">
        <f>JuchuZan[[#This Row],[TotalPrice]]+Y1680</f>
        <v>4784659.4800000014</v>
      </c>
      <c r="Z16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681" s="1">
        <f>JuchuZan[[#This Row],[Total Length]]/JuchuZan[[#This Row],[Total Block]]</f>
        <v>340</v>
      </c>
      <c r="AB1681" s="1">
        <f>JuchuZan[[#This Row],[TotalPrice]]/JuchuZan[[#This Row],[OrderQty]]</f>
        <v>129.5</v>
      </c>
      <c r="AC1681" s="1" t="e">
        <f>_xlfn.XLOOKUP(JuchuZan[[#This Row],[H'#]],#REF!,#REF!,"NA",0)</f>
        <v>#REF!</v>
      </c>
      <c r="AD1681" s="1" t="e">
        <f>_xlfn.XLOOKUP(JuchuZan[[#This Row],[H'#]],#REF!,#REF!,"NA",0)</f>
        <v>#REF!</v>
      </c>
      <c r="AE1681" s="1" t="str">
        <f>_xlfn.XLOOKUP(JuchuZan[[#This Row],[H'#]],[3]Sheet1!$H$2:$H$1079,[3]Sheet1!$B$2:$B$1079,"NA",0)</f>
        <v>NA</v>
      </c>
    </row>
    <row r="1682" spans="1:31" hidden="1">
      <c r="A1682" s="1" t="s">
        <v>3862</v>
      </c>
      <c r="B1682" s="1" t="s">
        <v>3863</v>
      </c>
      <c r="C1682" s="1" t="s">
        <v>3864</v>
      </c>
      <c r="D1682" s="1">
        <v>14</v>
      </c>
      <c r="E1682" s="1">
        <v>8820</v>
      </c>
      <c r="F1682" s="1">
        <v>28</v>
      </c>
      <c r="G1682" s="1" t="s">
        <v>215</v>
      </c>
      <c r="H1682" s="1" t="s">
        <v>1272</v>
      </c>
      <c r="I1682" s="1" t="s">
        <v>233</v>
      </c>
      <c r="J1682" s="1" t="s">
        <v>114</v>
      </c>
      <c r="K1682" s="1" t="s">
        <v>105</v>
      </c>
      <c r="L1682" s="1" t="s">
        <v>96</v>
      </c>
      <c r="M1682" s="1" t="s">
        <v>53</v>
      </c>
      <c r="N1682" s="1">
        <v>299.11</v>
      </c>
      <c r="O1682" s="2">
        <v>4187.54</v>
      </c>
      <c r="P1682" s="1">
        <v>11</v>
      </c>
      <c r="Q1682" s="1">
        <v>20231229</v>
      </c>
      <c r="R1682" s="1">
        <v>20231229</v>
      </c>
      <c r="S1682" s="1">
        <v>20231229</v>
      </c>
      <c r="T1682" s="1" t="s">
        <v>38</v>
      </c>
      <c r="U1682" s="1" t="b">
        <v>0</v>
      </c>
      <c r="V1682" s="1" t="b">
        <v>0</v>
      </c>
      <c r="W1682" s="1" t="str" cm="1">
        <f t="array" ref="W1682">_xlfn.XLOOKUP(MID(JuchuZan[[#This Row],[Item'#]],2,3),INDEX(_dtRg_Material,,1),INDEX(_dtRg_Material,,2),"-")</f>
        <v>M</v>
      </c>
      <c r="X1682" s="1">
        <f>JuchuZan[[#This Row],[Total Length]]/JuchuZan[[#This Row],[OrderQty]]</f>
        <v>630</v>
      </c>
      <c r="Y1682" s="87">
        <f>JuchuZan[[#This Row],[TotalPrice]]+Y1681</f>
        <v>4788847.0200000014</v>
      </c>
      <c r="Z16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2" s="1">
        <f>JuchuZan[[#This Row],[Total Length]]/JuchuZan[[#This Row],[Total Block]]</f>
        <v>315</v>
      </c>
      <c r="AB1682" s="1">
        <f>JuchuZan[[#This Row],[TotalPrice]]/JuchuZan[[#This Row],[OrderQty]]</f>
        <v>299.11</v>
      </c>
      <c r="AC1682" s="1" t="e">
        <f>_xlfn.XLOOKUP(JuchuZan[[#This Row],[H'#]],#REF!,#REF!,"NA",0)</f>
        <v>#REF!</v>
      </c>
      <c r="AD1682" s="1" t="e">
        <f>_xlfn.XLOOKUP(JuchuZan[[#This Row],[H'#]],#REF!,#REF!,"NA",0)</f>
        <v>#REF!</v>
      </c>
      <c r="AE1682" s="1" t="str">
        <f>_xlfn.XLOOKUP(JuchuZan[[#This Row],[H'#]],[3]Sheet1!$H$2:$H$1079,[3]Sheet1!$B$2:$B$1079,"NA",0)</f>
        <v>NA</v>
      </c>
    </row>
    <row r="1683" spans="1:31" hidden="1">
      <c r="A1683" s="1" t="s">
        <v>3865</v>
      </c>
      <c r="B1683" s="1" t="s">
        <v>621</v>
      </c>
      <c r="C1683" s="1" t="s">
        <v>622</v>
      </c>
      <c r="D1683" s="1">
        <v>7</v>
      </c>
      <c r="E1683" s="1">
        <v>0</v>
      </c>
      <c r="F1683" s="1">
        <v>0</v>
      </c>
      <c r="G1683" s="1" t="s">
        <v>269</v>
      </c>
      <c r="H1683" s="1" t="s">
        <v>270</v>
      </c>
      <c r="I1683" s="1" t="s">
        <v>271</v>
      </c>
      <c r="J1683" s="1" t="s">
        <v>38</v>
      </c>
      <c r="K1683" s="1" t="s">
        <v>38</v>
      </c>
      <c r="L1683" s="1" t="s">
        <v>38</v>
      </c>
      <c r="M1683" s="1" t="s">
        <v>38</v>
      </c>
      <c r="N1683" s="1">
        <v>5710</v>
      </c>
      <c r="O1683" s="2">
        <v>39970</v>
      </c>
      <c r="P1683" s="1">
        <v>11</v>
      </c>
      <c r="Q1683" s="1">
        <v>20231229</v>
      </c>
      <c r="R1683" s="1">
        <v>20231229</v>
      </c>
      <c r="S1683" s="1">
        <v>20231229</v>
      </c>
      <c r="T1683" s="1" t="s">
        <v>38</v>
      </c>
      <c r="U1683" s="1" t="b">
        <v>0</v>
      </c>
      <c r="V1683" s="1" t="b">
        <v>0</v>
      </c>
      <c r="W1683" s="1" t="str" cm="1">
        <f t="array" ref="W1683">_xlfn.XLOOKUP(MID(JuchuZan[[#This Row],[Item'#]],2,3),INDEX(_dtRg_Material,,1),INDEX(_dtRg_Material,,2),"-")</f>
        <v>-</v>
      </c>
      <c r="X1683" s="1">
        <f>JuchuZan[[#This Row],[Total Length]]/JuchuZan[[#This Row],[OrderQty]]</f>
        <v>0</v>
      </c>
      <c r="Y1683" s="87">
        <f>JuchuZan[[#This Row],[TotalPrice]]+Y1682</f>
        <v>4828817.0200000014</v>
      </c>
      <c r="Z16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3" s="1" t="e">
        <f>JuchuZan[[#This Row],[Total Length]]/JuchuZan[[#This Row],[Total Block]]</f>
        <v>#DIV/0!</v>
      </c>
      <c r="AB1683" s="1">
        <f>JuchuZan[[#This Row],[TotalPrice]]/JuchuZan[[#This Row],[OrderQty]]</f>
        <v>5710</v>
      </c>
      <c r="AC1683" s="1" t="e">
        <f>_xlfn.XLOOKUP(JuchuZan[[#This Row],[H'#]],#REF!,#REF!,"NA",0)</f>
        <v>#REF!</v>
      </c>
      <c r="AD1683" s="1" t="e">
        <f>_xlfn.XLOOKUP(JuchuZan[[#This Row],[H'#]],#REF!,#REF!,"NA",0)</f>
        <v>#REF!</v>
      </c>
      <c r="AE1683" s="1" t="str">
        <f>_xlfn.XLOOKUP(JuchuZan[[#This Row],[H'#]],[3]Sheet1!$H$2:$H$1079,[3]Sheet1!$B$2:$B$1079,"NA",0)</f>
        <v>NA</v>
      </c>
    </row>
    <row r="1684" spans="1:31" hidden="1">
      <c r="A1684" s="1" t="s">
        <v>3866</v>
      </c>
      <c r="B1684" s="1" t="s">
        <v>624</v>
      </c>
      <c r="C1684" s="1" t="s">
        <v>625</v>
      </c>
      <c r="D1684" s="1">
        <v>7</v>
      </c>
      <c r="E1684" s="1">
        <v>0</v>
      </c>
      <c r="F1684" s="1">
        <v>0</v>
      </c>
      <c r="G1684" s="1" t="s">
        <v>269</v>
      </c>
      <c r="H1684" s="1" t="s">
        <v>270</v>
      </c>
      <c r="I1684" s="1" t="s">
        <v>271</v>
      </c>
      <c r="J1684" s="1" t="s">
        <v>38</v>
      </c>
      <c r="K1684" s="1" t="s">
        <v>38</v>
      </c>
      <c r="L1684" s="1" t="s">
        <v>38</v>
      </c>
      <c r="M1684" s="1" t="s">
        <v>38</v>
      </c>
      <c r="N1684" s="1">
        <v>8347</v>
      </c>
      <c r="O1684" s="2">
        <v>58429</v>
      </c>
      <c r="P1684" s="1">
        <v>11</v>
      </c>
      <c r="Q1684" s="1">
        <v>20231229</v>
      </c>
      <c r="R1684" s="1">
        <v>20231229</v>
      </c>
      <c r="S1684" s="1">
        <v>20231229</v>
      </c>
      <c r="T1684" s="1" t="s">
        <v>38</v>
      </c>
      <c r="U1684" s="1" t="b">
        <v>0</v>
      </c>
      <c r="V1684" s="1" t="b">
        <v>0</v>
      </c>
      <c r="W1684" s="1" t="str" cm="1">
        <f t="array" ref="W1684">_xlfn.XLOOKUP(MID(JuchuZan[[#This Row],[Item'#]],2,3),INDEX(_dtRg_Material,,1),INDEX(_dtRg_Material,,2),"-")</f>
        <v>-</v>
      </c>
      <c r="X1684" s="1">
        <f>JuchuZan[[#This Row],[Total Length]]/JuchuZan[[#This Row],[OrderQty]]</f>
        <v>0</v>
      </c>
      <c r="Y1684" s="87">
        <f>JuchuZan[[#This Row],[TotalPrice]]+Y1683</f>
        <v>4887246.0200000014</v>
      </c>
      <c r="Z16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4" s="1" t="e">
        <f>JuchuZan[[#This Row],[Total Length]]/JuchuZan[[#This Row],[Total Block]]</f>
        <v>#DIV/0!</v>
      </c>
      <c r="AB1684" s="1">
        <f>JuchuZan[[#This Row],[TotalPrice]]/JuchuZan[[#This Row],[OrderQty]]</f>
        <v>8347</v>
      </c>
      <c r="AC1684" s="1" t="e">
        <f>_xlfn.XLOOKUP(JuchuZan[[#This Row],[H'#]],#REF!,#REF!,"NA",0)</f>
        <v>#REF!</v>
      </c>
      <c r="AD1684" s="1" t="e">
        <f>_xlfn.XLOOKUP(JuchuZan[[#This Row],[H'#]],#REF!,#REF!,"NA",0)</f>
        <v>#REF!</v>
      </c>
      <c r="AE1684" s="1" t="str">
        <f>_xlfn.XLOOKUP(JuchuZan[[#This Row],[H'#]],[3]Sheet1!$H$2:$H$1079,[3]Sheet1!$B$2:$B$1079,"NA",0)</f>
        <v>NA</v>
      </c>
    </row>
    <row r="1685" spans="1:31" hidden="1">
      <c r="A1685" s="1" t="s">
        <v>3867</v>
      </c>
      <c r="B1685" s="1" t="s">
        <v>3868</v>
      </c>
      <c r="C1685" s="1" t="s">
        <v>3869</v>
      </c>
      <c r="D1685" s="1">
        <v>4</v>
      </c>
      <c r="E1685" s="1">
        <v>2760</v>
      </c>
      <c r="F1685" s="1">
        <v>8</v>
      </c>
      <c r="G1685" s="1" t="s">
        <v>215</v>
      </c>
      <c r="H1685" s="1" t="s">
        <v>172</v>
      </c>
      <c r="I1685" s="1" t="s">
        <v>173</v>
      </c>
      <c r="J1685" s="1" t="s">
        <v>243</v>
      </c>
      <c r="K1685" s="1" t="s">
        <v>38</v>
      </c>
      <c r="L1685" s="1" t="s">
        <v>38</v>
      </c>
      <c r="M1685" s="1" t="s">
        <v>53</v>
      </c>
      <c r="N1685" s="1">
        <v>68</v>
      </c>
      <c r="O1685" s="2">
        <v>272</v>
      </c>
      <c r="P1685" s="1">
        <v>11</v>
      </c>
      <c r="Q1685" s="1">
        <v>20231229</v>
      </c>
      <c r="R1685" s="1">
        <v>20231229</v>
      </c>
      <c r="S1685" s="1">
        <v>20231229</v>
      </c>
      <c r="T1685" s="1" t="s">
        <v>38</v>
      </c>
      <c r="U1685" s="1" t="b">
        <v>0</v>
      </c>
      <c r="V1685" s="1" t="b">
        <v>0</v>
      </c>
      <c r="W1685" s="1" t="str" cm="1">
        <f t="array" ref="W1685">_xlfn.XLOOKUP(MID(JuchuZan[[#This Row],[Item'#]],2,3),INDEX(_dtRg_Material,,1),INDEX(_dtRg_Material,,2),"-")</f>
        <v>M</v>
      </c>
      <c r="X1685" s="1">
        <f>JuchuZan[[#This Row],[Total Length]]/JuchuZan[[#This Row],[OrderQty]]</f>
        <v>690</v>
      </c>
      <c r="Y1685" s="87">
        <f>JuchuZan[[#This Row],[TotalPrice]]+Y1684</f>
        <v>4887518.0200000014</v>
      </c>
      <c r="Z16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5" s="1">
        <f>JuchuZan[[#This Row],[Total Length]]/JuchuZan[[#This Row],[Total Block]]</f>
        <v>345</v>
      </c>
      <c r="AB1685" s="1">
        <f>JuchuZan[[#This Row],[TotalPrice]]/JuchuZan[[#This Row],[OrderQty]]</f>
        <v>68</v>
      </c>
      <c r="AC1685" s="1" t="e">
        <f>_xlfn.XLOOKUP(JuchuZan[[#This Row],[H'#]],#REF!,#REF!,"NA",0)</f>
        <v>#REF!</v>
      </c>
      <c r="AD1685" s="1" t="e">
        <f>_xlfn.XLOOKUP(JuchuZan[[#This Row],[H'#]],#REF!,#REF!,"NA",0)</f>
        <v>#REF!</v>
      </c>
      <c r="AE1685" s="1" t="str">
        <f>_xlfn.XLOOKUP(JuchuZan[[#This Row],[H'#]],[3]Sheet1!$H$2:$H$1079,[3]Sheet1!$B$2:$B$1079,"NA",0)</f>
        <v>NA</v>
      </c>
    </row>
    <row r="1686" spans="1:31" hidden="1">
      <c r="A1686" s="1" t="s">
        <v>3870</v>
      </c>
      <c r="B1686" s="1" t="s">
        <v>2200</v>
      </c>
      <c r="C1686" s="1" t="s">
        <v>2201</v>
      </c>
      <c r="D1686" s="1">
        <v>100</v>
      </c>
      <c r="E1686" s="1">
        <v>0</v>
      </c>
      <c r="F1686" s="1">
        <v>0</v>
      </c>
      <c r="G1686" s="1" t="s">
        <v>199</v>
      </c>
      <c r="H1686" s="1" t="s">
        <v>200</v>
      </c>
      <c r="I1686" s="1" t="s">
        <v>201</v>
      </c>
      <c r="J1686" s="1" t="s">
        <v>2202</v>
      </c>
      <c r="K1686" s="1" t="s">
        <v>38</v>
      </c>
      <c r="L1686" s="1" t="s">
        <v>38</v>
      </c>
      <c r="M1686" s="1" t="s">
        <v>38</v>
      </c>
      <c r="N1686" s="1">
        <v>362</v>
      </c>
      <c r="O1686" s="2">
        <v>36200</v>
      </c>
      <c r="P1686" s="1">
        <v>11</v>
      </c>
      <c r="Q1686" s="1">
        <v>20240101</v>
      </c>
      <c r="R1686" s="1">
        <v>20240101</v>
      </c>
      <c r="S1686" s="1">
        <v>0</v>
      </c>
      <c r="T1686" s="1" t="s">
        <v>38</v>
      </c>
      <c r="U1686" s="1" t="b">
        <v>0</v>
      </c>
      <c r="V1686" s="1" t="b">
        <v>0</v>
      </c>
      <c r="W1686" s="1" t="str" cm="1">
        <f t="array" ref="W1686">_xlfn.XLOOKUP(MID(JuchuZan[[#This Row],[Item'#]],2,3),INDEX(_dtRg_Material,,1),INDEX(_dtRg_Material,,2),"-")</f>
        <v>-</v>
      </c>
      <c r="X1686" s="1">
        <f>JuchuZan[[#This Row],[Total Length]]/JuchuZan[[#This Row],[OrderQty]]</f>
        <v>0</v>
      </c>
      <c r="Y1686" s="87">
        <f>JuchuZan[[#This Row],[TotalPrice]]+Y1685</f>
        <v>4923718.0200000014</v>
      </c>
      <c r="Z16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6" s="1" t="e">
        <f>JuchuZan[[#This Row],[Total Length]]/JuchuZan[[#This Row],[Total Block]]</f>
        <v>#DIV/0!</v>
      </c>
      <c r="AB1686" s="1">
        <f>JuchuZan[[#This Row],[TotalPrice]]/JuchuZan[[#This Row],[OrderQty]]</f>
        <v>362</v>
      </c>
      <c r="AC1686" s="1" t="e">
        <f>_xlfn.XLOOKUP(JuchuZan[[#This Row],[H'#]],#REF!,#REF!,"NA",0)</f>
        <v>#REF!</v>
      </c>
      <c r="AD1686" s="1" t="e">
        <f>_xlfn.XLOOKUP(JuchuZan[[#This Row],[H'#]],#REF!,#REF!,"NA",0)</f>
        <v>#REF!</v>
      </c>
      <c r="AE1686" s="1" t="str">
        <f>_xlfn.XLOOKUP(JuchuZan[[#This Row],[H'#]],[3]Sheet1!$H$2:$H$1079,[3]Sheet1!$B$2:$B$1079,"NA",0)</f>
        <v>NA</v>
      </c>
    </row>
    <row r="1687" spans="1:31" hidden="1">
      <c r="A1687" s="1" t="s">
        <v>3871</v>
      </c>
      <c r="B1687" s="1" t="s">
        <v>1548</v>
      </c>
      <c r="C1687" s="1" t="s">
        <v>1549</v>
      </c>
      <c r="D1687" s="1">
        <v>58</v>
      </c>
      <c r="E1687" s="1">
        <v>73950</v>
      </c>
      <c r="F1687" s="1">
        <v>0</v>
      </c>
      <c r="G1687" s="1" t="s">
        <v>350</v>
      </c>
      <c r="H1687" s="1" t="s">
        <v>595</v>
      </c>
      <c r="I1687" s="1" t="s">
        <v>67</v>
      </c>
      <c r="J1687" s="1" t="s">
        <v>325</v>
      </c>
      <c r="K1687" s="1" t="s">
        <v>38</v>
      </c>
      <c r="L1687" s="1" t="s">
        <v>61</v>
      </c>
      <c r="M1687" s="1" t="s">
        <v>38</v>
      </c>
      <c r="N1687" s="1">
        <v>237</v>
      </c>
      <c r="O1687" s="2">
        <v>13746</v>
      </c>
      <c r="P1687" s="1">
        <v>11</v>
      </c>
      <c r="Q1687" s="1">
        <v>20240103</v>
      </c>
      <c r="R1687" s="1">
        <v>20240103</v>
      </c>
      <c r="S1687" s="1">
        <v>20240103</v>
      </c>
      <c r="T1687" s="1" t="s">
        <v>38</v>
      </c>
      <c r="U1687" s="1" t="b">
        <v>0</v>
      </c>
      <c r="V1687" s="1" t="b">
        <v>0</v>
      </c>
      <c r="W1687" s="1" t="str" cm="1">
        <f t="array" ref="W1687">_xlfn.XLOOKUP(MID(JuchuZan[[#This Row],[Item'#]],2,3),INDEX(_dtRg_Material,,1),INDEX(_dtRg_Material,,2),"-")</f>
        <v>-</v>
      </c>
      <c r="X1687" s="1">
        <f>JuchuZan[[#This Row],[Total Length]]/JuchuZan[[#This Row],[OrderQty]]</f>
        <v>1275</v>
      </c>
      <c r="Y1687" s="87">
        <f>JuchuZan[[#This Row],[TotalPrice]]+Y1686</f>
        <v>4937464.0200000014</v>
      </c>
      <c r="Z16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7" s="1" t="e">
        <f>JuchuZan[[#This Row],[Total Length]]/JuchuZan[[#This Row],[Total Block]]</f>
        <v>#DIV/0!</v>
      </c>
      <c r="AB1687" s="1">
        <f>JuchuZan[[#This Row],[TotalPrice]]/JuchuZan[[#This Row],[OrderQty]]</f>
        <v>237</v>
      </c>
      <c r="AC1687" s="1" t="e">
        <f>_xlfn.XLOOKUP(JuchuZan[[#This Row],[H'#]],#REF!,#REF!,"NA",0)</f>
        <v>#REF!</v>
      </c>
      <c r="AD1687" s="1" t="e">
        <f>_xlfn.XLOOKUP(JuchuZan[[#This Row],[H'#]],#REF!,#REF!,"NA",0)</f>
        <v>#REF!</v>
      </c>
      <c r="AE1687" s="1" t="str">
        <f>_xlfn.XLOOKUP(JuchuZan[[#This Row],[H'#]],[3]Sheet1!$H$2:$H$1079,[3]Sheet1!$B$2:$B$1079,"NA",0)</f>
        <v>NA</v>
      </c>
    </row>
    <row r="1688" spans="1:31" hidden="1">
      <c r="A1688" s="1" t="s">
        <v>3872</v>
      </c>
      <c r="B1688" s="1" t="s">
        <v>3386</v>
      </c>
      <c r="C1688" s="1" t="s">
        <v>3387</v>
      </c>
      <c r="D1688" s="1">
        <v>10</v>
      </c>
      <c r="E1688" s="1">
        <v>2450</v>
      </c>
      <c r="F1688" s="1">
        <v>20</v>
      </c>
      <c r="G1688" s="1" t="s">
        <v>3224</v>
      </c>
      <c r="H1688" s="1" t="s">
        <v>66</v>
      </c>
      <c r="I1688" s="1" t="s">
        <v>67</v>
      </c>
      <c r="J1688" s="1" t="s">
        <v>59</v>
      </c>
      <c r="K1688" s="1" t="s">
        <v>60</v>
      </c>
      <c r="L1688" s="1" t="s">
        <v>38</v>
      </c>
      <c r="M1688" s="1" t="s">
        <v>53</v>
      </c>
      <c r="N1688" s="1">
        <v>78</v>
      </c>
      <c r="O1688" s="2">
        <v>780</v>
      </c>
      <c r="P1688" s="1">
        <v>11</v>
      </c>
      <c r="Q1688" s="1">
        <v>20240103</v>
      </c>
      <c r="R1688" s="1">
        <v>20240103</v>
      </c>
      <c r="S1688" s="1">
        <v>20240103</v>
      </c>
      <c r="T1688" s="1" t="s">
        <v>38</v>
      </c>
      <c r="U1688" s="1" t="b">
        <v>0</v>
      </c>
      <c r="V1688" s="1" t="b">
        <v>0</v>
      </c>
      <c r="W1688" s="1" t="str" cm="1">
        <f t="array" ref="W1688">_xlfn.XLOOKUP(MID(JuchuZan[[#This Row],[Item'#]],2,3),INDEX(_dtRg_Material,,1),INDEX(_dtRg_Material,,2),"-")</f>
        <v>-</v>
      </c>
      <c r="X1688" s="1">
        <f>JuchuZan[[#This Row],[Total Length]]/JuchuZan[[#This Row],[OrderQty]]</f>
        <v>245</v>
      </c>
      <c r="Y1688" s="87">
        <f>JuchuZan[[#This Row],[TotalPrice]]+Y1687</f>
        <v>4938244.0200000014</v>
      </c>
      <c r="Z16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8" s="1">
        <f>JuchuZan[[#This Row],[Total Length]]/JuchuZan[[#This Row],[Total Block]]</f>
        <v>122.5</v>
      </c>
      <c r="AB1688" s="1">
        <f>JuchuZan[[#This Row],[TotalPrice]]/JuchuZan[[#This Row],[OrderQty]]</f>
        <v>78</v>
      </c>
      <c r="AC1688" s="1" t="e">
        <f>_xlfn.XLOOKUP(JuchuZan[[#This Row],[H'#]],#REF!,#REF!,"NA",0)</f>
        <v>#REF!</v>
      </c>
      <c r="AD1688" s="1" t="e">
        <f>_xlfn.XLOOKUP(JuchuZan[[#This Row],[H'#]],#REF!,#REF!,"NA",0)</f>
        <v>#REF!</v>
      </c>
      <c r="AE1688" s="1" t="str">
        <f>_xlfn.XLOOKUP(JuchuZan[[#This Row],[H'#]],[3]Sheet1!$H$2:$H$1079,[3]Sheet1!$B$2:$B$1079,"NA",0)</f>
        <v>NA</v>
      </c>
    </row>
    <row r="1689" spans="1:31" hidden="1">
      <c r="A1689" s="1" t="s">
        <v>3873</v>
      </c>
      <c r="B1689" s="1" t="s">
        <v>99</v>
      </c>
      <c r="C1689" s="1" t="s">
        <v>100</v>
      </c>
      <c r="D1689" s="1">
        <v>18</v>
      </c>
      <c r="E1689" s="1">
        <v>13680</v>
      </c>
      <c r="F1689" s="1">
        <v>36</v>
      </c>
      <c r="G1689" s="1" t="s">
        <v>101</v>
      </c>
      <c r="H1689" s="1" t="s">
        <v>102</v>
      </c>
      <c r="I1689" s="1" t="s">
        <v>103</v>
      </c>
      <c r="J1689" s="1" t="s">
        <v>104</v>
      </c>
      <c r="K1689" s="1" t="s">
        <v>105</v>
      </c>
      <c r="L1689" s="1" t="s">
        <v>106</v>
      </c>
      <c r="M1689" s="1" t="s">
        <v>53</v>
      </c>
      <c r="N1689" s="1">
        <v>217.78</v>
      </c>
      <c r="O1689" s="2">
        <v>3920.04</v>
      </c>
      <c r="P1689" s="1">
        <v>11</v>
      </c>
      <c r="Q1689" s="1">
        <v>20240103</v>
      </c>
      <c r="R1689" s="1">
        <v>20240103</v>
      </c>
      <c r="S1689" s="1">
        <v>20240103</v>
      </c>
      <c r="T1689" s="1" t="s">
        <v>38</v>
      </c>
      <c r="U1689" s="1" t="b">
        <v>0</v>
      </c>
      <c r="V1689" s="1" t="b">
        <v>0</v>
      </c>
      <c r="W1689" s="1" t="str" cm="1">
        <f t="array" ref="W1689">_xlfn.XLOOKUP(MID(JuchuZan[[#This Row],[Item'#]],2,3),INDEX(_dtRg_Material,,1),INDEX(_dtRg_Material,,2),"-")</f>
        <v>-</v>
      </c>
      <c r="X1689" s="1">
        <f>JuchuZan[[#This Row],[Total Length]]/JuchuZan[[#This Row],[OrderQty]]</f>
        <v>760</v>
      </c>
      <c r="Y1689" s="87">
        <f>JuchuZan[[#This Row],[TotalPrice]]+Y1688</f>
        <v>4942164.0600000015</v>
      </c>
      <c r="Z16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89" s="1">
        <f>JuchuZan[[#This Row],[Total Length]]/JuchuZan[[#This Row],[Total Block]]</f>
        <v>380</v>
      </c>
      <c r="AB1689" s="1">
        <f>JuchuZan[[#This Row],[TotalPrice]]/JuchuZan[[#This Row],[OrderQty]]</f>
        <v>217.78</v>
      </c>
      <c r="AC1689" s="1" t="e">
        <f>_xlfn.XLOOKUP(JuchuZan[[#This Row],[H'#]],#REF!,#REF!,"NA",0)</f>
        <v>#REF!</v>
      </c>
      <c r="AD1689" s="1" t="e">
        <f>_xlfn.XLOOKUP(JuchuZan[[#This Row],[H'#]],#REF!,#REF!,"NA",0)</f>
        <v>#REF!</v>
      </c>
      <c r="AE1689" s="1" t="str">
        <f>_xlfn.XLOOKUP(JuchuZan[[#This Row],[H'#]],[3]Sheet1!$H$2:$H$1079,[3]Sheet1!$B$2:$B$1079,"NA",0)</f>
        <v>NA</v>
      </c>
    </row>
    <row r="1690" spans="1:31" hidden="1">
      <c r="A1690" s="1" t="s">
        <v>3874</v>
      </c>
      <c r="B1690" s="1" t="s">
        <v>2131</v>
      </c>
      <c r="C1690" s="1" t="s">
        <v>2132</v>
      </c>
      <c r="D1690" s="1">
        <v>10</v>
      </c>
      <c r="E1690" s="1">
        <v>7400</v>
      </c>
      <c r="F1690" s="1">
        <v>20</v>
      </c>
      <c r="G1690" s="1" t="s">
        <v>101</v>
      </c>
      <c r="H1690" s="1" t="s">
        <v>629</v>
      </c>
      <c r="I1690" s="1" t="s">
        <v>103</v>
      </c>
      <c r="J1690" s="1" t="s">
        <v>104</v>
      </c>
      <c r="K1690" s="1" t="s">
        <v>105</v>
      </c>
      <c r="L1690" s="1" t="s">
        <v>106</v>
      </c>
      <c r="M1690" s="1" t="s">
        <v>53</v>
      </c>
      <c r="N1690" s="1">
        <v>274.43</v>
      </c>
      <c r="O1690" s="2">
        <v>2744.3</v>
      </c>
      <c r="P1690" s="1">
        <v>11</v>
      </c>
      <c r="Q1690" s="1">
        <v>20240103</v>
      </c>
      <c r="R1690" s="1">
        <v>20240103</v>
      </c>
      <c r="S1690" s="1">
        <v>20240103</v>
      </c>
      <c r="T1690" s="1" t="s">
        <v>38</v>
      </c>
      <c r="U1690" s="1" t="b">
        <v>0</v>
      </c>
      <c r="V1690" s="1" t="b">
        <v>0</v>
      </c>
      <c r="W1690" s="1" t="str" cm="1">
        <f t="array" ref="W1690">_xlfn.XLOOKUP(MID(JuchuZan[[#This Row],[Item'#]],2,3),INDEX(_dtRg_Material,,1),INDEX(_dtRg_Material,,2),"-")</f>
        <v>M</v>
      </c>
      <c r="X1690" s="1">
        <f>JuchuZan[[#This Row],[Total Length]]/JuchuZan[[#This Row],[OrderQty]]</f>
        <v>740</v>
      </c>
      <c r="Y1690" s="87">
        <f>JuchuZan[[#This Row],[TotalPrice]]+Y1689</f>
        <v>4944908.3600000013</v>
      </c>
      <c r="Z16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0" s="1">
        <f>JuchuZan[[#This Row],[Total Length]]/JuchuZan[[#This Row],[Total Block]]</f>
        <v>370</v>
      </c>
      <c r="AB1690" s="1">
        <f>JuchuZan[[#This Row],[TotalPrice]]/JuchuZan[[#This Row],[OrderQty]]</f>
        <v>274.43</v>
      </c>
      <c r="AC1690" s="1" t="e">
        <f>_xlfn.XLOOKUP(JuchuZan[[#This Row],[H'#]],#REF!,#REF!,"NA",0)</f>
        <v>#REF!</v>
      </c>
      <c r="AD1690" s="1" t="e">
        <f>_xlfn.XLOOKUP(JuchuZan[[#This Row],[H'#]],#REF!,#REF!,"NA",0)</f>
        <v>#REF!</v>
      </c>
      <c r="AE1690" s="1" t="str">
        <f>_xlfn.XLOOKUP(JuchuZan[[#This Row],[H'#]],[3]Sheet1!$H$2:$H$1079,[3]Sheet1!$B$2:$B$1079,"NA",0)</f>
        <v>NA</v>
      </c>
    </row>
    <row r="1691" spans="1:31" hidden="1">
      <c r="A1691" s="1" t="s">
        <v>3875</v>
      </c>
      <c r="B1691" s="1" t="s">
        <v>395</v>
      </c>
      <c r="C1691" s="1" t="s">
        <v>396</v>
      </c>
      <c r="D1691" s="1">
        <v>335</v>
      </c>
      <c r="E1691" s="1">
        <v>197650</v>
      </c>
      <c r="F1691" s="1">
        <v>670</v>
      </c>
      <c r="G1691" s="1" t="s">
        <v>161</v>
      </c>
      <c r="H1691" s="1" t="s">
        <v>49</v>
      </c>
      <c r="I1691" s="1" t="s">
        <v>50</v>
      </c>
      <c r="J1691" s="1" t="s">
        <v>397</v>
      </c>
      <c r="K1691" s="1" t="s">
        <v>82</v>
      </c>
      <c r="L1691" s="1" t="s">
        <v>38</v>
      </c>
      <c r="M1691" s="1" t="s">
        <v>398</v>
      </c>
      <c r="N1691" s="1">
        <v>127</v>
      </c>
      <c r="O1691" s="2">
        <v>42545</v>
      </c>
      <c r="P1691" s="1">
        <v>11</v>
      </c>
      <c r="Q1691" s="1">
        <v>20240104</v>
      </c>
      <c r="R1691" s="1">
        <v>20240104</v>
      </c>
      <c r="S1691" s="1">
        <v>20240104</v>
      </c>
      <c r="T1691" s="1" t="s">
        <v>38</v>
      </c>
      <c r="U1691" s="1" t="b">
        <v>0</v>
      </c>
      <c r="V1691" s="1" t="b">
        <v>0</v>
      </c>
      <c r="W1691" s="1" t="str" cm="1">
        <f t="array" ref="W1691">_xlfn.XLOOKUP(MID(JuchuZan[[#This Row],[Item'#]],2,3),INDEX(_dtRg_Material,,1),INDEX(_dtRg_Material,,2),"-")</f>
        <v>-</v>
      </c>
      <c r="X1691" s="1">
        <f>JuchuZan[[#This Row],[Total Length]]/JuchuZan[[#This Row],[OrderQty]]</f>
        <v>590</v>
      </c>
      <c r="Y1691" s="87">
        <f>JuchuZan[[#This Row],[TotalPrice]]+Y1690</f>
        <v>4987453.3600000013</v>
      </c>
      <c r="Z16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1" s="1">
        <f>JuchuZan[[#This Row],[Total Length]]/JuchuZan[[#This Row],[Total Block]]</f>
        <v>295</v>
      </c>
      <c r="AB1691" s="1">
        <f>JuchuZan[[#This Row],[TotalPrice]]/JuchuZan[[#This Row],[OrderQty]]</f>
        <v>127</v>
      </c>
      <c r="AC1691" s="1" t="e">
        <f>_xlfn.XLOOKUP(JuchuZan[[#This Row],[H'#]],#REF!,#REF!,"NA",0)</f>
        <v>#REF!</v>
      </c>
      <c r="AD1691" s="1" t="e">
        <f>_xlfn.XLOOKUP(JuchuZan[[#This Row],[H'#]],#REF!,#REF!,"NA",0)</f>
        <v>#REF!</v>
      </c>
      <c r="AE1691" s="1" t="str">
        <f>_xlfn.XLOOKUP(JuchuZan[[#This Row],[H'#]],[3]Sheet1!$H$2:$H$1079,[3]Sheet1!$B$2:$B$1079,"NA",0)</f>
        <v>NA</v>
      </c>
    </row>
    <row r="1692" spans="1:31" hidden="1">
      <c r="A1692" s="1" t="s">
        <v>3876</v>
      </c>
      <c r="B1692" s="1" t="s">
        <v>3055</v>
      </c>
      <c r="C1692" s="1" t="s">
        <v>3056</v>
      </c>
      <c r="D1692" s="1">
        <v>2</v>
      </c>
      <c r="E1692" s="1">
        <v>1200</v>
      </c>
      <c r="F1692" s="1">
        <v>4</v>
      </c>
      <c r="G1692" s="1" t="s">
        <v>564</v>
      </c>
      <c r="H1692" s="1" t="s">
        <v>49</v>
      </c>
      <c r="I1692" s="1" t="s">
        <v>50</v>
      </c>
      <c r="J1692" s="1" t="s">
        <v>397</v>
      </c>
      <c r="K1692" s="1" t="s">
        <v>82</v>
      </c>
      <c r="L1692" s="1" t="s">
        <v>38</v>
      </c>
      <c r="M1692" s="1" t="s">
        <v>38</v>
      </c>
      <c r="N1692" s="1">
        <v>167.27</v>
      </c>
      <c r="O1692" s="2">
        <v>334.54</v>
      </c>
      <c r="P1692" s="1">
        <v>11</v>
      </c>
      <c r="Q1692" s="1">
        <v>20240104</v>
      </c>
      <c r="R1692" s="1">
        <v>20240104</v>
      </c>
      <c r="S1692" s="1">
        <v>20240104</v>
      </c>
      <c r="T1692" s="1" t="s">
        <v>38</v>
      </c>
      <c r="U1692" s="1" t="b">
        <v>0</v>
      </c>
      <c r="V1692" s="1" t="b">
        <v>0</v>
      </c>
      <c r="W1692" s="1" t="str" cm="1">
        <f t="array" ref="W1692">_xlfn.XLOOKUP(MID(JuchuZan[[#This Row],[Item'#]],2,3),INDEX(_dtRg_Material,,1),INDEX(_dtRg_Material,,2),"-")</f>
        <v>-</v>
      </c>
      <c r="X1692" s="1">
        <f>JuchuZan[[#This Row],[Total Length]]/JuchuZan[[#This Row],[OrderQty]]</f>
        <v>600</v>
      </c>
      <c r="Y1692" s="87">
        <f>JuchuZan[[#This Row],[TotalPrice]]+Y1691</f>
        <v>4987787.9000000013</v>
      </c>
      <c r="Z16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2" s="1">
        <f>JuchuZan[[#This Row],[Total Length]]/JuchuZan[[#This Row],[Total Block]]</f>
        <v>300</v>
      </c>
      <c r="AB1692" s="1">
        <f>JuchuZan[[#This Row],[TotalPrice]]/JuchuZan[[#This Row],[OrderQty]]</f>
        <v>167.27</v>
      </c>
      <c r="AC1692" s="1" t="e">
        <f>_xlfn.XLOOKUP(JuchuZan[[#This Row],[H'#]],#REF!,#REF!,"NA",0)</f>
        <v>#REF!</v>
      </c>
      <c r="AD1692" s="1" t="e">
        <f>_xlfn.XLOOKUP(JuchuZan[[#This Row],[H'#]],#REF!,#REF!,"NA",0)</f>
        <v>#REF!</v>
      </c>
      <c r="AE1692" s="1" t="str">
        <f>_xlfn.XLOOKUP(JuchuZan[[#This Row],[H'#]],[3]Sheet1!$H$2:$H$1079,[3]Sheet1!$B$2:$B$1079,"NA",0)</f>
        <v>NA</v>
      </c>
    </row>
    <row r="1693" spans="1:31" hidden="1">
      <c r="A1693" s="1" t="s">
        <v>3877</v>
      </c>
      <c r="B1693" s="1" t="s">
        <v>3609</v>
      </c>
      <c r="C1693" s="1" t="s">
        <v>3610</v>
      </c>
      <c r="D1693" s="1">
        <v>4</v>
      </c>
      <c r="E1693" s="1">
        <v>8580</v>
      </c>
      <c r="F1693" s="1">
        <v>12</v>
      </c>
      <c r="G1693" s="1" t="s">
        <v>559</v>
      </c>
      <c r="H1693" s="1" t="s">
        <v>66</v>
      </c>
      <c r="I1693" s="1" t="s">
        <v>67</v>
      </c>
      <c r="J1693" s="1" t="s">
        <v>68</v>
      </c>
      <c r="K1693" s="1" t="s">
        <v>60</v>
      </c>
      <c r="L1693" s="1" t="s">
        <v>96</v>
      </c>
      <c r="M1693" s="1" t="s">
        <v>208</v>
      </c>
      <c r="N1693" s="1">
        <v>323</v>
      </c>
      <c r="O1693" s="2">
        <v>1292</v>
      </c>
      <c r="P1693" s="1">
        <v>11</v>
      </c>
      <c r="Q1693" s="1">
        <v>20240104</v>
      </c>
      <c r="R1693" s="1">
        <v>20240104</v>
      </c>
      <c r="S1693" s="1">
        <v>20240104</v>
      </c>
      <c r="T1693" s="1" t="s">
        <v>38</v>
      </c>
      <c r="U1693" s="1" t="b">
        <v>0</v>
      </c>
      <c r="V1693" s="1" t="b">
        <v>0</v>
      </c>
      <c r="W1693" s="1" t="str" cm="1">
        <f t="array" ref="W1693">_xlfn.XLOOKUP(MID(JuchuZan[[#This Row],[Item'#]],2,3),INDEX(_dtRg_Material,,1),INDEX(_dtRg_Material,,2),"-")</f>
        <v>-</v>
      </c>
      <c r="X1693" s="1">
        <f>JuchuZan[[#This Row],[Total Length]]/JuchuZan[[#This Row],[OrderQty]]</f>
        <v>2145</v>
      </c>
      <c r="Y1693" s="87">
        <f>JuchuZan[[#This Row],[TotalPrice]]+Y1692</f>
        <v>4989079.9000000013</v>
      </c>
      <c r="Z16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693" s="1">
        <f>JuchuZan[[#This Row],[Total Length]]/JuchuZan[[#This Row],[Total Block]]</f>
        <v>715</v>
      </c>
      <c r="AB1693" s="1">
        <f>JuchuZan[[#This Row],[TotalPrice]]/JuchuZan[[#This Row],[OrderQty]]</f>
        <v>323</v>
      </c>
      <c r="AC1693" s="1" t="e">
        <f>_xlfn.XLOOKUP(JuchuZan[[#This Row],[H'#]],#REF!,#REF!,"NA",0)</f>
        <v>#REF!</v>
      </c>
      <c r="AD1693" s="1" t="e">
        <f>_xlfn.XLOOKUP(JuchuZan[[#This Row],[H'#]],#REF!,#REF!,"NA",0)</f>
        <v>#REF!</v>
      </c>
      <c r="AE1693" s="1" t="str">
        <f>_xlfn.XLOOKUP(JuchuZan[[#This Row],[H'#]],[3]Sheet1!$H$2:$H$1079,[3]Sheet1!$B$2:$B$1079,"NA",0)</f>
        <v>NA</v>
      </c>
    </row>
    <row r="1694" spans="1:31" hidden="1">
      <c r="A1694" s="1" t="s">
        <v>3878</v>
      </c>
      <c r="B1694" s="1" t="s">
        <v>2960</v>
      </c>
      <c r="C1694" s="1" t="s">
        <v>2961</v>
      </c>
      <c r="D1694" s="1">
        <v>200</v>
      </c>
      <c r="E1694" s="1">
        <v>15000</v>
      </c>
      <c r="F1694" s="1">
        <v>200</v>
      </c>
      <c r="G1694" s="1" t="s">
        <v>2479</v>
      </c>
      <c r="H1694" s="1" t="s">
        <v>172</v>
      </c>
      <c r="I1694" s="1" t="s">
        <v>173</v>
      </c>
      <c r="J1694" s="1" t="s">
        <v>243</v>
      </c>
      <c r="K1694" s="1" t="s">
        <v>38</v>
      </c>
      <c r="L1694" s="1" t="s">
        <v>38</v>
      </c>
      <c r="M1694" s="1" t="s">
        <v>38</v>
      </c>
      <c r="N1694" s="1">
        <v>21</v>
      </c>
      <c r="O1694" s="2">
        <v>4200</v>
      </c>
      <c r="P1694" s="1">
        <v>11</v>
      </c>
      <c r="Q1694" s="1">
        <v>20240105</v>
      </c>
      <c r="R1694" s="1">
        <v>20240105</v>
      </c>
      <c r="S1694" s="1">
        <v>20240105</v>
      </c>
      <c r="T1694" s="1" t="s">
        <v>38</v>
      </c>
      <c r="U1694" s="1" t="b">
        <v>0</v>
      </c>
      <c r="V1694" s="1" t="b">
        <v>0</v>
      </c>
      <c r="W1694" s="1" t="str" cm="1">
        <f t="array" ref="W1694">_xlfn.XLOOKUP(MID(JuchuZan[[#This Row],[Item'#]],2,3),INDEX(_dtRg_Material,,1),INDEX(_dtRg_Material,,2),"-")</f>
        <v>M</v>
      </c>
      <c r="X1694" s="1">
        <f>JuchuZan[[#This Row],[Total Length]]/JuchuZan[[#This Row],[OrderQty]]</f>
        <v>75</v>
      </c>
      <c r="Y1694" s="87">
        <f>JuchuZan[[#This Row],[TotalPrice]]+Y1693</f>
        <v>4993279.9000000013</v>
      </c>
      <c r="Z16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4" s="1">
        <f>JuchuZan[[#This Row],[Total Length]]/JuchuZan[[#This Row],[Total Block]]</f>
        <v>75</v>
      </c>
      <c r="AB1694" s="1">
        <f>JuchuZan[[#This Row],[TotalPrice]]/JuchuZan[[#This Row],[OrderQty]]</f>
        <v>21</v>
      </c>
      <c r="AC1694" s="1" t="e">
        <f>_xlfn.XLOOKUP(JuchuZan[[#This Row],[H'#]],#REF!,#REF!,"NA",0)</f>
        <v>#REF!</v>
      </c>
      <c r="AD1694" s="1" t="e">
        <f>_xlfn.XLOOKUP(JuchuZan[[#This Row],[H'#]],#REF!,#REF!,"NA",0)</f>
        <v>#REF!</v>
      </c>
      <c r="AE1694" s="1" t="str">
        <f>_xlfn.XLOOKUP(JuchuZan[[#This Row],[H'#]],[3]Sheet1!$H$2:$H$1079,[3]Sheet1!$B$2:$B$1079,"NA",0)</f>
        <v>NA</v>
      </c>
    </row>
    <row r="1695" spans="1:31" hidden="1">
      <c r="A1695" s="1" t="s">
        <v>3879</v>
      </c>
      <c r="B1695" s="1" t="s">
        <v>621</v>
      </c>
      <c r="C1695" s="1" t="s">
        <v>622</v>
      </c>
      <c r="D1695" s="1">
        <v>6</v>
      </c>
      <c r="E1695" s="1">
        <v>0</v>
      </c>
      <c r="F1695" s="1">
        <v>0</v>
      </c>
      <c r="G1695" s="1" t="s">
        <v>269</v>
      </c>
      <c r="H1695" s="1" t="s">
        <v>270</v>
      </c>
      <c r="I1695" s="1" t="s">
        <v>271</v>
      </c>
      <c r="J1695" s="1" t="s">
        <v>38</v>
      </c>
      <c r="K1695" s="1" t="s">
        <v>38</v>
      </c>
      <c r="L1695" s="1" t="s">
        <v>38</v>
      </c>
      <c r="M1695" s="1" t="s">
        <v>38</v>
      </c>
      <c r="N1695" s="1">
        <v>5710</v>
      </c>
      <c r="O1695" s="2">
        <v>34260</v>
      </c>
      <c r="P1695" s="1">
        <v>11</v>
      </c>
      <c r="Q1695" s="1">
        <v>20240105</v>
      </c>
      <c r="R1695" s="1">
        <v>20240105</v>
      </c>
      <c r="S1695" s="1">
        <v>20240105</v>
      </c>
      <c r="T1695" s="1" t="s">
        <v>38</v>
      </c>
      <c r="U1695" s="1" t="b">
        <v>0</v>
      </c>
      <c r="V1695" s="1" t="b">
        <v>0</v>
      </c>
      <c r="W1695" s="1" t="str" cm="1">
        <f t="array" ref="W1695">_xlfn.XLOOKUP(MID(JuchuZan[[#This Row],[Item'#]],2,3),INDEX(_dtRg_Material,,1),INDEX(_dtRg_Material,,2),"-")</f>
        <v>-</v>
      </c>
      <c r="X1695" s="1">
        <f>JuchuZan[[#This Row],[Total Length]]/JuchuZan[[#This Row],[OrderQty]]</f>
        <v>0</v>
      </c>
      <c r="Y1695" s="87">
        <f>JuchuZan[[#This Row],[TotalPrice]]+Y1694</f>
        <v>5027539.9000000013</v>
      </c>
      <c r="Z16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5" s="1" t="e">
        <f>JuchuZan[[#This Row],[Total Length]]/JuchuZan[[#This Row],[Total Block]]</f>
        <v>#DIV/0!</v>
      </c>
      <c r="AB1695" s="1">
        <f>JuchuZan[[#This Row],[TotalPrice]]/JuchuZan[[#This Row],[OrderQty]]</f>
        <v>5710</v>
      </c>
      <c r="AC1695" s="1" t="e">
        <f>_xlfn.XLOOKUP(JuchuZan[[#This Row],[H'#]],#REF!,#REF!,"NA",0)</f>
        <v>#REF!</v>
      </c>
      <c r="AD1695" s="1" t="e">
        <f>_xlfn.XLOOKUP(JuchuZan[[#This Row],[H'#]],#REF!,#REF!,"NA",0)</f>
        <v>#REF!</v>
      </c>
      <c r="AE1695" s="1" t="str">
        <f>_xlfn.XLOOKUP(JuchuZan[[#This Row],[H'#]],[3]Sheet1!$H$2:$H$1079,[3]Sheet1!$B$2:$B$1079,"NA",0)</f>
        <v>NA</v>
      </c>
    </row>
    <row r="1696" spans="1:31" hidden="1">
      <c r="A1696" s="1" t="s">
        <v>3880</v>
      </c>
      <c r="B1696" s="1" t="s">
        <v>624</v>
      </c>
      <c r="C1696" s="1" t="s">
        <v>625</v>
      </c>
      <c r="D1696" s="1">
        <v>6</v>
      </c>
      <c r="E1696" s="1">
        <v>0</v>
      </c>
      <c r="F1696" s="1">
        <v>0</v>
      </c>
      <c r="G1696" s="1" t="s">
        <v>269</v>
      </c>
      <c r="H1696" s="1" t="s">
        <v>270</v>
      </c>
      <c r="I1696" s="1" t="s">
        <v>271</v>
      </c>
      <c r="J1696" s="1" t="s">
        <v>38</v>
      </c>
      <c r="K1696" s="1" t="s">
        <v>38</v>
      </c>
      <c r="L1696" s="1" t="s">
        <v>38</v>
      </c>
      <c r="M1696" s="1" t="s">
        <v>38</v>
      </c>
      <c r="N1696" s="1">
        <v>8347</v>
      </c>
      <c r="O1696" s="2">
        <v>50082</v>
      </c>
      <c r="P1696" s="1">
        <v>11</v>
      </c>
      <c r="Q1696" s="1">
        <v>20240105</v>
      </c>
      <c r="R1696" s="1">
        <v>20240105</v>
      </c>
      <c r="S1696" s="1">
        <v>20240105</v>
      </c>
      <c r="T1696" s="1" t="s">
        <v>38</v>
      </c>
      <c r="U1696" s="1" t="b">
        <v>0</v>
      </c>
      <c r="V1696" s="1" t="b">
        <v>0</v>
      </c>
      <c r="W1696" s="1" t="str" cm="1">
        <f t="array" ref="W1696">_xlfn.XLOOKUP(MID(JuchuZan[[#This Row],[Item'#]],2,3),INDEX(_dtRg_Material,,1),INDEX(_dtRg_Material,,2),"-")</f>
        <v>-</v>
      </c>
      <c r="X1696" s="1">
        <f>JuchuZan[[#This Row],[Total Length]]/JuchuZan[[#This Row],[OrderQty]]</f>
        <v>0</v>
      </c>
      <c r="Y1696" s="87">
        <f>JuchuZan[[#This Row],[TotalPrice]]+Y1695</f>
        <v>5077621.9000000013</v>
      </c>
      <c r="Z16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6" s="1" t="e">
        <f>JuchuZan[[#This Row],[Total Length]]/JuchuZan[[#This Row],[Total Block]]</f>
        <v>#DIV/0!</v>
      </c>
      <c r="AB1696" s="1">
        <f>JuchuZan[[#This Row],[TotalPrice]]/JuchuZan[[#This Row],[OrderQty]]</f>
        <v>8347</v>
      </c>
      <c r="AC1696" s="1" t="e">
        <f>_xlfn.XLOOKUP(JuchuZan[[#This Row],[H'#]],#REF!,#REF!,"NA",0)</f>
        <v>#REF!</v>
      </c>
      <c r="AD1696" s="1" t="e">
        <f>_xlfn.XLOOKUP(JuchuZan[[#This Row],[H'#]],#REF!,#REF!,"NA",0)</f>
        <v>#REF!</v>
      </c>
      <c r="AE1696" s="1" t="str">
        <f>_xlfn.XLOOKUP(JuchuZan[[#This Row],[H'#]],[3]Sheet1!$H$2:$H$1079,[3]Sheet1!$B$2:$B$1079,"NA",0)</f>
        <v>NA</v>
      </c>
    </row>
    <row r="1697" spans="1:31" hidden="1">
      <c r="A1697" s="1" t="s">
        <v>3881</v>
      </c>
      <c r="B1697" s="1" t="s">
        <v>3006</v>
      </c>
      <c r="C1697" s="1" t="s">
        <v>3007</v>
      </c>
      <c r="D1697" s="1">
        <v>40</v>
      </c>
      <c r="E1697" s="1">
        <v>13000</v>
      </c>
      <c r="F1697" s="1">
        <v>80</v>
      </c>
      <c r="G1697" s="1" t="s">
        <v>215</v>
      </c>
      <c r="H1697" s="1" t="s">
        <v>172</v>
      </c>
      <c r="I1697" s="1" t="s">
        <v>173</v>
      </c>
      <c r="J1697" s="1" t="s">
        <v>174</v>
      </c>
      <c r="K1697" s="1" t="s">
        <v>185</v>
      </c>
      <c r="L1697" s="1" t="s">
        <v>38</v>
      </c>
      <c r="M1697" s="1" t="s">
        <v>398</v>
      </c>
      <c r="N1697" s="1">
        <v>47</v>
      </c>
      <c r="O1697" s="2">
        <v>1880</v>
      </c>
      <c r="P1697" s="1">
        <v>11</v>
      </c>
      <c r="Q1697" s="1">
        <v>20240105</v>
      </c>
      <c r="R1697" s="1">
        <v>20240105</v>
      </c>
      <c r="S1697" s="1">
        <v>20240105</v>
      </c>
      <c r="T1697" s="1" t="s">
        <v>38</v>
      </c>
      <c r="U1697" s="1" t="b">
        <v>0</v>
      </c>
      <c r="V1697" s="1" t="b">
        <v>0</v>
      </c>
      <c r="W1697" s="1" t="str" cm="1">
        <f t="array" ref="W1697">_xlfn.XLOOKUP(MID(JuchuZan[[#This Row],[Item'#]],2,3),INDEX(_dtRg_Material,,1),INDEX(_dtRg_Material,,2),"-")</f>
        <v>M</v>
      </c>
      <c r="X1697" s="1">
        <f>JuchuZan[[#This Row],[Total Length]]/JuchuZan[[#This Row],[OrderQty]]</f>
        <v>325</v>
      </c>
      <c r="Y1697" s="87">
        <f>JuchuZan[[#This Row],[TotalPrice]]+Y1696</f>
        <v>5079501.9000000013</v>
      </c>
      <c r="Z16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7" s="1">
        <f>JuchuZan[[#This Row],[Total Length]]/JuchuZan[[#This Row],[Total Block]]</f>
        <v>162.5</v>
      </c>
      <c r="AB1697" s="1">
        <f>JuchuZan[[#This Row],[TotalPrice]]/JuchuZan[[#This Row],[OrderQty]]</f>
        <v>47</v>
      </c>
      <c r="AC1697" s="1" t="e">
        <f>_xlfn.XLOOKUP(JuchuZan[[#This Row],[H'#]],#REF!,#REF!,"NA",0)</f>
        <v>#REF!</v>
      </c>
      <c r="AD1697" s="1" t="e">
        <f>_xlfn.XLOOKUP(JuchuZan[[#This Row],[H'#]],#REF!,#REF!,"NA",0)</f>
        <v>#REF!</v>
      </c>
      <c r="AE1697" s="1" t="str">
        <f>_xlfn.XLOOKUP(JuchuZan[[#This Row],[H'#]],[3]Sheet1!$H$2:$H$1079,[3]Sheet1!$B$2:$B$1079,"NA",0)</f>
        <v>NA</v>
      </c>
    </row>
    <row r="1698" spans="1:31" hidden="1">
      <c r="A1698" s="1" t="s">
        <v>3882</v>
      </c>
      <c r="B1698" s="1" t="s">
        <v>3090</v>
      </c>
      <c r="C1698" s="1" t="s">
        <v>3091</v>
      </c>
      <c r="D1698" s="1">
        <v>75</v>
      </c>
      <c r="E1698" s="1">
        <v>120000</v>
      </c>
      <c r="F1698" s="1">
        <v>150</v>
      </c>
      <c r="G1698" s="1" t="s">
        <v>3092</v>
      </c>
      <c r="H1698" s="1" t="s">
        <v>1171</v>
      </c>
      <c r="I1698" s="1" t="s">
        <v>233</v>
      </c>
      <c r="J1698" s="1" t="s">
        <v>59</v>
      </c>
      <c r="K1698" s="1" t="s">
        <v>105</v>
      </c>
      <c r="L1698" s="1" t="s">
        <v>38</v>
      </c>
      <c r="M1698" s="1" t="s">
        <v>38</v>
      </c>
      <c r="N1698" s="1">
        <v>73</v>
      </c>
      <c r="O1698" s="2">
        <v>5475</v>
      </c>
      <c r="P1698" s="1">
        <v>11</v>
      </c>
      <c r="Q1698" s="1">
        <v>20240102</v>
      </c>
      <c r="R1698" s="1">
        <v>20240105</v>
      </c>
      <c r="S1698" s="1">
        <v>20240105</v>
      </c>
      <c r="T1698" s="1" t="s">
        <v>38</v>
      </c>
      <c r="U1698" s="1" t="b">
        <v>0</v>
      </c>
      <c r="V1698" s="1" t="b">
        <v>0</v>
      </c>
      <c r="W1698" s="1" t="str" cm="1">
        <f t="array" ref="W1698">_xlfn.XLOOKUP(MID(JuchuZan[[#This Row],[Item'#]],2,3),INDEX(_dtRg_Material,,1),INDEX(_dtRg_Material,,2),"-")</f>
        <v>-</v>
      </c>
      <c r="X1698" s="1">
        <f>JuchuZan[[#This Row],[Total Length]]/JuchuZan[[#This Row],[OrderQty]]</f>
        <v>1600</v>
      </c>
      <c r="Y1698" s="87">
        <f>JuchuZan[[#This Row],[TotalPrice]]+Y1697</f>
        <v>5084976.9000000013</v>
      </c>
      <c r="Z16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8" s="1">
        <f>JuchuZan[[#This Row],[Total Length]]/JuchuZan[[#This Row],[Total Block]]</f>
        <v>800</v>
      </c>
      <c r="AB1698" s="1">
        <f>JuchuZan[[#This Row],[TotalPrice]]/JuchuZan[[#This Row],[OrderQty]]</f>
        <v>73</v>
      </c>
      <c r="AC1698" s="1" t="e">
        <f>_xlfn.XLOOKUP(JuchuZan[[#This Row],[H'#]],#REF!,#REF!,"NA",0)</f>
        <v>#REF!</v>
      </c>
      <c r="AD1698" s="1" t="e">
        <f>_xlfn.XLOOKUP(JuchuZan[[#This Row],[H'#]],#REF!,#REF!,"NA",0)</f>
        <v>#REF!</v>
      </c>
      <c r="AE1698" s="1" t="str">
        <f>_xlfn.XLOOKUP(JuchuZan[[#This Row],[H'#]],[3]Sheet1!$H$2:$H$1079,[3]Sheet1!$B$2:$B$1079,"NA",0)</f>
        <v>NA</v>
      </c>
    </row>
    <row r="1699" spans="1:31" hidden="1">
      <c r="A1699" s="1" t="s">
        <v>3883</v>
      </c>
      <c r="B1699" s="1" t="s">
        <v>2570</v>
      </c>
      <c r="C1699" s="1" t="s">
        <v>2571</v>
      </c>
      <c r="D1699" s="1">
        <v>120</v>
      </c>
      <c r="E1699" s="1">
        <v>0</v>
      </c>
      <c r="F1699" s="1">
        <v>120</v>
      </c>
      <c r="G1699" s="1" t="s">
        <v>1280</v>
      </c>
      <c r="H1699" s="1" t="s">
        <v>1866</v>
      </c>
      <c r="I1699" s="1" t="s">
        <v>233</v>
      </c>
      <c r="J1699" s="1" t="s">
        <v>114</v>
      </c>
      <c r="K1699" s="1" t="s">
        <v>105</v>
      </c>
      <c r="L1699" s="1" t="s">
        <v>61</v>
      </c>
      <c r="M1699" s="1" t="s">
        <v>53</v>
      </c>
      <c r="N1699" s="1">
        <v>24.6</v>
      </c>
      <c r="O1699" s="2">
        <v>2952</v>
      </c>
      <c r="P1699" s="1">
        <v>11</v>
      </c>
      <c r="Q1699" s="1">
        <v>20231218</v>
      </c>
      <c r="R1699" s="1">
        <v>20240105</v>
      </c>
      <c r="S1699" s="1">
        <v>20240105</v>
      </c>
      <c r="T1699" s="1" t="s">
        <v>38</v>
      </c>
      <c r="U1699" s="1" t="b">
        <v>0</v>
      </c>
      <c r="V1699" s="1" t="b">
        <v>0</v>
      </c>
      <c r="W1699" s="1" t="str" cm="1">
        <f t="array" ref="W1699">_xlfn.XLOOKUP(MID(JuchuZan[[#This Row],[Item'#]],2,3),INDEX(_dtRg_Material,,1),INDEX(_dtRg_Material,,2),"-")</f>
        <v>-</v>
      </c>
      <c r="X1699" s="1">
        <f>JuchuZan[[#This Row],[Total Length]]/JuchuZan[[#This Row],[OrderQty]]</f>
        <v>0</v>
      </c>
      <c r="Y1699" s="87">
        <f>JuchuZan[[#This Row],[TotalPrice]]+Y1698</f>
        <v>5087928.9000000013</v>
      </c>
      <c r="Z16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699" s="1">
        <f>JuchuZan[[#This Row],[Total Length]]/JuchuZan[[#This Row],[Total Block]]</f>
        <v>0</v>
      </c>
      <c r="AB1699" s="1">
        <f>JuchuZan[[#This Row],[TotalPrice]]/JuchuZan[[#This Row],[OrderQty]]</f>
        <v>24.6</v>
      </c>
      <c r="AC1699" s="1" t="e">
        <f>_xlfn.XLOOKUP(JuchuZan[[#This Row],[H'#]],#REF!,#REF!,"NA",0)</f>
        <v>#REF!</v>
      </c>
      <c r="AD1699" s="1" t="e">
        <f>_xlfn.XLOOKUP(JuchuZan[[#This Row],[H'#]],#REF!,#REF!,"NA",0)</f>
        <v>#REF!</v>
      </c>
      <c r="AE1699" s="1" t="str">
        <f>_xlfn.XLOOKUP(JuchuZan[[#This Row],[H'#]],[3]Sheet1!$H$2:$H$1079,[3]Sheet1!$B$2:$B$1079,"NA",0)</f>
        <v>NA</v>
      </c>
    </row>
    <row r="1700" spans="1:31" hidden="1">
      <c r="A1700" s="1" t="s">
        <v>3884</v>
      </c>
      <c r="B1700" s="1" t="s">
        <v>142</v>
      </c>
      <c r="C1700" s="1" t="s">
        <v>143</v>
      </c>
      <c r="D1700" s="1">
        <v>28</v>
      </c>
      <c r="E1700" s="1">
        <v>0</v>
      </c>
      <c r="F1700" s="1">
        <v>28</v>
      </c>
      <c r="G1700" s="1" t="s">
        <v>144</v>
      </c>
      <c r="H1700" s="1" t="s">
        <v>49</v>
      </c>
      <c r="I1700" s="1" t="s">
        <v>50</v>
      </c>
      <c r="J1700" s="1" t="s">
        <v>59</v>
      </c>
      <c r="K1700" s="1" t="s">
        <v>82</v>
      </c>
      <c r="L1700" s="1" t="s">
        <v>61</v>
      </c>
      <c r="M1700" s="1" t="s">
        <v>38</v>
      </c>
      <c r="N1700" s="1">
        <v>27.77</v>
      </c>
      <c r="O1700" s="2">
        <v>777.56</v>
      </c>
      <c r="P1700" s="1">
        <v>11</v>
      </c>
      <c r="Q1700" s="1">
        <v>20240105</v>
      </c>
      <c r="R1700" s="1">
        <v>20240105</v>
      </c>
      <c r="S1700" s="1">
        <v>20240105</v>
      </c>
      <c r="T1700" s="1" t="s">
        <v>38</v>
      </c>
      <c r="U1700" s="1" t="b">
        <v>1</v>
      </c>
      <c r="V1700" s="1" t="b">
        <v>0</v>
      </c>
      <c r="W1700" s="1" t="str" cm="1">
        <f t="array" ref="W1700">_xlfn.XLOOKUP(MID(JuchuZan[[#This Row],[Item'#]],2,3),INDEX(_dtRg_Material,,1),INDEX(_dtRg_Material,,2),"-")</f>
        <v>-</v>
      </c>
      <c r="X1700" s="1">
        <f>JuchuZan[[#This Row],[Total Length]]/JuchuZan[[#This Row],[OrderQty]]</f>
        <v>0</v>
      </c>
      <c r="Y1700" s="87">
        <f>JuchuZan[[#This Row],[TotalPrice]]+Y1699</f>
        <v>5088706.4600000009</v>
      </c>
      <c r="Z17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0" s="1">
        <f>JuchuZan[[#This Row],[Total Length]]/JuchuZan[[#This Row],[Total Block]]</f>
        <v>0</v>
      </c>
      <c r="AB1700" s="1">
        <f>JuchuZan[[#This Row],[TotalPrice]]/JuchuZan[[#This Row],[OrderQty]]</f>
        <v>27.77</v>
      </c>
      <c r="AC1700" s="1" t="e">
        <f>_xlfn.XLOOKUP(JuchuZan[[#This Row],[H'#]],#REF!,#REF!,"NA",0)</f>
        <v>#REF!</v>
      </c>
      <c r="AD1700" s="1" t="e">
        <f>_xlfn.XLOOKUP(JuchuZan[[#This Row],[H'#]],#REF!,#REF!,"NA",0)</f>
        <v>#REF!</v>
      </c>
      <c r="AE1700" s="1" t="str">
        <f>_xlfn.XLOOKUP(JuchuZan[[#This Row],[H'#]],[3]Sheet1!$H$2:$H$1079,[3]Sheet1!$B$2:$B$1079,"NA",0)</f>
        <v>NA</v>
      </c>
    </row>
    <row r="1701" spans="1:31" hidden="1">
      <c r="A1701" s="1" t="s">
        <v>3885</v>
      </c>
      <c r="B1701" s="1" t="s">
        <v>3886</v>
      </c>
      <c r="C1701" s="1" t="s">
        <v>3887</v>
      </c>
      <c r="D1701" s="1">
        <v>12</v>
      </c>
      <c r="E1701" s="1">
        <v>9360</v>
      </c>
      <c r="F1701" s="1">
        <v>24</v>
      </c>
      <c r="G1701" s="1" t="s">
        <v>1214</v>
      </c>
      <c r="H1701" s="1" t="s">
        <v>49</v>
      </c>
      <c r="I1701" s="1" t="s">
        <v>50</v>
      </c>
      <c r="J1701" s="1" t="s">
        <v>44</v>
      </c>
      <c r="K1701" s="1" t="s">
        <v>207</v>
      </c>
      <c r="L1701" s="1" t="s">
        <v>38</v>
      </c>
      <c r="M1701" s="1" t="s">
        <v>38</v>
      </c>
      <c r="N1701" s="1">
        <v>432.58</v>
      </c>
      <c r="O1701" s="2">
        <v>5190.96</v>
      </c>
      <c r="P1701" s="1">
        <v>11</v>
      </c>
      <c r="Q1701" s="1">
        <v>20240105</v>
      </c>
      <c r="R1701" s="1">
        <v>20240105</v>
      </c>
      <c r="S1701" s="1">
        <v>20240105</v>
      </c>
      <c r="T1701" s="1" t="s">
        <v>38</v>
      </c>
      <c r="U1701" s="1" t="b">
        <v>0</v>
      </c>
      <c r="V1701" s="1" t="b">
        <v>0</v>
      </c>
      <c r="W1701" s="1" t="str" cm="1">
        <f t="array" ref="W1701">_xlfn.XLOOKUP(MID(JuchuZan[[#This Row],[Item'#]],2,3),INDEX(_dtRg_Material,,1),INDEX(_dtRg_Material,,2),"-")</f>
        <v>-</v>
      </c>
      <c r="X1701" s="1">
        <f>JuchuZan[[#This Row],[Total Length]]/JuchuZan[[#This Row],[OrderQty]]</f>
        <v>780</v>
      </c>
      <c r="Y1701" s="87">
        <f>JuchuZan[[#This Row],[TotalPrice]]+Y1700</f>
        <v>5093897.4200000009</v>
      </c>
      <c r="Z17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1" s="1">
        <f>JuchuZan[[#This Row],[Total Length]]/JuchuZan[[#This Row],[Total Block]]</f>
        <v>390</v>
      </c>
      <c r="AB1701" s="1">
        <f>JuchuZan[[#This Row],[TotalPrice]]/JuchuZan[[#This Row],[OrderQty]]</f>
        <v>432.58</v>
      </c>
      <c r="AC1701" s="1" t="e">
        <f>_xlfn.XLOOKUP(JuchuZan[[#This Row],[H'#]],#REF!,#REF!,"NA",0)</f>
        <v>#REF!</v>
      </c>
      <c r="AD1701" s="1" t="e">
        <f>_xlfn.XLOOKUP(JuchuZan[[#This Row],[H'#]],#REF!,#REF!,"NA",0)</f>
        <v>#REF!</v>
      </c>
      <c r="AE1701" s="1" t="str">
        <f>_xlfn.XLOOKUP(JuchuZan[[#This Row],[H'#]],[3]Sheet1!$H$2:$H$1079,[3]Sheet1!$B$2:$B$1079,"NA",0)</f>
        <v>NA</v>
      </c>
    </row>
    <row r="1702" spans="1:31" hidden="1">
      <c r="A1702" s="1" t="s">
        <v>3888</v>
      </c>
      <c r="B1702" s="1" t="s">
        <v>142</v>
      </c>
      <c r="C1702" s="1" t="s">
        <v>143</v>
      </c>
      <c r="D1702" s="1">
        <v>50</v>
      </c>
      <c r="E1702" s="1">
        <v>0</v>
      </c>
      <c r="F1702" s="1">
        <v>50</v>
      </c>
      <c r="G1702" s="1" t="s">
        <v>144</v>
      </c>
      <c r="H1702" s="1" t="s">
        <v>49</v>
      </c>
      <c r="I1702" s="1" t="s">
        <v>50</v>
      </c>
      <c r="J1702" s="1" t="s">
        <v>59</v>
      </c>
      <c r="K1702" s="1" t="s">
        <v>82</v>
      </c>
      <c r="L1702" s="1" t="s">
        <v>61</v>
      </c>
      <c r="M1702" s="1" t="s">
        <v>38</v>
      </c>
      <c r="N1702" s="1">
        <v>27.77</v>
      </c>
      <c r="O1702" s="2">
        <v>1388.5</v>
      </c>
      <c r="P1702" s="1">
        <v>11</v>
      </c>
      <c r="Q1702" s="1">
        <v>20240101</v>
      </c>
      <c r="R1702" s="1">
        <v>20240105</v>
      </c>
      <c r="S1702" s="1">
        <v>20240105</v>
      </c>
      <c r="T1702" s="1" t="s">
        <v>38</v>
      </c>
      <c r="U1702" s="1" t="b">
        <v>1</v>
      </c>
      <c r="V1702" s="1" t="b">
        <v>0</v>
      </c>
      <c r="W1702" s="1" t="str" cm="1">
        <f t="array" ref="W1702">_xlfn.XLOOKUP(MID(JuchuZan[[#This Row],[Item'#]],2,3),INDEX(_dtRg_Material,,1),INDEX(_dtRg_Material,,2),"-")</f>
        <v>-</v>
      </c>
      <c r="X1702" s="1">
        <f>JuchuZan[[#This Row],[Total Length]]/JuchuZan[[#This Row],[OrderQty]]</f>
        <v>0</v>
      </c>
      <c r="Y1702" s="87">
        <f>JuchuZan[[#This Row],[TotalPrice]]+Y1701</f>
        <v>5095285.9200000009</v>
      </c>
      <c r="Z17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2" s="1">
        <f>JuchuZan[[#This Row],[Total Length]]/JuchuZan[[#This Row],[Total Block]]</f>
        <v>0</v>
      </c>
      <c r="AB1702" s="1">
        <f>JuchuZan[[#This Row],[TotalPrice]]/JuchuZan[[#This Row],[OrderQty]]</f>
        <v>27.77</v>
      </c>
      <c r="AC1702" s="1" t="e">
        <f>_xlfn.XLOOKUP(JuchuZan[[#This Row],[H'#]],#REF!,#REF!,"NA",0)</f>
        <v>#REF!</v>
      </c>
      <c r="AD1702" s="1" t="e">
        <f>_xlfn.XLOOKUP(JuchuZan[[#This Row],[H'#]],#REF!,#REF!,"NA",0)</f>
        <v>#REF!</v>
      </c>
      <c r="AE1702" s="1" t="str">
        <f>_xlfn.XLOOKUP(JuchuZan[[#This Row],[H'#]],[3]Sheet1!$H$2:$H$1079,[3]Sheet1!$B$2:$B$1079,"NA",0)</f>
        <v>NA</v>
      </c>
    </row>
    <row r="1703" spans="1:31" hidden="1">
      <c r="A1703" s="1" t="s">
        <v>3889</v>
      </c>
      <c r="B1703" s="1" t="s">
        <v>142</v>
      </c>
      <c r="C1703" s="1" t="s">
        <v>143</v>
      </c>
      <c r="D1703" s="1">
        <v>50</v>
      </c>
      <c r="E1703" s="1">
        <v>0</v>
      </c>
      <c r="F1703" s="1">
        <v>50</v>
      </c>
      <c r="G1703" s="1" t="s">
        <v>144</v>
      </c>
      <c r="H1703" s="1" t="s">
        <v>49</v>
      </c>
      <c r="I1703" s="1" t="s">
        <v>50</v>
      </c>
      <c r="J1703" s="1" t="s">
        <v>59</v>
      </c>
      <c r="K1703" s="1" t="s">
        <v>82</v>
      </c>
      <c r="L1703" s="1" t="s">
        <v>61</v>
      </c>
      <c r="M1703" s="1" t="s">
        <v>38</v>
      </c>
      <c r="N1703" s="1">
        <v>27.77</v>
      </c>
      <c r="O1703" s="2">
        <v>1388.5</v>
      </c>
      <c r="P1703" s="1">
        <v>11</v>
      </c>
      <c r="Q1703" s="1">
        <v>20240103</v>
      </c>
      <c r="R1703" s="1">
        <v>20240105</v>
      </c>
      <c r="S1703" s="1">
        <v>20240105</v>
      </c>
      <c r="T1703" s="1" t="s">
        <v>38</v>
      </c>
      <c r="U1703" s="1" t="b">
        <v>1</v>
      </c>
      <c r="V1703" s="1" t="b">
        <v>0</v>
      </c>
      <c r="W1703" s="1" t="str" cm="1">
        <f t="array" ref="W1703">_xlfn.XLOOKUP(MID(JuchuZan[[#This Row],[Item'#]],2,3),INDEX(_dtRg_Material,,1),INDEX(_dtRg_Material,,2),"-")</f>
        <v>-</v>
      </c>
      <c r="X1703" s="1">
        <f>JuchuZan[[#This Row],[Total Length]]/JuchuZan[[#This Row],[OrderQty]]</f>
        <v>0</v>
      </c>
      <c r="Y1703" s="87">
        <f>JuchuZan[[#This Row],[TotalPrice]]+Y1702</f>
        <v>5096674.4200000009</v>
      </c>
      <c r="Z17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3" s="1">
        <f>JuchuZan[[#This Row],[Total Length]]/JuchuZan[[#This Row],[Total Block]]</f>
        <v>0</v>
      </c>
      <c r="AB1703" s="1">
        <f>JuchuZan[[#This Row],[TotalPrice]]/JuchuZan[[#This Row],[OrderQty]]</f>
        <v>27.77</v>
      </c>
      <c r="AC1703" s="1" t="e">
        <f>_xlfn.XLOOKUP(JuchuZan[[#This Row],[H'#]],#REF!,#REF!,"NA",0)</f>
        <v>#REF!</v>
      </c>
      <c r="AD1703" s="1" t="e">
        <f>_xlfn.XLOOKUP(JuchuZan[[#This Row],[H'#]],#REF!,#REF!,"NA",0)</f>
        <v>#REF!</v>
      </c>
      <c r="AE1703" s="1" t="str">
        <f>_xlfn.XLOOKUP(JuchuZan[[#This Row],[H'#]],[3]Sheet1!$H$2:$H$1079,[3]Sheet1!$B$2:$B$1079,"NA",0)</f>
        <v>NA</v>
      </c>
    </row>
    <row r="1704" spans="1:31" hidden="1">
      <c r="A1704" s="1" t="s">
        <v>3890</v>
      </c>
      <c r="B1704" s="1" t="s">
        <v>2633</v>
      </c>
      <c r="C1704" s="1" t="s">
        <v>2634</v>
      </c>
      <c r="D1704" s="1">
        <v>10</v>
      </c>
      <c r="E1704" s="1">
        <v>12400</v>
      </c>
      <c r="F1704" s="1">
        <v>20</v>
      </c>
      <c r="G1704" s="1" t="s">
        <v>435</v>
      </c>
      <c r="H1704" s="1" t="s">
        <v>49</v>
      </c>
      <c r="I1704" s="1" t="s">
        <v>50</v>
      </c>
      <c r="J1704" s="1" t="s">
        <v>397</v>
      </c>
      <c r="K1704" s="1" t="s">
        <v>167</v>
      </c>
      <c r="L1704" s="1" t="s">
        <v>96</v>
      </c>
      <c r="M1704" s="1" t="s">
        <v>53</v>
      </c>
      <c r="N1704" s="1">
        <v>464</v>
      </c>
      <c r="O1704" s="2">
        <v>4640</v>
      </c>
      <c r="P1704" s="1">
        <v>11</v>
      </c>
      <c r="Q1704" s="1">
        <v>20240105</v>
      </c>
      <c r="R1704" s="1">
        <v>20240105</v>
      </c>
      <c r="S1704" s="1">
        <v>20240105</v>
      </c>
      <c r="T1704" s="1" t="s">
        <v>38</v>
      </c>
      <c r="U1704" s="1" t="b">
        <v>0</v>
      </c>
      <c r="V1704" s="1" t="b">
        <v>0</v>
      </c>
      <c r="W1704" s="1" t="str" cm="1">
        <f t="array" ref="W1704">_xlfn.XLOOKUP(MID(JuchuZan[[#This Row],[Item'#]],2,3),INDEX(_dtRg_Material,,1),INDEX(_dtRg_Material,,2),"-")</f>
        <v>-</v>
      </c>
      <c r="X1704" s="1">
        <f>JuchuZan[[#This Row],[Total Length]]/JuchuZan[[#This Row],[OrderQty]]</f>
        <v>1240</v>
      </c>
      <c r="Y1704" s="87">
        <f>JuchuZan[[#This Row],[TotalPrice]]+Y1703</f>
        <v>5101314.4200000009</v>
      </c>
      <c r="Z17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4" s="1">
        <f>JuchuZan[[#This Row],[Total Length]]/JuchuZan[[#This Row],[Total Block]]</f>
        <v>620</v>
      </c>
      <c r="AB1704" s="1">
        <f>JuchuZan[[#This Row],[TotalPrice]]/JuchuZan[[#This Row],[OrderQty]]</f>
        <v>464</v>
      </c>
      <c r="AC1704" s="1" t="e">
        <f>_xlfn.XLOOKUP(JuchuZan[[#This Row],[H'#]],#REF!,#REF!,"NA",0)</f>
        <v>#REF!</v>
      </c>
      <c r="AD1704" s="1" t="e">
        <f>_xlfn.XLOOKUP(JuchuZan[[#This Row],[H'#]],#REF!,#REF!,"NA",0)</f>
        <v>#REF!</v>
      </c>
      <c r="AE1704" s="1" t="str">
        <f>_xlfn.XLOOKUP(JuchuZan[[#This Row],[H'#]],[3]Sheet1!$H$2:$H$1079,[3]Sheet1!$B$2:$B$1079,"NA",0)</f>
        <v>NA</v>
      </c>
    </row>
    <row r="1705" spans="1:31" hidden="1">
      <c r="A1705" s="1" t="s">
        <v>3891</v>
      </c>
      <c r="B1705" s="1" t="s">
        <v>3742</v>
      </c>
      <c r="C1705" s="1" t="s">
        <v>3743</v>
      </c>
      <c r="D1705" s="1">
        <v>10</v>
      </c>
      <c r="E1705" s="1">
        <v>7600</v>
      </c>
      <c r="F1705" s="1">
        <v>20</v>
      </c>
      <c r="G1705" s="1" t="s">
        <v>435</v>
      </c>
      <c r="H1705" s="1" t="s">
        <v>49</v>
      </c>
      <c r="I1705" s="1" t="s">
        <v>50</v>
      </c>
      <c r="J1705" s="1" t="s">
        <v>397</v>
      </c>
      <c r="K1705" s="1" t="s">
        <v>167</v>
      </c>
      <c r="L1705" s="1" t="s">
        <v>96</v>
      </c>
      <c r="M1705" s="1" t="s">
        <v>53</v>
      </c>
      <c r="N1705" s="1">
        <v>369</v>
      </c>
      <c r="O1705" s="2">
        <v>3690</v>
      </c>
      <c r="P1705" s="1">
        <v>11</v>
      </c>
      <c r="Q1705" s="1">
        <v>20240105</v>
      </c>
      <c r="R1705" s="1">
        <v>20240105</v>
      </c>
      <c r="S1705" s="1">
        <v>20240105</v>
      </c>
      <c r="T1705" s="1" t="s">
        <v>38</v>
      </c>
      <c r="U1705" s="1" t="b">
        <v>0</v>
      </c>
      <c r="V1705" s="1" t="b">
        <v>0</v>
      </c>
      <c r="W1705" s="1" t="str" cm="1">
        <f t="array" ref="W1705">_xlfn.XLOOKUP(MID(JuchuZan[[#This Row],[Item'#]],2,3),INDEX(_dtRg_Material,,1),INDEX(_dtRg_Material,,2),"-")</f>
        <v>-</v>
      </c>
      <c r="X1705" s="1">
        <f>JuchuZan[[#This Row],[Total Length]]/JuchuZan[[#This Row],[OrderQty]]</f>
        <v>760</v>
      </c>
      <c r="Y1705" s="87">
        <f>JuchuZan[[#This Row],[TotalPrice]]+Y1704</f>
        <v>5105004.4200000009</v>
      </c>
      <c r="Z17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5" s="1">
        <f>JuchuZan[[#This Row],[Total Length]]/JuchuZan[[#This Row],[Total Block]]</f>
        <v>380</v>
      </c>
      <c r="AB1705" s="1">
        <f>JuchuZan[[#This Row],[TotalPrice]]/JuchuZan[[#This Row],[OrderQty]]</f>
        <v>369</v>
      </c>
      <c r="AC1705" s="1" t="e">
        <f>_xlfn.XLOOKUP(JuchuZan[[#This Row],[H'#]],#REF!,#REF!,"NA",0)</f>
        <v>#REF!</v>
      </c>
      <c r="AD1705" s="1" t="e">
        <f>_xlfn.XLOOKUP(JuchuZan[[#This Row],[H'#]],#REF!,#REF!,"NA",0)</f>
        <v>#REF!</v>
      </c>
      <c r="AE1705" s="1" t="str">
        <f>_xlfn.XLOOKUP(JuchuZan[[#This Row],[H'#]],[3]Sheet1!$H$2:$H$1079,[3]Sheet1!$B$2:$B$1079,"NA",0)</f>
        <v>NA</v>
      </c>
    </row>
    <row r="1706" spans="1:31" hidden="1">
      <c r="A1706" s="1" t="s">
        <v>3892</v>
      </c>
      <c r="B1706" s="1" t="s">
        <v>3893</v>
      </c>
      <c r="C1706" s="1" t="s">
        <v>3894</v>
      </c>
      <c r="D1706" s="1">
        <v>25</v>
      </c>
      <c r="E1706" s="1">
        <v>22500</v>
      </c>
      <c r="F1706" s="1">
        <v>50</v>
      </c>
      <c r="G1706" s="1" t="s">
        <v>3895</v>
      </c>
      <c r="H1706" s="1" t="s">
        <v>102</v>
      </c>
      <c r="I1706" s="1" t="s">
        <v>103</v>
      </c>
      <c r="J1706" s="1" t="s">
        <v>104</v>
      </c>
      <c r="K1706" s="1" t="s">
        <v>105</v>
      </c>
      <c r="L1706" s="1" t="s">
        <v>38</v>
      </c>
      <c r="M1706" s="1" t="s">
        <v>53</v>
      </c>
      <c r="N1706" s="1">
        <v>182</v>
      </c>
      <c r="O1706" s="2">
        <v>4550</v>
      </c>
      <c r="P1706" s="1">
        <v>11</v>
      </c>
      <c r="Q1706" s="1">
        <v>20240108</v>
      </c>
      <c r="R1706" s="1">
        <v>20240108</v>
      </c>
      <c r="S1706" s="1">
        <v>20240108</v>
      </c>
      <c r="T1706" s="1" t="s">
        <v>38</v>
      </c>
      <c r="U1706" s="1" t="b">
        <v>0</v>
      </c>
      <c r="V1706" s="1" t="b">
        <v>0</v>
      </c>
      <c r="W1706" s="1" t="str" cm="1">
        <f t="array" ref="W1706">_xlfn.XLOOKUP(MID(JuchuZan[[#This Row],[Item'#]],2,3),INDEX(_dtRg_Material,,1),INDEX(_dtRg_Material,,2),"-")</f>
        <v>-</v>
      </c>
      <c r="X1706" s="1">
        <f>JuchuZan[[#This Row],[Total Length]]/JuchuZan[[#This Row],[OrderQty]]</f>
        <v>900</v>
      </c>
      <c r="Y1706" s="87">
        <f>JuchuZan[[#This Row],[TotalPrice]]+Y1705</f>
        <v>5109554.4200000009</v>
      </c>
      <c r="Z17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6" s="1">
        <f>JuchuZan[[#This Row],[Total Length]]/JuchuZan[[#This Row],[Total Block]]</f>
        <v>450</v>
      </c>
      <c r="AB1706" s="1">
        <f>JuchuZan[[#This Row],[TotalPrice]]/JuchuZan[[#This Row],[OrderQty]]</f>
        <v>182</v>
      </c>
      <c r="AC1706" s="1" t="e">
        <f>_xlfn.XLOOKUP(JuchuZan[[#This Row],[H'#]],#REF!,#REF!,"NA",0)</f>
        <v>#REF!</v>
      </c>
      <c r="AD1706" s="1" t="e">
        <f>_xlfn.XLOOKUP(JuchuZan[[#This Row],[H'#]],#REF!,#REF!,"NA",0)</f>
        <v>#REF!</v>
      </c>
      <c r="AE1706" s="1" t="str">
        <f>_xlfn.XLOOKUP(JuchuZan[[#This Row],[H'#]],[3]Sheet1!$H$2:$H$1079,[3]Sheet1!$B$2:$B$1079,"NA",0)</f>
        <v>NA</v>
      </c>
    </row>
    <row r="1707" spans="1:31" hidden="1">
      <c r="A1707" s="1" t="s">
        <v>3896</v>
      </c>
      <c r="B1707" s="1" t="s">
        <v>3897</v>
      </c>
      <c r="C1707" s="1" t="s">
        <v>3898</v>
      </c>
      <c r="D1707" s="1">
        <v>48</v>
      </c>
      <c r="E1707" s="1">
        <v>7440</v>
      </c>
      <c r="F1707" s="1">
        <v>96</v>
      </c>
      <c r="G1707" s="1" t="s">
        <v>65</v>
      </c>
      <c r="H1707" s="1" t="s">
        <v>172</v>
      </c>
      <c r="I1707" s="1" t="s">
        <v>173</v>
      </c>
      <c r="J1707" s="1" t="s">
        <v>174</v>
      </c>
      <c r="K1707" s="1" t="s">
        <v>38</v>
      </c>
      <c r="L1707" s="1" t="s">
        <v>38</v>
      </c>
      <c r="M1707" s="1" t="s">
        <v>38</v>
      </c>
      <c r="N1707" s="1">
        <v>46.7</v>
      </c>
      <c r="O1707" s="2">
        <v>2241.6</v>
      </c>
      <c r="P1707" s="1">
        <v>11</v>
      </c>
      <c r="Q1707" s="1">
        <v>20240108</v>
      </c>
      <c r="R1707" s="1">
        <v>20240108</v>
      </c>
      <c r="S1707" s="1">
        <v>20240108</v>
      </c>
      <c r="T1707" s="1" t="s">
        <v>38</v>
      </c>
      <c r="U1707" s="1" t="b">
        <v>0</v>
      </c>
      <c r="V1707" s="1" t="b">
        <v>0</v>
      </c>
      <c r="W1707" s="1" t="str" cm="1">
        <f t="array" ref="W1707">_xlfn.XLOOKUP(MID(JuchuZan[[#This Row],[Item'#]],2,3),INDEX(_dtRg_Material,,1),INDEX(_dtRg_Material,,2),"-")</f>
        <v>M</v>
      </c>
      <c r="X1707" s="1">
        <f>JuchuZan[[#This Row],[Total Length]]/JuchuZan[[#This Row],[OrderQty]]</f>
        <v>155</v>
      </c>
      <c r="Y1707" s="87">
        <f>JuchuZan[[#This Row],[TotalPrice]]+Y1706</f>
        <v>5111796.0200000005</v>
      </c>
      <c r="Z17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7" s="1">
        <f>JuchuZan[[#This Row],[Total Length]]/JuchuZan[[#This Row],[Total Block]]</f>
        <v>77.5</v>
      </c>
      <c r="AB1707" s="1">
        <f>JuchuZan[[#This Row],[TotalPrice]]/JuchuZan[[#This Row],[OrderQty]]</f>
        <v>46.699999999999996</v>
      </c>
      <c r="AC1707" s="1" t="e">
        <f>_xlfn.XLOOKUP(JuchuZan[[#This Row],[H'#]],#REF!,#REF!,"NA",0)</f>
        <v>#REF!</v>
      </c>
      <c r="AD1707" s="1" t="e">
        <f>_xlfn.XLOOKUP(JuchuZan[[#This Row],[H'#]],#REF!,#REF!,"NA",0)</f>
        <v>#REF!</v>
      </c>
      <c r="AE1707" s="1" t="str">
        <f>_xlfn.XLOOKUP(JuchuZan[[#This Row],[H'#]],[3]Sheet1!$H$2:$H$1079,[3]Sheet1!$B$2:$B$1079,"NA",0)</f>
        <v>NA</v>
      </c>
    </row>
    <row r="1708" spans="1:31" hidden="1">
      <c r="A1708" s="1" t="s">
        <v>3899</v>
      </c>
      <c r="B1708" s="1" t="s">
        <v>1826</v>
      </c>
      <c r="C1708" s="1" t="s">
        <v>1827</v>
      </c>
      <c r="D1708" s="1">
        <v>24</v>
      </c>
      <c r="E1708" s="1">
        <v>2400</v>
      </c>
      <c r="F1708" s="1">
        <v>24</v>
      </c>
      <c r="G1708" s="1" t="s">
        <v>65</v>
      </c>
      <c r="H1708" s="1" t="s">
        <v>49</v>
      </c>
      <c r="I1708" s="1" t="s">
        <v>50</v>
      </c>
      <c r="J1708" s="1" t="s">
        <v>59</v>
      </c>
      <c r="K1708" s="1" t="s">
        <v>60</v>
      </c>
      <c r="L1708" s="1" t="s">
        <v>38</v>
      </c>
      <c r="M1708" s="1" t="s">
        <v>38</v>
      </c>
      <c r="N1708" s="1">
        <v>31</v>
      </c>
      <c r="O1708" s="2">
        <v>744</v>
      </c>
      <c r="P1708" s="1">
        <v>11</v>
      </c>
      <c r="Q1708" s="1">
        <v>20240108</v>
      </c>
      <c r="R1708" s="1">
        <v>20240108</v>
      </c>
      <c r="S1708" s="1">
        <v>20240108</v>
      </c>
      <c r="T1708" s="1" t="s">
        <v>38</v>
      </c>
      <c r="U1708" s="1" t="b">
        <v>1</v>
      </c>
      <c r="V1708" s="1" t="b">
        <v>0</v>
      </c>
      <c r="W1708" s="1" t="str" cm="1">
        <f t="array" ref="W1708">_xlfn.XLOOKUP(MID(JuchuZan[[#This Row],[Item'#]],2,3),INDEX(_dtRg_Material,,1),INDEX(_dtRg_Material,,2),"-")</f>
        <v>-</v>
      </c>
      <c r="X1708" s="1">
        <f>JuchuZan[[#This Row],[Total Length]]/JuchuZan[[#This Row],[OrderQty]]</f>
        <v>100</v>
      </c>
      <c r="Y1708" s="87">
        <f>JuchuZan[[#This Row],[TotalPrice]]+Y1707</f>
        <v>5112540.0200000005</v>
      </c>
      <c r="Z17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8" s="1">
        <f>JuchuZan[[#This Row],[Total Length]]/JuchuZan[[#This Row],[Total Block]]</f>
        <v>100</v>
      </c>
      <c r="AB1708" s="1">
        <f>JuchuZan[[#This Row],[TotalPrice]]/JuchuZan[[#This Row],[OrderQty]]</f>
        <v>31</v>
      </c>
      <c r="AC1708" s="1" t="e">
        <f>_xlfn.XLOOKUP(JuchuZan[[#This Row],[H'#]],#REF!,#REF!,"NA",0)</f>
        <v>#REF!</v>
      </c>
      <c r="AD1708" s="1" t="e">
        <f>_xlfn.XLOOKUP(JuchuZan[[#This Row],[H'#]],#REF!,#REF!,"NA",0)</f>
        <v>#REF!</v>
      </c>
      <c r="AE1708" s="1" t="str">
        <f>_xlfn.XLOOKUP(JuchuZan[[#This Row],[H'#]],[3]Sheet1!$H$2:$H$1079,[3]Sheet1!$B$2:$B$1079,"NA",0)</f>
        <v>NA</v>
      </c>
    </row>
    <row r="1709" spans="1:31" hidden="1">
      <c r="A1709" s="1" t="s">
        <v>3900</v>
      </c>
      <c r="B1709" s="1" t="s">
        <v>3901</v>
      </c>
      <c r="C1709" s="1" t="s">
        <v>3902</v>
      </c>
      <c r="D1709" s="1">
        <v>24</v>
      </c>
      <c r="E1709" s="1">
        <v>35520</v>
      </c>
      <c r="F1709" s="1">
        <v>48</v>
      </c>
      <c r="G1709" s="1" t="s">
        <v>65</v>
      </c>
      <c r="H1709" s="1" t="s">
        <v>49</v>
      </c>
      <c r="I1709" s="1" t="s">
        <v>50</v>
      </c>
      <c r="J1709" s="1" t="s">
        <v>397</v>
      </c>
      <c r="K1709" s="1" t="s">
        <v>60</v>
      </c>
      <c r="L1709" s="1" t="s">
        <v>38</v>
      </c>
      <c r="M1709" s="1" t="s">
        <v>38</v>
      </c>
      <c r="N1709" s="1">
        <v>141</v>
      </c>
      <c r="O1709" s="2">
        <v>3384</v>
      </c>
      <c r="P1709" s="1">
        <v>11</v>
      </c>
      <c r="Q1709" s="1">
        <v>20240108</v>
      </c>
      <c r="R1709" s="1">
        <v>20240108</v>
      </c>
      <c r="S1709" s="1">
        <v>20240108</v>
      </c>
      <c r="T1709" s="1" t="s">
        <v>38</v>
      </c>
      <c r="U1709" s="1" t="b">
        <v>0</v>
      </c>
      <c r="V1709" s="1" t="b">
        <v>0</v>
      </c>
      <c r="W1709" s="1" t="str" cm="1">
        <f t="array" ref="W1709">_xlfn.XLOOKUP(MID(JuchuZan[[#This Row],[Item'#]],2,3),INDEX(_dtRg_Material,,1),INDEX(_dtRg_Material,,2),"-")</f>
        <v>-</v>
      </c>
      <c r="X1709" s="1">
        <f>JuchuZan[[#This Row],[Total Length]]/JuchuZan[[#This Row],[OrderQty]]</f>
        <v>1480</v>
      </c>
      <c r="Y1709" s="87">
        <f>JuchuZan[[#This Row],[TotalPrice]]+Y1708</f>
        <v>5115924.0200000005</v>
      </c>
      <c r="Z17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09" s="1">
        <f>JuchuZan[[#This Row],[Total Length]]/JuchuZan[[#This Row],[Total Block]]</f>
        <v>740</v>
      </c>
      <c r="AB1709" s="1">
        <f>JuchuZan[[#This Row],[TotalPrice]]/JuchuZan[[#This Row],[OrderQty]]</f>
        <v>141</v>
      </c>
      <c r="AC1709" s="1" t="e">
        <f>_xlfn.XLOOKUP(JuchuZan[[#This Row],[H'#]],#REF!,#REF!,"NA",0)</f>
        <v>#REF!</v>
      </c>
      <c r="AD1709" s="1" t="e">
        <f>_xlfn.XLOOKUP(JuchuZan[[#This Row],[H'#]],#REF!,#REF!,"NA",0)</f>
        <v>#REF!</v>
      </c>
      <c r="AE1709" s="1" t="str">
        <f>_xlfn.XLOOKUP(JuchuZan[[#This Row],[H'#]],[3]Sheet1!$H$2:$H$1079,[3]Sheet1!$B$2:$B$1079,"NA",0)</f>
        <v>NA</v>
      </c>
    </row>
    <row r="1710" spans="1:31" hidden="1">
      <c r="A1710" s="1" t="s">
        <v>3903</v>
      </c>
      <c r="B1710" s="1" t="s">
        <v>2300</v>
      </c>
      <c r="C1710" s="1" t="s">
        <v>2301</v>
      </c>
      <c r="D1710" s="1">
        <v>400</v>
      </c>
      <c r="E1710" s="1">
        <v>448000</v>
      </c>
      <c r="F1710" s="1">
        <v>800</v>
      </c>
      <c r="G1710" s="1" t="s">
        <v>139</v>
      </c>
      <c r="H1710" s="1" t="s">
        <v>102</v>
      </c>
      <c r="I1710" s="1" t="s">
        <v>103</v>
      </c>
      <c r="J1710" s="1" t="s">
        <v>942</v>
      </c>
      <c r="K1710" s="1" t="s">
        <v>105</v>
      </c>
      <c r="L1710" s="1" t="s">
        <v>38</v>
      </c>
      <c r="M1710" s="1" t="s">
        <v>38</v>
      </c>
      <c r="N1710" s="1">
        <v>114</v>
      </c>
      <c r="O1710" s="2">
        <v>45600</v>
      </c>
      <c r="P1710" s="1">
        <v>11</v>
      </c>
      <c r="Q1710" s="1">
        <v>20240108</v>
      </c>
      <c r="R1710" s="1">
        <v>20240108</v>
      </c>
      <c r="S1710" s="1">
        <v>20240108</v>
      </c>
      <c r="T1710" s="1" t="s">
        <v>38</v>
      </c>
      <c r="U1710" s="1" t="b">
        <v>0</v>
      </c>
      <c r="V1710" s="1" t="b">
        <v>0</v>
      </c>
      <c r="W1710" s="1" t="str" cm="1">
        <f t="array" ref="W1710">_xlfn.XLOOKUP(MID(JuchuZan[[#This Row],[Item'#]],2,3),INDEX(_dtRg_Material,,1),INDEX(_dtRg_Material,,2),"-")</f>
        <v>-</v>
      </c>
      <c r="X1710" s="1">
        <f>JuchuZan[[#This Row],[Total Length]]/JuchuZan[[#This Row],[OrderQty]]</f>
        <v>1120</v>
      </c>
      <c r="Y1710" s="87">
        <f>JuchuZan[[#This Row],[TotalPrice]]+Y1709</f>
        <v>5161524.0200000005</v>
      </c>
      <c r="Z17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0" s="1">
        <f>JuchuZan[[#This Row],[Total Length]]/JuchuZan[[#This Row],[Total Block]]</f>
        <v>560</v>
      </c>
      <c r="AB1710" s="1">
        <f>JuchuZan[[#This Row],[TotalPrice]]/JuchuZan[[#This Row],[OrderQty]]</f>
        <v>114</v>
      </c>
      <c r="AC1710" s="1" t="e">
        <f>_xlfn.XLOOKUP(JuchuZan[[#This Row],[H'#]],#REF!,#REF!,"NA",0)</f>
        <v>#REF!</v>
      </c>
      <c r="AD1710" s="1" t="e">
        <f>_xlfn.XLOOKUP(JuchuZan[[#This Row],[H'#]],#REF!,#REF!,"NA",0)</f>
        <v>#REF!</v>
      </c>
      <c r="AE1710" s="1" t="str">
        <f>_xlfn.XLOOKUP(JuchuZan[[#This Row],[H'#]],[3]Sheet1!$H$2:$H$1079,[3]Sheet1!$B$2:$B$1079,"NA",0)</f>
        <v>NA</v>
      </c>
    </row>
    <row r="1711" spans="1:31" hidden="1">
      <c r="A1711" s="1" t="s">
        <v>3904</v>
      </c>
      <c r="B1711" s="1" t="s">
        <v>181</v>
      </c>
      <c r="C1711" s="1" t="s">
        <v>182</v>
      </c>
      <c r="D1711" s="1">
        <v>15</v>
      </c>
      <c r="E1711" s="1">
        <v>1230</v>
      </c>
      <c r="F1711" s="1">
        <v>15</v>
      </c>
      <c r="G1711" s="1" t="s">
        <v>135</v>
      </c>
      <c r="H1711" s="1" t="s">
        <v>183</v>
      </c>
      <c r="I1711" s="1" t="s">
        <v>184</v>
      </c>
      <c r="J1711" s="1" t="s">
        <v>59</v>
      </c>
      <c r="K1711" s="1" t="s">
        <v>185</v>
      </c>
      <c r="L1711" s="1" t="s">
        <v>96</v>
      </c>
      <c r="M1711" s="1" t="s">
        <v>53</v>
      </c>
      <c r="N1711" s="1">
        <v>55.96</v>
      </c>
      <c r="O1711" s="2">
        <v>839.4</v>
      </c>
      <c r="P1711" s="1">
        <v>11</v>
      </c>
      <c r="Q1711" s="1">
        <v>20240110</v>
      </c>
      <c r="R1711" s="1">
        <v>20240110</v>
      </c>
      <c r="S1711" s="1">
        <v>20240110</v>
      </c>
      <c r="T1711" s="1" t="s">
        <v>38</v>
      </c>
      <c r="U1711" s="1" t="b">
        <v>0</v>
      </c>
      <c r="V1711" s="1" t="b">
        <v>0</v>
      </c>
      <c r="W1711" s="1" t="str" cm="1">
        <f t="array" ref="W1711">_xlfn.XLOOKUP(MID(JuchuZan[[#This Row],[Item'#]],2,3),INDEX(_dtRg_Material,,1),INDEX(_dtRg_Material,,2),"-")</f>
        <v>M</v>
      </c>
      <c r="X1711" s="1">
        <f>JuchuZan[[#This Row],[Total Length]]/JuchuZan[[#This Row],[OrderQty]]</f>
        <v>82</v>
      </c>
      <c r="Y1711" s="87">
        <f>JuchuZan[[#This Row],[TotalPrice]]+Y1710</f>
        <v>5162363.4200000009</v>
      </c>
      <c r="Z17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1" s="1">
        <f>JuchuZan[[#This Row],[Total Length]]/JuchuZan[[#This Row],[Total Block]]</f>
        <v>82</v>
      </c>
      <c r="AB1711" s="1">
        <f>JuchuZan[[#This Row],[TotalPrice]]/JuchuZan[[#This Row],[OrderQty]]</f>
        <v>55.96</v>
      </c>
      <c r="AC1711" s="1" t="e">
        <f>_xlfn.XLOOKUP(JuchuZan[[#This Row],[H'#]],#REF!,#REF!,"NA",0)</f>
        <v>#REF!</v>
      </c>
      <c r="AD1711" s="1" t="e">
        <f>_xlfn.XLOOKUP(JuchuZan[[#This Row],[H'#]],#REF!,#REF!,"NA",0)</f>
        <v>#REF!</v>
      </c>
      <c r="AE1711" s="1" t="str">
        <f>_xlfn.XLOOKUP(JuchuZan[[#This Row],[H'#]],[3]Sheet1!$H$2:$H$1079,[3]Sheet1!$B$2:$B$1079,"NA",0)</f>
        <v>NA</v>
      </c>
    </row>
    <row r="1712" spans="1:31" hidden="1">
      <c r="A1712" s="1" t="s">
        <v>3905</v>
      </c>
      <c r="B1712" s="1" t="s">
        <v>99</v>
      </c>
      <c r="C1712" s="1" t="s">
        <v>100</v>
      </c>
      <c r="D1712" s="1">
        <v>15</v>
      </c>
      <c r="E1712" s="1">
        <v>11400</v>
      </c>
      <c r="F1712" s="1">
        <v>30</v>
      </c>
      <c r="G1712" s="1" t="s">
        <v>101</v>
      </c>
      <c r="H1712" s="1" t="s">
        <v>102</v>
      </c>
      <c r="I1712" s="1" t="s">
        <v>103</v>
      </c>
      <c r="J1712" s="1" t="s">
        <v>104</v>
      </c>
      <c r="K1712" s="1" t="s">
        <v>105</v>
      </c>
      <c r="L1712" s="1" t="s">
        <v>106</v>
      </c>
      <c r="M1712" s="1" t="s">
        <v>53</v>
      </c>
      <c r="N1712" s="1">
        <v>217.78</v>
      </c>
      <c r="O1712" s="2">
        <v>3266.7</v>
      </c>
      <c r="P1712" s="1">
        <v>11</v>
      </c>
      <c r="Q1712" s="1">
        <v>20240110</v>
      </c>
      <c r="R1712" s="1">
        <v>20240110</v>
      </c>
      <c r="S1712" s="1">
        <v>20240110</v>
      </c>
      <c r="T1712" s="1" t="s">
        <v>38</v>
      </c>
      <c r="U1712" s="1" t="b">
        <v>0</v>
      </c>
      <c r="V1712" s="1" t="b">
        <v>0</v>
      </c>
      <c r="W1712" s="1" t="str" cm="1">
        <f t="array" ref="W1712">_xlfn.XLOOKUP(MID(JuchuZan[[#This Row],[Item'#]],2,3),INDEX(_dtRg_Material,,1),INDEX(_dtRg_Material,,2),"-")</f>
        <v>-</v>
      </c>
      <c r="X1712" s="1">
        <f>JuchuZan[[#This Row],[Total Length]]/JuchuZan[[#This Row],[OrderQty]]</f>
        <v>760</v>
      </c>
      <c r="Y1712" s="87">
        <f>JuchuZan[[#This Row],[TotalPrice]]+Y1711</f>
        <v>5165630.120000001</v>
      </c>
      <c r="Z17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2" s="1">
        <f>JuchuZan[[#This Row],[Total Length]]/JuchuZan[[#This Row],[Total Block]]</f>
        <v>380</v>
      </c>
      <c r="AB1712" s="1">
        <f>JuchuZan[[#This Row],[TotalPrice]]/JuchuZan[[#This Row],[OrderQty]]</f>
        <v>217.78</v>
      </c>
      <c r="AC1712" s="1" t="e">
        <f>_xlfn.XLOOKUP(JuchuZan[[#This Row],[H'#]],#REF!,#REF!,"NA",0)</f>
        <v>#REF!</v>
      </c>
      <c r="AD1712" s="1" t="e">
        <f>_xlfn.XLOOKUP(JuchuZan[[#This Row],[H'#]],#REF!,#REF!,"NA",0)</f>
        <v>#REF!</v>
      </c>
      <c r="AE1712" s="1" t="str">
        <f>_xlfn.XLOOKUP(JuchuZan[[#This Row],[H'#]],[3]Sheet1!$H$2:$H$1079,[3]Sheet1!$B$2:$B$1079,"NA",0)</f>
        <v>NA</v>
      </c>
    </row>
    <row r="1713" spans="1:31" hidden="1">
      <c r="A1713" s="1" t="s">
        <v>3906</v>
      </c>
      <c r="B1713" s="1" t="s">
        <v>2131</v>
      </c>
      <c r="C1713" s="1" t="s">
        <v>2132</v>
      </c>
      <c r="D1713" s="1">
        <v>8</v>
      </c>
      <c r="E1713" s="1">
        <v>5920</v>
      </c>
      <c r="F1713" s="1">
        <v>16</v>
      </c>
      <c r="G1713" s="1" t="s">
        <v>101</v>
      </c>
      <c r="H1713" s="1" t="s">
        <v>629</v>
      </c>
      <c r="I1713" s="1" t="s">
        <v>103</v>
      </c>
      <c r="J1713" s="1" t="s">
        <v>104</v>
      </c>
      <c r="K1713" s="1" t="s">
        <v>105</v>
      </c>
      <c r="L1713" s="1" t="s">
        <v>106</v>
      </c>
      <c r="M1713" s="1" t="s">
        <v>53</v>
      </c>
      <c r="N1713" s="1">
        <v>274.43</v>
      </c>
      <c r="O1713" s="2">
        <v>2195.44</v>
      </c>
      <c r="P1713" s="1">
        <v>11</v>
      </c>
      <c r="Q1713" s="1">
        <v>20240110</v>
      </c>
      <c r="R1713" s="1">
        <v>20240110</v>
      </c>
      <c r="S1713" s="1">
        <v>20240110</v>
      </c>
      <c r="T1713" s="1" t="s">
        <v>38</v>
      </c>
      <c r="U1713" s="1" t="b">
        <v>0</v>
      </c>
      <c r="V1713" s="1" t="b">
        <v>0</v>
      </c>
      <c r="W1713" s="1" t="str" cm="1">
        <f t="array" ref="W1713">_xlfn.XLOOKUP(MID(JuchuZan[[#This Row],[Item'#]],2,3),INDEX(_dtRg_Material,,1),INDEX(_dtRg_Material,,2),"-")</f>
        <v>M</v>
      </c>
      <c r="X1713" s="1">
        <f>JuchuZan[[#This Row],[Total Length]]/JuchuZan[[#This Row],[OrderQty]]</f>
        <v>740</v>
      </c>
      <c r="Y1713" s="87">
        <f>JuchuZan[[#This Row],[TotalPrice]]+Y1712</f>
        <v>5167825.5600000015</v>
      </c>
      <c r="Z17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3" s="1">
        <f>JuchuZan[[#This Row],[Total Length]]/JuchuZan[[#This Row],[Total Block]]</f>
        <v>370</v>
      </c>
      <c r="AB1713" s="1">
        <f>JuchuZan[[#This Row],[TotalPrice]]/JuchuZan[[#This Row],[OrderQty]]</f>
        <v>274.43</v>
      </c>
      <c r="AC1713" s="1" t="e">
        <f>_xlfn.XLOOKUP(JuchuZan[[#This Row],[H'#]],#REF!,#REF!,"NA",0)</f>
        <v>#REF!</v>
      </c>
      <c r="AD1713" s="1" t="e">
        <f>_xlfn.XLOOKUP(JuchuZan[[#This Row],[H'#]],#REF!,#REF!,"NA",0)</f>
        <v>#REF!</v>
      </c>
      <c r="AE1713" s="1" t="str">
        <f>_xlfn.XLOOKUP(JuchuZan[[#This Row],[H'#]],[3]Sheet1!$H$2:$H$1079,[3]Sheet1!$B$2:$B$1079,"NA",0)</f>
        <v>NA</v>
      </c>
    </row>
    <row r="1714" spans="1:31" hidden="1">
      <c r="A1714" s="1" t="s">
        <v>3907</v>
      </c>
      <c r="B1714" s="1" t="s">
        <v>2131</v>
      </c>
      <c r="C1714" s="1" t="s">
        <v>2132</v>
      </c>
      <c r="D1714" s="1">
        <v>6</v>
      </c>
      <c r="E1714" s="1">
        <v>4440</v>
      </c>
      <c r="F1714" s="1">
        <v>12</v>
      </c>
      <c r="G1714" s="1" t="s">
        <v>101</v>
      </c>
      <c r="H1714" s="1" t="s">
        <v>629</v>
      </c>
      <c r="I1714" s="1" t="s">
        <v>103</v>
      </c>
      <c r="J1714" s="1" t="s">
        <v>104</v>
      </c>
      <c r="K1714" s="1" t="s">
        <v>105</v>
      </c>
      <c r="L1714" s="1" t="s">
        <v>106</v>
      </c>
      <c r="M1714" s="1" t="s">
        <v>53</v>
      </c>
      <c r="N1714" s="1">
        <v>274.43</v>
      </c>
      <c r="O1714" s="2">
        <v>1646.58</v>
      </c>
      <c r="P1714" s="1">
        <v>11</v>
      </c>
      <c r="Q1714" s="1">
        <v>20240117</v>
      </c>
      <c r="R1714" s="1">
        <v>20240110</v>
      </c>
      <c r="S1714" s="1">
        <v>20240110</v>
      </c>
      <c r="T1714" s="1" t="s">
        <v>38</v>
      </c>
      <c r="U1714" s="1" t="b">
        <v>0</v>
      </c>
      <c r="V1714" s="1" t="b">
        <v>0</v>
      </c>
      <c r="W1714" s="1" t="str" cm="1">
        <f t="array" ref="W1714">_xlfn.XLOOKUP(MID(JuchuZan[[#This Row],[Item'#]],2,3),INDEX(_dtRg_Material,,1),INDEX(_dtRg_Material,,2),"-")</f>
        <v>M</v>
      </c>
      <c r="X1714" s="1">
        <f>JuchuZan[[#This Row],[Total Length]]/JuchuZan[[#This Row],[OrderQty]]</f>
        <v>740</v>
      </c>
      <c r="Y1714" s="87">
        <f>JuchuZan[[#This Row],[TotalPrice]]+Y1713</f>
        <v>5169472.1400000015</v>
      </c>
      <c r="Z17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4" s="1">
        <f>JuchuZan[[#This Row],[Total Length]]/JuchuZan[[#This Row],[Total Block]]</f>
        <v>370</v>
      </c>
      <c r="AB1714" s="1">
        <f>JuchuZan[[#This Row],[TotalPrice]]/JuchuZan[[#This Row],[OrderQty]]</f>
        <v>274.43</v>
      </c>
      <c r="AC1714" s="1" t="e">
        <f>_xlfn.XLOOKUP(JuchuZan[[#This Row],[H'#]],#REF!,#REF!,"NA",0)</f>
        <v>#REF!</v>
      </c>
      <c r="AD1714" s="1" t="e">
        <f>_xlfn.XLOOKUP(JuchuZan[[#This Row],[H'#]],#REF!,#REF!,"NA",0)</f>
        <v>#REF!</v>
      </c>
      <c r="AE1714" s="1" t="str">
        <f>_xlfn.XLOOKUP(JuchuZan[[#This Row],[H'#]],[3]Sheet1!$H$2:$H$1079,[3]Sheet1!$B$2:$B$1079,"NA",0)</f>
        <v>NA</v>
      </c>
    </row>
    <row r="1715" spans="1:31" hidden="1">
      <c r="A1715" s="1" t="s">
        <v>3908</v>
      </c>
      <c r="B1715" s="1" t="s">
        <v>3080</v>
      </c>
      <c r="C1715" s="1" t="s">
        <v>3081</v>
      </c>
      <c r="D1715" s="1">
        <v>8</v>
      </c>
      <c r="E1715" s="1">
        <v>4400</v>
      </c>
      <c r="F1715" s="1">
        <v>16</v>
      </c>
      <c r="G1715" s="1" t="s">
        <v>835</v>
      </c>
      <c r="H1715" s="1" t="s">
        <v>172</v>
      </c>
      <c r="I1715" s="1" t="s">
        <v>173</v>
      </c>
      <c r="J1715" s="1" t="s">
        <v>174</v>
      </c>
      <c r="K1715" s="1" t="s">
        <v>38</v>
      </c>
      <c r="L1715" s="1" t="s">
        <v>38</v>
      </c>
      <c r="M1715" s="1" t="s">
        <v>38</v>
      </c>
      <c r="N1715" s="1">
        <v>79.52</v>
      </c>
      <c r="O1715" s="2">
        <v>636.16</v>
      </c>
      <c r="P1715" s="1">
        <v>11</v>
      </c>
      <c r="Q1715" s="1">
        <v>20240111</v>
      </c>
      <c r="R1715" s="1">
        <v>20240111</v>
      </c>
      <c r="S1715" s="1">
        <v>20240111</v>
      </c>
      <c r="T1715" s="1" t="s">
        <v>38</v>
      </c>
      <c r="U1715" s="1" t="b">
        <v>0</v>
      </c>
      <c r="V1715" s="1" t="b">
        <v>0</v>
      </c>
      <c r="W1715" s="1" t="str" cm="1">
        <f t="array" ref="W1715">_xlfn.XLOOKUP(MID(JuchuZan[[#This Row],[Item'#]],2,3),INDEX(_dtRg_Material,,1),INDEX(_dtRg_Material,,2),"-")</f>
        <v>M</v>
      </c>
      <c r="X1715" s="1">
        <f>JuchuZan[[#This Row],[Total Length]]/JuchuZan[[#This Row],[OrderQty]]</f>
        <v>550</v>
      </c>
      <c r="Y1715" s="87">
        <f>JuchuZan[[#This Row],[TotalPrice]]+Y1714</f>
        <v>5170108.3000000017</v>
      </c>
      <c r="Z17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5" s="1">
        <f>JuchuZan[[#This Row],[Total Length]]/JuchuZan[[#This Row],[Total Block]]</f>
        <v>275</v>
      </c>
      <c r="AB1715" s="1">
        <f>JuchuZan[[#This Row],[TotalPrice]]/JuchuZan[[#This Row],[OrderQty]]</f>
        <v>79.52</v>
      </c>
      <c r="AC1715" s="1" t="e">
        <f>_xlfn.XLOOKUP(JuchuZan[[#This Row],[H'#]],#REF!,#REF!,"NA",0)</f>
        <v>#REF!</v>
      </c>
      <c r="AD1715" s="1" t="e">
        <f>_xlfn.XLOOKUP(JuchuZan[[#This Row],[H'#]],#REF!,#REF!,"NA",0)</f>
        <v>#REF!</v>
      </c>
      <c r="AE1715" s="1" t="str">
        <f>_xlfn.XLOOKUP(JuchuZan[[#This Row],[H'#]],[3]Sheet1!$H$2:$H$1079,[3]Sheet1!$B$2:$B$1079,"NA",0)</f>
        <v>NA</v>
      </c>
    </row>
    <row r="1716" spans="1:31" hidden="1">
      <c r="A1716" s="1" t="s">
        <v>3909</v>
      </c>
      <c r="B1716" s="1" t="s">
        <v>3910</v>
      </c>
      <c r="C1716" s="1" t="s">
        <v>3911</v>
      </c>
      <c r="D1716" s="1">
        <v>11</v>
      </c>
      <c r="E1716" s="1">
        <v>0</v>
      </c>
      <c r="F1716" s="1">
        <v>11</v>
      </c>
      <c r="G1716" s="1" t="s">
        <v>848</v>
      </c>
      <c r="H1716" s="1" t="s">
        <v>270</v>
      </c>
      <c r="I1716" s="1" t="s">
        <v>271</v>
      </c>
      <c r="J1716" s="1" t="s">
        <v>421</v>
      </c>
      <c r="K1716" s="1" t="s">
        <v>227</v>
      </c>
      <c r="L1716" s="1" t="s">
        <v>38</v>
      </c>
      <c r="M1716" s="1" t="s">
        <v>38</v>
      </c>
      <c r="N1716" s="1">
        <v>1904</v>
      </c>
      <c r="O1716" s="2">
        <v>20944</v>
      </c>
      <c r="P1716" s="1">
        <v>11</v>
      </c>
      <c r="Q1716" s="1">
        <v>20240115</v>
      </c>
      <c r="R1716" s="1">
        <v>20240111</v>
      </c>
      <c r="S1716" s="1">
        <v>20240115</v>
      </c>
      <c r="T1716" s="1" t="s">
        <v>38</v>
      </c>
      <c r="U1716" s="1" t="b">
        <v>0</v>
      </c>
      <c r="V1716" s="1" t="b">
        <v>0</v>
      </c>
      <c r="W1716" s="1" t="str" cm="1">
        <f t="array" ref="W1716">_xlfn.XLOOKUP(MID(JuchuZan[[#This Row],[Item'#]],2,3),INDEX(_dtRg_Material,,1),INDEX(_dtRg_Material,,2),"-")</f>
        <v>-</v>
      </c>
      <c r="X1716" s="1">
        <f>JuchuZan[[#This Row],[Total Length]]/JuchuZan[[#This Row],[OrderQty]]</f>
        <v>0</v>
      </c>
      <c r="Y1716" s="87">
        <f>JuchuZan[[#This Row],[TotalPrice]]+Y1715</f>
        <v>5191052.3000000017</v>
      </c>
      <c r="Z17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6" s="1">
        <f>JuchuZan[[#This Row],[Total Length]]/JuchuZan[[#This Row],[Total Block]]</f>
        <v>0</v>
      </c>
      <c r="AB1716" s="1">
        <f>JuchuZan[[#This Row],[TotalPrice]]/JuchuZan[[#This Row],[OrderQty]]</f>
        <v>1904</v>
      </c>
      <c r="AC1716" s="1" t="e">
        <f>_xlfn.XLOOKUP(JuchuZan[[#This Row],[H'#]],#REF!,#REF!,"NA",0)</f>
        <v>#REF!</v>
      </c>
      <c r="AD1716" s="1" t="e">
        <f>_xlfn.XLOOKUP(JuchuZan[[#This Row],[H'#]],#REF!,#REF!,"NA",0)</f>
        <v>#REF!</v>
      </c>
      <c r="AE1716" s="1" t="str">
        <f>_xlfn.XLOOKUP(JuchuZan[[#This Row],[H'#]],[3]Sheet1!$H$2:$H$1079,[3]Sheet1!$B$2:$B$1079,"NA",0)</f>
        <v>NA</v>
      </c>
    </row>
    <row r="1717" spans="1:31" hidden="1">
      <c r="A1717" s="1" t="s">
        <v>3912</v>
      </c>
      <c r="B1717" s="1" t="s">
        <v>3913</v>
      </c>
      <c r="C1717" s="1" t="s">
        <v>3914</v>
      </c>
      <c r="D1717" s="1">
        <v>6</v>
      </c>
      <c r="E1717" s="1">
        <v>1650</v>
      </c>
      <c r="F1717" s="1">
        <v>12</v>
      </c>
      <c r="G1717" s="1" t="s">
        <v>215</v>
      </c>
      <c r="H1717" s="1" t="s">
        <v>172</v>
      </c>
      <c r="I1717" s="1" t="s">
        <v>173</v>
      </c>
      <c r="J1717" s="1" t="s">
        <v>174</v>
      </c>
      <c r="K1717" s="1" t="s">
        <v>185</v>
      </c>
      <c r="L1717" s="1" t="s">
        <v>38</v>
      </c>
      <c r="M1717" s="1" t="s">
        <v>398</v>
      </c>
      <c r="N1717" s="1">
        <v>44</v>
      </c>
      <c r="O1717" s="2">
        <v>264</v>
      </c>
      <c r="P1717" s="1">
        <v>11</v>
      </c>
      <c r="Q1717" s="1">
        <v>20240112</v>
      </c>
      <c r="R1717" s="1">
        <v>20240112</v>
      </c>
      <c r="S1717" s="1">
        <v>20240112</v>
      </c>
      <c r="T1717" s="1" t="s">
        <v>38</v>
      </c>
      <c r="U1717" s="1" t="b">
        <v>0</v>
      </c>
      <c r="V1717" s="1" t="b">
        <v>0</v>
      </c>
      <c r="W1717" s="1" t="str" cm="1">
        <f t="array" ref="W1717">_xlfn.XLOOKUP(MID(JuchuZan[[#This Row],[Item'#]],2,3),INDEX(_dtRg_Material,,1),INDEX(_dtRg_Material,,2),"-")</f>
        <v>M</v>
      </c>
      <c r="X1717" s="1">
        <f>JuchuZan[[#This Row],[Total Length]]/JuchuZan[[#This Row],[OrderQty]]</f>
        <v>275</v>
      </c>
      <c r="Y1717" s="87">
        <f>JuchuZan[[#This Row],[TotalPrice]]+Y1716</f>
        <v>5191316.3000000017</v>
      </c>
      <c r="Z17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7" s="1">
        <f>JuchuZan[[#This Row],[Total Length]]/JuchuZan[[#This Row],[Total Block]]</f>
        <v>137.5</v>
      </c>
      <c r="AB1717" s="1">
        <f>JuchuZan[[#This Row],[TotalPrice]]/JuchuZan[[#This Row],[OrderQty]]</f>
        <v>44</v>
      </c>
      <c r="AC1717" s="1" t="e">
        <f>_xlfn.XLOOKUP(JuchuZan[[#This Row],[H'#]],#REF!,#REF!,"NA",0)</f>
        <v>#REF!</v>
      </c>
      <c r="AD1717" s="1" t="e">
        <f>_xlfn.XLOOKUP(JuchuZan[[#This Row],[H'#]],#REF!,#REF!,"NA",0)</f>
        <v>#REF!</v>
      </c>
      <c r="AE1717" s="1" t="str">
        <f>_xlfn.XLOOKUP(JuchuZan[[#This Row],[H'#]],[3]Sheet1!$H$2:$H$1079,[3]Sheet1!$B$2:$B$1079,"NA",0)</f>
        <v>NA</v>
      </c>
    </row>
    <row r="1718" spans="1:31" hidden="1">
      <c r="A1718" s="1" t="s">
        <v>3915</v>
      </c>
      <c r="B1718" s="1" t="s">
        <v>621</v>
      </c>
      <c r="C1718" s="1" t="s">
        <v>622</v>
      </c>
      <c r="D1718" s="1">
        <v>7</v>
      </c>
      <c r="E1718" s="1">
        <v>0</v>
      </c>
      <c r="F1718" s="1">
        <v>0</v>
      </c>
      <c r="G1718" s="1" t="s">
        <v>269</v>
      </c>
      <c r="H1718" s="1" t="s">
        <v>270</v>
      </c>
      <c r="I1718" s="1" t="s">
        <v>271</v>
      </c>
      <c r="J1718" s="1" t="s">
        <v>38</v>
      </c>
      <c r="K1718" s="1" t="s">
        <v>38</v>
      </c>
      <c r="L1718" s="1" t="s">
        <v>38</v>
      </c>
      <c r="M1718" s="1" t="s">
        <v>38</v>
      </c>
      <c r="N1718" s="1">
        <v>5710</v>
      </c>
      <c r="O1718" s="2">
        <v>39970</v>
      </c>
      <c r="P1718" s="1">
        <v>11</v>
      </c>
      <c r="Q1718" s="1">
        <v>20240112</v>
      </c>
      <c r="R1718" s="1">
        <v>20240112</v>
      </c>
      <c r="S1718" s="1">
        <v>20240112</v>
      </c>
      <c r="T1718" s="1" t="s">
        <v>38</v>
      </c>
      <c r="U1718" s="1" t="b">
        <v>0</v>
      </c>
      <c r="V1718" s="1" t="b">
        <v>0</v>
      </c>
      <c r="W1718" s="1" t="str" cm="1">
        <f t="array" ref="W1718">_xlfn.XLOOKUP(MID(JuchuZan[[#This Row],[Item'#]],2,3),INDEX(_dtRg_Material,,1),INDEX(_dtRg_Material,,2),"-")</f>
        <v>-</v>
      </c>
      <c r="X1718" s="1">
        <f>JuchuZan[[#This Row],[Total Length]]/JuchuZan[[#This Row],[OrderQty]]</f>
        <v>0</v>
      </c>
      <c r="Y1718" s="87">
        <f>JuchuZan[[#This Row],[TotalPrice]]+Y1717</f>
        <v>5231286.3000000017</v>
      </c>
      <c r="Z17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8" s="1" t="e">
        <f>JuchuZan[[#This Row],[Total Length]]/JuchuZan[[#This Row],[Total Block]]</f>
        <v>#DIV/0!</v>
      </c>
      <c r="AB1718" s="1">
        <f>JuchuZan[[#This Row],[TotalPrice]]/JuchuZan[[#This Row],[OrderQty]]</f>
        <v>5710</v>
      </c>
      <c r="AC1718" s="1" t="e">
        <f>_xlfn.XLOOKUP(JuchuZan[[#This Row],[H'#]],#REF!,#REF!,"NA",0)</f>
        <v>#REF!</v>
      </c>
      <c r="AD1718" s="1" t="e">
        <f>_xlfn.XLOOKUP(JuchuZan[[#This Row],[H'#]],#REF!,#REF!,"NA",0)</f>
        <v>#REF!</v>
      </c>
      <c r="AE1718" s="1" t="str">
        <f>_xlfn.XLOOKUP(JuchuZan[[#This Row],[H'#]],[3]Sheet1!$H$2:$H$1079,[3]Sheet1!$B$2:$B$1079,"NA",0)</f>
        <v>NA</v>
      </c>
    </row>
    <row r="1719" spans="1:31" hidden="1">
      <c r="A1719" s="1" t="s">
        <v>3916</v>
      </c>
      <c r="B1719" s="1" t="s">
        <v>624</v>
      </c>
      <c r="C1719" s="1" t="s">
        <v>625</v>
      </c>
      <c r="D1719" s="1">
        <v>7</v>
      </c>
      <c r="E1719" s="1">
        <v>0</v>
      </c>
      <c r="F1719" s="1">
        <v>0</v>
      </c>
      <c r="G1719" s="1" t="s">
        <v>269</v>
      </c>
      <c r="H1719" s="1" t="s">
        <v>270</v>
      </c>
      <c r="I1719" s="1" t="s">
        <v>271</v>
      </c>
      <c r="J1719" s="1" t="s">
        <v>38</v>
      </c>
      <c r="K1719" s="1" t="s">
        <v>38</v>
      </c>
      <c r="L1719" s="1" t="s">
        <v>38</v>
      </c>
      <c r="M1719" s="1" t="s">
        <v>38</v>
      </c>
      <c r="N1719" s="1">
        <v>8347</v>
      </c>
      <c r="O1719" s="2">
        <v>58429</v>
      </c>
      <c r="P1719" s="1">
        <v>11</v>
      </c>
      <c r="Q1719" s="1">
        <v>20240112</v>
      </c>
      <c r="R1719" s="1">
        <v>20240112</v>
      </c>
      <c r="S1719" s="1">
        <v>20240112</v>
      </c>
      <c r="T1719" s="1" t="s">
        <v>38</v>
      </c>
      <c r="U1719" s="1" t="b">
        <v>0</v>
      </c>
      <c r="V1719" s="1" t="b">
        <v>0</v>
      </c>
      <c r="W1719" s="1" t="str" cm="1">
        <f t="array" ref="W1719">_xlfn.XLOOKUP(MID(JuchuZan[[#This Row],[Item'#]],2,3),INDEX(_dtRg_Material,,1),INDEX(_dtRg_Material,,2),"-")</f>
        <v>-</v>
      </c>
      <c r="X1719" s="1">
        <f>JuchuZan[[#This Row],[Total Length]]/JuchuZan[[#This Row],[OrderQty]]</f>
        <v>0</v>
      </c>
      <c r="Y1719" s="87">
        <f>JuchuZan[[#This Row],[TotalPrice]]+Y1718</f>
        <v>5289715.3000000017</v>
      </c>
      <c r="Z17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19" s="1" t="e">
        <f>JuchuZan[[#This Row],[Total Length]]/JuchuZan[[#This Row],[Total Block]]</f>
        <v>#DIV/0!</v>
      </c>
      <c r="AB1719" s="1">
        <f>JuchuZan[[#This Row],[TotalPrice]]/JuchuZan[[#This Row],[OrderQty]]</f>
        <v>8347</v>
      </c>
      <c r="AC1719" s="1" t="e">
        <f>_xlfn.XLOOKUP(JuchuZan[[#This Row],[H'#]],#REF!,#REF!,"NA",0)</f>
        <v>#REF!</v>
      </c>
      <c r="AD1719" s="1" t="e">
        <f>_xlfn.XLOOKUP(JuchuZan[[#This Row],[H'#]],#REF!,#REF!,"NA",0)</f>
        <v>#REF!</v>
      </c>
      <c r="AE1719" s="1" t="str">
        <f>_xlfn.XLOOKUP(JuchuZan[[#This Row],[H'#]],[3]Sheet1!$H$2:$H$1079,[3]Sheet1!$B$2:$B$1079,"NA",0)</f>
        <v>NA</v>
      </c>
    </row>
    <row r="1720" spans="1:31" hidden="1">
      <c r="A1720" s="1" t="s">
        <v>3917</v>
      </c>
      <c r="B1720" s="1" t="s">
        <v>3628</v>
      </c>
      <c r="C1720" s="1" t="s">
        <v>3629</v>
      </c>
      <c r="D1720" s="1">
        <v>100</v>
      </c>
      <c r="E1720" s="1">
        <v>14500</v>
      </c>
      <c r="F1720" s="1">
        <v>200</v>
      </c>
      <c r="G1720" s="1" t="s">
        <v>135</v>
      </c>
      <c r="H1720" s="1" t="s">
        <v>172</v>
      </c>
      <c r="I1720" s="1" t="s">
        <v>173</v>
      </c>
      <c r="J1720" s="1" t="s">
        <v>243</v>
      </c>
      <c r="K1720" s="1" t="s">
        <v>185</v>
      </c>
      <c r="L1720" s="1" t="s">
        <v>38</v>
      </c>
      <c r="M1720" s="1" t="s">
        <v>38</v>
      </c>
      <c r="N1720" s="1">
        <v>40.49</v>
      </c>
      <c r="O1720" s="2">
        <v>4049</v>
      </c>
      <c r="P1720" s="1">
        <v>11</v>
      </c>
      <c r="Q1720" s="1">
        <v>20240112</v>
      </c>
      <c r="R1720" s="1">
        <v>20240112</v>
      </c>
      <c r="S1720" s="1">
        <v>20240112</v>
      </c>
      <c r="T1720" s="1" t="s">
        <v>38</v>
      </c>
      <c r="U1720" s="1" t="b">
        <v>0</v>
      </c>
      <c r="V1720" s="1" t="b">
        <v>0</v>
      </c>
      <c r="W1720" s="1" t="str" cm="1">
        <f t="array" ref="W1720">_xlfn.XLOOKUP(MID(JuchuZan[[#This Row],[Item'#]],2,3),INDEX(_dtRg_Material,,1),INDEX(_dtRg_Material,,2),"-")</f>
        <v>M</v>
      </c>
      <c r="X1720" s="1">
        <f>JuchuZan[[#This Row],[Total Length]]/JuchuZan[[#This Row],[OrderQty]]</f>
        <v>145</v>
      </c>
      <c r="Y1720" s="87">
        <f>JuchuZan[[#This Row],[TotalPrice]]+Y1719</f>
        <v>5293764.3000000017</v>
      </c>
      <c r="Z17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0" s="1">
        <f>JuchuZan[[#This Row],[Total Length]]/JuchuZan[[#This Row],[Total Block]]</f>
        <v>72.5</v>
      </c>
      <c r="AB1720" s="1">
        <f>JuchuZan[[#This Row],[TotalPrice]]/JuchuZan[[#This Row],[OrderQty]]</f>
        <v>40.49</v>
      </c>
      <c r="AC1720" s="1" t="e">
        <f>_xlfn.XLOOKUP(JuchuZan[[#This Row],[H'#]],#REF!,#REF!,"NA",0)</f>
        <v>#REF!</v>
      </c>
      <c r="AD1720" s="1" t="e">
        <f>_xlfn.XLOOKUP(JuchuZan[[#This Row],[H'#]],#REF!,#REF!,"NA",0)</f>
        <v>#REF!</v>
      </c>
      <c r="AE1720" s="1" t="str">
        <f>_xlfn.XLOOKUP(JuchuZan[[#This Row],[H'#]],[3]Sheet1!$H$2:$H$1079,[3]Sheet1!$B$2:$B$1079,"NA",0)</f>
        <v>NA</v>
      </c>
    </row>
    <row r="1721" spans="1:31" hidden="1">
      <c r="A1721" s="1" t="s">
        <v>3918</v>
      </c>
      <c r="B1721" s="1" t="s">
        <v>1311</v>
      </c>
      <c r="C1721" s="1" t="s">
        <v>1312</v>
      </c>
      <c r="D1721" s="1">
        <v>20</v>
      </c>
      <c r="E1721" s="1">
        <v>8000</v>
      </c>
      <c r="F1721" s="1">
        <v>40</v>
      </c>
      <c r="G1721" s="1" t="s">
        <v>135</v>
      </c>
      <c r="H1721" s="1" t="s">
        <v>49</v>
      </c>
      <c r="I1721" s="1" t="s">
        <v>50</v>
      </c>
      <c r="J1721" s="1" t="s">
        <v>59</v>
      </c>
      <c r="K1721" s="1" t="s">
        <v>82</v>
      </c>
      <c r="L1721" s="1" t="s">
        <v>38</v>
      </c>
      <c r="M1721" s="1" t="s">
        <v>38</v>
      </c>
      <c r="N1721" s="1">
        <v>93.81</v>
      </c>
      <c r="O1721" s="2">
        <v>1876.2</v>
      </c>
      <c r="P1721" s="1">
        <v>11</v>
      </c>
      <c r="Q1721" s="1">
        <v>20240112</v>
      </c>
      <c r="R1721" s="1">
        <v>20240112</v>
      </c>
      <c r="S1721" s="1">
        <v>20240112</v>
      </c>
      <c r="T1721" s="1" t="s">
        <v>38</v>
      </c>
      <c r="U1721" s="1" t="b">
        <v>1</v>
      </c>
      <c r="V1721" s="1" t="b">
        <v>0</v>
      </c>
      <c r="W1721" s="1" t="str" cm="1">
        <f t="array" ref="W1721">_xlfn.XLOOKUP(MID(JuchuZan[[#This Row],[Item'#]],2,3),INDEX(_dtRg_Material,,1),INDEX(_dtRg_Material,,2),"-")</f>
        <v>-</v>
      </c>
      <c r="X1721" s="1">
        <f>JuchuZan[[#This Row],[Total Length]]/JuchuZan[[#This Row],[OrderQty]]</f>
        <v>400</v>
      </c>
      <c r="Y1721" s="87">
        <f>JuchuZan[[#This Row],[TotalPrice]]+Y1720</f>
        <v>5295640.5000000019</v>
      </c>
      <c r="Z17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1" s="1">
        <f>JuchuZan[[#This Row],[Total Length]]/JuchuZan[[#This Row],[Total Block]]</f>
        <v>200</v>
      </c>
      <c r="AB1721" s="1">
        <f>JuchuZan[[#This Row],[TotalPrice]]/JuchuZan[[#This Row],[OrderQty]]</f>
        <v>93.81</v>
      </c>
      <c r="AC1721" s="1" t="e">
        <f>_xlfn.XLOOKUP(JuchuZan[[#This Row],[H'#]],#REF!,#REF!,"NA",0)</f>
        <v>#REF!</v>
      </c>
      <c r="AD1721" s="1" t="e">
        <f>_xlfn.XLOOKUP(JuchuZan[[#This Row],[H'#]],#REF!,#REF!,"NA",0)</f>
        <v>#REF!</v>
      </c>
      <c r="AE1721" s="1" t="str">
        <f>_xlfn.XLOOKUP(JuchuZan[[#This Row],[H'#]],[3]Sheet1!$H$2:$H$1079,[3]Sheet1!$B$2:$B$1079,"NA",0)</f>
        <v>NA</v>
      </c>
    </row>
    <row r="1722" spans="1:31" hidden="1">
      <c r="A1722" s="1" t="s">
        <v>3919</v>
      </c>
      <c r="B1722" s="1" t="s">
        <v>3920</v>
      </c>
      <c r="C1722" s="1" t="s">
        <v>3921</v>
      </c>
      <c r="D1722" s="1">
        <v>20</v>
      </c>
      <c r="E1722" s="1">
        <v>5398</v>
      </c>
      <c r="F1722" s="1">
        <v>40</v>
      </c>
      <c r="G1722" s="1" t="s">
        <v>135</v>
      </c>
      <c r="H1722" s="1" t="s">
        <v>1171</v>
      </c>
      <c r="I1722" s="1" t="s">
        <v>233</v>
      </c>
      <c r="J1722" s="1" t="s">
        <v>59</v>
      </c>
      <c r="K1722" s="1" t="s">
        <v>82</v>
      </c>
      <c r="L1722" s="1" t="s">
        <v>38</v>
      </c>
      <c r="M1722" s="1" t="s">
        <v>38</v>
      </c>
      <c r="N1722" s="1">
        <v>76.14</v>
      </c>
      <c r="O1722" s="2">
        <v>1522.8</v>
      </c>
      <c r="P1722" s="1">
        <v>11</v>
      </c>
      <c r="Q1722" s="1">
        <v>20240112</v>
      </c>
      <c r="R1722" s="1">
        <v>20240112</v>
      </c>
      <c r="S1722" s="1">
        <v>20240112</v>
      </c>
      <c r="T1722" s="1" t="s">
        <v>38</v>
      </c>
      <c r="U1722" s="1" t="b">
        <v>0</v>
      </c>
      <c r="V1722" s="1" t="b">
        <v>0</v>
      </c>
      <c r="W1722" s="1" t="str" cm="1">
        <f t="array" ref="W1722">_xlfn.XLOOKUP(MID(JuchuZan[[#This Row],[Item'#]],2,3),INDEX(_dtRg_Material,,1),INDEX(_dtRg_Material,,2),"-")</f>
        <v>-</v>
      </c>
      <c r="X1722" s="1">
        <f>JuchuZan[[#This Row],[Total Length]]/JuchuZan[[#This Row],[OrderQty]]</f>
        <v>269.89999999999998</v>
      </c>
      <c r="Y1722" s="87">
        <f>JuchuZan[[#This Row],[TotalPrice]]+Y1721</f>
        <v>5297163.3000000017</v>
      </c>
      <c r="Z17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2" s="1">
        <f>JuchuZan[[#This Row],[Total Length]]/JuchuZan[[#This Row],[Total Block]]</f>
        <v>134.94999999999999</v>
      </c>
      <c r="AB1722" s="1">
        <f>JuchuZan[[#This Row],[TotalPrice]]/JuchuZan[[#This Row],[OrderQty]]</f>
        <v>76.14</v>
      </c>
      <c r="AC1722" s="1" t="e">
        <f>_xlfn.XLOOKUP(JuchuZan[[#This Row],[H'#]],#REF!,#REF!,"NA",0)</f>
        <v>#REF!</v>
      </c>
      <c r="AD1722" s="1" t="e">
        <f>_xlfn.XLOOKUP(JuchuZan[[#This Row],[H'#]],#REF!,#REF!,"NA",0)</f>
        <v>#REF!</v>
      </c>
      <c r="AE1722" s="1" t="str">
        <f>_xlfn.XLOOKUP(JuchuZan[[#This Row],[H'#]],[3]Sheet1!$H$2:$H$1079,[3]Sheet1!$B$2:$B$1079,"NA",0)</f>
        <v>NA</v>
      </c>
    </row>
    <row r="1723" spans="1:31" hidden="1">
      <c r="A1723" s="1" t="s">
        <v>3922</v>
      </c>
      <c r="B1723" s="1" t="s">
        <v>133</v>
      </c>
      <c r="C1723" s="1" t="s">
        <v>134</v>
      </c>
      <c r="D1723" s="1">
        <v>100</v>
      </c>
      <c r="E1723" s="1">
        <v>49800</v>
      </c>
      <c r="F1723" s="1">
        <v>200</v>
      </c>
      <c r="G1723" s="1" t="s">
        <v>135</v>
      </c>
      <c r="H1723" s="1" t="s">
        <v>49</v>
      </c>
      <c r="I1723" s="1" t="s">
        <v>50</v>
      </c>
      <c r="J1723" s="1" t="s">
        <v>59</v>
      </c>
      <c r="K1723" s="1" t="s">
        <v>82</v>
      </c>
      <c r="L1723" s="1" t="s">
        <v>38</v>
      </c>
      <c r="M1723" s="1" t="s">
        <v>38</v>
      </c>
      <c r="N1723" s="1">
        <v>104.09</v>
      </c>
      <c r="O1723" s="2">
        <v>10409</v>
      </c>
      <c r="P1723" s="1">
        <v>11</v>
      </c>
      <c r="Q1723" s="1">
        <v>20240112</v>
      </c>
      <c r="R1723" s="1">
        <v>20240112</v>
      </c>
      <c r="S1723" s="1">
        <v>20240112</v>
      </c>
      <c r="T1723" s="1" t="s">
        <v>38</v>
      </c>
      <c r="U1723" s="1" t="b">
        <v>1</v>
      </c>
      <c r="V1723" s="1" t="b">
        <v>0</v>
      </c>
      <c r="W1723" s="1" t="str" cm="1">
        <f t="array" ref="W1723">_xlfn.XLOOKUP(MID(JuchuZan[[#This Row],[Item'#]],2,3),INDEX(_dtRg_Material,,1),INDEX(_dtRg_Material,,2),"-")</f>
        <v>-</v>
      </c>
      <c r="X1723" s="1">
        <f>JuchuZan[[#This Row],[Total Length]]/JuchuZan[[#This Row],[OrderQty]]</f>
        <v>498</v>
      </c>
      <c r="Y1723" s="87">
        <f>JuchuZan[[#This Row],[TotalPrice]]+Y1722</f>
        <v>5307572.3000000017</v>
      </c>
      <c r="Z17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3" s="1">
        <f>JuchuZan[[#This Row],[Total Length]]/JuchuZan[[#This Row],[Total Block]]</f>
        <v>249</v>
      </c>
      <c r="AB1723" s="1">
        <f>JuchuZan[[#This Row],[TotalPrice]]/JuchuZan[[#This Row],[OrderQty]]</f>
        <v>104.09</v>
      </c>
      <c r="AC1723" s="1" t="e">
        <f>_xlfn.XLOOKUP(JuchuZan[[#This Row],[H'#]],#REF!,#REF!,"NA",0)</f>
        <v>#REF!</v>
      </c>
      <c r="AD1723" s="1" t="e">
        <f>_xlfn.XLOOKUP(JuchuZan[[#This Row],[H'#]],#REF!,#REF!,"NA",0)</f>
        <v>#REF!</v>
      </c>
      <c r="AE1723" s="1" t="str">
        <f>_xlfn.XLOOKUP(JuchuZan[[#This Row],[H'#]],[3]Sheet1!$H$2:$H$1079,[3]Sheet1!$B$2:$B$1079,"NA",0)</f>
        <v>NA</v>
      </c>
    </row>
    <row r="1724" spans="1:31" hidden="1">
      <c r="A1724" s="1" t="s">
        <v>3923</v>
      </c>
      <c r="B1724" s="1" t="s">
        <v>3632</v>
      </c>
      <c r="C1724" s="1" t="s">
        <v>3633</v>
      </c>
      <c r="D1724" s="1">
        <v>100</v>
      </c>
      <c r="E1724" s="1">
        <v>26900</v>
      </c>
      <c r="F1724" s="1">
        <v>200</v>
      </c>
      <c r="G1724" s="1" t="s">
        <v>135</v>
      </c>
      <c r="H1724" s="1" t="s">
        <v>172</v>
      </c>
      <c r="I1724" s="1" t="s">
        <v>173</v>
      </c>
      <c r="J1724" s="1" t="s">
        <v>243</v>
      </c>
      <c r="K1724" s="1" t="s">
        <v>185</v>
      </c>
      <c r="L1724" s="1" t="s">
        <v>38</v>
      </c>
      <c r="M1724" s="1" t="s">
        <v>38</v>
      </c>
      <c r="N1724" s="1">
        <v>58.13</v>
      </c>
      <c r="O1724" s="2">
        <v>5813</v>
      </c>
      <c r="P1724" s="1">
        <v>11</v>
      </c>
      <c r="Q1724" s="1">
        <v>20240112</v>
      </c>
      <c r="R1724" s="1">
        <v>20240112</v>
      </c>
      <c r="S1724" s="1">
        <v>20240112</v>
      </c>
      <c r="T1724" s="1" t="s">
        <v>38</v>
      </c>
      <c r="U1724" s="1" t="b">
        <v>0</v>
      </c>
      <c r="V1724" s="1" t="b">
        <v>0</v>
      </c>
      <c r="W1724" s="1" t="str" cm="1">
        <f t="array" ref="W1724">_xlfn.XLOOKUP(MID(JuchuZan[[#This Row],[Item'#]],2,3),INDEX(_dtRg_Material,,1),INDEX(_dtRg_Material,,2),"-")</f>
        <v>M</v>
      </c>
      <c r="X1724" s="1">
        <f>JuchuZan[[#This Row],[Total Length]]/JuchuZan[[#This Row],[OrderQty]]</f>
        <v>269</v>
      </c>
      <c r="Y1724" s="87">
        <f>JuchuZan[[#This Row],[TotalPrice]]+Y1723</f>
        <v>5313385.3000000017</v>
      </c>
      <c r="Z17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4" s="1">
        <f>JuchuZan[[#This Row],[Total Length]]/JuchuZan[[#This Row],[Total Block]]</f>
        <v>134.5</v>
      </c>
      <c r="AB1724" s="1">
        <f>JuchuZan[[#This Row],[TotalPrice]]/JuchuZan[[#This Row],[OrderQty]]</f>
        <v>58.13</v>
      </c>
      <c r="AC1724" s="1" t="e">
        <f>_xlfn.XLOOKUP(JuchuZan[[#This Row],[H'#]],#REF!,#REF!,"NA",0)</f>
        <v>#REF!</v>
      </c>
      <c r="AD1724" s="1" t="e">
        <f>_xlfn.XLOOKUP(JuchuZan[[#This Row],[H'#]],#REF!,#REF!,"NA",0)</f>
        <v>#REF!</v>
      </c>
      <c r="AE1724" s="1" t="str">
        <f>_xlfn.XLOOKUP(JuchuZan[[#This Row],[H'#]],[3]Sheet1!$H$2:$H$1079,[3]Sheet1!$B$2:$B$1079,"NA",0)</f>
        <v>NA</v>
      </c>
    </row>
    <row r="1725" spans="1:31" hidden="1">
      <c r="A1725" s="1" t="s">
        <v>3924</v>
      </c>
      <c r="B1725" s="1" t="s">
        <v>3925</v>
      </c>
      <c r="C1725" s="1" t="s">
        <v>3926</v>
      </c>
      <c r="D1725" s="1">
        <v>2</v>
      </c>
      <c r="E1725" s="1">
        <v>2700</v>
      </c>
      <c r="F1725" s="1">
        <v>0</v>
      </c>
      <c r="G1725" s="1" t="s">
        <v>350</v>
      </c>
      <c r="H1725" s="1" t="s">
        <v>324</v>
      </c>
      <c r="I1725" s="1" t="s">
        <v>50</v>
      </c>
      <c r="J1725" s="1" t="s">
        <v>325</v>
      </c>
      <c r="K1725" s="1" t="s">
        <v>38</v>
      </c>
      <c r="L1725" s="1" t="s">
        <v>61</v>
      </c>
      <c r="M1725" s="1" t="s">
        <v>38</v>
      </c>
      <c r="N1725" s="1">
        <v>225</v>
      </c>
      <c r="O1725" s="2">
        <v>450</v>
      </c>
      <c r="P1725" s="1">
        <v>11</v>
      </c>
      <c r="Q1725" s="1">
        <v>20240112</v>
      </c>
      <c r="R1725" s="1">
        <v>20240112</v>
      </c>
      <c r="S1725" s="1">
        <v>20240112</v>
      </c>
      <c r="T1725" s="1" t="s">
        <v>38</v>
      </c>
      <c r="U1725" s="1" t="b">
        <v>0</v>
      </c>
      <c r="V1725" s="1" t="b">
        <v>0</v>
      </c>
      <c r="W1725" s="1" t="str" cm="1">
        <f t="array" ref="W1725">_xlfn.XLOOKUP(MID(JuchuZan[[#This Row],[Item'#]],2,3),INDEX(_dtRg_Material,,1),INDEX(_dtRg_Material,,2),"-")</f>
        <v>-</v>
      </c>
      <c r="X1725" s="1">
        <f>JuchuZan[[#This Row],[Total Length]]/JuchuZan[[#This Row],[OrderQty]]</f>
        <v>1350</v>
      </c>
      <c r="Y1725" s="87">
        <f>JuchuZan[[#This Row],[TotalPrice]]+Y1724</f>
        <v>5313835.3000000017</v>
      </c>
      <c r="Z17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5" s="1" t="e">
        <f>JuchuZan[[#This Row],[Total Length]]/JuchuZan[[#This Row],[Total Block]]</f>
        <v>#DIV/0!</v>
      </c>
      <c r="AB1725" s="1">
        <f>JuchuZan[[#This Row],[TotalPrice]]/JuchuZan[[#This Row],[OrderQty]]</f>
        <v>225</v>
      </c>
      <c r="AC1725" s="1" t="e">
        <f>_xlfn.XLOOKUP(JuchuZan[[#This Row],[H'#]],#REF!,#REF!,"NA",0)</f>
        <v>#REF!</v>
      </c>
      <c r="AD1725" s="1" t="e">
        <f>_xlfn.XLOOKUP(JuchuZan[[#This Row],[H'#]],#REF!,#REF!,"NA",0)</f>
        <v>#REF!</v>
      </c>
      <c r="AE1725" s="1" t="str">
        <f>_xlfn.XLOOKUP(JuchuZan[[#This Row],[H'#]],[3]Sheet1!$H$2:$H$1079,[3]Sheet1!$B$2:$B$1079,"NA",0)</f>
        <v>NA</v>
      </c>
    </row>
    <row r="1726" spans="1:31" hidden="1">
      <c r="A1726" s="1" t="s">
        <v>3927</v>
      </c>
      <c r="B1726" s="1" t="s">
        <v>3928</v>
      </c>
      <c r="C1726" s="1" t="s">
        <v>3929</v>
      </c>
      <c r="D1726" s="1">
        <v>4</v>
      </c>
      <c r="E1726" s="1">
        <v>2760</v>
      </c>
      <c r="F1726" s="1">
        <v>8</v>
      </c>
      <c r="G1726" s="1" t="s">
        <v>1789</v>
      </c>
      <c r="H1726" s="1" t="s">
        <v>102</v>
      </c>
      <c r="I1726" s="1" t="s">
        <v>103</v>
      </c>
      <c r="J1726" s="1" t="s">
        <v>104</v>
      </c>
      <c r="K1726" s="1" t="s">
        <v>105</v>
      </c>
      <c r="L1726" s="1" t="s">
        <v>38</v>
      </c>
      <c r="M1726" s="1" t="s">
        <v>53</v>
      </c>
      <c r="N1726" s="1">
        <v>115.81</v>
      </c>
      <c r="O1726" s="2">
        <v>463.24</v>
      </c>
      <c r="P1726" s="1">
        <v>11</v>
      </c>
      <c r="Q1726" s="1">
        <v>20240112</v>
      </c>
      <c r="R1726" s="1">
        <v>20240112</v>
      </c>
      <c r="S1726" s="1">
        <v>20240112</v>
      </c>
      <c r="T1726" s="1" t="s">
        <v>38</v>
      </c>
      <c r="U1726" s="1" t="b">
        <v>0</v>
      </c>
      <c r="V1726" s="1" t="b">
        <v>0</v>
      </c>
      <c r="W1726" s="1" t="str" cm="1">
        <f t="array" ref="W1726">_xlfn.XLOOKUP(MID(JuchuZan[[#This Row],[Item'#]],2,3),INDEX(_dtRg_Material,,1),INDEX(_dtRg_Material,,2),"-")</f>
        <v>-</v>
      </c>
      <c r="X1726" s="1">
        <f>JuchuZan[[#This Row],[Total Length]]/JuchuZan[[#This Row],[OrderQty]]</f>
        <v>690</v>
      </c>
      <c r="Y1726" s="87">
        <f>JuchuZan[[#This Row],[TotalPrice]]+Y1725</f>
        <v>5314298.5400000019</v>
      </c>
      <c r="Z17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6" s="1">
        <f>JuchuZan[[#This Row],[Total Length]]/JuchuZan[[#This Row],[Total Block]]</f>
        <v>345</v>
      </c>
      <c r="AB1726" s="1">
        <f>JuchuZan[[#This Row],[TotalPrice]]/JuchuZan[[#This Row],[OrderQty]]</f>
        <v>115.81</v>
      </c>
      <c r="AC1726" s="1" t="e">
        <f>_xlfn.XLOOKUP(JuchuZan[[#This Row],[H'#]],#REF!,#REF!,"NA",0)</f>
        <v>#REF!</v>
      </c>
      <c r="AD1726" s="1" t="e">
        <f>_xlfn.XLOOKUP(JuchuZan[[#This Row],[H'#]],#REF!,#REF!,"NA",0)</f>
        <v>#REF!</v>
      </c>
      <c r="AE1726" s="1" t="str">
        <f>_xlfn.XLOOKUP(JuchuZan[[#This Row],[H'#]],[3]Sheet1!$H$2:$H$1079,[3]Sheet1!$B$2:$B$1079,"NA",0)</f>
        <v>NA</v>
      </c>
    </row>
    <row r="1727" spans="1:31" hidden="1">
      <c r="A1727" s="1" t="s">
        <v>3930</v>
      </c>
      <c r="B1727" s="1" t="s">
        <v>3477</v>
      </c>
      <c r="C1727" s="1" t="s">
        <v>3478</v>
      </c>
      <c r="D1727" s="1">
        <v>162</v>
      </c>
      <c r="E1727" s="1">
        <v>213840</v>
      </c>
      <c r="F1727" s="1">
        <v>324</v>
      </c>
      <c r="G1727" s="1" t="s">
        <v>559</v>
      </c>
      <c r="H1727" s="1" t="s">
        <v>66</v>
      </c>
      <c r="I1727" s="1" t="s">
        <v>67</v>
      </c>
      <c r="J1727" s="1" t="s">
        <v>51</v>
      </c>
      <c r="K1727" s="1" t="s">
        <v>60</v>
      </c>
      <c r="L1727" s="1" t="s">
        <v>96</v>
      </c>
      <c r="M1727" s="1" t="s">
        <v>208</v>
      </c>
      <c r="N1727" s="1">
        <v>112.34</v>
      </c>
      <c r="O1727" s="2">
        <v>18199.080000000002</v>
      </c>
      <c r="P1727" s="1">
        <v>11</v>
      </c>
      <c r="Q1727" s="1">
        <v>20240112</v>
      </c>
      <c r="R1727" s="1">
        <v>20240112</v>
      </c>
      <c r="S1727" s="1">
        <v>20240112</v>
      </c>
      <c r="T1727" s="1" t="s">
        <v>38</v>
      </c>
      <c r="U1727" s="1" t="b">
        <v>0</v>
      </c>
      <c r="V1727" s="1" t="b">
        <v>0</v>
      </c>
      <c r="W1727" s="1" t="str" cm="1">
        <f t="array" ref="W1727">_xlfn.XLOOKUP(MID(JuchuZan[[#This Row],[Item'#]],2,3),INDEX(_dtRg_Material,,1),INDEX(_dtRg_Material,,2),"-")</f>
        <v>-</v>
      </c>
      <c r="X1727" s="1">
        <f>JuchuZan[[#This Row],[Total Length]]/JuchuZan[[#This Row],[OrderQty]]</f>
        <v>1320</v>
      </c>
      <c r="Y1727" s="87">
        <f>JuchuZan[[#This Row],[TotalPrice]]+Y1726</f>
        <v>5332497.620000002</v>
      </c>
      <c r="Z17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727" s="1">
        <f>JuchuZan[[#This Row],[Total Length]]/JuchuZan[[#This Row],[Total Block]]</f>
        <v>660</v>
      </c>
      <c r="AB1727" s="1">
        <f>JuchuZan[[#This Row],[TotalPrice]]/JuchuZan[[#This Row],[OrderQty]]</f>
        <v>112.34000000000002</v>
      </c>
      <c r="AC1727" s="1" t="e">
        <f>_xlfn.XLOOKUP(JuchuZan[[#This Row],[H'#]],#REF!,#REF!,"NA",0)</f>
        <v>#REF!</v>
      </c>
      <c r="AD1727" s="1" t="e">
        <f>_xlfn.XLOOKUP(JuchuZan[[#This Row],[H'#]],#REF!,#REF!,"NA",0)</f>
        <v>#REF!</v>
      </c>
      <c r="AE1727" s="1" t="str">
        <f>_xlfn.XLOOKUP(JuchuZan[[#This Row],[H'#]],[3]Sheet1!$H$2:$H$1079,[3]Sheet1!$B$2:$B$1079,"NA",0)</f>
        <v>NA</v>
      </c>
    </row>
    <row r="1728" spans="1:31" hidden="1">
      <c r="A1728" s="1" t="s">
        <v>3931</v>
      </c>
      <c r="B1728" s="1" t="s">
        <v>3463</v>
      </c>
      <c r="C1728" s="1" t="s">
        <v>3464</v>
      </c>
      <c r="D1728" s="1">
        <v>14</v>
      </c>
      <c r="E1728" s="1">
        <v>44730</v>
      </c>
      <c r="F1728" s="1">
        <v>28</v>
      </c>
      <c r="G1728" s="1" t="s">
        <v>559</v>
      </c>
      <c r="H1728" s="1" t="s">
        <v>66</v>
      </c>
      <c r="I1728" s="1" t="s">
        <v>67</v>
      </c>
      <c r="J1728" s="1" t="s">
        <v>68</v>
      </c>
      <c r="K1728" s="1" t="s">
        <v>60</v>
      </c>
      <c r="L1728" s="1" t="s">
        <v>96</v>
      </c>
      <c r="M1728" s="1" t="s">
        <v>208</v>
      </c>
      <c r="N1728" s="1">
        <v>305</v>
      </c>
      <c r="O1728" s="2">
        <v>4270</v>
      </c>
      <c r="P1728" s="1">
        <v>11</v>
      </c>
      <c r="Q1728" s="1">
        <v>20240112</v>
      </c>
      <c r="R1728" s="1">
        <v>20240112</v>
      </c>
      <c r="S1728" s="1">
        <v>20240112</v>
      </c>
      <c r="T1728" s="1" t="s">
        <v>38</v>
      </c>
      <c r="U1728" s="1" t="b">
        <v>0</v>
      </c>
      <c r="V1728" s="1" t="b">
        <v>0</v>
      </c>
      <c r="W1728" s="1" t="str" cm="1">
        <f t="array" ref="W1728">_xlfn.XLOOKUP(MID(JuchuZan[[#This Row],[Item'#]],2,3),INDEX(_dtRg_Material,,1),INDEX(_dtRg_Material,,2),"-")</f>
        <v>-</v>
      </c>
      <c r="X1728" s="1">
        <f>JuchuZan[[#This Row],[Total Length]]/JuchuZan[[#This Row],[OrderQty]]</f>
        <v>3195</v>
      </c>
      <c r="Y1728" s="87">
        <f>JuchuZan[[#This Row],[TotalPrice]]+Y1727</f>
        <v>5336767.620000002</v>
      </c>
      <c r="Z17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728" s="1">
        <f>JuchuZan[[#This Row],[Total Length]]/JuchuZan[[#This Row],[Total Block]]</f>
        <v>1597.5</v>
      </c>
      <c r="AB1728" s="1">
        <f>JuchuZan[[#This Row],[TotalPrice]]/JuchuZan[[#This Row],[OrderQty]]</f>
        <v>305</v>
      </c>
      <c r="AC1728" s="1" t="e">
        <f>_xlfn.XLOOKUP(JuchuZan[[#This Row],[H'#]],#REF!,#REF!,"NA",0)</f>
        <v>#REF!</v>
      </c>
      <c r="AD1728" s="1" t="e">
        <f>_xlfn.XLOOKUP(JuchuZan[[#This Row],[H'#]],#REF!,#REF!,"NA",0)</f>
        <v>#REF!</v>
      </c>
      <c r="AE1728" s="1" t="str">
        <f>_xlfn.XLOOKUP(JuchuZan[[#This Row],[H'#]],[3]Sheet1!$H$2:$H$1079,[3]Sheet1!$B$2:$B$1079,"NA",0)</f>
        <v>NA</v>
      </c>
    </row>
    <row r="1729" spans="1:31" hidden="1">
      <c r="A1729" s="1" t="s">
        <v>3932</v>
      </c>
      <c r="B1729" s="1" t="s">
        <v>2692</v>
      </c>
      <c r="C1729" s="1" t="s">
        <v>2693</v>
      </c>
      <c r="D1729" s="1">
        <v>100</v>
      </c>
      <c r="E1729" s="1">
        <v>63000</v>
      </c>
      <c r="F1729" s="1">
        <v>100</v>
      </c>
      <c r="G1729" s="1" t="s">
        <v>135</v>
      </c>
      <c r="H1729" s="1" t="s">
        <v>172</v>
      </c>
      <c r="I1729" s="1" t="s">
        <v>173</v>
      </c>
      <c r="J1729" s="1" t="s">
        <v>174</v>
      </c>
      <c r="K1729" s="1" t="s">
        <v>38</v>
      </c>
      <c r="L1729" s="1" t="s">
        <v>38</v>
      </c>
      <c r="M1729" s="1" t="s">
        <v>38</v>
      </c>
      <c r="N1729" s="1">
        <v>79.77</v>
      </c>
      <c r="O1729" s="2">
        <v>7977</v>
      </c>
      <c r="P1729" s="1">
        <v>11</v>
      </c>
      <c r="Q1729" s="1">
        <v>20240126</v>
      </c>
      <c r="R1729" s="1">
        <v>20240112</v>
      </c>
      <c r="S1729" s="1">
        <v>20240112</v>
      </c>
      <c r="T1729" s="1" t="s">
        <v>38</v>
      </c>
      <c r="U1729" s="1" t="b">
        <v>0</v>
      </c>
      <c r="V1729" s="1" t="b">
        <v>0</v>
      </c>
      <c r="W1729" s="1" t="str" cm="1">
        <f t="array" ref="W1729">_xlfn.XLOOKUP(MID(JuchuZan[[#This Row],[Item'#]],2,3),INDEX(_dtRg_Material,,1),INDEX(_dtRg_Material,,2),"-")</f>
        <v>M</v>
      </c>
      <c r="X1729" s="1">
        <f>JuchuZan[[#This Row],[Total Length]]/JuchuZan[[#This Row],[OrderQty]]</f>
        <v>630</v>
      </c>
      <c r="Y1729" s="87">
        <f>JuchuZan[[#This Row],[TotalPrice]]+Y1728</f>
        <v>5344744.620000002</v>
      </c>
      <c r="Z17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29" s="1">
        <f>JuchuZan[[#This Row],[Total Length]]/JuchuZan[[#This Row],[Total Block]]</f>
        <v>630</v>
      </c>
      <c r="AB1729" s="1">
        <f>JuchuZan[[#This Row],[TotalPrice]]/JuchuZan[[#This Row],[OrderQty]]</f>
        <v>79.77</v>
      </c>
      <c r="AC1729" s="1" t="e">
        <f>_xlfn.XLOOKUP(JuchuZan[[#This Row],[H'#]],#REF!,#REF!,"NA",0)</f>
        <v>#REF!</v>
      </c>
      <c r="AD1729" s="1" t="e">
        <f>_xlfn.XLOOKUP(JuchuZan[[#This Row],[H'#]],#REF!,#REF!,"NA",0)</f>
        <v>#REF!</v>
      </c>
      <c r="AE1729" s="1" t="str">
        <f>_xlfn.XLOOKUP(JuchuZan[[#This Row],[H'#]],[3]Sheet1!$H$2:$H$1079,[3]Sheet1!$B$2:$B$1079,"NA",0)</f>
        <v>NA</v>
      </c>
    </row>
    <row r="1730" spans="1:31" hidden="1">
      <c r="A1730" s="1" t="s">
        <v>3933</v>
      </c>
      <c r="B1730" s="1" t="s">
        <v>3928</v>
      </c>
      <c r="C1730" s="1" t="s">
        <v>3929</v>
      </c>
      <c r="D1730" s="1">
        <v>4</v>
      </c>
      <c r="E1730" s="1">
        <v>2760</v>
      </c>
      <c r="F1730" s="1">
        <v>8</v>
      </c>
      <c r="G1730" s="1" t="s">
        <v>1789</v>
      </c>
      <c r="H1730" s="1" t="s">
        <v>102</v>
      </c>
      <c r="I1730" s="1" t="s">
        <v>103</v>
      </c>
      <c r="J1730" s="1" t="s">
        <v>104</v>
      </c>
      <c r="K1730" s="1" t="s">
        <v>105</v>
      </c>
      <c r="L1730" s="1" t="s">
        <v>38</v>
      </c>
      <c r="M1730" s="1" t="s">
        <v>53</v>
      </c>
      <c r="N1730" s="1">
        <v>115.81</v>
      </c>
      <c r="O1730" s="2">
        <v>463.24</v>
      </c>
      <c r="P1730" s="1">
        <v>11</v>
      </c>
      <c r="Q1730" s="1">
        <v>20240112</v>
      </c>
      <c r="R1730" s="1">
        <v>20240112</v>
      </c>
      <c r="S1730" s="1">
        <v>20240112</v>
      </c>
      <c r="T1730" s="1" t="s">
        <v>38</v>
      </c>
      <c r="U1730" s="1" t="b">
        <v>0</v>
      </c>
      <c r="V1730" s="1" t="b">
        <v>0</v>
      </c>
      <c r="W1730" s="1" t="str" cm="1">
        <f t="array" ref="W1730">_xlfn.XLOOKUP(MID(JuchuZan[[#This Row],[Item'#]],2,3),INDEX(_dtRg_Material,,1),INDEX(_dtRg_Material,,2),"-")</f>
        <v>-</v>
      </c>
      <c r="X1730" s="1">
        <f>JuchuZan[[#This Row],[Total Length]]/JuchuZan[[#This Row],[OrderQty]]</f>
        <v>690</v>
      </c>
      <c r="Y1730" s="87">
        <f>JuchuZan[[#This Row],[TotalPrice]]+Y1729</f>
        <v>5345207.8600000022</v>
      </c>
      <c r="Z17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0" s="1">
        <f>JuchuZan[[#This Row],[Total Length]]/JuchuZan[[#This Row],[Total Block]]</f>
        <v>345</v>
      </c>
      <c r="AB1730" s="1">
        <f>JuchuZan[[#This Row],[TotalPrice]]/JuchuZan[[#This Row],[OrderQty]]</f>
        <v>115.81</v>
      </c>
      <c r="AC1730" s="1" t="e">
        <f>_xlfn.XLOOKUP(JuchuZan[[#This Row],[H'#]],#REF!,#REF!,"NA",0)</f>
        <v>#REF!</v>
      </c>
      <c r="AD1730" s="1" t="e">
        <f>_xlfn.XLOOKUP(JuchuZan[[#This Row],[H'#]],#REF!,#REF!,"NA",0)</f>
        <v>#REF!</v>
      </c>
      <c r="AE1730" s="1" t="str">
        <f>_xlfn.XLOOKUP(JuchuZan[[#This Row],[H'#]],[3]Sheet1!$H$2:$H$1079,[3]Sheet1!$B$2:$B$1079,"NA",0)</f>
        <v>NA</v>
      </c>
    </row>
    <row r="1731" spans="1:31" hidden="1">
      <c r="A1731" s="1" t="s">
        <v>3934</v>
      </c>
      <c r="B1731" s="1" t="s">
        <v>142</v>
      </c>
      <c r="C1731" s="1" t="s">
        <v>143</v>
      </c>
      <c r="D1731" s="1">
        <v>50</v>
      </c>
      <c r="E1731" s="1">
        <v>0</v>
      </c>
      <c r="F1731" s="1">
        <v>50</v>
      </c>
      <c r="G1731" s="1" t="s">
        <v>144</v>
      </c>
      <c r="H1731" s="1" t="s">
        <v>49</v>
      </c>
      <c r="I1731" s="1" t="s">
        <v>50</v>
      </c>
      <c r="J1731" s="1" t="s">
        <v>59</v>
      </c>
      <c r="K1731" s="1" t="s">
        <v>82</v>
      </c>
      <c r="L1731" s="1" t="s">
        <v>61</v>
      </c>
      <c r="M1731" s="1" t="s">
        <v>38</v>
      </c>
      <c r="N1731" s="1">
        <v>27.77</v>
      </c>
      <c r="O1731" s="2">
        <v>1388.5</v>
      </c>
      <c r="P1731" s="1">
        <v>11</v>
      </c>
      <c r="Q1731" s="1">
        <v>20240104</v>
      </c>
      <c r="R1731" s="1">
        <v>20240112</v>
      </c>
      <c r="S1731" s="1">
        <v>20240112</v>
      </c>
      <c r="T1731" s="1" t="s">
        <v>38</v>
      </c>
      <c r="U1731" s="1" t="b">
        <v>1</v>
      </c>
      <c r="V1731" s="1" t="b">
        <v>0</v>
      </c>
      <c r="W1731" s="1" t="str" cm="1">
        <f t="array" ref="W1731">_xlfn.XLOOKUP(MID(JuchuZan[[#This Row],[Item'#]],2,3),INDEX(_dtRg_Material,,1),INDEX(_dtRg_Material,,2),"-")</f>
        <v>-</v>
      </c>
      <c r="X1731" s="1">
        <f>JuchuZan[[#This Row],[Total Length]]/JuchuZan[[#This Row],[OrderQty]]</f>
        <v>0</v>
      </c>
      <c r="Y1731" s="87">
        <f>JuchuZan[[#This Row],[TotalPrice]]+Y1730</f>
        <v>5346596.3600000022</v>
      </c>
      <c r="Z17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1" s="1">
        <f>JuchuZan[[#This Row],[Total Length]]/JuchuZan[[#This Row],[Total Block]]</f>
        <v>0</v>
      </c>
      <c r="AB1731" s="1">
        <f>JuchuZan[[#This Row],[TotalPrice]]/JuchuZan[[#This Row],[OrderQty]]</f>
        <v>27.77</v>
      </c>
      <c r="AC1731" s="1" t="e">
        <f>_xlfn.XLOOKUP(JuchuZan[[#This Row],[H'#]],#REF!,#REF!,"NA",0)</f>
        <v>#REF!</v>
      </c>
      <c r="AD1731" s="1" t="e">
        <f>_xlfn.XLOOKUP(JuchuZan[[#This Row],[H'#]],#REF!,#REF!,"NA",0)</f>
        <v>#REF!</v>
      </c>
      <c r="AE1731" s="1" t="str">
        <f>_xlfn.XLOOKUP(JuchuZan[[#This Row],[H'#]],[3]Sheet1!$H$2:$H$1079,[3]Sheet1!$B$2:$B$1079,"NA",0)</f>
        <v>NA</v>
      </c>
    </row>
    <row r="1732" spans="1:31" hidden="1">
      <c r="A1732" s="1" t="s">
        <v>3935</v>
      </c>
      <c r="B1732" s="1" t="s">
        <v>142</v>
      </c>
      <c r="C1732" s="1" t="s">
        <v>143</v>
      </c>
      <c r="D1732" s="1">
        <v>50</v>
      </c>
      <c r="E1732" s="1">
        <v>0</v>
      </c>
      <c r="F1732" s="1">
        <v>50</v>
      </c>
      <c r="G1732" s="1" t="s">
        <v>144</v>
      </c>
      <c r="H1732" s="1" t="s">
        <v>49</v>
      </c>
      <c r="I1732" s="1" t="s">
        <v>50</v>
      </c>
      <c r="J1732" s="1" t="s">
        <v>59</v>
      </c>
      <c r="K1732" s="1" t="s">
        <v>82</v>
      </c>
      <c r="L1732" s="1" t="s">
        <v>61</v>
      </c>
      <c r="M1732" s="1" t="s">
        <v>38</v>
      </c>
      <c r="N1732" s="1">
        <v>27.77</v>
      </c>
      <c r="O1732" s="2">
        <v>1388.5</v>
      </c>
      <c r="P1732" s="1">
        <v>11</v>
      </c>
      <c r="Q1732" s="1">
        <v>20240108</v>
      </c>
      <c r="R1732" s="1">
        <v>20240112</v>
      </c>
      <c r="S1732" s="1">
        <v>20240112</v>
      </c>
      <c r="T1732" s="1" t="s">
        <v>38</v>
      </c>
      <c r="U1732" s="1" t="b">
        <v>1</v>
      </c>
      <c r="V1732" s="1" t="b">
        <v>0</v>
      </c>
      <c r="W1732" s="1" t="str" cm="1">
        <f t="array" ref="W1732">_xlfn.XLOOKUP(MID(JuchuZan[[#This Row],[Item'#]],2,3),INDEX(_dtRg_Material,,1),INDEX(_dtRg_Material,,2),"-")</f>
        <v>-</v>
      </c>
      <c r="X1732" s="1">
        <f>JuchuZan[[#This Row],[Total Length]]/JuchuZan[[#This Row],[OrderQty]]</f>
        <v>0</v>
      </c>
      <c r="Y1732" s="87">
        <f>JuchuZan[[#This Row],[TotalPrice]]+Y1731</f>
        <v>5347984.8600000022</v>
      </c>
      <c r="Z17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2" s="1">
        <f>JuchuZan[[#This Row],[Total Length]]/JuchuZan[[#This Row],[Total Block]]</f>
        <v>0</v>
      </c>
      <c r="AB1732" s="1">
        <f>JuchuZan[[#This Row],[TotalPrice]]/JuchuZan[[#This Row],[OrderQty]]</f>
        <v>27.77</v>
      </c>
      <c r="AC1732" s="1" t="e">
        <f>_xlfn.XLOOKUP(JuchuZan[[#This Row],[H'#]],#REF!,#REF!,"NA",0)</f>
        <v>#REF!</v>
      </c>
      <c r="AD1732" s="1" t="e">
        <f>_xlfn.XLOOKUP(JuchuZan[[#This Row],[H'#]],#REF!,#REF!,"NA",0)</f>
        <v>#REF!</v>
      </c>
      <c r="AE1732" s="1" t="str">
        <f>_xlfn.XLOOKUP(JuchuZan[[#This Row],[H'#]],[3]Sheet1!$H$2:$H$1079,[3]Sheet1!$B$2:$B$1079,"NA",0)</f>
        <v>NA</v>
      </c>
    </row>
    <row r="1733" spans="1:31" hidden="1">
      <c r="A1733" s="1" t="s">
        <v>3936</v>
      </c>
      <c r="B1733" s="1" t="s">
        <v>3937</v>
      </c>
      <c r="C1733" s="1" t="s">
        <v>3938</v>
      </c>
      <c r="D1733" s="1">
        <v>160</v>
      </c>
      <c r="E1733" s="1">
        <v>208000</v>
      </c>
      <c r="F1733" s="1">
        <v>0</v>
      </c>
      <c r="G1733" s="1" t="s">
        <v>156</v>
      </c>
      <c r="H1733" s="1" t="s">
        <v>595</v>
      </c>
      <c r="I1733" s="1" t="s">
        <v>67</v>
      </c>
      <c r="J1733" s="1" t="s">
        <v>44</v>
      </c>
      <c r="K1733" s="1" t="s">
        <v>38</v>
      </c>
      <c r="L1733" s="1" t="s">
        <v>61</v>
      </c>
      <c r="M1733" s="1" t="s">
        <v>38</v>
      </c>
      <c r="N1733" s="1">
        <v>205.17</v>
      </c>
      <c r="O1733" s="2">
        <v>32827.199999999997</v>
      </c>
      <c r="P1733" s="1">
        <v>11</v>
      </c>
      <c r="Q1733" s="1">
        <v>20240108</v>
      </c>
      <c r="R1733" s="1">
        <v>20240112</v>
      </c>
      <c r="S1733" s="1">
        <v>20240112</v>
      </c>
      <c r="T1733" s="1" t="s">
        <v>38</v>
      </c>
      <c r="U1733" s="1" t="b">
        <v>0</v>
      </c>
      <c r="V1733" s="1" t="b">
        <v>0</v>
      </c>
      <c r="W1733" s="1" t="str" cm="1">
        <f t="array" ref="W1733">_xlfn.XLOOKUP(MID(JuchuZan[[#This Row],[Item'#]],2,3),INDEX(_dtRg_Material,,1),INDEX(_dtRg_Material,,2),"-")</f>
        <v>-</v>
      </c>
      <c r="X1733" s="1">
        <f>JuchuZan[[#This Row],[Total Length]]/JuchuZan[[#This Row],[OrderQty]]</f>
        <v>1300</v>
      </c>
      <c r="Y1733" s="87">
        <f>JuchuZan[[#This Row],[TotalPrice]]+Y1732</f>
        <v>5380812.0600000024</v>
      </c>
      <c r="Z17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3" s="1" t="e">
        <f>JuchuZan[[#This Row],[Total Length]]/JuchuZan[[#This Row],[Total Block]]</f>
        <v>#DIV/0!</v>
      </c>
      <c r="AB1733" s="1">
        <f>JuchuZan[[#This Row],[TotalPrice]]/JuchuZan[[#This Row],[OrderQty]]</f>
        <v>205.17</v>
      </c>
      <c r="AC1733" s="1" t="e">
        <f>_xlfn.XLOOKUP(JuchuZan[[#This Row],[H'#]],#REF!,#REF!,"NA",0)</f>
        <v>#REF!</v>
      </c>
      <c r="AD1733" s="1" t="e">
        <f>_xlfn.XLOOKUP(JuchuZan[[#This Row],[H'#]],#REF!,#REF!,"NA",0)</f>
        <v>#REF!</v>
      </c>
      <c r="AE1733" s="1" t="str">
        <f>_xlfn.XLOOKUP(JuchuZan[[#This Row],[H'#]],[3]Sheet1!$H$2:$H$1079,[3]Sheet1!$B$2:$B$1079,"NA",0)</f>
        <v>NA</v>
      </c>
    </row>
    <row r="1734" spans="1:31" hidden="1">
      <c r="A1734" s="1" t="s">
        <v>3939</v>
      </c>
      <c r="B1734" s="1" t="s">
        <v>3030</v>
      </c>
      <c r="C1734" s="1" t="s">
        <v>3031</v>
      </c>
      <c r="D1734" s="1">
        <v>6</v>
      </c>
      <c r="E1734" s="1">
        <v>2850</v>
      </c>
      <c r="F1734" s="1">
        <v>12</v>
      </c>
      <c r="G1734" s="1" t="s">
        <v>215</v>
      </c>
      <c r="H1734" s="1" t="s">
        <v>172</v>
      </c>
      <c r="I1734" s="1" t="s">
        <v>173</v>
      </c>
      <c r="J1734" s="1" t="s">
        <v>174</v>
      </c>
      <c r="K1734" s="1" t="s">
        <v>185</v>
      </c>
      <c r="L1734" s="1" t="s">
        <v>38</v>
      </c>
      <c r="M1734" s="1" t="s">
        <v>398</v>
      </c>
      <c r="N1734" s="1">
        <v>57</v>
      </c>
      <c r="O1734" s="2">
        <v>342</v>
      </c>
      <c r="P1734" s="1">
        <v>11</v>
      </c>
      <c r="Q1734" s="1">
        <v>20240112</v>
      </c>
      <c r="R1734" s="1">
        <v>20240112</v>
      </c>
      <c r="S1734" s="1">
        <v>20240112</v>
      </c>
      <c r="T1734" s="1" t="s">
        <v>38</v>
      </c>
      <c r="U1734" s="1" t="b">
        <v>0</v>
      </c>
      <c r="V1734" s="1" t="b">
        <v>0</v>
      </c>
      <c r="W1734" s="1" t="str" cm="1">
        <f t="array" ref="W1734">_xlfn.XLOOKUP(MID(JuchuZan[[#This Row],[Item'#]],2,3),INDEX(_dtRg_Material,,1),INDEX(_dtRg_Material,,2),"-")</f>
        <v>M</v>
      </c>
      <c r="X1734" s="1">
        <f>JuchuZan[[#This Row],[Total Length]]/JuchuZan[[#This Row],[OrderQty]]</f>
        <v>475</v>
      </c>
      <c r="Y1734" s="87">
        <f>JuchuZan[[#This Row],[TotalPrice]]+Y1733</f>
        <v>5381154.0600000024</v>
      </c>
      <c r="Z17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4" s="1">
        <f>JuchuZan[[#This Row],[Total Length]]/JuchuZan[[#This Row],[Total Block]]</f>
        <v>237.5</v>
      </c>
      <c r="AB1734" s="1">
        <f>JuchuZan[[#This Row],[TotalPrice]]/JuchuZan[[#This Row],[OrderQty]]</f>
        <v>57</v>
      </c>
      <c r="AC1734" s="1" t="e">
        <f>_xlfn.XLOOKUP(JuchuZan[[#This Row],[H'#]],#REF!,#REF!,"NA",0)</f>
        <v>#REF!</v>
      </c>
      <c r="AD1734" s="1" t="e">
        <f>_xlfn.XLOOKUP(JuchuZan[[#This Row],[H'#]],#REF!,#REF!,"NA",0)</f>
        <v>#REF!</v>
      </c>
      <c r="AE1734" s="1" t="str">
        <f>_xlfn.XLOOKUP(JuchuZan[[#This Row],[H'#]],[3]Sheet1!$H$2:$H$1079,[3]Sheet1!$B$2:$B$1079,"NA",0)</f>
        <v>NA</v>
      </c>
    </row>
    <row r="1735" spans="1:31" hidden="1">
      <c r="A1735" s="1" t="s">
        <v>3940</v>
      </c>
      <c r="B1735" s="1" t="s">
        <v>3941</v>
      </c>
      <c r="C1735" s="1" t="s">
        <v>3942</v>
      </c>
      <c r="D1735" s="1">
        <v>4</v>
      </c>
      <c r="E1735" s="1">
        <v>2320</v>
      </c>
      <c r="F1735" s="1">
        <v>8</v>
      </c>
      <c r="G1735" s="1" t="s">
        <v>65</v>
      </c>
      <c r="H1735" s="1" t="s">
        <v>49</v>
      </c>
      <c r="I1735" s="1" t="s">
        <v>50</v>
      </c>
      <c r="J1735" s="1" t="s">
        <v>114</v>
      </c>
      <c r="K1735" s="1" t="s">
        <v>60</v>
      </c>
      <c r="L1735" s="1" t="s">
        <v>38</v>
      </c>
      <c r="M1735" s="1" t="s">
        <v>38</v>
      </c>
      <c r="N1735" s="1">
        <v>74</v>
      </c>
      <c r="O1735" s="2">
        <v>296</v>
      </c>
      <c r="P1735" s="1">
        <v>11</v>
      </c>
      <c r="Q1735" s="1">
        <v>20240115</v>
      </c>
      <c r="R1735" s="1">
        <v>20240115</v>
      </c>
      <c r="S1735" s="1">
        <v>20240115</v>
      </c>
      <c r="T1735" s="1" t="s">
        <v>38</v>
      </c>
      <c r="U1735" s="1" t="b">
        <v>0</v>
      </c>
      <c r="V1735" s="1" t="b">
        <v>0</v>
      </c>
      <c r="W1735" s="1" t="str" cm="1">
        <f t="array" ref="W1735">_xlfn.XLOOKUP(MID(JuchuZan[[#This Row],[Item'#]],2,3),INDEX(_dtRg_Material,,1),INDEX(_dtRg_Material,,2),"-")</f>
        <v>-</v>
      </c>
      <c r="X1735" s="1">
        <f>JuchuZan[[#This Row],[Total Length]]/JuchuZan[[#This Row],[OrderQty]]</f>
        <v>580</v>
      </c>
      <c r="Y1735" s="87">
        <f>JuchuZan[[#This Row],[TotalPrice]]+Y1734</f>
        <v>5381450.0600000024</v>
      </c>
      <c r="Z17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5" s="1">
        <f>JuchuZan[[#This Row],[Total Length]]/JuchuZan[[#This Row],[Total Block]]</f>
        <v>290</v>
      </c>
      <c r="AB1735" s="1">
        <f>JuchuZan[[#This Row],[TotalPrice]]/JuchuZan[[#This Row],[OrderQty]]</f>
        <v>74</v>
      </c>
      <c r="AC1735" s="1" t="e">
        <f>_xlfn.XLOOKUP(JuchuZan[[#This Row],[H'#]],#REF!,#REF!,"NA",0)</f>
        <v>#REF!</v>
      </c>
      <c r="AD1735" s="1" t="e">
        <f>_xlfn.XLOOKUP(JuchuZan[[#This Row],[H'#]],#REF!,#REF!,"NA",0)</f>
        <v>#REF!</v>
      </c>
      <c r="AE1735" s="1" t="str">
        <f>_xlfn.XLOOKUP(JuchuZan[[#This Row],[H'#]],[3]Sheet1!$H$2:$H$1079,[3]Sheet1!$B$2:$B$1079,"NA",0)</f>
        <v>NA</v>
      </c>
    </row>
    <row r="1736" spans="1:31" hidden="1">
      <c r="A1736" s="1" t="s">
        <v>3943</v>
      </c>
      <c r="B1736" s="1" t="s">
        <v>3801</v>
      </c>
      <c r="C1736" s="1" t="s">
        <v>3802</v>
      </c>
      <c r="D1736" s="1">
        <v>10</v>
      </c>
      <c r="E1736" s="1">
        <v>12000</v>
      </c>
      <c r="F1736" s="1">
        <v>0</v>
      </c>
      <c r="G1736" s="1" t="s">
        <v>350</v>
      </c>
      <c r="H1736" s="1" t="s">
        <v>324</v>
      </c>
      <c r="I1736" s="1" t="s">
        <v>50</v>
      </c>
      <c r="J1736" s="1" t="s">
        <v>325</v>
      </c>
      <c r="K1736" s="1" t="s">
        <v>38</v>
      </c>
      <c r="L1736" s="1" t="s">
        <v>61</v>
      </c>
      <c r="M1736" s="1" t="s">
        <v>38</v>
      </c>
      <c r="N1736" s="1">
        <v>211</v>
      </c>
      <c r="O1736" s="2">
        <v>2110</v>
      </c>
      <c r="P1736" s="1">
        <v>11</v>
      </c>
      <c r="Q1736" s="1">
        <v>20240115</v>
      </c>
      <c r="R1736" s="1">
        <v>20240115</v>
      </c>
      <c r="S1736" s="1">
        <v>20240115</v>
      </c>
      <c r="T1736" s="1" t="s">
        <v>38</v>
      </c>
      <c r="U1736" s="1" t="b">
        <v>0</v>
      </c>
      <c r="V1736" s="1" t="b">
        <v>0</v>
      </c>
      <c r="W1736" s="1" t="str" cm="1">
        <f t="array" ref="W1736">_xlfn.XLOOKUP(MID(JuchuZan[[#This Row],[Item'#]],2,3),INDEX(_dtRg_Material,,1),INDEX(_dtRg_Material,,2),"-")</f>
        <v>-</v>
      </c>
      <c r="X1736" s="1">
        <f>JuchuZan[[#This Row],[Total Length]]/JuchuZan[[#This Row],[OrderQty]]</f>
        <v>1200</v>
      </c>
      <c r="Y1736" s="87">
        <f>JuchuZan[[#This Row],[TotalPrice]]+Y1735</f>
        <v>5383560.0600000024</v>
      </c>
      <c r="Z17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6" s="1" t="e">
        <f>JuchuZan[[#This Row],[Total Length]]/JuchuZan[[#This Row],[Total Block]]</f>
        <v>#DIV/0!</v>
      </c>
      <c r="AB1736" s="1">
        <f>JuchuZan[[#This Row],[TotalPrice]]/JuchuZan[[#This Row],[OrderQty]]</f>
        <v>211</v>
      </c>
      <c r="AC1736" s="1" t="e">
        <f>_xlfn.XLOOKUP(JuchuZan[[#This Row],[H'#]],#REF!,#REF!,"NA",0)</f>
        <v>#REF!</v>
      </c>
      <c r="AD1736" s="1" t="e">
        <f>_xlfn.XLOOKUP(JuchuZan[[#This Row],[H'#]],#REF!,#REF!,"NA",0)</f>
        <v>#REF!</v>
      </c>
      <c r="AE1736" s="1" t="str">
        <f>_xlfn.XLOOKUP(JuchuZan[[#This Row],[H'#]],[3]Sheet1!$H$2:$H$1079,[3]Sheet1!$B$2:$B$1079,"NA",0)</f>
        <v>NA</v>
      </c>
    </row>
    <row r="1737" spans="1:31" hidden="1">
      <c r="A1737" s="1" t="s">
        <v>3944</v>
      </c>
      <c r="B1737" s="1" t="s">
        <v>3090</v>
      </c>
      <c r="C1737" s="1" t="s">
        <v>3091</v>
      </c>
      <c r="D1737" s="1">
        <v>75</v>
      </c>
      <c r="E1737" s="1">
        <v>120000</v>
      </c>
      <c r="F1737" s="1">
        <v>150</v>
      </c>
      <c r="G1737" s="1" t="s">
        <v>3092</v>
      </c>
      <c r="H1737" s="1" t="s">
        <v>1171</v>
      </c>
      <c r="I1737" s="1" t="s">
        <v>233</v>
      </c>
      <c r="J1737" s="1" t="s">
        <v>59</v>
      </c>
      <c r="K1737" s="1" t="s">
        <v>105</v>
      </c>
      <c r="L1737" s="1" t="s">
        <v>38</v>
      </c>
      <c r="M1737" s="1" t="s">
        <v>38</v>
      </c>
      <c r="N1737" s="1">
        <v>73</v>
      </c>
      <c r="O1737" s="2">
        <v>5475</v>
      </c>
      <c r="P1737" s="1">
        <v>11</v>
      </c>
      <c r="Q1737" s="1">
        <v>20240116</v>
      </c>
      <c r="R1737" s="1">
        <v>20240116</v>
      </c>
      <c r="S1737" s="1">
        <v>20240116</v>
      </c>
      <c r="T1737" s="1" t="s">
        <v>38</v>
      </c>
      <c r="U1737" s="1" t="b">
        <v>0</v>
      </c>
      <c r="V1737" s="1" t="b">
        <v>0</v>
      </c>
      <c r="W1737" s="1" t="str" cm="1">
        <f t="array" ref="W1737">_xlfn.XLOOKUP(MID(JuchuZan[[#This Row],[Item'#]],2,3),INDEX(_dtRg_Material,,1),INDEX(_dtRg_Material,,2),"-")</f>
        <v>-</v>
      </c>
      <c r="X1737" s="1">
        <f>JuchuZan[[#This Row],[Total Length]]/JuchuZan[[#This Row],[OrderQty]]</f>
        <v>1600</v>
      </c>
      <c r="Y1737" s="87">
        <f>JuchuZan[[#This Row],[TotalPrice]]+Y1736</f>
        <v>5389035.0600000024</v>
      </c>
      <c r="Z17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7" s="1">
        <f>JuchuZan[[#This Row],[Total Length]]/JuchuZan[[#This Row],[Total Block]]</f>
        <v>800</v>
      </c>
      <c r="AB1737" s="1">
        <f>JuchuZan[[#This Row],[TotalPrice]]/JuchuZan[[#This Row],[OrderQty]]</f>
        <v>73</v>
      </c>
      <c r="AC1737" s="1" t="e">
        <f>_xlfn.XLOOKUP(JuchuZan[[#This Row],[H'#]],#REF!,#REF!,"NA",0)</f>
        <v>#REF!</v>
      </c>
      <c r="AD1737" s="1" t="e">
        <f>_xlfn.XLOOKUP(JuchuZan[[#This Row],[H'#]],#REF!,#REF!,"NA",0)</f>
        <v>#REF!</v>
      </c>
      <c r="AE1737" s="1" t="str">
        <f>_xlfn.XLOOKUP(JuchuZan[[#This Row],[H'#]],[3]Sheet1!$H$2:$H$1079,[3]Sheet1!$B$2:$B$1079,"NA",0)</f>
        <v>NA</v>
      </c>
    </row>
    <row r="1738" spans="1:31" hidden="1">
      <c r="A1738" s="1" t="s">
        <v>3945</v>
      </c>
      <c r="B1738" s="1" t="s">
        <v>3801</v>
      </c>
      <c r="C1738" s="1" t="s">
        <v>3802</v>
      </c>
      <c r="D1738" s="1">
        <v>23</v>
      </c>
      <c r="E1738" s="1">
        <v>27600</v>
      </c>
      <c r="F1738" s="1">
        <v>0</v>
      </c>
      <c r="G1738" s="1" t="s">
        <v>350</v>
      </c>
      <c r="H1738" s="1" t="s">
        <v>324</v>
      </c>
      <c r="I1738" s="1" t="s">
        <v>50</v>
      </c>
      <c r="J1738" s="1" t="s">
        <v>325</v>
      </c>
      <c r="K1738" s="1" t="s">
        <v>38</v>
      </c>
      <c r="L1738" s="1" t="s">
        <v>61</v>
      </c>
      <c r="M1738" s="1" t="s">
        <v>38</v>
      </c>
      <c r="N1738" s="1">
        <v>211</v>
      </c>
      <c r="O1738" s="2">
        <v>4853</v>
      </c>
      <c r="P1738" s="1">
        <v>11</v>
      </c>
      <c r="Q1738" s="1">
        <v>20240116</v>
      </c>
      <c r="R1738" s="1">
        <v>20240116</v>
      </c>
      <c r="S1738" s="1">
        <v>20240116</v>
      </c>
      <c r="T1738" s="1" t="s">
        <v>38</v>
      </c>
      <c r="U1738" s="1" t="b">
        <v>0</v>
      </c>
      <c r="V1738" s="1" t="b">
        <v>0</v>
      </c>
      <c r="W1738" s="1" t="str" cm="1">
        <f t="array" ref="W1738">_xlfn.XLOOKUP(MID(JuchuZan[[#This Row],[Item'#]],2,3),INDEX(_dtRg_Material,,1),INDEX(_dtRg_Material,,2),"-")</f>
        <v>-</v>
      </c>
      <c r="X1738" s="1">
        <f>JuchuZan[[#This Row],[Total Length]]/JuchuZan[[#This Row],[OrderQty]]</f>
        <v>1200</v>
      </c>
      <c r="Y1738" s="87">
        <f>JuchuZan[[#This Row],[TotalPrice]]+Y1737</f>
        <v>5393888.0600000024</v>
      </c>
      <c r="Z17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8" s="1" t="e">
        <f>JuchuZan[[#This Row],[Total Length]]/JuchuZan[[#This Row],[Total Block]]</f>
        <v>#DIV/0!</v>
      </c>
      <c r="AB1738" s="1">
        <f>JuchuZan[[#This Row],[TotalPrice]]/JuchuZan[[#This Row],[OrderQty]]</f>
        <v>211</v>
      </c>
      <c r="AC1738" s="1" t="e">
        <f>_xlfn.XLOOKUP(JuchuZan[[#This Row],[H'#]],#REF!,#REF!,"NA",0)</f>
        <v>#REF!</v>
      </c>
      <c r="AD1738" s="1" t="e">
        <f>_xlfn.XLOOKUP(JuchuZan[[#This Row],[H'#]],#REF!,#REF!,"NA",0)</f>
        <v>#REF!</v>
      </c>
      <c r="AE1738" s="1" t="str">
        <f>_xlfn.XLOOKUP(JuchuZan[[#This Row],[H'#]],[3]Sheet1!$H$2:$H$1079,[3]Sheet1!$B$2:$B$1079,"NA",0)</f>
        <v>NA</v>
      </c>
    </row>
    <row r="1739" spans="1:31" hidden="1">
      <c r="A1739" s="1" t="s">
        <v>3946</v>
      </c>
      <c r="B1739" s="1" t="s">
        <v>3947</v>
      </c>
      <c r="C1739" s="1" t="s">
        <v>3948</v>
      </c>
      <c r="D1739" s="1">
        <v>2</v>
      </c>
      <c r="E1739" s="1">
        <v>8880</v>
      </c>
      <c r="F1739" s="1">
        <v>12</v>
      </c>
      <c r="G1739" s="1" t="s">
        <v>402</v>
      </c>
      <c r="H1739" s="1" t="s">
        <v>157</v>
      </c>
      <c r="I1739" s="1" t="s">
        <v>67</v>
      </c>
      <c r="J1739" s="1" t="s">
        <v>114</v>
      </c>
      <c r="K1739" s="1" t="s">
        <v>167</v>
      </c>
      <c r="L1739" s="1" t="s">
        <v>38</v>
      </c>
      <c r="M1739" s="1" t="s">
        <v>38</v>
      </c>
      <c r="N1739" s="1">
        <v>733</v>
      </c>
      <c r="O1739" s="2">
        <v>1466</v>
      </c>
      <c r="P1739" s="1">
        <v>11</v>
      </c>
      <c r="Q1739" s="1">
        <v>20240116</v>
      </c>
      <c r="R1739" s="1">
        <v>20240116</v>
      </c>
      <c r="S1739" s="1">
        <v>20240116</v>
      </c>
      <c r="T1739" s="1" t="s">
        <v>3949</v>
      </c>
      <c r="U1739" s="1" t="b">
        <v>1</v>
      </c>
      <c r="V1739" s="1" t="b">
        <v>0</v>
      </c>
      <c r="W1739" s="1" t="str" cm="1">
        <f t="array" ref="W1739">_xlfn.XLOOKUP(MID(JuchuZan[[#This Row],[Item'#]],2,3),INDEX(_dtRg_Material,,1),INDEX(_dtRg_Material,,2),"-")</f>
        <v>-</v>
      </c>
      <c r="X1739" s="1">
        <f>JuchuZan[[#This Row],[Total Length]]/JuchuZan[[#This Row],[OrderQty]]</f>
        <v>4440</v>
      </c>
      <c r="Y1739" s="87">
        <f>JuchuZan[[#This Row],[TotalPrice]]+Y1738</f>
        <v>5395354.0600000024</v>
      </c>
      <c r="Z17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39" s="1">
        <f>JuchuZan[[#This Row],[Total Length]]/JuchuZan[[#This Row],[Total Block]]</f>
        <v>740</v>
      </c>
      <c r="AB1739" s="1">
        <f>JuchuZan[[#This Row],[TotalPrice]]/JuchuZan[[#This Row],[OrderQty]]</f>
        <v>733</v>
      </c>
      <c r="AC1739" s="1" t="e">
        <f>_xlfn.XLOOKUP(JuchuZan[[#This Row],[H'#]],#REF!,#REF!,"NA",0)</f>
        <v>#REF!</v>
      </c>
      <c r="AD1739" s="1" t="e">
        <f>_xlfn.XLOOKUP(JuchuZan[[#This Row],[H'#]],#REF!,#REF!,"NA",0)</f>
        <v>#REF!</v>
      </c>
      <c r="AE1739" s="1" t="str">
        <f>_xlfn.XLOOKUP(JuchuZan[[#This Row],[H'#]],[3]Sheet1!$H$2:$H$1079,[3]Sheet1!$B$2:$B$1079,"NA",0)</f>
        <v>NA</v>
      </c>
    </row>
    <row r="1740" spans="1:31" hidden="1">
      <c r="A1740" s="1" t="s">
        <v>3950</v>
      </c>
      <c r="B1740" s="1" t="s">
        <v>46</v>
      </c>
      <c r="C1740" s="1" t="s">
        <v>47</v>
      </c>
      <c r="D1740" s="1">
        <v>20</v>
      </c>
      <c r="E1740" s="1">
        <v>80000</v>
      </c>
      <c r="F1740" s="1">
        <v>40</v>
      </c>
      <c r="G1740" s="1" t="s">
        <v>48</v>
      </c>
      <c r="H1740" s="1" t="s">
        <v>49</v>
      </c>
      <c r="I1740" s="1" t="s">
        <v>50</v>
      </c>
      <c r="J1740" s="1" t="s">
        <v>51</v>
      </c>
      <c r="K1740" s="1" t="s">
        <v>52</v>
      </c>
      <c r="L1740" s="1" t="s">
        <v>38</v>
      </c>
      <c r="M1740" s="1" t="s">
        <v>53</v>
      </c>
      <c r="N1740" s="1">
        <v>446</v>
      </c>
      <c r="O1740" s="2">
        <v>8920</v>
      </c>
      <c r="P1740" s="1">
        <v>11</v>
      </c>
      <c r="Q1740" s="1">
        <v>20240117</v>
      </c>
      <c r="R1740" s="1">
        <v>20240117</v>
      </c>
      <c r="S1740" s="1">
        <v>20240117</v>
      </c>
      <c r="T1740" s="1" t="s">
        <v>54</v>
      </c>
      <c r="U1740" s="1" t="b">
        <v>0</v>
      </c>
      <c r="V1740" s="1" t="b">
        <v>0</v>
      </c>
      <c r="W1740" s="1" t="str" cm="1">
        <f t="array" ref="W1740">_xlfn.XLOOKUP(MID(JuchuZan[[#This Row],[Item'#]],2,3),INDEX(_dtRg_Material,,1),INDEX(_dtRg_Material,,2),"-")</f>
        <v>-</v>
      </c>
      <c r="X1740" s="1">
        <f>JuchuZan[[#This Row],[Total Length]]/JuchuZan[[#This Row],[OrderQty]]</f>
        <v>4000</v>
      </c>
      <c r="Y1740" s="87">
        <f>JuchuZan[[#This Row],[TotalPrice]]+Y1739</f>
        <v>5404274.0600000024</v>
      </c>
      <c r="Z17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0" s="1">
        <f>JuchuZan[[#This Row],[Total Length]]/JuchuZan[[#This Row],[Total Block]]</f>
        <v>2000</v>
      </c>
      <c r="AB1740" s="1">
        <f>JuchuZan[[#This Row],[TotalPrice]]/JuchuZan[[#This Row],[OrderQty]]</f>
        <v>446</v>
      </c>
      <c r="AC1740" s="1" t="e">
        <f>_xlfn.XLOOKUP(JuchuZan[[#This Row],[H'#]],#REF!,#REF!,"NA",0)</f>
        <v>#REF!</v>
      </c>
      <c r="AD1740" s="1" t="e">
        <f>_xlfn.XLOOKUP(JuchuZan[[#This Row],[H'#]],#REF!,#REF!,"NA",0)</f>
        <v>#REF!</v>
      </c>
      <c r="AE1740" s="1" t="str">
        <f>_xlfn.XLOOKUP(JuchuZan[[#This Row],[H'#]],[3]Sheet1!$H$2:$H$1079,[3]Sheet1!$B$2:$B$1079,"NA",0)</f>
        <v>NA</v>
      </c>
    </row>
    <row r="1741" spans="1:31" hidden="1">
      <c r="A1741" s="1" t="s">
        <v>3951</v>
      </c>
      <c r="B1741" s="1" t="s">
        <v>3952</v>
      </c>
      <c r="C1741" s="1" t="s">
        <v>3953</v>
      </c>
      <c r="D1741" s="1">
        <v>50</v>
      </c>
      <c r="E1741" s="1">
        <v>10000</v>
      </c>
      <c r="F1741" s="1">
        <v>0</v>
      </c>
      <c r="G1741" s="1" t="s">
        <v>3954</v>
      </c>
      <c r="H1741" s="1" t="s">
        <v>93</v>
      </c>
      <c r="I1741" s="1" t="s">
        <v>43</v>
      </c>
      <c r="J1741" s="1" t="s">
        <v>94</v>
      </c>
      <c r="K1741" s="1" t="s">
        <v>227</v>
      </c>
      <c r="L1741" s="1" t="s">
        <v>96</v>
      </c>
      <c r="M1741" s="1" t="s">
        <v>97</v>
      </c>
      <c r="N1741" s="1">
        <v>340</v>
      </c>
      <c r="O1741" s="2">
        <v>17000</v>
      </c>
      <c r="P1741" s="1">
        <v>11</v>
      </c>
      <c r="Q1741" s="1">
        <v>20240117</v>
      </c>
      <c r="R1741" s="1">
        <v>20240117</v>
      </c>
      <c r="S1741" s="1">
        <v>20240117</v>
      </c>
      <c r="T1741" s="1" t="s">
        <v>38</v>
      </c>
      <c r="U1741" s="1" t="b">
        <v>0</v>
      </c>
      <c r="V1741" s="1" t="b">
        <v>0</v>
      </c>
      <c r="W1741" s="1" t="str" cm="1">
        <f t="array" ref="W1741">_xlfn.XLOOKUP(MID(JuchuZan[[#This Row],[Item'#]],2,3),INDEX(_dtRg_Material,,1),INDEX(_dtRg_Material,,2),"-")</f>
        <v>-</v>
      </c>
      <c r="X1741" s="1">
        <f>JuchuZan[[#This Row],[Total Length]]/JuchuZan[[#This Row],[OrderQty]]</f>
        <v>200</v>
      </c>
      <c r="Y1741" s="87">
        <f>JuchuZan[[#This Row],[TotalPrice]]+Y1740</f>
        <v>5421274.0600000024</v>
      </c>
      <c r="Z17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1" s="1" t="e">
        <f>JuchuZan[[#This Row],[Total Length]]/JuchuZan[[#This Row],[Total Block]]</f>
        <v>#DIV/0!</v>
      </c>
      <c r="AB1741" s="1">
        <f>JuchuZan[[#This Row],[TotalPrice]]/JuchuZan[[#This Row],[OrderQty]]</f>
        <v>340</v>
      </c>
      <c r="AC1741" s="1" t="e">
        <f>_xlfn.XLOOKUP(JuchuZan[[#This Row],[H'#]],#REF!,#REF!,"NA",0)</f>
        <v>#REF!</v>
      </c>
      <c r="AD1741" s="1" t="e">
        <f>_xlfn.XLOOKUP(JuchuZan[[#This Row],[H'#]],#REF!,#REF!,"NA",0)</f>
        <v>#REF!</v>
      </c>
      <c r="AE1741" s="1" t="str">
        <f>_xlfn.XLOOKUP(JuchuZan[[#This Row],[H'#]],[3]Sheet1!$H$2:$H$1079,[3]Sheet1!$B$2:$B$1079,"NA",0)</f>
        <v>NA</v>
      </c>
    </row>
    <row r="1742" spans="1:31" hidden="1">
      <c r="A1742" s="1" t="s">
        <v>3955</v>
      </c>
      <c r="B1742" s="1" t="s">
        <v>99</v>
      </c>
      <c r="C1742" s="1" t="s">
        <v>100</v>
      </c>
      <c r="D1742" s="1">
        <v>12</v>
      </c>
      <c r="E1742" s="1">
        <v>9120</v>
      </c>
      <c r="F1742" s="1">
        <v>24</v>
      </c>
      <c r="G1742" s="1" t="s">
        <v>101</v>
      </c>
      <c r="H1742" s="1" t="s">
        <v>102</v>
      </c>
      <c r="I1742" s="1" t="s">
        <v>103</v>
      </c>
      <c r="J1742" s="1" t="s">
        <v>104</v>
      </c>
      <c r="K1742" s="1" t="s">
        <v>105</v>
      </c>
      <c r="L1742" s="1" t="s">
        <v>106</v>
      </c>
      <c r="M1742" s="1" t="s">
        <v>53</v>
      </c>
      <c r="N1742" s="1">
        <v>217.78</v>
      </c>
      <c r="O1742" s="2">
        <v>2613.36</v>
      </c>
      <c r="P1742" s="1">
        <v>11</v>
      </c>
      <c r="Q1742" s="1">
        <v>20240117</v>
      </c>
      <c r="R1742" s="1">
        <v>20240117</v>
      </c>
      <c r="S1742" s="1">
        <v>20240117</v>
      </c>
      <c r="T1742" s="1" t="s">
        <v>38</v>
      </c>
      <c r="U1742" s="1" t="b">
        <v>0</v>
      </c>
      <c r="V1742" s="1" t="b">
        <v>0</v>
      </c>
      <c r="W1742" s="1" t="str" cm="1">
        <f t="array" ref="W1742">_xlfn.XLOOKUP(MID(JuchuZan[[#This Row],[Item'#]],2,3),INDEX(_dtRg_Material,,1),INDEX(_dtRg_Material,,2),"-")</f>
        <v>-</v>
      </c>
      <c r="X1742" s="1">
        <f>JuchuZan[[#This Row],[Total Length]]/JuchuZan[[#This Row],[OrderQty]]</f>
        <v>760</v>
      </c>
      <c r="Y1742" s="87">
        <f>JuchuZan[[#This Row],[TotalPrice]]+Y1741</f>
        <v>5423887.4200000027</v>
      </c>
      <c r="Z17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2" s="1">
        <f>JuchuZan[[#This Row],[Total Length]]/JuchuZan[[#This Row],[Total Block]]</f>
        <v>380</v>
      </c>
      <c r="AB1742" s="1">
        <f>JuchuZan[[#This Row],[TotalPrice]]/JuchuZan[[#This Row],[OrderQty]]</f>
        <v>217.78</v>
      </c>
      <c r="AC1742" s="1" t="e">
        <f>_xlfn.XLOOKUP(JuchuZan[[#This Row],[H'#]],#REF!,#REF!,"NA",0)</f>
        <v>#REF!</v>
      </c>
      <c r="AD1742" s="1" t="e">
        <f>_xlfn.XLOOKUP(JuchuZan[[#This Row],[H'#]],#REF!,#REF!,"NA",0)</f>
        <v>#REF!</v>
      </c>
      <c r="AE1742" s="1" t="str">
        <f>_xlfn.XLOOKUP(JuchuZan[[#This Row],[H'#]],[3]Sheet1!$H$2:$H$1079,[3]Sheet1!$B$2:$B$1079,"NA",0)</f>
        <v>NA</v>
      </c>
    </row>
    <row r="1743" spans="1:31" hidden="1">
      <c r="A1743" s="1" t="s">
        <v>3956</v>
      </c>
      <c r="B1743" s="1" t="s">
        <v>3957</v>
      </c>
      <c r="C1743" s="1" t="s">
        <v>3958</v>
      </c>
      <c r="D1743" s="1">
        <v>30</v>
      </c>
      <c r="E1743" s="1">
        <v>12000</v>
      </c>
      <c r="F1743" s="1">
        <v>0</v>
      </c>
      <c r="G1743" s="1" t="s">
        <v>3959</v>
      </c>
      <c r="H1743" s="1" t="s">
        <v>1333</v>
      </c>
      <c r="I1743" s="1" t="s">
        <v>233</v>
      </c>
      <c r="J1743" s="1" t="s">
        <v>59</v>
      </c>
      <c r="K1743" s="1" t="s">
        <v>38</v>
      </c>
      <c r="L1743" s="1" t="s">
        <v>61</v>
      </c>
      <c r="M1743" s="1" t="s">
        <v>38</v>
      </c>
      <c r="N1743" s="1">
        <v>33.14</v>
      </c>
      <c r="O1743" s="2">
        <v>994.2</v>
      </c>
      <c r="P1743" s="1">
        <v>11</v>
      </c>
      <c r="Q1743" s="1">
        <v>20240118</v>
      </c>
      <c r="R1743" s="1">
        <v>20240118</v>
      </c>
      <c r="S1743" s="1">
        <v>20240118</v>
      </c>
      <c r="T1743" s="1" t="s">
        <v>38</v>
      </c>
      <c r="U1743" s="1" t="b">
        <v>0</v>
      </c>
      <c r="V1743" s="1" t="b">
        <v>0</v>
      </c>
      <c r="W1743" s="1" t="str" cm="1">
        <f t="array" ref="W1743">_xlfn.XLOOKUP(MID(JuchuZan[[#This Row],[Item'#]],2,3),INDEX(_dtRg_Material,,1),INDEX(_dtRg_Material,,2),"-")</f>
        <v>M</v>
      </c>
      <c r="X1743" s="1">
        <f>JuchuZan[[#This Row],[Total Length]]/JuchuZan[[#This Row],[OrderQty]]</f>
        <v>400</v>
      </c>
      <c r="Y1743" s="87">
        <f>JuchuZan[[#This Row],[TotalPrice]]+Y1742</f>
        <v>5424881.6200000029</v>
      </c>
      <c r="Z17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3" s="1" t="e">
        <f>JuchuZan[[#This Row],[Total Length]]/JuchuZan[[#This Row],[Total Block]]</f>
        <v>#DIV/0!</v>
      </c>
      <c r="AB1743" s="1">
        <f>JuchuZan[[#This Row],[TotalPrice]]/JuchuZan[[#This Row],[OrderQty]]</f>
        <v>33.14</v>
      </c>
      <c r="AC1743" s="1" t="e">
        <f>_xlfn.XLOOKUP(JuchuZan[[#This Row],[H'#]],#REF!,#REF!,"NA",0)</f>
        <v>#REF!</v>
      </c>
      <c r="AD1743" s="1" t="e">
        <f>_xlfn.XLOOKUP(JuchuZan[[#This Row],[H'#]],#REF!,#REF!,"NA",0)</f>
        <v>#REF!</v>
      </c>
      <c r="AE1743" s="1" t="str">
        <f>_xlfn.XLOOKUP(JuchuZan[[#This Row],[H'#]],[3]Sheet1!$H$2:$H$1079,[3]Sheet1!$B$2:$B$1079,"NA",0)</f>
        <v>NA</v>
      </c>
    </row>
    <row r="1744" spans="1:31" hidden="1">
      <c r="A1744" s="1" t="s">
        <v>3960</v>
      </c>
      <c r="B1744" s="1" t="s">
        <v>1314</v>
      </c>
      <c r="C1744" s="1" t="s">
        <v>1315</v>
      </c>
      <c r="D1744" s="1">
        <v>20</v>
      </c>
      <c r="E1744" s="1">
        <v>2900</v>
      </c>
      <c r="F1744" s="1">
        <v>40</v>
      </c>
      <c r="G1744" s="1" t="s">
        <v>135</v>
      </c>
      <c r="H1744" s="1" t="s">
        <v>1171</v>
      </c>
      <c r="I1744" s="1" t="s">
        <v>233</v>
      </c>
      <c r="J1744" s="1" t="s">
        <v>59</v>
      </c>
      <c r="K1744" s="1" t="s">
        <v>82</v>
      </c>
      <c r="L1744" s="1" t="s">
        <v>38</v>
      </c>
      <c r="M1744" s="1" t="s">
        <v>38</v>
      </c>
      <c r="N1744" s="1">
        <v>69.489999999999995</v>
      </c>
      <c r="O1744" s="2">
        <v>1389.8</v>
      </c>
      <c r="P1744" s="1">
        <v>11</v>
      </c>
      <c r="Q1744" s="1">
        <v>20240118</v>
      </c>
      <c r="R1744" s="1">
        <v>20240118</v>
      </c>
      <c r="S1744" s="1">
        <v>20240118</v>
      </c>
      <c r="T1744" s="1" t="s">
        <v>38</v>
      </c>
      <c r="U1744" s="1" t="b">
        <v>0</v>
      </c>
      <c r="V1744" s="1" t="b">
        <v>0</v>
      </c>
      <c r="W1744" s="1" t="str" cm="1">
        <f t="array" ref="W1744">_xlfn.XLOOKUP(MID(JuchuZan[[#This Row],[Item'#]],2,3),INDEX(_dtRg_Material,,1),INDEX(_dtRg_Material,,2),"-")</f>
        <v>-</v>
      </c>
      <c r="X1744" s="1">
        <f>JuchuZan[[#This Row],[Total Length]]/JuchuZan[[#This Row],[OrderQty]]</f>
        <v>145</v>
      </c>
      <c r="Y1744" s="87">
        <f>JuchuZan[[#This Row],[TotalPrice]]+Y1743</f>
        <v>5426271.4200000027</v>
      </c>
      <c r="Z17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4" s="1">
        <f>JuchuZan[[#This Row],[Total Length]]/JuchuZan[[#This Row],[Total Block]]</f>
        <v>72.5</v>
      </c>
      <c r="AB1744" s="1">
        <f>JuchuZan[[#This Row],[TotalPrice]]/JuchuZan[[#This Row],[OrderQty]]</f>
        <v>69.489999999999995</v>
      </c>
      <c r="AC1744" s="1" t="e">
        <f>_xlfn.XLOOKUP(JuchuZan[[#This Row],[H'#]],#REF!,#REF!,"NA",0)</f>
        <v>#REF!</v>
      </c>
      <c r="AD1744" s="1" t="e">
        <f>_xlfn.XLOOKUP(JuchuZan[[#This Row],[H'#]],#REF!,#REF!,"NA",0)</f>
        <v>#REF!</v>
      </c>
      <c r="AE1744" s="1" t="str">
        <f>_xlfn.XLOOKUP(JuchuZan[[#This Row],[H'#]],[3]Sheet1!$H$2:$H$1079,[3]Sheet1!$B$2:$B$1079,"NA",0)</f>
        <v>NA</v>
      </c>
    </row>
    <row r="1745" spans="1:31" hidden="1">
      <c r="A1745" s="1" t="s">
        <v>3961</v>
      </c>
      <c r="B1745" s="1" t="s">
        <v>2318</v>
      </c>
      <c r="C1745" s="1" t="s">
        <v>2319</v>
      </c>
      <c r="D1745" s="1">
        <v>10</v>
      </c>
      <c r="E1745" s="1">
        <v>15000</v>
      </c>
      <c r="F1745" s="1">
        <v>0</v>
      </c>
      <c r="G1745" s="1" t="s">
        <v>350</v>
      </c>
      <c r="H1745" s="1" t="s">
        <v>324</v>
      </c>
      <c r="I1745" s="1" t="s">
        <v>50</v>
      </c>
      <c r="J1745" s="1" t="s">
        <v>44</v>
      </c>
      <c r="K1745" s="1" t="s">
        <v>38</v>
      </c>
      <c r="L1745" s="1" t="s">
        <v>61</v>
      </c>
      <c r="M1745" s="1" t="s">
        <v>38</v>
      </c>
      <c r="N1745" s="1">
        <v>231</v>
      </c>
      <c r="O1745" s="2">
        <v>2310</v>
      </c>
      <c r="P1745" s="1">
        <v>11</v>
      </c>
      <c r="Q1745" s="1">
        <v>20240118</v>
      </c>
      <c r="R1745" s="1">
        <v>20240118</v>
      </c>
      <c r="S1745" s="1">
        <v>20240118</v>
      </c>
      <c r="T1745" s="1" t="s">
        <v>38</v>
      </c>
      <c r="U1745" s="1" t="b">
        <v>0</v>
      </c>
      <c r="V1745" s="1" t="b">
        <v>0</v>
      </c>
      <c r="W1745" s="1" t="str" cm="1">
        <f t="array" ref="W1745">_xlfn.XLOOKUP(MID(JuchuZan[[#This Row],[Item'#]],2,3),INDEX(_dtRg_Material,,1),INDEX(_dtRg_Material,,2),"-")</f>
        <v>-</v>
      </c>
      <c r="X1745" s="1">
        <f>JuchuZan[[#This Row],[Total Length]]/JuchuZan[[#This Row],[OrderQty]]</f>
        <v>1500</v>
      </c>
      <c r="Y1745" s="87">
        <f>JuchuZan[[#This Row],[TotalPrice]]+Y1744</f>
        <v>5428581.4200000027</v>
      </c>
      <c r="Z17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5" s="1" t="e">
        <f>JuchuZan[[#This Row],[Total Length]]/JuchuZan[[#This Row],[Total Block]]</f>
        <v>#DIV/0!</v>
      </c>
      <c r="AB1745" s="1">
        <f>JuchuZan[[#This Row],[TotalPrice]]/JuchuZan[[#This Row],[OrderQty]]</f>
        <v>231</v>
      </c>
      <c r="AC1745" s="1" t="e">
        <f>_xlfn.XLOOKUP(JuchuZan[[#This Row],[H'#]],#REF!,#REF!,"NA",0)</f>
        <v>#REF!</v>
      </c>
      <c r="AD1745" s="1" t="e">
        <f>_xlfn.XLOOKUP(JuchuZan[[#This Row],[H'#]],#REF!,#REF!,"NA",0)</f>
        <v>#REF!</v>
      </c>
      <c r="AE1745" s="1" t="str">
        <f>_xlfn.XLOOKUP(JuchuZan[[#This Row],[H'#]],[3]Sheet1!$H$2:$H$1079,[3]Sheet1!$B$2:$B$1079,"NA",0)</f>
        <v>NA</v>
      </c>
    </row>
    <row r="1746" spans="1:31" hidden="1">
      <c r="A1746" s="1" t="s">
        <v>3962</v>
      </c>
      <c r="B1746" s="1" t="s">
        <v>621</v>
      </c>
      <c r="C1746" s="1" t="s">
        <v>622</v>
      </c>
      <c r="D1746" s="1">
        <v>7</v>
      </c>
      <c r="E1746" s="1">
        <v>0</v>
      </c>
      <c r="F1746" s="1">
        <v>0</v>
      </c>
      <c r="G1746" s="1" t="s">
        <v>269</v>
      </c>
      <c r="H1746" s="1" t="s">
        <v>270</v>
      </c>
      <c r="I1746" s="1" t="s">
        <v>271</v>
      </c>
      <c r="J1746" s="1" t="s">
        <v>38</v>
      </c>
      <c r="K1746" s="1" t="s">
        <v>38</v>
      </c>
      <c r="L1746" s="1" t="s">
        <v>38</v>
      </c>
      <c r="M1746" s="1" t="s">
        <v>38</v>
      </c>
      <c r="N1746" s="1">
        <v>5710</v>
      </c>
      <c r="O1746" s="2">
        <v>39970</v>
      </c>
      <c r="P1746" s="1">
        <v>11</v>
      </c>
      <c r="Q1746" s="1">
        <v>20240119</v>
      </c>
      <c r="R1746" s="1">
        <v>20240119</v>
      </c>
      <c r="S1746" s="1">
        <v>20240119</v>
      </c>
      <c r="T1746" s="1" t="s">
        <v>38</v>
      </c>
      <c r="U1746" s="1" t="b">
        <v>0</v>
      </c>
      <c r="V1746" s="1" t="b">
        <v>0</v>
      </c>
      <c r="W1746" s="1" t="str" cm="1">
        <f t="array" ref="W1746">_xlfn.XLOOKUP(MID(JuchuZan[[#This Row],[Item'#]],2,3),INDEX(_dtRg_Material,,1),INDEX(_dtRg_Material,,2),"-")</f>
        <v>-</v>
      </c>
      <c r="X1746" s="1">
        <f>JuchuZan[[#This Row],[Total Length]]/JuchuZan[[#This Row],[OrderQty]]</f>
        <v>0</v>
      </c>
      <c r="Y1746" s="87">
        <f>JuchuZan[[#This Row],[TotalPrice]]+Y1745</f>
        <v>5468551.4200000027</v>
      </c>
      <c r="Z17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6" s="1" t="e">
        <f>JuchuZan[[#This Row],[Total Length]]/JuchuZan[[#This Row],[Total Block]]</f>
        <v>#DIV/0!</v>
      </c>
      <c r="AB1746" s="1">
        <f>JuchuZan[[#This Row],[TotalPrice]]/JuchuZan[[#This Row],[OrderQty]]</f>
        <v>5710</v>
      </c>
      <c r="AC1746" s="1" t="e">
        <f>_xlfn.XLOOKUP(JuchuZan[[#This Row],[H'#]],#REF!,#REF!,"NA",0)</f>
        <v>#REF!</v>
      </c>
      <c r="AD1746" s="1" t="e">
        <f>_xlfn.XLOOKUP(JuchuZan[[#This Row],[H'#]],#REF!,#REF!,"NA",0)</f>
        <v>#REF!</v>
      </c>
      <c r="AE1746" s="1" t="str">
        <f>_xlfn.XLOOKUP(JuchuZan[[#This Row],[H'#]],[3]Sheet1!$H$2:$H$1079,[3]Sheet1!$B$2:$B$1079,"NA",0)</f>
        <v>NA</v>
      </c>
    </row>
    <row r="1747" spans="1:31" hidden="1">
      <c r="A1747" s="1" t="s">
        <v>3963</v>
      </c>
      <c r="B1747" s="1" t="s">
        <v>624</v>
      </c>
      <c r="C1747" s="1" t="s">
        <v>625</v>
      </c>
      <c r="D1747" s="1">
        <v>7</v>
      </c>
      <c r="E1747" s="1">
        <v>0</v>
      </c>
      <c r="F1747" s="1">
        <v>0</v>
      </c>
      <c r="G1747" s="1" t="s">
        <v>269</v>
      </c>
      <c r="H1747" s="1" t="s">
        <v>270</v>
      </c>
      <c r="I1747" s="1" t="s">
        <v>271</v>
      </c>
      <c r="J1747" s="1" t="s">
        <v>38</v>
      </c>
      <c r="K1747" s="1" t="s">
        <v>38</v>
      </c>
      <c r="L1747" s="1" t="s">
        <v>38</v>
      </c>
      <c r="M1747" s="1" t="s">
        <v>38</v>
      </c>
      <c r="N1747" s="1">
        <v>8347</v>
      </c>
      <c r="O1747" s="2">
        <v>58429</v>
      </c>
      <c r="P1747" s="1">
        <v>11</v>
      </c>
      <c r="Q1747" s="1">
        <v>20240119</v>
      </c>
      <c r="R1747" s="1">
        <v>20240119</v>
      </c>
      <c r="S1747" s="1">
        <v>20240119</v>
      </c>
      <c r="T1747" s="1" t="s">
        <v>38</v>
      </c>
      <c r="U1747" s="1" t="b">
        <v>0</v>
      </c>
      <c r="V1747" s="1" t="b">
        <v>0</v>
      </c>
      <c r="W1747" s="1" t="str" cm="1">
        <f t="array" ref="W1747">_xlfn.XLOOKUP(MID(JuchuZan[[#This Row],[Item'#]],2,3),INDEX(_dtRg_Material,,1),INDEX(_dtRg_Material,,2),"-")</f>
        <v>-</v>
      </c>
      <c r="X1747" s="1">
        <f>JuchuZan[[#This Row],[Total Length]]/JuchuZan[[#This Row],[OrderQty]]</f>
        <v>0</v>
      </c>
      <c r="Y1747" s="87">
        <f>JuchuZan[[#This Row],[TotalPrice]]+Y1746</f>
        <v>5526980.4200000027</v>
      </c>
      <c r="Z17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7" s="1" t="e">
        <f>JuchuZan[[#This Row],[Total Length]]/JuchuZan[[#This Row],[Total Block]]</f>
        <v>#DIV/0!</v>
      </c>
      <c r="AB1747" s="1">
        <f>JuchuZan[[#This Row],[TotalPrice]]/JuchuZan[[#This Row],[OrderQty]]</f>
        <v>8347</v>
      </c>
      <c r="AC1747" s="1" t="e">
        <f>_xlfn.XLOOKUP(JuchuZan[[#This Row],[H'#]],#REF!,#REF!,"NA",0)</f>
        <v>#REF!</v>
      </c>
      <c r="AD1747" s="1" t="e">
        <f>_xlfn.XLOOKUP(JuchuZan[[#This Row],[H'#]],#REF!,#REF!,"NA",0)</f>
        <v>#REF!</v>
      </c>
      <c r="AE1747" s="1" t="str">
        <f>_xlfn.XLOOKUP(JuchuZan[[#This Row],[H'#]],[3]Sheet1!$H$2:$H$1079,[3]Sheet1!$B$2:$B$1079,"NA",0)</f>
        <v>NA</v>
      </c>
    </row>
    <row r="1748" spans="1:31" hidden="1">
      <c r="A1748" s="1" t="s">
        <v>3964</v>
      </c>
      <c r="B1748" s="1" t="s">
        <v>3965</v>
      </c>
      <c r="C1748" s="1" t="s">
        <v>3966</v>
      </c>
      <c r="D1748" s="1">
        <v>18</v>
      </c>
      <c r="E1748" s="1">
        <v>11520</v>
      </c>
      <c r="F1748" s="1">
        <v>18</v>
      </c>
      <c r="G1748" s="1" t="s">
        <v>818</v>
      </c>
      <c r="H1748" s="1" t="s">
        <v>157</v>
      </c>
      <c r="I1748" s="1" t="s">
        <v>67</v>
      </c>
      <c r="J1748" s="1" t="s">
        <v>114</v>
      </c>
      <c r="K1748" s="1" t="s">
        <v>52</v>
      </c>
      <c r="L1748" s="1" t="s">
        <v>38</v>
      </c>
      <c r="M1748" s="1" t="s">
        <v>38</v>
      </c>
      <c r="N1748" s="1">
        <v>203.94</v>
      </c>
      <c r="O1748" s="2">
        <v>3670.92</v>
      </c>
      <c r="P1748" s="1">
        <v>11</v>
      </c>
      <c r="Q1748" s="1">
        <v>20240119</v>
      </c>
      <c r="R1748" s="1">
        <v>20240119</v>
      </c>
      <c r="S1748" s="1">
        <v>20240119</v>
      </c>
      <c r="T1748" s="1" t="s">
        <v>38</v>
      </c>
      <c r="U1748" s="1" t="b">
        <v>1</v>
      </c>
      <c r="V1748" s="1" t="b">
        <v>0</v>
      </c>
      <c r="W1748" s="1" t="str" cm="1">
        <f t="array" ref="W1748">_xlfn.XLOOKUP(MID(JuchuZan[[#This Row],[Item'#]],2,3),INDEX(_dtRg_Material,,1),INDEX(_dtRg_Material,,2),"-")</f>
        <v>-</v>
      </c>
      <c r="X1748" s="1">
        <f>JuchuZan[[#This Row],[Total Length]]/JuchuZan[[#This Row],[OrderQty]]</f>
        <v>640</v>
      </c>
      <c r="Y1748" s="87">
        <f>JuchuZan[[#This Row],[TotalPrice]]+Y1747</f>
        <v>5530651.3400000026</v>
      </c>
      <c r="Z17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8" s="1">
        <f>JuchuZan[[#This Row],[Total Length]]/JuchuZan[[#This Row],[Total Block]]</f>
        <v>640</v>
      </c>
      <c r="AB1748" s="1">
        <f>JuchuZan[[#This Row],[TotalPrice]]/JuchuZan[[#This Row],[OrderQty]]</f>
        <v>203.94</v>
      </c>
      <c r="AC1748" s="1" t="e">
        <f>_xlfn.XLOOKUP(JuchuZan[[#This Row],[H'#]],#REF!,#REF!,"NA",0)</f>
        <v>#REF!</v>
      </c>
      <c r="AD1748" s="1" t="e">
        <f>_xlfn.XLOOKUP(JuchuZan[[#This Row],[H'#]],#REF!,#REF!,"NA",0)</f>
        <v>#REF!</v>
      </c>
      <c r="AE1748" s="1" t="str">
        <f>_xlfn.XLOOKUP(JuchuZan[[#This Row],[H'#]],[3]Sheet1!$H$2:$H$1079,[3]Sheet1!$B$2:$B$1079,"NA",0)</f>
        <v>NA</v>
      </c>
    </row>
    <row r="1749" spans="1:31" hidden="1">
      <c r="A1749" s="1" t="s">
        <v>3967</v>
      </c>
      <c r="B1749" s="1" t="s">
        <v>2570</v>
      </c>
      <c r="C1749" s="1" t="s">
        <v>2571</v>
      </c>
      <c r="D1749" s="1">
        <v>120</v>
      </c>
      <c r="E1749" s="1">
        <v>0</v>
      </c>
      <c r="F1749" s="1">
        <v>120</v>
      </c>
      <c r="G1749" s="1" t="s">
        <v>1280</v>
      </c>
      <c r="H1749" s="1" t="s">
        <v>1866</v>
      </c>
      <c r="I1749" s="1" t="s">
        <v>233</v>
      </c>
      <c r="J1749" s="1" t="s">
        <v>114</v>
      </c>
      <c r="K1749" s="1" t="s">
        <v>105</v>
      </c>
      <c r="L1749" s="1" t="s">
        <v>61</v>
      </c>
      <c r="M1749" s="1" t="s">
        <v>53</v>
      </c>
      <c r="N1749" s="1">
        <v>24.6</v>
      </c>
      <c r="O1749" s="2">
        <v>2952</v>
      </c>
      <c r="P1749" s="1">
        <v>11</v>
      </c>
      <c r="Q1749" s="1">
        <v>20240102</v>
      </c>
      <c r="R1749" s="1">
        <v>20240119</v>
      </c>
      <c r="S1749" s="1">
        <v>20240119</v>
      </c>
      <c r="T1749" s="1" t="s">
        <v>38</v>
      </c>
      <c r="U1749" s="1" t="b">
        <v>0</v>
      </c>
      <c r="V1749" s="1" t="b">
        <v>0</v>
      </c>
      <c r="W1749" s="1" t="str" cm="1">
        <f t="array" ref="W1749">_xlfn.XLOOKUP(MID(JuchuZan[[#This Row],[Item'#]],2,3),INDEX(_dtRg_Material,,1),INDEX(_dtRg_Material,,2),"-")</f>
        <v>-</v>
      </c>
      <c r="X1749" s="1">
        <f>JuchuZan[[#This Row],[Total Length]]/JuchuZan[[#This Row],[OrderQty]]</f>
        <v>0</v>
      </c>
      <c r="Y1749" s="87">
        <f>JuchuZan[[#This Row],[TotalPrice]]+Y1748</f>
        <v>5533603.3400000026</v>
      </c>
      <c r="Z17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49" s="1">
        <f>JuchuZan[[#This Row],[Total Length]]/JuchuZan[[#This Row],[Total Block]]</f>
        <v>0</v>
      </c>
      <c r="AB1749" s="1">
        <f>JuchuZan[[#This Row],[TotalPrice]]/JuchuZan[[#This Row],[OrderQty]]</f>
        <v>24.6</v>
      </c>
      <c r="AC1749" s="1" t="e">
        <f>_xlfn.XLOOKUP(JuchuZan[[#This Row],[H'#]],#REF!,#REF!,"NA",0)</f>
        <v>#REF!</v>
      </c>
      <c r="AD1749" s="1" t="e">
        <f>_xlfn.XLOOKUP(JuchuZan[[#This Row],[H'#]],#REF!,#REF!,"NA",0)</f>
        <v>#REF!</v>
      </c>
      <c r="AE1749" s="1" t="str">
        <f>_xlfn.XLOOKUP(JuchuZan[[#This Row],[H'#]],[3]Sheet1!$H$2:$H$1079,[3]Sheet1!$B$2:$B$1079,"NA",0)</f>
        <v>NA</v>
      </c>
    </row>
    <row r="1750" spans="1:31" hidden="1">
      <c r="A1750" s="1" t="s">
        <v>3968</v>
      </c>
      <c r="B1750" s="1" t="s">
        <v>142</v>
      </c>
      <c r="C1750" s="1" t="s">
        <v>143</v>
      </c>
      <c r="D1750" s="1">
        <v>56</v>
      </c>
      <c r="E1750" s="1">
        <v>0</v>
      </c>
      <c r="F1750" s="1">
        <v>56</v>
      </c>
      <c r="G1750" s="1" t="s">
        <v>144</v>
      </c>
      <c r="H1750" s="1" t="s">
        <v>49</v>
      </c>
      <c r="I1750" s="1" t="s">
        <v>50</v>
      </c>
      <c r="J1750" s="1" t="s">
        <v>59</v>
      </c>
      <c r="K1750" s="1" t="s">
        <v>82</v>
      </c>
      <c r="L1750" s="1" t="s">
        <v>61</v>
      </c>
      <c r="M1750" s="1" t="s">
        <v>38</v>
      </c>
      <c r="N1750" s="1">
        <v>27.77</v>
      </c>
      <c r="O1750" s="2">
        <v>1555.12</v>
      </c>
      <c r="P1750" s="1">
        <v>11</v>
      </c>
      <c r="Q1750" s="1">
        <v>20240119</v>
      </c>
      <c r="R1750" s="1">
        <v>20240119</v>
      </c>
      <c r="S1750" s="1">
        <v>20240119</v>
      </c>
      <c r="T1750" s="1" t="s">
        <v>38</v>
      </c>
      <c r="U1750" s="1" t="b">
        <v>1</v>
      </c>
      <c r="V1750" s="1" t="b">
        <v>0</v>
      </c>
      <c r="W1750" s="1" t="str" cm="1">
        <f t="array" ref="W1750">_xlfn.XLOOKUP(MID(JuchuZan[[#This Row],[Item'#]],2,3),INDEX(_dtRg_Material,,1),INDEX(_dtRg_Material,,2),"-")</f>
        <v>-</v>
      </c>
      <c r="X1750" s="1">
        <f>JuchuZan[[#This Row],[Total Length]]/JuchuZan[[#This Row],[OrderQty]]</f>
        <v>0</v>
      </c>
      <c r="Y1750" s="87">
        <f>JuchuZan[[#This Row],[TotalPrice]]+Y1749</f>
        <v>5535158.4600000028</v>
      </c>
      <c r="Z17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0" s="1">
        <f>JuchuZan[[#This Row],[Total Length]]/JuchuZan[[#This Row],[Total Block]]</f>
        <v>0</v>
      </c>
      <c r="AB1750" s="1">
        <f>JuchuZan[[#This Row],[TotalPrice]]/JuchuZan[[#This Row],[OrderQty]]</f>
        <v>27.77</v>
      </c>
      <c r="AC1750" s="1" t="e">
        <f>_xlfn.XLOOKUP(JuchuZan[[#This Row],[H'#]],#REF!,#REF!,"NA",0)</f>
        <v>#REF!</v>
      </c>
      <c r="AD1750" s="1" t="e">
        <f>_xlfn.XLOOKUP(JuchuZan[[#This Row],[H'#]],#REF!,#REF!,"NA",0)</f>
        <v>#REF!</v>
      </c>
      <c r="AE1750" s="1" t="str">
        <f>_xlfn.XLOOKUP(JuchuZan[[#This Row],[H'#]],[3]Sheet1!$H$2:$H$1079,[3]Sheet1!$B$2:$B$1079,"NA",0)</f>
        <v>NA</v>
      </c>
    </row>
    <row r="1751" spans="1:31" hidden="1">
      <c r="A1751" s="1" t="s">
        <v>3969</v>
      </c>
      <c r="B1751" s="1" t="s">
        <v>2481</v>
      </c>
      <c r="C1751" s="1" t="s">
        <v>2482</v>
      </c>
      <c r="D1751" s="1">
        <v>54</v>
      </c>
      <c r="E1751" s="1">
        <v>132786</v>
      </c>
      <c r="F1751" s="1">
        <v>108</v>
      </c>
      <c r="G1751" s="1" t="s">
        <v>559</v>
      </c>
      <c r="H1751" s="1" t="s">
        <v>66</v>
      </c>
      <c r="I1751" s="1" t="s">
        <v>67</v>
      </c>
      <c r="J1751" s="1" t="s">
        <v>68</v>
      </c>
      <c r="K1751" s="1" t="s">
        <v>60</v>
      </c>
      <c r="L1751" s="1" t="s">
        <v>96</v>
      </c>
      <c r="M1751" s="1" t="s">
        <v>208</v>
      </c>
      <c r="N1751" s="1">
        <v>236</v>
      </c>
      <c r="O1751" s="2">
        <v>12744</v>
      </c>
      <c r="P1751" s="1">
        <v>11</v>
      </c>
      <c r="Q1751" s="1">
        <v>20240119</v>
      </c>
      <c r="R1751" s="1">
        <v>20240119</v>
      </c>
      <c r="S1751" s="1">
        <v>20240119</v>
      </c>
      <c r="T1751" s="1" t="s">
        <v>38</v>
      </c>
      <c r="U1751" s="1" t="b">
        <v>0</v>
      </c>
      <c r="V1751" s="1" t="b">
        <v>0</v>
      </c>
      <c r="W1751" s="1" t="str" cm="1">
        <f t="array" ref="W1751">_xlfn.XLOOKUP(MID(JuchuZan[[#This Row],[Item'#]],2,3),INDEX(_dtRg_Material,,1),INDEX(_dtRg_Material,,2),"-")</f>
        <v>-</v>
      </c>
      <c r="X1751" s="1">
        <f>JuchuZan[[#This Row],[Total Length]]/JuchuZan[[#This Row],[OrderQty]]</f>
        <v>2459</v>
      </c>
      <c r="Y1751" s="87">
        <f>JuchuZan[[#This Row],[TotalPrice]]+Y1750</f>
        <v>5547902.4600000028</v>
      </c>
      <c r="Z17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751" s="1">
        <f>JuchuZan[[#This Row],[Total Length]]/JuchuZan[[#This Row],[Total Block]]</f>
        <v>1229.5</v>
      </c>
      <c r="AB1751" s="1">
        <f>JuchuZan[[#This Row],[TotalPrice]]/JuchuZan[[#This Row],[OrderQty]]</f>
        <v>236</v>
      </c>
      <c r="AC1751" s="1" t="e">
        <f>_xlfn.XLOOKUP(JuchuZan[[#This Row],[H'#]],#REF!,#REF!,"NA",0)</f>
        <v>#REF!</v>
      </c>
      <c r="AD1751" s="1" t="e">
        <f>_xlfn.XLOOKUP(JuchuZan[[#This Row],[H'#]],#REF!,#REF!,"NA",0)</f>
        <v>#REF!</v>
      </c>
      <c r="AE1751" s="1" t="str">
        <f>_xlfn.XLOOKUP(JuchuZan[[#This Row],[H'#]],[3]Sheet1!$H$2:$H$1079,[3]Sheet1!$B$2:$B$1079,"NA",0)</f>
        <v>NA</v>
      </c>
    </row>
    <row r="1752" spans="1:31" hidden="1">
      <c r="A1752" s="1" t="s">
        <v>3970</v>
      </c>
      <c r="B1752" s="1" t="s">
        <v>3584</v>
      </c>
      <c r="C1752" s="1" t="s">
        <v>3585</v>
      </c>
      <c r="D1752" s="1">
        <v>50</v>
      </c>
      <c r="E1752" s="1">
        <v>0</v>
      </c>
      <c r="F1752" s="1">
        <v>50</v>
      </c>
      <c r="G1752" s="1" t="s">
        <v>1961</v>
      </c>
      <c r="H1752" s="1" t="s">
        <v>1171</v>
      </c>
      <c r="I1752" s="1" t="s">
        <v>233</v>
      </c>
      <c r="J1752" s="1" t="s">
        <v>51</v>
      </c>
      <c r="K1752" s="1" t="s">
        <v>105</v>
      </c>
      <c r="L1752" s="1" t="s">
        <v>38</v>
      </c>
      <c r="M1752" s="1" t="s">
        <v>38</v>
      </c>
      <c r="N1752" s="1">
        <v>73</v>
      </c>
      <c r="O1752" s="2">
        <v>3650</v>
      </c>
      <c r="P1752" s="1">
        <v>11</v>
      </c>
      <c r="Q1752" s="1">
        <v>20240119</v>
      </c>
      <c r="R1752" s="1">
        <v>20240119</v>
      </c>
      <c r="S1752" s="1">
        <v>20240119</v>
      </c>
      <c r="T1752" s="1" t="s">
        <v>38</v>
      </c>
      <c r="U1752" s="1" t="b">
        <v>0</v>
      </c>
      <c r="V1752" s="1" t="b">
        <v>0</v>
      </c>
      <c r="W1752" s="1" t="str" cm="1">
        <f t="array" ref="W1752">_xlfn.XLOOKUP(MID(JuchuZan[[#This Row],[Item'#]],2,3),INDEX(_dtRg_Material,,1),INDEX(_dtRg_Material,,2),"-")</f>
        <v>-</v>
      </c>
      <c r="X1752" s="1">
        <f>JuchuZan[[#This Row],[Total Length]]/JuchuZan[[#This Row],[OrderQty]]</f>
        <v>0</v>
      </c>
      <c r="Y1752" s="87">
        <f>JuchuZan[[#This Row],[TotalPrice]]+Y1751</f>
        <v>5551552.4600000028</v>
      </c>
      <c r="Z17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2" s="1">
        <f>JuchuZan[[#This Row],[Total Length]]/JuchuZan[[#This Row],[Total Block]]</f>
        <v>0</v>
      </c>
      <c r="AB1752" s="1">
        <f>JuchuZan[[#This Row],[TotalPrice]]/JuchuZan[[#This Row],[OrderQty]]</f>
        <v>73</v>
      </c>
      <c r="AC1752" s="1" t="e">
        <f>_xlfn.XLOOKUP(JuchuZan[[#This Row],[H'#]],#REF!,#REF!,"NA",0)</f>
        <v>#REF!</v>
      </c>
      <c r="AD1752" s="1" t="e">
        <f>_xlfn.XLOOKUP(JuchuZan[[#This Row],[H'#]],#REF!,#REF!,"NA",0)</f>
        <v>#REF!</v>
      </c>
      <c r="AE1752" s="1" t="str">
        <f>_xlfn.XLOOKUP(JuchuZan[[#This Row],[H'#]],[3]Sheet1!$H$2:$H$1079,[3]Sheet1!$B$2:$B$1079,"NA",0)</f>
        <v>NA</v>
      </c>
    </row>
    <row r="1753" spans="1:31" hidden="1">
      <c r="A1753" s="1" t="s">
        <v>3971</v>
      </c>
      <c r="B1753" s="1" t="s">
        <v>2692</v>
      </c>
      <c r="C1753" s="1" t="s">
        <v>2693</v>
      </c>
      <c r="D1753" s="1">
        <v>100</v>
      </c>
      <c r="E1753" s="1">
        <v>63000</v>
      </c>
      <c r="F1753" s="1">
        <v>100</v>
      </c>
      <c r="G1753" s="1" t="s">
        <v>135</v>
      </c>
      <c r="H1753" s="1" t="s">
        <v>172</v>
      </c>
      <c r="I1753" s="1" t="s">
        <v>173</v>
      </c>
      <c r="J1753" s="1" t="s">
        <v>174</v>
      </c>
      <c r="K1753" s="1" t="s">
        <v>38</v>
      </c>
      <c r="L1753" s="1" t="s">
        <v>38</v>
      </c>
      <c r="M1753" s="1" t="s">
        <v>38</v>
      </c>
      <c r="N1753" s="1">
        <v>79.77</v>
      </c>
      <c r="O1753" s="2">
        <v>7977</v>
      </c>
      <c r="P1753" s="1">
        <v>11</v>
      </c>
      <c r="Q1753" s="1">
        <v>20240126</v>
      </c>
      <c r="R1753" s="1">
        <v>20240119</v>
      </c>
      <c r="S1753" s="1">
        <v>20240119</v>
      </c>
      <c r="T1753" s="1" t="s">
        <v>38</v>
      </c>
      <c r="U1753" s="1" t="b">
        <v>0</v>
      </c>
      <c r="V1753" s="1" t="b">
        <v>0</v>
      </c>
      <c r="W1753" s="1" t="str" cm="1">
        <f t="array" ref="W1753">_xlfn.XLOOKUP(MID(JuchuZan[[#This Row],[Item'#]],2,3),INDEX(_dtRg_Material,,1),INDEX(_dtRg_Material,,2),"-")</f>
        <v>M</v>
      </c>
      <c r="X1753" s="1">
        <f>JuchuZan[[#This Row],[Total Length]]/JuchuZan[[#This Row],[OrderQty]]</f>
        <v>630</v>
      </c>
      <c r="Y1753" s="87">
        <f>JuchuZan[[#This Row],[TotalPrice]]+Y1752</f>
        <v>5559529.4600000028</v>
      </c>
      <c r="Z17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3" s="1">
        <f>JuchuZan[[#This Row],[Total Length]]/JuchuZan[[#This Row],[Total Block]]</f>
        <v>630</v>
      </c>
      <c r="AB1753" s="1">
        <f>JuchuZan[[#This Row],[TotalPrice]]/JuchuZan[[#This Row],[OrderQty]]</f>
        <v>79.77</v>
      </c>
      <c r="AC1753" s="1" t="e">
        <f>_xlfn.XLOOKUP(JuchuZan[[#This Row],[H'#]],#REF!,#REF!,"NA",0)</f>
        <v>#REF!</v>
      </c>
      <c r="AD1753" s="1" t="e">
        <f>_xlfn.XLOOKUP(JuchuZan[[#This Row],[H'#]],#REF!,#REF!,"NA",0)</f>
        <v>#REF!</v>
      </c>
      <c r="AE1753" s="1" t="str">
        <f>_xlfn.XLOOKUP(JuchuZan[[#This Row],[H'#]],[3]Sheet1!$H$2:$H$1079,[3]Sheet1!$B$2:$B$1079,"NA",0)</f>
        <v>NA</v>
      </c>
    </row>
    <row r="1754" spans="1:31" hidden="1">
      <c r="A1754" s="1" t="s">
        <v>3972</v>
      </c>
      <c r="B1754" s="1" t="s">
        <v>142</v>
      </c>
      <c r="C1754" s="1" t="s">
        <v>143</v>
      </c>
      <c r="D1754" s="1">
        <v>50</v>
      </c>
      <c r="E1754" s="1">
        <v>0</v>
      </c>
      <c r="F1754" s="1">
        <v>50</v>
      </c>
      <c r="G1754" s="1" t="s">
        <v>144</v>
      </c>
      <c r="H1754" s="1" t="s">
        <v>49</v>
      </c>
      <c r="I1754" s="1" t="s">
        <v>50</v>
      </c>
      <c r="J1754" s="1" t="s">
        <v>59</v>
      </c>
      <c r="K1754" s="1" t="s">
        <v>82</v>
      </c>
      <c r="L1754" s="1" t="s">
        <v>61</v>
      </c>
      <c r="M1754" s="1" t="s">
        <v>38</v>
      </c>
      <c r="N1754" s="1">
        <v>27.77</v>
      </c>
      <c r="O1754" s="2">
        <v>1388.5</v>
      </c>
      <c r="P1754" s="1">
        <v>11</v>
      </c>
      <c r="Q1754" s="1">
        <v>20240110</v>
      </c>
      <c r="R1754" s="1">
        <v>20240119</v>
      </c>
      <c r="S1754" s="1">
        <v>20240119</v>
      </c>
      <c r="T1754" s="1" t="s">
        <v>38</v>
      </c>
      <c r="U1754" s="1" t="b">
        <v>1</v>
      </c>
      <c r="V1754" s="1" t="b">
        <v>0</v>
      </c>
      <c r="W1754" s="1" t="str" cm="1">
        <f t="array" ref="W1754">_xlfn.XLOOKUP(MID(JuchuZan[[#This Row],[Item'#]],2,3),INDEX(_dtRg_Material,,1),INDEX(_dtRg_Material,,2),"-")</f>
        <v>-</v>
      </c>
      <c r="X1754" s="1">
        <f>JuchuZan[[#This Row],[Total Length]]/JuchuZan[[#This Row],[OrderQty]]</f>
        <v>0</v>
      </c>
      <c r="Y1754" s="87">
        <f>JuchuZan[[#This Row],[TotalPrice]]+Y1753</f>
        <v>5560917.9600000028</v>
      </c>
      <c r="Z17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4" s="1">
        <f>JuchuZan[[#This Row],[Total Length]]/JuchuZan[[#This Row],[Total Block]]</f>
        <v>0</v>
      </c>
      <c r="AB1754" s="1">
        <f>JuchuZan[[#This Row],[TotalPrice]]/JuchuZan[[#This Row],[OrderQty]]</f>
        <v>27.77</v>
      </c>
      <c r="AC1754" s="1" t="e">
        <f>_xlfn.XLOOKUP(JuchuZan[[#This Row],[H'#]],#REF!,#REF!,"NA",0)</f>
        <v>#REF!</v>
      </c>
      <c r="AD1754" s="1" t="e">
        <f>_xlfn.XLOOKUP(JuchuZan[[#This Row],[H'#]],#REF!,#REF!,"NA",0)</f>
        <v>#REF!</v>
      </c>
      <c r="AE1754" s="1" t="str">
        <f>_xlfn.XLOOKUP(JuchuZan[[#This Row],[H'#]],[3]Sheet1!$H$2:$H$1079,[3]Sheet1!$B$2:$B$1079,"NA",0)</f>
        <v>NA</v>
      </c>
    </row>
    <row r="1755" spans="1:31" hidden="1">
      <c r="A1755" s="1" t="s">
        <v>3973</v>
      </c>
      <c r="B1755" s="1" t="s">
        <v>142</v>
      </c>
      <c r="C1755" s="1" t="s">
        <v>143</v>
      </c>
      <c r="D1755" s="1">
        <v>18</v>
      </c>
      <c r="E1755" s="1">
        <v>0</v>
      </c>
      <c r="F1755" s="1">
        <v>18</v>
      </c>
      <c r="G1755" s="1" t="s">
        <v>144</v>
      </c>
      <c r="H1755" s="1" t="s">
        <v>49</v>
      </c>
      <c r="I1755" s="1" t="s">
        <v>50</v>
      </c>
      <c r="J1755" s="1" t="s">
        <v>59</v>
      </c>
      <c r="K1755" s="1" t="s">
        <v>82</v>
      </c>
      <c r="L1755" s="1" t="s">
        <v>61</v>
      </c>
      <c r="M1755" s="1" t="s">
        <v>38</v>
      </c>
      <c r="N1755" s="1">
        <v>27.77</v>
      </c>
      <c r="O1755" s="2">
        <v>499.86</v>
      </c>
      <c r="P1755" s="1">
        <v>11</v>
      </c>
      <c r="Q1755" s="1">
        <v>20240111</v>
      </c>
      <c r="R1755" s="1">
        <v>20240119</v>
      </c>
      <c r="S1755" s="1">
        <v>20240119</v>
      </c>
      <c r="T1755" s="1" t="s">
        <v>38</v>
      </c>
      <c r="U1755" s="1" t="b">
        <v>1</v>
      </c>
      <c r="V1755" s="1" t="b">
        <v>0</v>
      </c>
      <c r="W1755" s="1" t="str" cm="1">
        <f t="array" ref="W1755">_xlfn.XLOOKUP(MID(JuchuZan[[#This Row],[Item'#]],2,3),INDEX(_dtRg_Material,,1),INDEX(_dtRg_Material,,2),"-")</f>
        <v>-</v>
      </c>
      <c r="X1755" s="1">
        <f>JuchuZan[[#This Row],[Total Length]]/JuchuZan[[#This Row],[OrderQty]]</f>
        <v>0</v>
      </c>
      <c r="Y1755" s="87">
        <f>JuchuZan[[#This Row],[TotalPrice]]+Y1754</f>
        <v>5561417.8200000031</v>
      </c>
      <c r="Z17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5" s="1">
        <f>JuchuZan[[#This Row],[Total Length]]/JuchuZan[[#This Row],[Total Block]]</f>
        <v>0</v>
      </c>
      <c r="AB1755" s="1">
        <f>JuchuZan[[#This Row],[TotalPrice]]/JuchuZan[[#This Row],[OrderQty]]</f>
        <v>27.77</v>
      </c>
      <c r="AC1755" s="1" t="e">
        <f>_xlfn.XLOOKUP(JuchuZan[[#This Row],[H'#]],#REF!,#REF!,"NA",0)</f>
        <v>#REF!</v>
      </c>
      <c r="AD1755" s="1" t="e">
        <f>_xlfn.XLOOKUP(JuchuZan[[#This Row],[H'#]],#REF!,#REF!,"NA",0)</f>
        <v>#REF!</v>
      </c>
      <c r="AE1755" s="1" t="str">
        <f>_xlfn.XLOOKUP(JuchuZan[[#This Row],[H'#]],[3]Sheet1!$H$2:$H$1079,[3]Sheet1!$B$2:$B$1079,"NA",0)</f>
        <v>NA</v>
      </c>
    </row>
    <row r="1756" spans="1:31" hidden="1">
      <c r="A1756" s="1" t="s">
        <v>3974</v>
      </c>
      <c r="B1756" s="1" t="s">
        <v>142</v>
      </c>
      <c r="C1756" s="1" t="s">
        <v>143</v>
      </c>
      <c r="D1756" s="1">
        <v>100</v>
      </c>
      <c r="E1756" s="1">
        <v>0</v>
      </c>
      <c r="F1756" s="1">
        <v>100</v>
      </c>
      <c r="G1756" s="1" t="s">
        <v>144</v>
      </c>
      <c r="H1756" s="1" t="s">
        <v>49</v>
      </c>
      <c r="I1756" s="1" t="s">
        <v>50</v>
      </c>
      <c r="J1756" s="1" t="s">
        <v>59</v>
      </c>
      <c r="K1756" s="1" t="s">
        <v>82</v>
      </c>
      <c r="L1756" s="1" t="s">
        <v>61</v>
      </c>
      <c r="M1756" s="1" t="s">
        <v>38</v>
      </c>
      <c r="N1756" s="1">
        <v>27.77</v>
      </c>
      <c r="O1756" s="2">
        <v>2777</v>
      </c>
      <c r="P1756" s="1">
        <v>11</v>
      </c>
      <c r="Q1756" s="1">
        <v>20240123</v>
      </c>
      <c r="R1756" s="1">
        <v>20240123</v>
      </c>
      <c r="S1756" s="1">
        <v>20240123</v>
      </c>
      <c r="T1756" s="1" t="s">
        <v>38</v>
      </c>
      <c r="U1756" s="1" t="b">
        <v>1</v>
      </c>
      <c r="V1756" s="1" t="b">
        <v>0</v>
      </c>
      <c r="W1756" s="1" t="str" cm="1">
        <f t="array" ref="W1756">_xlfn.XLOOKUP(MID(JuchuZan[[#This Row],[Item'#]],2,3),INDEX(_dtRg_Material,,1),INDEX(_dtRg_Material,,2),"-")</f>
        <v>-</v>
      </c>
      <c r="X1756" s="1">
        <f>JuchuZan[[#This Row],[Total Length]]/JuchuZan[[#This Row],[OrderQty]]</f>
        <v>0</v>
      </c>
      <c r="Y1756" s="87">
        <f>JuchuZan[[#This Row],[TotalPrice]]+Y1755</f>
        <v>5564194.8200000031</v>
      </c>
      <c r="Z17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6" s="1">
        <f>JuchuZan[[#This Row],[Total Length]]/JuchuZan[[#This Row],[Total Block]]</f>
        <v>0</v>
      </c>
      <c r="AB1756" s="1">
        <f>JuchuZan[[#This Row],[TotalPrice]]/JuchuZan[[#This Row],[OrderQty]]</f>
        <v>27.77</v>
      </c>
      <c r="AC1756" s="1" t="e">
        <f>_xlfn.XLOOKUP(JuchuZan[[#This Row],[H'#]],#REF!,#REF!,"NA",0)</f>
        <v>#REF!</v>
      </c>
      <c r="AD1756" s="1" t="e">
        <f>_xlfn.XLOOKUP(JuchuZan[[#This Row],[H'#]],#REF!,#REF!,"NA",0)</f>
        <v>#REF!</v>
      </c>
      <c r="AE1756" s="1" t="str">
        <f>_xlfn.XLOOKUP(JuchuZan[[#This Row],[H'#]],[3]Sheet1!$H$2:$H$1079,[3]Sheet1!$B$2:$B$1079,"NA",0)</f>
        <v>NA</v>
      </c>
    </row>
    <row r="1757" spans="1:31" hidden="1">
      <c r="A1757" s="1" t="s">
        <v>3975</v>
      </c>
      <c r="B1757" s="1" t="s">
        <v>2775</v>
      </c>
      <c r="C1757" s="1" t="s">
        <v>2776</v>
      </c>
      <c r="D1757" s="1">
        <v>50</v>
      </c>
      <c r="E1757" s="1">
        <v>13500</v>
      </c>
      <c r="F1757" s="1">
        <v>50</v>
      </c>
      <c r="G1757" s="1" t="s">
        <v>2022</v>
      </c>
      <c r="H1757" s="1" t="s">
        <v>172</v>
      </c>
      <c r="I1757" s="1" t="s">
        <v>173</v>
      </c>
      <c r="J1757" s="1" t="s">
        <v>243</v>
      </c>
      <c r="K1757" s="1" t="s">
        <v>38</v>
      </c>
      <c r="L1757" s="1" t="s">
        <v>38</v>
      </c>
      <c r="M1757" s="1" t="s">
        <v>38</v>
      </c>
      <c r="N1757" s="1">
        <v>46.45</v>
      </c>
      <c r="O1757" s="2">
        <v>2322.5</v>
      </c>
      <c r="P1757" s="1">
        <v>11</v>
      </c>
      <c r="Q1757" s="1">
        <v>20240123</v>
      </c>
      <c r="R1757" s="1">
        <v>20240123</v>
      </c>
      <c r="S1757" s="1">
        <v>20240123</v>
      </c>
      <c r="T1757" s="1" t="s">
        <v>38</v>
      </c>
      <c r="U1757" s="1" t="b">
        <v>0</v>
      </c>
      <c r="V1757" s="1" t="b">
        <v>0</v>
      </c>
      <c r="W1757" s="1" t="str" cm="1">
        <f t="array" ref="W1757">_xlfn.XLOOKUP(MID(JuchuZan[[#This Row],[Item'#]],2,3),INDEX(_dtRg_Material,,1),INDEX(_dtRg_Material,,2),"-")</f>
        <v>M</v>
      </c>
      <c r="X1757" s="1">
        <f>JuchuZan[[#This Row],[Total Length]]/JuchuZan[[#This Row],[OrderQty]]</f>
        <v>270</v>
      </c>
      <c r="Y1757" s="87">
        <f>JuchuZan[[#This Row],[TotalPrice]]+Y1756</f>
        <v>5566517.3200000031</v>
      </c>
      <c r="Z17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7" s="1">
        <f>JuchuZan[[#This Row],[Total Length]]/JuchuZan[[#This Row],[Total Block]]</f>
        <v>270</v>
      </c>
      <c r="AB1757" s="1">
        <f>JuchuZan[[#This Row],[TotalPrice]]/JuchuZan[[#This Row],[OrderQty]]</f>
        <v>46.45</v>
      </c>
      <c r="AC1757" s="1" t="e">
        <f>_xlfn.XLOOKUP(JuchuZan[[#This Row],[H'#]],#REF!,#REF!,"NA",0)</f>
        <v>#REF!</v>
      </c>
      <c r="AD1757" s="1" t="e">
        <f>_xlfn.XLOOKUP(JuchuZan[[#This Row],[H'#]],#REF!,#REF!,"NA",0)</f>
        <v>#REF!</v>
      </c>
      <c r="AE1757" s="1" t="str">
        <f>_xlfn.XLOOKUP(JuchuZan[[#This Row],[H'#]],[3]Sheet1!$H$2:$H$1079,[3]Sheet1!$B$2:$B$1079,"NA",0)</f>
        <v>NA</v>
      </c>
    </row>
    <row r="1758" spans="1:31" hidden="1">
      <c r="A1758" s="1" t="s">
        <v>3976</v>
      </c>
      <c r="B1758" s="1" t="s">
        <v>3910</v>
      </c>
      <c r="C1758" s="1" t="s">
        <v>3911</v>
      </c>
      <c r="D1758" s="1">
        <v>9</v>
      </c>
      <c r="E1758" s="1">
        <v>0</v>
      </c>
      <c r="F1758" s="1">
        <v>9</v>
      </c>
      <c r="G1758" s="1" t="s">
        <v>848</v>
      </c>
      <c r="H1758" s="1" t="s">
        <v>270</v>
      </c>
      <c r="I1758" s="1" t="s">
        <v>271</v>
      </c>
      <c r="J1758" s="1" t="s">
        <v>421</v>
      </c>
      <c r="K1758" s="1" t="s">
        <v>227</v>
      </c>
      <c r="L1758" s="1" t="s">
        <v>38</v>
      </c>
      <c r="M1758" s="1" t="s">
        <v>38</v>
      </c>
      <c r="N1758" s="1">
        <v>1904</v>
      </c>
      <c r="O1758" s="2">
        <v>17136</v>
      </c>
      <c r="P1758" s="1">
        <v>11</v>
      </c>
      <c r="Q1758" s="1">
        <v>20240205</v>
      </c>
      <c r="R1758" s="1">
        <v>20240123</v>
      </c>
      <c r="S1758" s="1">
        <v>20240202</v>
      </c>
      <c r="T1758" s="1" t="s">
        <v>38</v>
      </c>
      <c r="U1758" s="1" t="b">
        <v>0</v>
      </c>
      <c r="V1758" s="1" t="b">
        <v>0</v>
      </c>
      <c r="W1758" s="1" t="str" cm="1">
        <f t="array" ref="W1758">_xlfn.XLOOKUP(MID(JuchuZan[[#This Row],[Item'#]],2,3),INDEX(_dtRg_Material,,1),INDEX(_dtRg_Material,,2),"-")</f>
        <v>-</v>
      </c>
      <c r="X1758" s="1">
        <f>JuchuZan[[#This Row],[Total Length]]/JuchuZan[[#This Row],[OrderQty]]</f>
        <v>0</v>
      </c>
      <c r="Y1758" s="87">
        <f>JuchuZan[[#This Row],[TotalPrice]]+Y1757</f>
        <v>5583653.3200000031</v>
      </c>
      <c r="Z17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8" s="1">
        <f>JuchuZan[[#This Row],[Total Length]]/JuchuZan[[#This Row],[Total Block]]</f>
        <v>0</v>
      </c>
      <c r="AB1758" s="1">
        <f>JuchuZan[[#This Row],[TotalPrice]]/JuchuZan[[#This Row],[OrderQty]]</f>
        <v>1904</v>
      </c>
      <c r="AC1758" s="1" t="e">
        <f>_xlfn.XLOOKUP(JuchuZan[[#This Row],[H'#]],#REF!,#REF!,"NA",0)</f>
        <v>#REF!</v>
      </c>
      <c r="AD1758" s="1" t="e">
        <f>_xlfn.XLOOKUP(JuchuZan[[#This Row],[H'#]],#REF!,#REF!,"NA",0)</f>
        <v>#REF!</v>
      </c>
      <c r="AE1758" s="1" t="str">
        <f>_xlfn.XLOOKUP(JuchuZan[[#This Row],[H'#]],[3]Sheet1!$H$2:$H$1079,[3]Sheet1!$B$2:$B$1079,"NA",0)</f>
        <v>NA</v>
      </c>
    </row>
    <row r="1759" spans="1:31" hidden="1">
      <c r="A1759" s="1" t="s">
        <v>3977</v>
      </c>
      <c r="B1759" s="1" t="s">
        <v>3910</v>
      </c>
      <c r="C1759" s="1" t="s">
        <v>3911</v>
      </c>
      <c r="D1759" s="1">
        <v>1</v>
      </c>
      <c r="E1759" s="1">
        <v>0</v>
      </c>
      <c r="F1759" s="1">
        <v>1</v>
      </c>
      <c r="G1759" s="1" t="s">
        <v>848</v>
      </c>
      <c r="H1759" s="1" t="s">
        <v>270</v>
      </c>
      <c r="I1759" s="1" t="s">
        <v>271</v>
      </c>
      <c r="J1759" s="1" t="s">
        <v>421</v>
      </c>
      <c r="K1759" s="1" t="s">
        <v>227</v>
      </c>
      <c r="L1759" s="1" t="s">
        <v>38</v>
      </c>
      <c r="M1759" s="1" t="s">
        <v>38</v>
      </c>
      <c r="N1759" s="1">
        <v>1904</v>
      </c>
      <c r="O1759" s="2">
        <v>1904</v>
      </c>
      <c r="P1759" s="1">
        <v>11</v>
      </c>
      <c r="Q1759" s="1">
        <v>20240205</v>
      </c>
      <c r="R1759" s="1">
        <v>20240123</v>
      </c>
      <c r="S1759" s="1">
        <v>20240205</v>
      </c>
      <c r="T1759" s="1" t="s">
        <v>38</v>
      </c>
      <c r="U1759" s="1" t="b">
        <v>0</v>
      </c>
      <c r="V1759" s="1" t="b">
        <v>0</v>
      </c>
      <c r="W1759" s="1" t="str" cm="1">
        <f t="array" ref="W1759">_xlfn.XLOOKUP(MID(JuchuZan[[#This Row],[Item'#]],2,3),INDEX(_dtRg_Material,,1),INDEX(_dtRg_Material,,2),"-")</f>
        <v>-</v>
      </c>
      <c r="X1759" s="1">
        <f>JuchuZan[[#This Row],[Total Length]]/JuchuZan[[#This Row],[OrderQty]]</f>
        <v>0</v>
      </c>
      <c r="Y1759" s="87">
        <f>JuchuZan[[#This Row],[TotalPrice]]+Y1758</f>
        <v>5585557.3200000031</v>
      </c>
      <c r="Z17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59" s="1">
        <f>JuchuZan[[#This Row],[Total Length]]/JuchuZan[[#This Row],[Total Block]]</f>
        <v>0</v>
      </c>
      <c r="AB1759" s="1">
        <f>JuchuZan[[#This Row],[TotalPrice]]/JuchuZan[[#This Row],[OrderQty]]</f>
        <v>1904</v>
      </c>
      <c r="AC1759" s="1" t="e">
        <f>_xlfn.XLOOKUP(JuchuZan[[#This Row],[H'#]],#REF!,#REF!,"NA",0)</f>
        <v>#REF!</v>
      </c>
      <c r="AD1759" s="1" t="e">
        <f>_xlfn.XLOOKUP(JuchuZan[[#This Row],[H'#]],#REF!,#REF!,"NA",0)</f>
        <v>#REF!</v>
      </c>
      <c r="AE1759" s="1" t="str">
        <f>_xlfn.XLOOKUP(JuchuZan[[#This Row],[H'#]],[3]Sheet1!$H$2:$H$1079,[3]Sheet1!$B$2:$B$1079,"NA",0)</f>
        <v>NA</v>
      </c>
    </row>
    <row r="1760" spans="1:31" hidden="1">
      <c r="A1760" s="1" t="s">
        <v>3978</v>
      </c>
      <c r="B1760" s="1" t="s">
        <v>3928</v>
      </c>
      <c r="C1760" s="1" t="s">
        <v>3929</v>
      </c>
      <c r="D1760" s="1">
        <v>6</v>
      </c>
      <c r="E1760" s="1">
        <v>4140</v>
      </c>
      <c r="F1760" s="1">
        <v>12</v>
      </c>
      <c r="G1760" s="1" t="s">
        <v>1789</v>
      </c>
      <c r="H1760" s="1" t="s">
        <v>102</v>
      </c>
      <c r="I1760" s="1" t="s">
        <v>103</v>
      </c>
      <c r="J1760" s="1" t="s">
        <v>104</v>
      </c>
      <c r="K1760" s="1" t="s">
        <v>105</v>
      </c>
      <c r="L1760" s="1" t="s">
        <v>38</v>
      </c>
      <c r="M1760" s="1" t="s">
        <v>53</v>
      </c>
      <c r="N1760" s="1">
        <v>115.81</v>
      </c>
      <c r="O1760" s="2">
        <v>694.86</v>
      </c>
      <c r="P1760" s="1">
        <v>11</v>
      </c>
      <c r="Q1760" s="1">
        <v>20240124</v>
      </c>
      <c r="R1760" s="1">
        <v>20240124</v>
      </c>
      <c r="S1760" s="1">
        <v>20240124</v>
      </c>
      <c r="T1760" s="1" t="s">
        <v>38</v>
      </c>
      <c r="U1760" s="1" t="b">
        <v>0</v>
      </c>
      <c r="V1760" s="1" t="b">
        <v>0</v>
      </c>
      <c r="W1760" s="1" t="str" cm="1">
        <f t="array" ref="W1760">_xlfn.XLOOKUP(MID(JuchuZan[[#This Row],[Item'#]],2,3),INDEX(_dtRg_Material,,1),INDEX(_dtRg_Material,,2),"-")</f>
        <v>-</v>
      </c>
      <c r="X1760" s="1">
        <f>JuchuZan[[#This Row],[Total Length]]/JuchuZan[[#This Row],[OrderQty]]</f>
        <v>690</v>
      </c>
      <c r="Y1760" s="87">
        <f>JuchuZan[[#This Row],[TotalPrice]]+Y1759</f>
        <v>5586252.1800000034</v>
      </c>
      <c r="Z17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0" s="1">
        <f>JuchuZan[[#This Row],[Total Length]]/JuchuZan[[#This Row],[Total Block]]</f>
        <v>345</v>
      </c>
      <c r="AB1760" s="1">
        <f>JuchuZan[[#This Row],[TotalPrice]]/JuchuZan[[#This Row],[OrderQty]]</f>
        <v>115.81</v>
      </c>
      <c r="AC1760" s="1" t="e">
        <f>_xlfn.XLOOKUP(JuchuZan[[#This Row],[H'#]],#REF!,#REF!,"NA",0)</f>
        <v>#REF!</v>
      </c>
      <c r="AD1760" s="1" t="e">
        <f>_xlfn.XLOOKUP(JuchuZan[[#This Row],[H'#]],#REF!,#REF!,"NA",0)</f>
        <v>#REF!</v>
      </c>
      <c r="AE1760" s="1" t="str">
        <f>_xlfn.XLOOKUP(JuchuZan[[#This Row],[H'#]],[3]Sheet1!$H$2:$H$1079,[3]Sheet1!$B$2:$B$1079,"NA",0)</f>
        <v>NA</v>
      </c>
    </row>
    <row r="1761" spans="1:31" hidden="1">
      <c r="A1761" s="1" t="s">
        <v>3979</v>
      </c>
      <c r="B1761" s="1" t="s">
        <v>99</v>
      </c>
      <c r="C1761" s="1" t="s">
        <v>100</v>
      </c>
      <c r="D1761" s="1">
        <v>9</v>
      </c>
      <c r="E1761" s="1">
        <v>6840</v>
      </c>
      <c r="F1761" s="1">
        <v>18</v>
      </c>
      <c r="G1761" s="1" t="s">
        <v>101</v>
      </c>
      <c r="H1761" s="1" t="s">
        <v>102</v>
      </c>
      <c r="I1761" s="1" t="s">
        <v>103</v>
      </c>
      <c r="J1761" s="1" t="s">
        <v>104</v>
      </c>
      <c r="K1761" s="1" t="s">
        <v>105</v>
      </c>
      <c r="L1761" s="1" t="s">
        <v>106</v>
      </c>
      <c r="M1761" s="1" t="s">
        <v>53</v>
      </c>
      <c r="N1761" s="1">
        <v>217.78</v>
      </c>
      <c r="O1761" s="2">
        <v>1960.02</v>
      </c>
      <c r="P1761" s="1">
        <v>11</v>
      </c>
      <c r="Q1761" s="1">
        <v>20240124</v>
      </c>
      <c r="R1761" s="1">
        <v>20240124</v>
      </c>
      <c r="S1761" s="1">
        <v>20240124</v>
      </c>
      <c r="T1761" s="1" t="s">
        <v>38</v>
      </c>
      <c r="U1761" s="1" t="b">
        <v>0</v>
      </c>
      <c r="V1761" s="1" t="b">
        <v>0</v>
      </c>
      <c r="W1761" s="1" t="str" cm="1">
        <f t="array" ref="W1761">_xlfn.XLOOKUP(MID(JuchuZan[[#This Row],[Item'#]],2,3),INDEX(_dtRg_Material,,1),INDEX(_dtRg_Material,,2),"-")</f>
        <v>-</v>
      </c>
      <c r="X1761" s="1">
        <f>JuchuZan[[#This Row],[Total Length]]/JuchuZan[[#This Row],[OrderQty]]</f>
        <v>760</v>
      </c>
      <c r="Y1761" s="87">
        <f>JuchuZan[[#This Row],[TotalPrice]]+Y1760</f>
        <v>5588212.200000003</v>
      </c>
      <c r="Z17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1" s="1">
        <f>JuchuZan[[#This Row],[Total Length]]/JuchuZan[[#This Row],[Total Block]]</f>
        <v>380</v>
      </c>
      <c r="AB1761" s="1">
        <f>JuchuZan[[#This Row],[TotalPrice]]/JuchuZan[[#This Row],[OrderQty]]</f>
        <v>217.78</v>
      </c>
      <c r="AC1761" s="1" t="e">
        <f>_xlfn.XLOOKUP(JuchuZan[[#This Row],[H'#]],#REF!,#REF!,"NA",0)</f>
        <v>#REF!</v>
      </c>
      <c r="AD1761" s="1" t="e">
        <f>_xlfn.XLOOKUP(JuchuZan[[#This Row],[H'#]],#REF!,#REF!,"NA",0)</f>
        <v>#REF!</v>
      </c>
      <c r="AE1761" s="1" t="str">
        <f>_xlfn.XLOOKUP(JuchuZan[[#This Row],[H'#]],[3]Sheet1!$H$2:$H$1079,[3]Sheet1!$B$2:$B$1079,"NA",0)</f>
        <v>NA</v>
      </c>
    </row>
    <row r="1762" spans="1:31" hidden="1">
      <c r="A1762" s="1" t="s">
        <v>3980</v>
      </c>
      <c r="B1762" s="1" t="s">
        <v>2131</v>
      </c>
      <c r="C1762" s="1" t="s">
        <v>2132</v>
      </c>
      <c r="D1762" s="1">
        <v>4</v>
      </c>
      <c r="E1762" s="1">
        <v>2960</v>
      </c>
      <c r="F1762" s="1">
        <v>8</v>
      </c>
      <c r="G1762" s="1" t="s">
        <v>101</v>
      </c>
      <c r="H1762" s="1" t="s">
        <v>629</v>
      </c>
      <c r="I1762" s="1" t="s">
        <v>103</v>
      </c>
      <c r="J1762" s="1" t="s">
        <v>104</v>
      </c>
      <c r="K1762" s="1" t="s">
        <v>105</v>
      </c>
      <c r="L1762" s="1" t="s">
        <v>106</v>
      </c>
      <c r="M1762" s="1" t="s">
        <v>53</v>
      </c>
      <c r="N1762" s="1">
        <v>274.43</v>
      </c>
      <c r="O1762" s="2">
        <v>1097.72</v>
      </c>
      <c r="P1762" s="1">
        <v>11</v>
      </c>
      <c r="Q1762" s="1">
        <v>20240124</v>
      </c>
      <c r="R1762" s="1">
        <v>20240124</v>
      </c>
      <c r="S1762" s="1">
        <v>20240124</v>
      </c>
      <c r="T1762" s="1" t="s">
        <v>38</v>
      </c>
      <c r="U1762" s="1" t="b">
        <v>0</v>
      </c>
      <c r="V1762" s="1" t="b">
        <v>0</v>
      </c>
      <c r="W1762" s="1" t="str" cm="1">
        <f t="array" ref="W1762">_xlfn.XLOOKUP(MID(JuchuZan[[#This Row],[Item'#]],2,3),INDEX(_dtRg_Material,,1),INDEX(_dtRg_Material,,2),"-")</f>
        <v>M</v>
      </c>
      <c r="X1762" s="1">
        <f>JuchuZan[[#This Row],[Total Length]]/JuchuZan[[#This Row],[OrderQty]]</f>
        <v>740</v>
      </c>
      <c r="Y1762" s="87">
        <f>JuchuZan[[#This Row],[TotalPrice]]+Y1761</f>
        <v>5589309.9200000027</v>
      </c>
      <c r="Z17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2" s="1">
        <f>JuchuZan[[#This Row],[Total Length]]/JuchuZan[[#This Row],[Total Block]]</f>
        <v>370</v>
      </c>
      <c r="AB1762" s="1">
        <f>JuchuZan[[#This Row],[TotalPrice]]/JuchuZan[[#This Row],[OrderQty]]</f>
        <v>274.43</v>
      </c>
      <c r="AC1762" s="1" t="e">
        <f>_xlfn.XLOOKUP(JuchuZan[[#This Row],[H'#]],#REF!,#REF!,"NA",0)</f>
        <v>#REF!</v>
      </c>
      <c r="AD1762" s="1" t="e">
        <f>_xlfn.XLOOKUP(JuchuZan[[#This Row],[H'#]],#REF!,#REF!,"NA",0)</f>
        <v>#REF!</v>
      </c>
      <c r="AE1762" s="1" t="str">
        <f>_xlfn.XLOOKUP(JuchuZan[[#This Row],[H'#]],[3]Sheet1!$H$2:$H$1079,[3]Sheet1!$B$2:$B$1079,"NA",0)</f>
        <v>NA</v>
      </c>
    </row>
    <row r="1763" spans="1:31" hidden="1">
      <c r="A1763" s="1" t="s">
        <v>3981</v>
      </c>
      <c r="B1763" s="1" t="s">
        <v>3982</v>
      </c>
      <c r="C1763" s="1" t="s">
        <v>3983</v>
      </c>
      <c r="D1763" s="1">
        <v>1</v>
      </c>
      <c r="E1763" s="1">
        <v>0</v>
      </c>
      <c r="F1763" s="1">
        <v>0</v>
      </c>
      <c r="G1763" s="1" t="s">
        <v>269</v>
      </c>
      <c r="H1763" s="1" t="s">
        <v>3984</v>
      </c>
      <c r="I1763" s="1" t="s">
        <v>38</v>
      </c>
      <c r="J1763" s="1" t="s">
        <v>38</v>
      </c>
      <c r="K1763" s="1" t="s">
        <v>38</v>
      </c>
      <c r="L1763" s="1" t="s">
        <v>38</v>
      </c>
      <c r="M1763" s="1" t="s">
        <v>38</v>
      </c>
      <c r="N1763" s="1">
        <v>760</v>
      </c>
      <c r="O1763" s="2">
        <v>760</v>
      </c>
      <c r="P1763" s="1">
        <v>11</v>
      </c>
      <c r="Q1763" s="1">
        <v>20240124</v>
      </c>
      <c r="R1763" s="1">
        <v>20240124</v>
      </c>
      <c r="S1763" s="1">
        <v>20240124</v>
      </c>
      <c r="T1763" s="1" t="s">
        <v>38</v>
      </c>
      <c r="U1763" s="1" t="b">
        <v>0</v>
      </c>
      <c r="V1763" s="1" t="b">
        <v>0</v>
      </c>
      <c r="W1763" s="1" t="str" cm="1">
        <f t="array" ref="W1763">_xlfn.XLOOKUP(MID(JuchuZan[[#This Row],[Item'#]],2,3),INDEX(_dtRg_Material,,1),INDEX(_dtRg_Material,,2),"-")</f>
        <v>-</v>
      </c>
      <c r="X1763" s="1">
        <f>JuchuZan[[#This Row],[Total Length]]/JuchuZan[[#This Row],[OrderQty]]</f>
        <v>0</v>
      </c>
      <c r="Y1763" s="87">
        <f>JuchuZan[[#This Row],[TotalPrice]]+Y1762</f>
        <v>5590069.9200000027</v>
      </c>
      <c r="Z17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3" s="1" t="e">
        <f>JuchuZan[[#This Row],[Total Length]]/JuchuZan[[#This Row],[Total Block]]</f>
        <v>#DIV/0!</v>
      </c>
      <c r="AB1763" s="1">
        <f>JuchuZan[[#This Row],[TotalPrice]]/JuchuZan[[#This Row],[OrderQty]]</f>
        <v>760</v>
      </c>
      <c r="AC1763" s="1" t="e">
        <f>_xlfn.XLOOKUP(JuchuZan[[#This Row],[H'#]],#REF!,#REF!,"NA",0)</f>
        <v>#REF!</v>
      </c>
      <c r="AD1763" s="1" t="e">
        <f>_xlfn.XLOOKUP(JuchuZan[[#This Row],[H'#]],#REF!,#REF!,"NA",0)</f>
        <v>#REF!</v>
      </c>
      <c r="AE1763" s="1" t="str">
        <f>_xlfn.XLOOKUP(JuchuZan[[#This Row],[H'#]],[3]Sheet1!$H$2:$H$1079,[3]Sheet1!$B$2:$B$1079,"NA",0)</f>
        <v>NA</v>
      </c>
    </row>
    <row r="1764" spans="1:31" hidden="1">
      <c r="A1764" s="1" t="s">
        <v>3985</v>
      </c>
      <c r="B1764" s="1" t="s">
        <v>840</v>
      </c>
      <c r="C1764" s="1" t="s">
        <v>841</v>
      </c>
      <c r="D1764" s="1">
        <v>4</v>
      </c>
      <c r="E1764" s="1">
        <v>0</v>
      </c>
      <c r="F1764" s="1">
        <v>4</v>
      </c>
      <c r="G1764" s="1" t="s">
        <v>269</v>
      </c>
      <c r="H1764" s="1" t="s">
        <v>270</v>
      </c>
      <c r="I1764" s="1" t="s">
        <v>271</v>
      </c>
      <c r="J1764" s="1" t="s">
        <v>38</v>
      </c>
      <c r="K1764" s="1" t="s">
        <v>38</v>
      </c>
      <c r="L1764" s="1" t="s">
        <v>38</v>
      </c>
      <c r="M1764" s="1" t="s">
        <v>38</v>
      </c>
      <c r="N1764" s="1">
        <v>1929</v>
      </c>
      <c r="O1764" s="2">
        <v>7716</v>
      </c>
      <c r="P1764" s="1">
        <v>11</v>
      </c>
      <c r="Q1764" s="1">
        <v>20240125</v>
      </c>
      <c r="R1764" s="1">
        <v>20240125</v>
      </c>
      <c r="S1764" s="1">
        <v>20240125</v>
      </c>
      <c r="T1764" s="1" t="s">
        <v>38</v>
      </c>
      <c r="U1764" s="1" t="b">
        <v>0</v>
      </c>
      <c r="V1764" s="1" t="b">
        <v>0</v>
      </c>
      <c r="W1764" s="1" t="str" cm="1">
        <f t="array" ref="W1764">_xlfn.XLOOKUP(MID(JuchuZan[[#This Row],[Item'#]],2,3),INDEX(_dtRg_Material,,1),INDEX(_dtRg_Material,,2),"-")</f>
        <v>-</v>
      </c>
      <c r="X1764" s="1">
        <f>JuchuZan[[#This Row],[Total Length]]/JuchuZan[[#This Row],[OrderQty]]</f>
        <v>0</v>
      </c>
      <c r="Y1764" s="87">
        <f>JuchuZan[[#This Row],[TotalPrice]]+Y1763</f>
        <v>5597785.9200000027</v>
      </c>
      <c r="Z17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4" s="1">
        <f>JuchuZan[[#This Row],[Total Length]]/JuchuZan[[#This Row],[Total Block]]</f>
        <v>0</v>
      </c>
      <c r="AB1764" s="1">
        <f>JuchuZan[[#This Row],[TotalPrice]]/JuchuZan[[#This Row],[OrderQty]]</f>
        <v>1929</v>
      </c>
      <c r="AC1764" s="1" t="e">
        <f>_xlfn.XLOOKUP(JuchuZan[[#This Row],[H'#]],#REF!,#REF!,"NA",0)</f>
        <v>#REF!</v>
      </c>
      <c r="AD1764" s="1" t="e">
        <f>_xlfn.XLOOKUP(JuchuZan[[#This Row],[H'#]],#REF!,#REF!,"NA",0)</f>
        <v>#REF!</v>
      </c>
      <c r="AE1764" s="1" t="str">
        <f>_xlfn.XLOOKUP(JuchuZan[[#This Row],[H'#]],[3]Sheet1!$H$2:$H$1079,[3]Sheet1!$B$2:$B$1079,"NA",0)</f>
        <v>NA</v>
      </c>
    </row>
    <row r="1765" spans="1:31" hidden="1">
      <c r="A1765" s="1" t="s">
        <v>3986</v>
      </c>
      <c r="B1765" s="1" t="s">
        <v>267</v>
      </c>
      <c r="C1765" s="1" t="s">
        <v>268</v>
      </c>
      <c r="D1765" s="1">
        <v>4</v>
      </c>
      <c r="E1765" s="1">
        <v>0</v>
      </c>
      <c r="F1765" s="1">
        <v>0</v>
      </c>
      <c r="G1765" s="1" t="s">
        <v>269</v>
      </c>
      <c r="H1765" s="1" t="s">
        <v>270</v>
      </c>
      <c r="I1765" s="1" t="s">
        <v>271</v>
      </c>
      <c r="J1765" s="1" t="s">
        <v>38</v>
      </c>
      <c r="K1765" s="1" t="s">
        <v>38</v>
      </c>
      <c r="L1765" s="1" t="s">
        <v>38</v>
      </c>
      <c r="M1765" s="1" t="s">
        <v>38</v>
      </c>
      <c r="N1765" s="1">
        <v>15000</v>
      </c>
      <c r="O1765" s="2">
        <v>60000</v>
      </c>
      <c r="P1765" s="1">
        <v>11</v>
      </c>
      <c r="Q1765" s="1">
        <v>20240125</v>
      </c>
      <c r="R1765" s="1">
        <v>20240125</v>
      </c>
      <c r="S1765" s="1">
        <v>20240125</v>
      </c>
      <c r="T1765" s="1" t="s">
        <v>38</v>
      </c>
      <c r="U1765" s="1" t="b">
        <v>0</v>
      </c>
      <c r="V1765" s="1" t="b">
        <v>0</v>
      </c>
      <c r="W1765" s="1" t="str" cm="1">
        <f t="array" ref="W1765">_xlfn.XLOOKUP(MID(JuchuZan[[#This Row],[Item'#]],2,3),INDEX(_dtRg_Material,,1),INDEX(_dtRg_Material,,2),"-")</f>
        <v>-</v>
      </c>
      <c r="X1765" s="1">
        <f>JuchuZan[[#This Row],[Total Length]]/JuchuZan[[#This Row],[OrderQty]]</f>
        <v>0</v>
      </c>
      <c r="Y1765" s="87">
        <f>JuchuZan[[#This Row],[TotalPrice]]+Y1764</f>
        <v>5657785.9200000027</v>
      </c>
      <c r="Z17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5" s="1" t="e">
        <f>JuchuZan[[#This Row],[Total Length]]/JuchuZan[[#This Row],[Total Block]]</f>
        <v>#DIV/0!</v>
      </c>
      <c r="AB1765" s="1">
        <f>JuchuZan[[#This Row],[TotalPrice]]/JuchuZan[[#This Row],[OrderQty]]</f>
        <v>15000</v>
      </c>
      <c r="AC1765" s="1" t="e">
        <f>_xlfn.XLOOKUP(JuchuZan[[#This Row],[H'#]],#REF!,#REF!,"NA",0)</f>
        <v>#REF!</v>
      </c>
      <c r="AD1765" s="1" t="e">
        <f>_xlfn.XLOOKUP(JuchuZan[[#This Row],[H'#]],#REF!,#REF!,"NA",0)</f>
        <v>#REF!</v>
      </c>
      <c r="AE1765" s="1" t="str">
        <f>_xlfn.XLOOKUP(JuchuZan[[#This Row],[H'#]],[3]Sheet1!$H$2:$H$1079,[3]Sheet1!$B$2:$B$1079,"NA",0)</f>
        <v>NA</v>
      </c>
    </row>
    <row r="1766" spans="1:31" hidden="1">
      <c r="A1766" s="1" t="s">
        <v>3987</v>
      </c>
      <c r="B1766" s="1" t="s">
        <v>3404</v>
      </c>
      <c r="C1766" s="1" t="s">
        <v>3405</v>
      </c>
      <c r="D1766" s="1">
        <v>12</v>
      </c>
      <c r="E1766" s="1">
        <v>9120</v>
      </c>
      <c r="F1766" s="1">
        <v>24</v>
      </c>
      <c r="G1766" s="1" t="s">
        <v>2878</v>
      </c>
      <c r="H1766" s="1" t="s">
        <v>1171</v>
      </c>
      <c r="I1766" s="1" t="s">
        <v>233</v>
      </c>
      <c r="J1766" s="1" t="s">
        <v>51</v>
      </c>
      <c r="K1766" s="1" t="s">
        <v>1867</v>
      </c>
      <c r="L1766" s="1" t="s">
        <v>38</v>
      </c>
      <c r="M1766" s="1" t="s">
        <v>38</v>
      </c>
      <c r="N1766" s="1">
        <v>223.93</v>
      </c>
      <c r="O1766" s="2">
        <v>2687.16</v>
      </c>
      <c r="P1766" s="1">
        <v>11</v>
      </c>
      <c r="Q1766" s="1">
        <v>20240125</v>
      </c>
      <c r="R1766" s="1">
        <v>20240125</v>
      </c>
      <c r="S1766" s="1">
        <v>20240125</v>
      </c>
      <c r="T1766" s="1" t="s">
        <v>38</v>
      </c>
      <c r="U1766" s="1" t="b">
        <v>0</v>
      </c>
      <c r="V1766" s="1" t="b">
        <v>0</v>
      </c>
      <c r="W1766" s="1" t="str" cm="1">
        <f t="array" ref="W1766">_xlfn.XLOOKUP(MID(JuchuZan[[#This Row],[Item'#]],2,3),INDEX(_dtRg_Material,,1),INDEX(_dtRg_Material,,2),"-")</f>
        <v>-</v>
      </c>
      <c r="X1766" s="1">
        <f>JuchuZan[[#This Row],[Total Length]]/JuchuZan[[#This Row],[OrderQty]]</f>
        <v>760</v>
      </c>
      <c r="Y1766" s="87">
        <f>JuchuZan[[#This Row],[TotalPrice]]+Y1765</f>
        <v>5660473.0800000029</v>
      </c>
      <c r="Z17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6" s="1">
        <f>JuchuZan[[#This Row],[Total Length]]/JuchuZan[[#This Row],[Total Block]]</f>
        <v>380</v>
      </c>
      <c r="AB1766" s="1">
        <f>JuchuZan[[#This Row],[TotalPrice]]/JuchuZan[[#This Row],[OrderQty]]</f>
        <v>223.92999999999998</v>
      </c>
      <c r="AC1766" s="1" t="e">
        <f>_xlfn.XLOOKUP(JuchuZan[[#This Row],[H'#]],#REF!,#REF!,"NA",0)</f>
        <v>#REF!</v>
      </c>
      <c r="AD1766" s="1" t="e">
        <f>_xlfn.XLOOKUP(JuchuZan[[#This Row],[H'#]],#REF!,#REF!,"NA",0)</f>
        <v>#REF!</v>
      </c>
      <c r="AE1766" s="1" t="str">
        <f>_xlfn.XLOOKUP(JuchuZan[[#This Row],[H'#]],[3]Sheet1!$H$2:$H$1079,[3]Sheet1!$B$2:$B$1079,"NA",0)</f>
        <v>NA</v>
      </c>
    </row>
    <row r="1767" spans="1:31" hidden="1">
      <c r="A1767" s="1" t="s">
        <v>3988</v>
      </c>
      <c r="B1767" s="1" t="s">
        <v>3982</v>
      </c>
      <c r="C1767" s="1" t="s">
        <v>3983</v>
      </c>
      <c r="D1767" s="1">
        <v>1</v>
      </c>
      <c r="E1767" s="1">
        <v>0</v>
      </c>
      <c r="F1767" s="1">
        <v>0</v>
      </c>
      <c r="G1767" s="1" t="s">
        <v>269</v>
      </c>
      <c r="H1767" s="1" t="s">
        <v>3984</v>
      </c>
      <c r="I1767" s="1" t="s">
        <v>38</v>
      </c>
      <c r="J1767" s="1" t="s">
        <v>38</v>
      </c>
      <c r="K1767" s="1" t="s">
        <v>38</v>
      </c>
      <c r="L1767" s="1" t="s">
        <v>38</v>
      </c>
      <c r="M1767" s="1" t="s">
        <v>38</v>
      </c>
      <c r="N1767" s="1">
        <v>760</v>
      </c>
      <c r="O1767" s="2">
        <v>760</v>
      </c>
      <c r="P1767" s="1">
        <v>11</v>
      </c>
      <c r="Q1767" s="1">
        <v>20240125</v>
      </c>
      <c r="R1767" s="1">
        <v>20240125</v>
      </c>
      <c r="S1767" s="1">
        <v>20240125</v>
      </c>
      <c r="T1767" s="1" t="s">
        <v>38</v>
      </c>
      <c r="U1767" s="1" t="b">
        <v>0</v>
      </c>
      <c r="V1767" s="1" t="b">
        <v>0</v>
      </c>
      <c r="W1767" s="1" t="str" cm="1">
        <f t="array" ref="W1767">_xlfn.XLOOKUP(MID(JuchuZan[[#This Row],[Item'#]],2,3),INDEX(_dtRg_Material,,1),INDEX(_dtRg_Material,,2),"-")</f>
        <v>-</v>
      </c>
      <c r="X1767" s="1">
        <f>JuchuZan[[#This Row],[Total Length]]/JuchuZan[[#This Row],[OrderQty]]</f>
        <v>0</v>
      </c>
      <c r="Y1767" s="87">
        <f>JuchuZan[[#This Row],[TotalPrice]]+Y1766</f>
        <v>5661233.0800000029</v>
      </c>
      <c r="Z17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7" s="1" t="e">
        <f>JuchuZan[[#This Row],[Total Length]]/JuchuZan[[#This Row],[Total Block]]</f>
        <v>#DIV/0!</v>
      </c>
      <c r="AB1767" s="1">
        <f>JuchuZan[[#This Row],[TotalPrice]]/JuchuZan[[#This Row],[OrderQty]]</f>
        <v>760</v>
      </c>
      <c r="AC1767" s="1" t="e">
        <f>_xlfn.XLOOKUP(JuchuZan[[#This Row],[H'#]],#REF!,#REF!,"NA",0)</f>
        <v>#REF!</v>
      </c>
      <c r="AD1767" s="1" t="e">
        <f>_xlfn.XLOOKUP(JuchuZan[[#This Row],[H'#]],#REF!,#REF!,"NA",0)</f>
        <v>#REF!</v>
      </c>
      <c r="AE1767" s="1" t="str">
        <f>_xlfn.XLOOKUP(JuchuZan[[#This Row],[H'#]],[3]Sheet1!$H$2:$H$1079,[3]Sheet1!$B$2:$B$1079,"NA",0)</f>
        <v>NA</v>
      </c>
    </row>
    <row r="1768" spans="1:31" hidden="1">
      <c r="A1768" s="1" t="s">
        <v>3989</v>
      </c>
      <c r="B1768" s="1" t="s">
        <v>3853</v>
      </c>
      <c r="C1768" s="1" t="s">
        <v>3854</v>
      </c>
      <c r="D1768" s="1">
        <v>64</v>
      </c>
      <c r="E1768" s="1">
        <v>81280</v>
      </c>
      <c r="F1768" s="1">
        <v>128</v>
      </c>
      <c r="G1768" s="1" t="s">
        <v>559</v>
      </c>
      <c r="H1768" s="1" t="s">
        <v>66</v>
      </c>
      <c r="I1768" s="1" t="s">
        <v>67</v>
      </c>
      <c r="J1768" s="1" t="s">
        <v>68</v>
      </c>
      <c r="K1768" s="1" t="s">
        <v>60</v>
      </c>
      <c r="L1768" s="1" t="s">
        <v>96</v>
      </c>
      <c r="M1768" s="1" t="s">
        <v>208</v>
      </c>
      <c r="N1768" s="1">
        <v>156.41</v>
      </c>
      <c r="O1768" s="2">
        <v>10010.24</v>
      </c>
      <c r="P1768" s="1">
        <v>11</v>
      </c>
      <c r="Q1768" s="1">
        <v>20240125</v>
      </c>
      <c r="R1768" s="1">
        <v>20240125</v>
      </c>
      <c r="S1768" s="1">
        <v>20240125</v>
      </c>
      <c r="T1768" s="1" t="s">
        <v>38</v>
      </c>
      <c r="U1768" s="1" t="b">
        <v>0</v>
      </c>
      <c r="V1768" s="1" t="b">
        <v>0</v>
      </c>
      <c r="W1768" s="1" t="str" cm="1">
        <f t="array" ref="W1768">_xlfn.XLOOKUP(MID(JuchuZan[[#This Row],[Item'#]],2,3),INDEX(_dtRg_Material,,1),INDEX(_dtRg_Material,,2),"-")</f>
        <v>-</v>
      </c>
      <c r="X1768" s="1">
        <f>JuchuZan[[#This Row],[Total Length]]/JuchuZan[[#This Row],[OrderQty]]</f>
        <v>1270</v>
      </c>
      <c r="Y1768" s="87">
        <f>JuchuZan[[#This Row],[TotalPrice]]+Y1767</f>
        <v>5671243.3200000031</v>
      </c>
      <c r="Z17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768" s="1">
        <f>JuchuZan[[#This Row],[Total Length]]/JuchuZan[[#This Row],[Total Block]]</f>
        <v>635</v>
      </c>
      <c r="AB1768" s="1">
        <f>JuchuZan[[#This Row],[TotalPrice]]/JuchuZan[[#This Row],[OrderQty]]</f>
        <v>156.41</v>
      </c>
      <c r="AC1768" s="1" t="e">
        <f>_xlfn.XLOOKUP(JuchuZan[[#This Row],[H'#]],#REF!,#REF!,"NA",0)</f>
        <v>#REF!</v>
      </c>
      <c r="AD1768" s="1" t="e">
        <f>_xlfn.XLOOKUP(JuchuZan[[#This Row],[H'#]],#REF!,#REF!,"NA",0)</f>
        <v>#REF!</v>
      </c>
      <c r="AE1768" s="1" t="str">
        <f>_xlfn.XLOOKUP(JuchuZan[[#This Row],[H'#]],[3]Sheet1!$H$2:$H$1079,[3]Sheet1!$B$2:$B$1079,"NA",0)</f>
        <v>NA</v>
      </c>
    </row>
    <row r="1769" spans="1:31" hidden="1">
      <c r="A1769" s="1" t="s">
        <v>3990</v>
      </c>
      <c r="B1769" s="1" t="s">
        <v>3030</v>
      </c>
      <c r="C1769" s="1" t="s">
        <v>3031</v>
      </c>
      <c r="D1769" s="1">
        <v>6</v>
      </c>
      <c r="E1769" s="1">
        <v>2850</v>
      </c>
      <c r="F1769" s="1">
        <v>12</v>
      </c>
      <c r="G1769" s="1" t="s">
        <v>215</v>
      </c>
      <c r="H1769" s="1" t="s">
        <v>172</v>
      </c>
      <c r="I1769" s="1" t="s">
        <v>173</v>
      </c>
      <c r="J1769" s="1" t="s">
        <v>174</v>
      </c>
      <c r="K1769" s="1" t="s">
        <v>185</v>
      </c>
      <c r="L1769" s="1" t="s">
        <v>38</v>
      </c>
      <c r="M1769" s="1" t="s">
        <v>398</v>
      </c>
      <c r="N1769" s="1">
        <v>57</v>
      </c>
      <c r="O1769" s="2">
        <v>342</v>
      </c>
      <c r="P1769" s="1">
        <v>11</v>
      </c>
      <c r="Q1769" s="1">
        <v>20240126</v>
      </c>
      <c r="R1769" s="1">
        <v>20240126</v>
      </c>
      <c r="S1769" s="1">
        <v>20240126</v>
      </c>
      <c r="T1769" s="1" t="s">
        <v>38</v>
      </c>
      <c r="U1769" s="1" t="b">
        <v>0</v>
      </c>
      <c r="V1769" s="1" t="b">
        <v>0</v>
      </c>
      <c r="W1769" s="1" t="str" cm="1">
        <f t="array" ref="W1769">_xlfn.XLOOKUP(MID(JuchuZan[[#This Row],[Item'#]],2,3),INDEX(_dtRg_Material,,1),INDEX(_dtRg_Material,,2),"-")</f>
        <v>M</v>
      </c>
      <c r="X1769" s="1">
        <f>JuchuZan[[#This Row],[Total Length]]/JuchuZan[[#This Row],[OrderQty]]</f>
        <v>475</v>
      </c>
      <c r="Y1769" s="87">
        <f>JuchuZan[[#This Row],[TotalPrice]]+Y1768</f>
        <v>5671585.3200000031</v>
      </c>
      <c r="Z17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69" s="1">
        <f>JuchuZan[[#This Row],[Total Length]]/JuchuZan[[#This Row],[Total Block]]</f>
        <v>237.5</v>
      </c>
      <c r="AB1769" s="1">
        <f>JuchuZan[[#This Row],[TotalPrice]]/JuchuZan[[#This Row],[OrderQty]]</f>
        <v>57</v>
      </c>
      <c r="AC1769" s="1" t="e">
        <f>_xlfn.XLOOKUP(JuchuZan[[#This Row],[H'#]],#REF!,#REF!,"NA",0)</f>
        <v>#REF!</v>
      </c>
      <c r="AD1769" s="1" t="e">
        <f>_xlfn.XLOOKUP(JuchuZan[[#This Row],[H'#]],#REF!,#REF!,"NA",0)</f>
        <v>#REF!</v>
      </c>
      <c r="AE1769" s="1" t="str">
        <f>_xlfn.XLOOKUP(JuchuZan[[#This Row],[H'#]],[3]Sheet1!$H$2:$H$1079,[3]Sheet1!$B$2:$B$1079,"NA",0)</f>
        <v>NA</v>
      </c>
    </row>
    <row r="1770" spans="1:31" hidden="1">
      <c r="A1770" s="1" t="s">
        <v>3991</v>
      </c>
      <c r="B1770" s="1" t="s">
        <v>621</v>
      </c>
      <c r="C1770" s="1" t="s">
        <v>622</v>
      </c>
      <c r="D1770" s="1">
        <v>6</v>
      </c>
      <c r="E1770" s="1">
        <v>0</v>
      </c>
      <c r="F1770" s="1">
        <v>0</v>
      </c>
      <c r="G1770" s="1" t="s">
        <v>269</v>
      </c>
      <c r="H1770" s="1" t="s">
        <v>270</v>
      </c>
      <c r="I1770" s="1" t="s">
        <v>271</v>
      </c>
      <c r="J1770" s="1" t="s">
        <v>38</v>
      </c>
      <c r="K1770" s="1" t="s">
        <v>38</v>
      </c>
      <c r="L1770" s="1" t="s">
        <v>38</v>
      </c>
      <c r="M1770" s="1" t="s">
        <v>38</v>
      </c>
      <c r="N1770" s="1">
        <v>5710</v>
      </c>
      <c r="O1770" s="2">
        <v>34260</v>
      </c>
      <c r="P1770" s="1">
        <v>11</v>
      </c>
      <c r="Q1770" s="1">
        <v>20240126</v>
      </c>
      <c r="R1770" s="1">
        <v>20240126</v>
      </c>
      <c r="S1770" s="1">
        <v>20240126</v>
      </c>
      <c r="T1770" s="1" t="s">
        <v>38</v>
      </c>
      <c r="U1770" s="1" t="b">
        <v>0</v>
      </c>
      <c r="V1770" s="1" t="b">
        <v>0</v>
      </c>
      <c r="W1770" s="1" t="str" cm="1">
        <f t="array" ref="W1770">_xlfn.XLOOKUP(MID(JuchuZan[[#This Row],[Item'#]],2,3),INDEX(_dtRg_Material,,1),INDEX(_dtRg_Material,,2),"-")</f>
        <v>-</v>
      </c>
      <c r="X1770" s="1">
        <f>JuchuZan[[#This Row],[Total Length]]/JuchuZan[[#This Row],[OrderQty]]</f>
        <v>0</v>
      </c>
      <c r="Y1770" s="87">
        <f>JuchuZan[[#This Row],[TotalPrice]]+Y1769</f>
        <v>5705845.3200000031</v>
      </c>
      <c r="Z17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0" s="1" t="e">
        <f>JuchuZan[[#This Row],[Total Length]]/JuchuZan[[#This Row],[Total Block]]</f>
        <v>#DIV/0!</v>
      </c>
      <c r="AB1770" s="1">
        <f>JuchuZan[[#This Row],[TotalPrice]]/JuchuZan[[#This Row],[OrderQty]]</f>
        <v>5710</v>
      </c>
      <c r="AC1770" s="1" t="e">
        <f>_xlfn.XLOOKUP(JuchuZan[[#This Row],[H'#]],#REF!,#REF!,"NA",0)</f>
        <v>#REF!</v>
      </c>
      <c r="AD1770" s="1" t="e">
        <f>_xlfn.XLOOKUP(JuchuZan[[#This Row],[H'#]],#REF!,#REF!,"NA",0)</f>
        <v>#REF!</v>
      </c>
      <c r="AE1770" s="1" t="str">
        <f>_xlfn.XLOOKUP(JuchuZan[[#This Row],[H'#]],[3]Sheet1!$H$2:$H$1079,[3]Sheet1!$B$2:$B$1079,"NA",0)</f>
        <v>NA</v>
      </c>
    </row>
    <row r="1771" spans="1:31" hidden="1">
      <c r="A1771" s="1" t="s">
        <v>3992</v>
      </c>
      <c r="B1771" s="1" t="s">
        <v>624</v>
      </c>
      <c r="C1771" s="1" t="s">
        <v>625</v>
      </c>
      <c r="D1771" s="1">
        <v>6</v>
      </c>
      <c r="E1771" s="1">
        <v>0</v>
      </c>
      <c r="F1771" s="1">
        <v>0</v>
      </c>
      <c r="G1771" s="1" t="s">
        <v>269</v>
      </c>
      <c r="H1771" s="1" t="s">
        <v>270</v>
      </c>
      <c r="I1771" s="1" t="s">
        <v>271</v>
      </c>
      <c r="J1771" s="1" t="s">
        <v>38</v>
      </c>
      <c r="K1771" s="1" t="s">
        <v>38</v>
      </c>
      <c r="L1771" s="1" t="s">
        <v>38</v>
      </c>
      <c r="M1771" s="1" t="s">
        <v>38</v>
      </c>
      <c r="N1771" s="1">
        <v>8347</v>
      </c>
      <c r="O1771" s="2">
        <v>50082</v>
      </c>
      <c r="P1771" s="1">
        <v>11</v>
      </c>
      <c r="Q1771" s="1">
        <v>20240126</v>
      </c>
      <c r="R1771" s="1">
        <v>20240126</v>
      </c>
      <c r="S1771" s="1">
        <v>20240126</v>
      </c>
      <c r="T1771" s="1" t="s">
        <v>38</v>
      </c>
      <c r="U1771" s="1" t="b">
        <v>0</v>
      </c>
      <c r="V1771" s="1" t="b">
        <v>0</v>
      </c>
      <c r="W1771" s="1" t="str" cm="1">
        <f t="array" ref="W1771">_xlfn.XLOOKUP(MID(JuchuZan[[#This Row],[Item'#]],2,3),INDEX(_dtRg_Material,,1),INDEX(_dtRg_Material,,2),"-")</f>
        <v>-</v>
      </c>
      <c r="X1771" s="1">
        <f>JuchuZan[[#This Row],[Total Length]]/JuchuZan[[#This Row],[OrderQty]]</f>
        <v>0</v>
      </c>
      <c r="Y1771" s="87">
        <f>JuchuZan[[#This Row],[TotalPrice]]+Y1770</f>
        <v>5755927.3200000031</v>
      </c>
      <c r="Z17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1" s="1" t="e">
        <f>JuchuZan[[#This Row],[Total Length]]/JuchuZan[[#This Row],[Total Block]]</f>
        <v>#DIV/0!</v>
      </c>
      <c r="AB1771" s="1">
        <f>JuchuZan[[#This Row],[TotalPrice]]/JuchuZan[[#This Row],[OrderQty]]</f>
        <v>8347</v>
      </c>
      <c r="AC1771" s="1" t="e">
        <f>_xlfn.XLOOKUP(JuchuZan[[#This Row],[H'#]],#REF!,#REF!,"NA",0)</f>
        <v>#REF!</v>
      </c>
      <c r="AD1771" s="1" t="e">
        <f>_xlfn.XLOOKUP(JuchuZan[[#This Row],[H'#]],#REF!,#REF!,"NA",0)</f>
        <v>#REF!</v>
      </c>
      <c r="AE1771" s="1" t="str">
        <f>_xlfn.XLOOKUP(JuchuZan[[#This Row],[H'#]],[3]Sheet1!$H$2:$H$1079,[3]Sheet1!$B$2:$B$1079,"NA",0)</f>
        <v>NA</v>
      </c>
    </row>
    <row r="1772" spans="1:31" hidden="1">
      <c r="A1772" s="1" t="s">
        <v>3993</v>
      </c>
      <c r="B1772" s="1" t="s">
        <v>2287</v>
      </c>
      <c r="C1772" s="1" t="s">
        <v>2288</v>
      </c>
      <c r="D1772" s="1">
        <v>9</v>
      </c>
      <c r="E1772" s="1">
        <v>2610</v>
      </c>
      <c r="F1772" s="1">
        <v>18</v>
      </c>
      <c r="G1772" s="1" t="s">
        <v>215</v>
      </c>
      <c r="H1772" s="1" t="s">
        <v>172</v>
      </c>
      <c r="I1772" s="1" t="s">
        <v>173</v>
      </c>
      <c r="J1772" s="1" t="s">
        <v>243</v>
      </c>
      <c r="K1772" s="1" t="s">
        <v>38</v>
      </c>
      <c r="L1772" s="1" t="s">
        <v>38</v>
      </c>
      <c r="M1772" s="1" t="s">
        <v>53</v>
      </c>
      <c r="N1772" s="1">
        <v>45</v>
      </c>
      <c r="O1772" s="2">
        <v>405</v>
      </c>
      <c r="P1772" s="1">
        <v>11</v>
      </c>
      <c r="Q1772" s="1">
        <v>20240126</v>
      </c>
      <c r="R1772" s="1">
        <v>20240126</v>
      </c>
      <c r="S1772" s="1">
        <v>20240126</v>
      </c>
      <c r="T1772" s="1" t="s">
        <v>38</v>
      </c>
      <c r="U1772" s="1" t="b">
        <v>0</v>
      </c>
      <c r="V1772" s="1" t="b">
        <v>0</v>
      </c>
      <c r="W1772" s="1" t="str" cm="1">
        <f t="array" ref="W1772">_xlfn.XLOOKUP(MID(JuchuZan[[#This Row],[Item'#]],2,3),INDEX(_dtRg_Material,,1),INDEX(_dtRg_Material,,2),"-")</f>
        <v>M</v>
      </c>
      <c r="X1772" s="1">
        <f>JuchuZan[[#This Row],[Total Length]]/JuchuZan[[#This Row],[OrderQty]]</f>
        <v>290</v>
      </c>
      <c r="Y1772" s="87">
        <f>JuchuZan[[#This Row],[TotalPrice]]+Y1771</f>
        <v>5756332.3200000031</v>
      </c>
      <c r="Z177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2" s="1">
        <f>JuchuZan[[#This Row],[Total Length]]/JuchuZan[[#This Row],[Total Block]]</f>
        <v>145</v>
      </c>
      <c r="AB1772" s="1">
        <f>JuchuZan[[#This Row],[TotalPrice]]/JuchuZan[[#This Row],[OrderQty]]</f>
        <v>45</v>
      </c>
      <c r="AC1772" s="1" t="e">
        <f>_xlfn.XLOOKUP(JuchuZan[[#This Row],[H'#]],#REF!,#REF!,"NA",0)</f>
        <v>#REF!</v>
      </c>
      <c r="AD1772" s="1" t="e">
        <f>_xlfn.XLOOKUP(JuchuZan[[#This Row],[H'#]],#REF!,#REF!,"NA",0)</f>
        <v>#REF!</v>
      </c>
      <c r="AE1772" s="1" t="str">
        <f>_xlfn.XLOOKUP(JuchuZan[[#This Row],[H'#]],[3]Sheet1!$H$2:$H$1079,[3]Sheet1!$B$2:$B$1079,"NA",0)</f>
        <v>NA</v>
      </c>
    </row>
    <row r="1773" spans="1:31" hidden="1">
      <c r="A1773" s="1" t="s">
        <v>3994</v>
      </c>
      <c r="B1773" s="1" t="s">
        <v>3210</v>
      </c>
      <c r="C1773" s="1" t="s">
        <v>3211</v>
      </c>
      <c r="D1773" s="1">
        <v>36</v>
      </c>
      <c r="E1773" s="1">
        <v>17640</v>
      </c>
      <c r="F1773" s="1">
        <v>72</v>
      </c>
      <c r="G1773" s="1" t="s">
        <v>215</v>
      </c>
      <c r="H1773" s="1" t="s">
        <v>172</v>
      </c>
      <c r="I1773" s="1" t="s">
        <v>173</v>
      </c>
      <c r="J1773" s="1" t="s">
        <v>243</v>
      </c>
      <c r="K1773" s="1" t="s">
        <v>38</v>
      </c>
      <c r="L1773" s="1" t="s">
        <v>38</v>
      </c>
      <c r="M1773" s="1" t="s">
        <v>53</v>
      </c>
      <c r="N1773" s="1">
        <v>56</v>
      </c>
      <c r="O1773" s="2">
        <v>2016</v>
      </c>
      <c r="P1773" s="1">
        <v>11</v>
      </c>
      <c r="Q1773" s="1">
        <v>20240126</v>
      </c>
      <c r="R1773" s="1">
        <v>20240126</v>
      </c>
      <c r="S1773" s="1">
        <v>20240126</v>
      </c>
      <c r="T1773" s="1" t="s">
        <v>38</v>
      </c>
      <c r="U1773" s="1" t="b">
        <v>0</v>
      </c>
      <c r="V1773" s="1" t="b">
        <v>0</v>
      </c>
      <c r="W1773" s="1" t="str" cm="1">
        <f t="array" ref="W1773">_xlfn.XLOOKUP(MID(JuchuZan[[#This Row],[Item'#]],2,3),INDEX(_dtRg_Material,,1),INDEX(_dtRg_Material,,2),"-")</f>
        <v>M</v>
      </c>
      <c r="X1773" s="1">
        <f>JuchuZan[[#This Row],[Total Length]]/JuchuZan[[#This Row],[OrderQty]]</f>
        <v>490</v>
      </c>
      <c r="Y1773" s="87">
        <f>JuchuZan[[#This Row],[TotalPrice]]+Y1772</f>
        <v>5758348.3200000031</v>
      </c>
      <c r="Z177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3" s="1">
        <f>JuchuZan[[#This Row],[Total Length]]/JuchuZan[[#This Row],[Total Block]]</f>
        <v>245</v>
      </c>
      <c r="AB1773" s="1">
        <f>JuchuZan[[#This Row],[TotalPrice]]/JuchuZan[[#This Row],[OrderQty]]</f>
        <v>56</v>
      </c>
      <c r="AC1773" s="1" t="e">
        <f>_xlfn.XLOOKUP(JuchuZan[[#This Row],[H'#]],#REF!,#REF!,"NA",0)</f>
        <v>#REF!</v>
      </c>
      <c r="AD1773" s="1" t="e">
        <f>_xlfn.XLOOKUP(JuchuZan[[#This Row],[H'#]],#REF!,#REF!,"NA",0)</f>
        <v>#REF!</v>
      </c>
      <c r="AE1773" s="1" t="str">
        <f>_xlfn.XLOOKUP(JuchuZan[[#This Row],[H'#]],[3]Sheet1!$H$2:$H$1079,[3]Sheet1!$B$2:$B$1079,"NA",0)</f>
        <v>NA</v>
      </c>
    </row>
    <row r="1774" spans="1:31" hidden="1">
      <c r="A1774" s="1" t="s">
        <v>3995</v>
      </c>
      <c r="B1774" s="1" t="s">
        <v>3532</v>
      </c>
      <c r="C1774" s="1" t="s">
        <v>1916</v>
      </c>
      <c r="D1774" s="1">
        <v>6</v>
      </c>
      <c r="E1774" s="1">
        <v>0</v>
      </c>
      <c r="F1774" s="1">
        <v>6</v>
      </c>
      <c r="G1774" s="1" t="s">
        <v>215</v>
      </c>
      <c r="H1774" s="1" t="s">
        <v>102</v>
      </c>
      <c r="I1774" s="1" t="s">
        <v>103</v>
      </c>
      <c r="J1774" s="1" t="s">
        <v>104</v>
      </c>
      <c r="K1774" s="1" t="s">
        <v>105</v>
      </c>
      <c r="L1774" s="1" t="s">
        <v>61</v>
      </c>
      <c r="M1774" s="1" t="s">
        <v>53</v>
      </c>
      <c r="N1774" s="1">
        <v>32</v>
      </c>
      <c r="O1774" s="2">
        <v>192</v>
      </c>
      <c r="P1774" s="1">
        <v>11</v>
      </c>
      <c r="Q1774" s="1">
        <v>20240126</v>
      </c>
      <c r="R1774" s="1">
        <v>20240126</v>
      </c>
      <c r="S1774" s="1">
        <v>20240126</v>
      </c>
      <c r="T1774" s="1" t="s">
        <v>38</v>
      </c>
      <c r="U1774" s="1" t="b">
        <v>0</v>
      </c>
      <c r="V1774" s="1" t="b">
        <v>0</v>
      </c>
      <c r="W1774" s="1" t="str" cm="1">
        <f t="array" ref="W1774">_xlfn.XLOOKUP(MID(JuchuZan[[#This Row],[Item'#]],2,3),INDEX(_dtRg_Material,,1),INDEX(_dtRg_Material,,2),"-")</f>
        <v>-</v>
      </c>
      <c r="X1774" s="1">
        <f>JuchuZan[[#This Row],[Total Length]]/JuchuZan[[#This Row],[OrderQty]]</f>
        <v>0</v>
      </c>
      <c r="Y1774" s="87">
        <f>JuchuZan[[#This Row],[TotalPrice]]+Y1773</f>
        <v>5758540.3200000031</v>
      </c>
      <c r="Z177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4" s="1">
        <f>JuchuZan[[#This Row],[Total Length]]/JuchuZan[[#This Row],[Total Block]]</f>
        <v>0</v>
      </c>
      <c r="AB1774" s="1">
        <f>JuchuZan[[#This Row],[TotalPrice]]/JuchuZan[[#This Row],[OrderQty]]</f>
        <v>32</v>
      </c>
      <c r="AC1774" s="1" t="e">
        <f>_xlfn.XLOOKUP(JuchuZan[[#This Row],[H'#]],#REF!,#REF!,"NA",0)</f>
        <v>#REF!</v>
      </c>
      <c r="AD1774" s="1" t="e">
        <f>_xlfn.XLOOKUP(JuchuZan[[#This Row],[H'#]],#REF!,#REF!,"NA",0)</f>
        <v>#REF!</v>
      </c>
      <c r="AE1774" s="1" t="str">
        <f>_xlfn.XLOOKUP(JuchuZan[[#This Row],[H'#]],[3]Sheet1!$H$2:$H$1079,[3]Sheet1!$B$2:$B$1079,"NA",0)</f>
        <v>NA</v>
      </c>
    </row>
    <row r="1775" spans="1:31" hidden="1">
      <c r="A1775" s="1" t="s">
        <v>3996</v>
      </c>
      <c r="B1775" s="1" t="s">
        <v>142</v>
      </c>
      <c r="C1775" s="1" t="s">
        <v>143</v>
      </c>
      <c r="D1775" s="1">
        <v>48</v>
      </c>
      <c r="E1775" s="1">
        <v>0</v>
      </c>
      <c r="F1775" s="1">
        <v>48</v>
      </c>
      <c r="G1775" s="1" t="s">
        <v>144</v>
      </c>
      <c r="H1775" s="1" t="s">
        <v>49</v>
      </c>
      <c r="I1775" s="1" t="s">
        <v>50</v>
      </c>
      <c r="J1775" s="1" t="s">
        <v>59</v>
      </c>
      <c r="K1775" s="1" t="s">
        <v>82</v>
      </c>
      <c r="L1775" s="1" t="s">
        <v>61</v>
      </c>
      <c r="M1775" s="1" t="s">
        <v>38</v>
      </c>
      <c r="N1775" s="1">
        <v>27.77</v>
      </c>
      <c r="O1775" s="2">
        <v>1332.96</v>
      </c>
      <c r="P1775" s="1">
        <v>11</v>
      </c>
      <c r="Q1775" s="1">
        <v>20240126</v>
      </c>
      <c r="R1775" s="1">
        <v>20240126</v>
      </c>
      <c r="S1775" s="1">
        <v>20240126</v>
      </c>
      <c r="T1775" s="1" t="s">
        <v>38</v>
      </c>
      <c r="U1775" s="1" t="b">
        <v>1</v>
      </c>
      <c r="V1775" s="1" t="b">
        <v>0</v>
      </c>
      <c r="W1775" s="1" t="str" cm="1">
        <f t="array" ref="W1775">_xlfn.XLOOKUP(MID(JuchuZan[[#This Row],[Item'#]],2,3),INDEX(_dtRg_Material,,1),INDEX(_dtRg_Material,,2),"-")</f>
        <v>-</v>
      </c>
      <c r="X1775" s="1">
        <f>JuchuZan[[#This Row],[Total Length]]/JuchuZan[[#This Row],[OrderQty]]</f>
        <v>0</v>
      </c>
      <c r="Y1775" s="87">
        <f>JuchuZan[[#This Row],[TotalPrice]]+Y1774</f>
        <v>5759873.2800000031</v>
      </c>
      <c r="Z177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5" s="1">
        <f>JuchuZan[[#This Row],[Total Length]]/JuchuZan[[#This Row],[Total Block]]</f>
        <v>0</v>
      </c>
      <c r="AB1775" s="1">
        <f>JuchuZan[[#This Row],[TotalPrice]]/JuchuZan[[#This Row],[OrderQty]]</f>
        <v>27.77</v>
      </c>
      <c r="AC1775" s="1" t="e">
        <f>_xlfn.XLOOKUP(JuchuZan[[#This Row],[H'#]],#REF!,#REF!,"NA",0)</f>
        <v>#REF!</v>
      </c>
      <c r="AD1775" s="1" t="e">
        <f>_xlfn.XLOOKUP(JuchuZan[[#This Row],[H'#]],#REF!,#REF!,"NA",0)</f>
        <v>#REF!</v>
      </c>
      <c r="AE1775" s="1" t="str">
        <f>_xlfn.XLOOKUP(JuchuZan[[#This Row],[H'#]],[3]Sheet1!$H$2:$H$1079,[3]Sheet1!$B$2:$B$1079,"NA",0)</f>
        <v>NA</v>
      </c>
    </row>
    <row r="1776" spans="1:31" hidden="1">
      <c r="A1776" s="1" t="s">
        <v>3997</v>
      </c>
      <c r="B1776" s="1" t="s">
        <v>2692</v>
      </c>
      <c r="C1776" s="1" t="s">
        <v>2693</v>
      </c>
      <c r="D1776" s="1">
        <v>40</v>
      </c>
      <c r="E1776" s="1">
        <v>25200</v>
      </c>
      <c r="F1776" s="1">
        <v>40</v>
      </c>
      <c r="G1776" s="1" t="s">
        <v>135</v>
      </c>
      <c r="H1776" s="1" t="s">
        <v>172</v>
      </c>
      <c r="I1776" s="1" t="s">
        <v>173</v>
      </c>
      <c r="J1776" s="1" t="s">
        <v>174</v>
      </c>
      <c r="K1776" s="1" t="s">
        <v>38</v>
      </c>
      <c r="L1776" s="1" t="s">
        <v>38</v>
      </c>
      <c r="M1776" s="1" t="s">
        <v>38</v>
      </c>
      <c r="N1776" s="1">
        <v>79.77</v>
      </c>
      <c r="O1776" s="2">
        <v>3190.8</v>
      </c>
      <c r="P1776" s="1">
        <v>11</v>
      </c>
      <c r="Q1776" s="1">
        <v>20240126</v>
      </c>
      <c r="R1776" s="1">
        <v>20240126</v>
      </c>
      <c r="S1776" s="1">
        <v>20240126</v>
      </c>
      <c r="T1776" s="1" t="s">
        <v>38</v>
      </c>
      <c r="U1776" s="1" t="b">
        <v>0</v>
      </c>
      <c r="V1776" s="1" t="b">
        <v>0</v>
      </c>
      <c r="W1776" s="1" t="str" cm="1">
        <f t="array" ref="W1776">_xlfn.XLOOKUP(MID(JuchuZan[[#This Row],[Item'#]],2,3),INDEX(_dtRg_Material,,1),INDEX(_dtRg_Material,,2),"-")</f>
        <v>M</v>
      </c>
      <c r="X1776" s="1">
        <f>JuchuZan[[#This Row],[Total Length]]/JuchuZan[[#This Row],[OrderQty]]</f>
        <v>630</v>
      </c>
      <c r="Y1776" s="87">
        <f>JuchuZan[[#This Row],[TotalPrice]]+Y1775</f>
        <v>5763064.0800000029</v>
      </c>
      <c r="Z177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6" s="1">
        <f>JuchuZan[[#This Row],[Total Length]]/JuchuZan[[#This Row],[Total Block]]</f>
        <v>630</v>
      </c>
      <c r="AB1776" s="1">
        <f>JuchuZan[[#This Row],[TotalPrice]]/JuchuZan[[#This Row],[OrderQty]]</f>
        <v>79.77000000000001</v>
      </c>
      <c r="AC1776" s="1" t="e">
        <f>_xlfn.XLOOKUP(JuchuZan[[#This Row],[H'#]],#REF!,#REF!,"NA",0)</f>
        <v>#REF!</v>
      </c>
      <c r="AD1776" s="1" t="e">
        <f>_xlfn.XLOOKUP(JuchuZan[[#This Row],[H'#]],#REF!,#REF!,"NA",0)</f>
        <v>#REF!</v>
      </c>
      <c r="AE1776" s="1" t="str">
        <f>_xlfn.XLOOKUP(JuchuZan[[#This Row],[H'#]],[3]Sheet1!$H$2:$H$1079,[3]Sheet1!$B$2:$B$1079,"NA",0)</f>
        <v>NA</v>
      </c>
    </row>
    <row r="1777" spans="1:31" hidden="1">
      <c r="A1777" s="1" t="s">
        <v>3998</v>
      </c>
      <c r="B1777" s="1" t="s">
        <v>3090</v>
      </c>
      <c r="C1777" s="1" t="s">
        <v>3091</v>
      </c>
      <c r="D1777" s="1">
        <v>75</v>
      </c>
      <c r="E1777" s="1">
        <v>120000</v>
      </c>
      <c r="F1777" s="1">
        <v>150</v>
      </c>
      <c r="G1777" s="1" t="s">
        <v>3092</v>
      </c>
      <c r="H1777" s="1" t="s">
        <v>1171</v>
      </c>
      <c r="I1777" s="1" t="s">
        <v>233</v>
      </c>
      <c r="J1777" s="1" t="s">
        <v>59</v>
      </c>
      <c r="K1777" s="1" t="s">
        <v>105</v>
      </c>
      <c r="L1777" s="1" t="s">
        <v>38</v>
      </c>
      <c r="M1777" s="1" t="s">
        <v>38</v>
      </c>
      <c r="N1777" s="1">
        <v>73</v>
      </c>
      <c r="O1777" s="2">
        <v>5475</v>
      </c>
      <c r="P1777" s="1">
        <v>11</v>
      </c>
      <c r="Q1777" s="1">
        <v>20240130</v>
      </c>
      <c r="R1777" s="1">
        <v>20240130</v>
      </c>
      <c r="S1777" s="1">
        <v>20240130</v>
      </c>
      <c r="T1777" s="1" t="s">
        <v>38</v>
      </c>
      <c r="U1777" s="1" t="b">
        <v>0</v>
      </c>
      <c r="V1777" s="1" t="b">
        <v>0</v>
      </c>
      <c r="W1777" s="1" t="str" cm="1">
        <f t="array" ref="W1777">_xlfn.XLOOKUP(MID(JuchuZan[[#This Row],[Item'#]],2,3),INDEX(_dtRg_Material,,1),INDEX(_dtRg_Material,,2),"-")</f>
        <v>-</v>
      </c>
      <c r="X1777" s="1">
        <f>JuchuZan[[#This Row],[Total Length]]/JuchuZan[[#This Row],[OrderQty]]</f>
        <v>1600</v>
      </c>
      <c r="Y1777" s="87">
        <f>JuchuZan[[#This Row],[TotalPrice]]+Y1776</f>
        <v>5768539.0800000029</v>
      </c>
      <c r="Z177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7" s="1">
        <f>JuchuZan[[#This Row],[Total Length]]/JuchuZan[[#This Row],[Total Block]]</f>
        <v>800</v>
      </c>
      <c r="AB1777" s="1">
        <f>JuchuZan[[#This Row],[TotalPrice]]/JuchuZan[[#This Row],[OrderQty]]</f>
        <v>73</v>
      </c>
      <c r="AC1777" s="1" t="e">
        <f>_xlfn.XLOOKUP(JuchuZan[[#This Row],[H'#]],#REF!,#REF!,"NA",0)</f>
        <v>#REF!</v>
      </c>
      <c r="AD1777" s="1" t="e">
        <f>_xlfn.XLOOKUP(JuchuZan[[#This Row],[H'#]],#REF!,#REF!,"NA",0)</f>
        <v>#REF!</v>
      </c>
      <c r="AE1777" s="1" t="str">
        <f>_xlfn.XLOOKUP(JuchuZan[[#This Row],[H'#]],[3]Sheet1!$H$2:$H$1079,[3]Sheet1!$B$2:$B$1079,"NA",0)</f>
        <v>NA</v>
      </c>
    </row>
    <row r="1778" spans="1:31" hidden="1">
      <c r="A1778" s="1" t="s">
        <v>3999</v>
      </c>
      <c r="B1778" s="1" t="s">
        <v>3138</v>
      </c>
      <c r="C1778" s="1" t="s">
        <v>3139</v>
      </c>
      <c r="D1778" s="1">
        <v>75</v>
      </c>
      <c r="E1778" s="1">
        <v>75000</v>
      </c>
      <c r="F1778" s="1">
        <v>150</v>
      </c>
      <c r="G1778" s="1" t="s">
        <v>3092</v>
      </c>
      <c r="H1778" s="1" t="s">
        <v>66</v>
      </c>
      <c r="I1778" s="1" t="s">
        <v>67</v>
      </c>
      <c r="J1778" s="1" t="s">
        <v>114</v>
      </c>
      <c r="K1778" s="1" t="s">
        <v>60</v>
      </c>
      <c r="L1778" s="1" t="s">
        <v>38</v>
      </c>
      <c r="M1778" s="1" t="s">
        <v>38</v>
      </c>
      <c r="N1778" s="1">
        <v>71</v>
      </c>
      <c r="O1778" s="2">
        <v>5325</v>
      </c>
      <c r="P1778" s="1">
        <v>11</v>
      </c>
      <c r="Q1778" s="1">
        <v>20240130</v>
      </c>
      <c r="R1778" s="1">
        <v>20240130</v>
      </c>
      <c r="S1778" s="1">
        <v>20240130</v>
      </c>
      <c r="T1778" s="1" t="s">
        <v>38</v>
      </c>
      <c r="U1778" s="1" t="b">
        <v>1</v>
      </c>
      <c r="V1778" s="1" t="b">
        <v>0</v>
      </c>
      <c r="W1778" s="1" t="str" cm="1">
        <f t="array" ref="W1778">_xlfn.XLOOKUP(MID(JuchuZan[[#This Row],[Item'#]],2,3),INDEX(_dtRg_Material,,1),INDEX(_dtRg_Material,,2),"-")</f>
        <v>-</v>
      </c>
      <c r="X1778" s="1">
        <f>JuchuZan[[#This Row],[Total Length]]/JuchuZan[[#This Row],[OrderQty]]</f>
        <v>1000</v>
      </c>
      <c r="Y1778" s="87">
        <f>JuchuZan[[#This Row],[TotalPrice]]+Y1777</f>
        <v>5773864.0800000029</v>
      </c>
      <c r="Z177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8" s="1">
        <f>JuchuZan[[#This Row],[Total Length]]/JuchuZan[[#This Row],[Total Block]]</f>
        <v>500</v>
      </c>
      <c r="AB1778" s="1">
        <f>JuchuZan[[#This Row],[TotalPrice]]/JuchuZan[[#This Row],[OrderQty]]</f>
        <v>71</v>
      </c>
      <c r="AC1778" s="1" t="e">
        <f>_xlfn.XLOOKUP(JuchuZan[[#This Row],[H'#]],#REF!,#REF!,"NA",0)</f>
        <v>#REF!</v>
      </c>
      <c r="AD1778" s="1" t="e">
        <f>_xlfn.XLOOKUP(JuchuZan[[#This Row],[H'#]],#REF!,#REF!,"NA",0)</f>
        <v>#REF!</v>
      </c>
      <c r="AE1778" s="1" t="str">
        <f>_xlfn.XLOOKUP(JuchuZan[[#This Row],[H'#]],[3]Sheet1!$H$2:$H$1079,[3]Sheet1!$B$2:$B$1079,"NA",0)</f>
        <v>NA</v>
      </c>
    </row>
    <row r="1779" spans="1:31" hidden="1">
      <c r="A1779" s="1" t="s">
        <v>4000</v>
      </c>
      <c r="B1779" s="1" t="s">
        <v>833</v>
      </c>
      <c r="C1779" s="1" t="s">
        <v>834</v>
      </c>
      <c r="D1779" s="1">
        <v>37</v>
      </c>
      <c r="E1779" s="1">
        <v>19536</v>
      </c>
      <c r="F1779" s="1">
        <v>74</v>
      </c>
      <c r="G1779" s="1" t="s">
        <v>835</v>
      </c>
      <c r="H1779" s="1" t="s">
        <v>49</v>
      </c>
      <c r="I1779" s="1" t="s">
        <v>50</v>
      </c>
      <c r="J1779" s="1" t="s">
        <v>59</v>
      </c>
      <c r="K1779" s="1" t="s">
        <v>82</v>
      </c>
      <c r="L1779" s="1" t="s">
        <v>38</v>
      </c>
      <c r="M1779" s="1" t="s">
        <v>38</v>
      </c>
      <c r="N1779" s="1">
        <v>179</v>
      </c>
      <c r="O1779" s="2">
        <v>6623</v>
      </c>
      <c r="P1779" s="1">
        <v>11</v>
      </c>
      <c r="Q1779" s="1">
        <v>20240131</v>
      </c>
      <c r="R1779" s="1">
        <v>20240131</v>
      </c>
      <c r="S1779" s="1">
        <v>20240131</v>
      </c>
      <c r="T1779" s="1" t="s">
        <v>38</v>
      </c>
      <c r="U1779" s="1" t="b">
        <v>1</v>
      </c>
      <c r="V1779" s="1" t="b">
        <v>0</v>
      </c>
      <c r="W1779" s="1" t="str" cm="1">
        <f t="array" ref="W1779">_xlfn.XLOOKUP(MID(JuchuZan[[#This Row],[Item'#]],2,3),INDEX(_dtRg_Material,,1),INDEX(_dtRg_Material,,2),"-")</f>
        <v>-</v>
      </c>
      <c r="X1779" s="1">
        <f>JuchuZan[[#This Row],[Total Length]]/JuchuZan[[#This Row],[OrderQty]]</f>
        <v>528</v>
      </c>
      <c r="Y1779" s="87">
        <f>JuchuZan[[#This Row],[TotalPrice]]+Y1778</f>
        <v>5780487.0800000029</v>
      </c>
      <c r="Z177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79" s="1">
        <f>JuchuZan[[#This Row],[Total Length]]/JuchuZan[[#This Row],[Total Block]]</f>
        <v>264</v>
      </c>
      <c r="AB1779" s="1">
        <f>JuchuZan[[#This Row],[TotalPrice]]/JuchuZan[[#This Row],[OrderQty]]</f>
        <v>179</v>
      </c>
      <c r="AC1779" s="1" t="e">
        <f>_xlfn.XLOOKUP(JuchuZan[[#This Row],[H'#]],#REF!,#REF!,"NA",0)</f>
        <v>#REF!</v>
      </c>
      <c r="AD1779" s="1" t="e">
        <f>_xlfn.XLOOKUP(JuchuZan[[#This Row],[H'#]],#REF!,#REF!,"NA",0)</f>
        <v>#REF!</v>
      </c>
      <c r="AE1779" s="1" t="str">
        <f>_xlfn.XLOOKUP(JuchuZan[[#This Row],[H'#]],[3]Sheet1!$H$2:$H$1079,[3]Sheet1!$B$2:$B$1079,"NA",0)</f>
        <v>NA</v>
      </c>
    </row>
    <row r="1780" spans="1:31" hidden="1">
      <c r="A1780" s="1" t="s">
        <v>4001</v>
      </c>
      <c r="B1780" s="1" t="s">
        <v>1665</v>
      </c>
      <c r="C1780" s="1" t="s">
        <v>1666</v>
      </c>
      <c r="D1780" s="1">
        <v>15</v>
      </c>
      <c r="E1780" s="1">
        <v>4500</v>
      </c>
      <c r="F1780" s="1">
        <v>15</v>
      </c>
      <c r="G1780" s="1" t="s">
        <v>466</v>
      </c>
      <c r="H1780" s="1" t="s">
        <v>93</v>
      </c>
      <c r="I1780" s="1" t="s">
        <v>43</v>
      </c>
      <c r="J1780" s="1" t="s">
        <v>421</v>
      </c>
      <c r="K1780" s="1" t="s">
        <v>227</v>
      </c>
      <c r="L1780" s="1" t="s">
        <v>38</v>
      </c>
      <c r="M1780" s="1" t="s">
        <v>289</v>
      </c>
      <c r="N1780" s="1">
        <v>307.83999999999997</v>
      </c>
      <c r="O1780" s="2">
        <v>4617.6000000000004</v>
      </c>
      <c r="P1780" s="1">
        <v>11</v>
      </c>
      <c r="Q1780" s="1">
        <v>20240131</v>
      </c>
      <c r="R1780" s="1">
        <v>20240131</v>
      </c>
      <c r="S1780" s="1">
        <v>20240131</v>
      </c>
      <c r="T1780" s="1" t="s">
        <v>38</v>
      </c>
      <c r="U1780" s="1" t="b">
        <v>0</v>
      </c>
      <c r="V1780" s="1" t="b">
        <v>0</v>
      </c>
      <c r="W1780" s="1" t="str" cm="1">
        <f t="array" ref="W1780">_xlfn.XLOOKUP(MID(JuchuZan[[#This Row],[Item'#]],2,3),INDEX(_dtRg_Material,,1),INDEX(_dtRg_Material,,2),"-")</f>
        <v>-</v>
      </c>
      <c r="X1780" s="1">
        <f>JuchuZan[[#This Row],[Total Length]]/JuchuZan[[#This Row],[OrderQty]]</f>
        <v>300</v>
      </c>
      <c r="Y1780" s="87">
        <f>JuchuZan[[#This Row],[TotalPrice]]+Y1779</f>
        <v>5785104.6800000025</v>
      </c>
      <c r="Z178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0" s="1">
        <f>JuchuZan[[#This Row],[Total Length]]/JuchuZan[[#This Row],[Total Block]]</f>
        <v>300</v>
      </c>
      <c r="AB1780" s="1">
        <f>JuchuZan[[#This Row],[TotalPrice]]/JuchuZan[[#This Row],[OrderQty]]</f>
        <v>307.84000000000003</v>
      </c>
      <c r="AC1780" s="1" t="e">
        <f>_xlfn.XLOOKUP(JuchuZan[[#This Row],[H'#]],#REF!,#REF!,"NA",0)</f>
        <v>#REF!</v>
      </c>
      <c r="AD1780" s="1" t="e">
        <f>_xlfn.XLOOKUP(JuchuZan[[#This Row],[H'#]],#REF!,#REF!,"NA",0)</f>
        <v>#REF!</v>
      </c>
      <c r="AE1780" s="1" t="str">
        <f>_xlfn.XLOOKUP(JuchuZan[[#This Row],[H'#]],[3]Sheet1!$H$2:$H$1079,[3]Sheet1!$B$2:$B$1079,"NA",0)</f>
        <v>NA</v>
      </c>
    </row>
    <row r="1781" spans="1:31" hidden="1">
      <c r="A1781" s="1" t="s">
        <v>4002</v>
      </c>
      <c r="B1781" s="1" t="s">
        <v>267</v>
      </c>
      <c r="C1781" s="1" t="s">
        <v>268</v>
      </c>
      <c r="D1781" s="1">
        <v>4</v>
      </c>
      <c r="E1781" s="1">
        <v>0</v>
      </c>
      <c r="F1781" s="1">
        <v>0</v>
      </c>
      <c r="G1781" s="1" t="s">
        <v>269</v>
      </c>
      <c r="H1781" s="1" t="s">
        <v>270</v>
      </c>
      <c r="I1781" s="1" t="s">
        <v>271</v>
      </c>
      <c r="J1781" s="1" t="s">
        <v>38</v>
      </c>
      <c r="K1781" s="1" t="s">
        <v>38</v>
      </c>
      <c r="L1781" s="1" t="s">
        <v>38</v>
      </c>
      <c r="M1781" s="1" t="s">
        <v>38</v>
      </c>
      <c r="N1781" s="1">
        <v>15000</v>
      </c>
      <c r="O1781" s="2">
        <v>60000</v>
      </c>
      <c r="P1781" s="1">
        <v>11</v>
      </c>
      <c r="Q1781" s="1">
        <v>20240201</v>
      </c>
      <c r="R1781" s="1">
        <v>20240201</v>
      </c>
      <c r="S1781" s="1">
        <v>20240201</v>
      </c>
      <c r="T1781" s="1" t="s">
        <v>38</v>
      </c>
      <c r="U1781" s="1" t="b">
        <v>0</v>
      </c>
      <c r="V1781" s="1" t="b">
        <v>0</v>
      </c>
      <c r="W1781" s="1" t="str" cm="1">
        <f t="array" ref="W1781">_xlfn.XLOOKUP(MID(JuchuZan[[#This Row],[Item'#]],2,3),INDEX(_dtRg_Material,,1),INDEX(_dtRg_Material,,2),"-")</f>
        <v>-</v>
      </c>
      <c r="X1781" s="1">
        <f>JuchuZan[[#This Row],[Total Length]]/JuchuZan[[#This Row],[OrderQty]]</f>
        <v>0</v>
      </c>
      <c r="Y1781" s="87">
        <f>JuchuZan[[#This Row],[TotalPrice]]+Y1780</f>
        <v>5845104.6800000025</v>
      </c>
      <c r="Z178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1" s="1" t="e">
        <f>JuchuZan[[#This Row],[Total Length]]/JuchuZan[[#This Row],[Total Block]]</f>
        <v>#DIV/0!</v>
      </c>
      <c r="AB1781" s="1">
        <f>JuchuZan[[#This Row],[TotalPrice]]/JuchuZan[[#This Row],[OrderQty]]</f>
        <v>15000</v>
      </c>
      <c r="AC1781" s="1" t="e">
        <f>_xlfn.XLOOKUP(JuchuZan[[#This Row],[H'#]],#REF!,#REF!,"NA",0)</f>
        <v>#REF!</v>
      </c>
      <c r="AD1781" s="1" t="e">
        <f>_xlfn.XLOOKUP(JuchuZan[[#This Row],[H'#]],#REF!,#REF!,"NA",0)</f>
        <v>#REF!</v>
      </c>
      <c r="AE1781" s="1" t="str">
        <f>_xlfn.XLOOKUP(JuchuZan[[#This Row],[H'#]],[3]Sheet1!$H$2:$H$1079,[3]Sheet1!$B$2:$B$1079,"NA",0)</f>
        <v>NA</v>
      </c>
    </row>
    <row r="1782" spans="1:31" hidden="1">
      <c r="A1782" s="1" t="s">
        <v>4003</v>
      </c>
      <c r="B1782" s="1" t="s">
        <v>2570</v>
      </c>
      <c r="C1782" s="1" t="s">
        <v>2571</v>
      </c>
      <c r="D1782" s="1">
        <v>120</v>
      </c>
      <c r="E1782" s="1">
        <v>0</v>
      </c>
      <c r="F1782" s="1">
        <v>120</v>
      </c>
      <c r="G1782" s="1" t="s">
        <v>1280</v>
      </c>
      <c r="H1782" s="1" t="s">
        <v>1866</v>
      </c>
      <c r="I1782" s="1" t="s">
        <v>233</v>
      </c>
      <c r="J1782" s="1" t="s">
        <v>114</v>
      </c>
      <c r="K1782" s="1" t="s">
        <v>105</v>
      </c>
      <c r="L1782" s="1" t="s">
        <v>61</v>
      </c>
      <c r="M1782" s="1" t="s">
        <v>53</v>
      </c>
      <c r="N1782" s="1">
        <v>24.6</v>
      </c>
      <c r="O1782" s="2">
        <v>2952</v>
      </c>
      <c r="P1782" s="1">
        <v>11</v>
      </c>
      <c r="Q1782" s="1">
        <v>20240116</v>
      </c>
      <c r="R1782" s="1">
        <v>20240202</v>
      </c>
      <c r="S1782" s="1">
        <v>20240202</v>
      </c>
      <c r="T1782" s="1" t="s">
        <v>38</v>
      </c>
      <c r="U1782" s="1" t="b">
        <v>0</v>
      </c>
      <c r="V1782" s="1" t="b">
        <v>0</v>
      </c>
      <c r="W1782" s="1" t="str" cm="1">
        <f t="array" ref="W1782">_xlfn.XLOOKUP(MID(JuchuZan[[#This Row],[Item'#]],2,3),INDEX(_dtRg_Material,,1),INDEX(_dtRg_Material,,2),"-")</f>
        <v>-</v>
      </c>
      <c r="X1782" s="1">
        <f>JuchuZan[[#This Row],[Total Length]]/JuchuZan[[#This Row],[OrderQty]]</f>
        <v>0</v>
      </c>
      <c r="Y1782" s="87">
        <f>JuchuZan[[#This Row],[TotalPrice]]+Y1781</f>
        <v>5848056.6800000025</v>
      </c>
      <c r="Z178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2" s="1">
        <f>JuchuZan[[#This Row],[Total Length]]/JuchuZan[[#This Row],[Total Block]]</f>
        <v>0</v>
      </c>
      <c r="AB1782" s="1">
        <f>JuchuZan[[#This Row],[TotalPrice]]/JuchuZan[[#This Row],[OrderQty]]</f>
        <v>24.6</v>
      </c>
      <c r="AC1782" s="1" t="e">
        <f>_xlfn.XLOOKUP(JuchuZan[[#This Row],[H'#]],#REF!,#REF!,"NA",0)</f>
        <v>#REF!</v>
      </c>
      <c r="AD1782" s="1" t="e">
        <f>_xlfn.XLOOKUP(JuchuZan[[#This Row],[H'#]],#REF!,#REF!,"NA",0)</f>
        <v>#REF!</v>
      </c>
      <c r="AE1782" s="1" t="str">
        <f>_xlfn.XLOOKUP(JuchuZan[[#This Row],[H'#]],[3]Sheet1!$H$2:$H$1079,[3]Sheet1!$B$2:$B$1079,"NA",0)</f>
        <v>NA</v>
      </c>
    </row>
    <row r="1783" spans="1:31" hidden="1">
      <c r="A1783" s="1" t="s">
        <v>4004</v>
      </c>
      <c r="B1783" s="1" t="s">
        <v>4005</v>
      </c>
      <c r="C1783" s="1" t="s">
        <v>4006</v>
      </c>
      <c r="D1783" s="1">
        <v>20</v>
      </c>
      <c r="E1783" s="1">
        <v>18300</v>
      </c>
      <c r="F1783" s="1">
        <v>20</v>
      </c>
      <c r="G1783" s="1" t="s">
        <v>4007</v>
      </c>
      <c r="H1783" s="1" t="s">
        <v>172</v>
      </c>
      <c r="I1783" s="1" t="s">
        <v>173</v>
      </c>
      <c r="J1783" s="1" t="s">
        <v>174</v>
      </c>
      <c r="K1783" s="1" t="s">
        <v>38</v>
      </c>
      <c r="L1783" s="1" t="s">
        <v>163</v>
      </c>
      <c r="M1783" s="1" t="s">
        <v>38</v>
      </c>
      <c r="N1783" s="1">
        <v>97</v>
      </c>
      <c r="O1783" s="2">
        <v>1940</v>
      </c>
      <c r="P1783" s="1">
        <v>11</v>
      </c>
      <c r="Q1783" s="1">
        <v>20240202</v>
      </c>
      <c r="R1783" s="1">
        <v>20240202</v>
      </c>
      <c r="S1783" s="1">
        <v>20240202</v>
      </c>
      <c r="T1783" s="1" t="s">
        <v>38</v>
      </c>
      <c r="U1783" s="1" t="b">
        <v>0</v>
      </c>
      <c r="V1783" s="1" t="b">
        <v>0</v>
      </c>
      <c r="W1783" s="1" t="str" cm="1">
        <f t="array" ref="W1783">_xlfn.XLOOKUP(MID(JuchuZan[[#This Row],[Item'#]],2,3),INDEX(_dtRg_Material,,1),INDEX(_dtRg_Material,,2),"-")</f>
        <v>M</v>
      </c>
      <c r="X1783" s="1">
        <f>JuchuZan[[#This Row],[Total Length]]/JuchuZan[[#This Row],[OrderQty]]</f>
        <v>915</v>
      </c>
      <c r="Y1783" s="87">
        <f>JuchuZan[[#This Row],[TotalPrice]]+Y1782</f>
        <v>5849996.6800000025</v>
      </c>
      <c r="Z178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3" s="1">
        <f>JuchuZan[[#This Row],[Total Length]]/JuchuZan[[#This Row],[Total Block]]</f>
        <v>915</v>
      </c>
      <c r="AB1783" s="1">
        <f>JuchuZan[[#This Row],[TotalPrice]]/JuchuZan[[#This Row],[OrderQty]]</f>
        <v>97</v>
      </c>
      <c r="AC1783" s="1" t="e">
        <f>_xlfn.XLOOKUP(JuchuZan[[#This Row],[H'#]],#REF!,#REF!,"NA",0)</f>
        <v>#REF!</v>
      </c>
      <c r="AD1783" s="1" t="e">
        <f>_xlfn.XLOOKUP(JuchuZan[[#This Row],[H'#]],#REF!,#REF!,"NA",0)</f>
        <v>#REF!</v>
      </c>
      <c r="AE1783" s="1" t="str">
        <f>_xlfn.XLOOKUP(JuchuZan[[#This Row],[H'#]],[3]Sheet1!$H$2:$H$1079,[3]Sheet1!$B$2:$B$1079,"NA",0)</f>
        <v>NA</v>
      </c>
    </row>
    <row r="1784" spans="1:31" hidden="1">
      <c r="A1784" s="1" t="s">
        <v>4008</v>
      </c>
      <c r="B1784" s="1" t="s">
        <v>4009</v>
      </c>
      <c r="C1784" s="1" t="s">
        <v>4010</v>
      </c>
      <c r="D1784" s="1">
        <v>20</v>
      </c>
      <c r="E1784" s="1">
        <v>18400</v>
      </c>
      <c r="F1784" s="1">
        <v>40</v>
      </c>
      <c r="G1784" s="1" t="s">
        <v>4007</v>
      </c>
      <c r="H1784" s="1" t="s">
        <v>66</v>
      </c>
      <c r="I1784" s="1" t="s">
        <v>67</v>
      </c>
      <c r="J1784" s="1" t="s">
        <v>51</v>
      </c>
      <c r="K1784" s="1" t="s">
        <v>60</v>
      </c>
      <c r="L1784" s="1" t="s">
        <v>38</v>
      </c>
      <c r="M1784" s="1" t="s">
        <v>38</v>
      </c>
      <c r="N1784" s="1">
        <v>158</v>
      </c>
      <c r="O1784" s="2">
        <v>3160</v>
      </c>
      <c r="P1784" s="1">
        <v>11</v>
      </c>
      <c r="Q1784" s="1">
        <v>20240202</v>
      </c>
      <c r="R1784" s="1">
        <v>20240202</v>
      </c>
      <c r="S1784" s="1">
        <v>20240202</v>
      </c>
      <c r="T1784" s="1" t="s">
        <v>38</v>
      </c>
      <c r="U1784" s="1" t="b">
        <v>0</v>
      </c>
      <c r="V1784" s="1" t="b">
        <v>0</v>
      </c>
      <c r="W1784" s="1" t="str" cm="1">
        <f t="array" ref="W1784">_xlfn.XLOOKUP(MID(JuchuZan[[#This Row],[Item'#]],2,3),INDEX(_dtRg_Material,,1),INDEX(_dtRg_Material,,2),"-")</f>
        <v>-</v>
      </c>
      <c r="X1784" s="1">
        <f>JuchuZan[[#This Row],[Total Length]]/JuchuZan[[#This Row],[OrderQty]]</f>
        <v>920</v>
      </c>
      <c r="Y1784" s="87">
        <f>JuchuZan[[#This Row],[TotalPrice]]+Y1783</f>
        <v>5853156.6800000025</v>
      </c>
      <c r="Z178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4" s="1">
        <f>JuchuZan[[#This Row],[Total Length]]/JuchuZan[[#This Row],[Total Block]]</f>
        <v>460</v>
      </c>
      <c r="AB1784" s="1">
        <f>JuchuZan[[#This Row],[TotalPrice]]/JuchuZan[[#This Row],[OrderQty]]</f>
        <v>158</v>
      </c>
      <c r="AC1784" s="1" t="e">
        <f>_xlfn.XLOOKUP(JuchuZan[[#This Row],[H'#]],#REF!,#REF!,"NA",0)</f>
        <v>#REF!</v>
      </c>
      <c r="AD1784" s="1" t="e">
        <f>_xlfn.XLOOKUP(JuchuZan[[#This Row],[H'#]],#REF!,#REF!,"NA",0)</f>
        <v>#REF!</v>
      </c>
      <c r="AE1784" s="1" t="str">
        <f>_xlfn.XLOOKUP(JuchuZan[[#This Row],[H'#]],[3]Sheet1!$H$2:$H$1079,[3]Sheet1!$B$2:$B$1079,"NA",0)</f>
        <v>NA</v>
      </c>
    </row>
    <row r="1785" spans="1:31" hidden="1">
      <c r="A1785" s="1" t="s">
        <v>4011</v>
      </c>
      <c r="B1785" s="1" t="s">
        <v>4012</v>
      </c>
      <c r="C1785" s="1" t="s">
        <v>4013</v>
      </c>
      <c r="D1785" s="1">
        <v>3</v>
      </c>
      <c r="E1785" s="1">
        <v>2280</v>
      </c>
      <c r="F1785" s="1">
        <v>6</v>
      </c>
      <c r="G1785" s="1" t="s">
        <v>835</v>
      </c>
      <c r="H1785" s="1" t="s">
        <v>49</v>
      </c>
      <c r="I1785" s="1" t="s">
        <v>50</v>
      </c>
      <c r="J1785" s="1" t="s">
        <v>59</v>
      </c>
      <c r="K1785" s="1" t="s">
        <v>82</v>
      </c>
      <c r="L1785" s="1" t="s">
        <v>38</v>
      </c>
      <c r="M1785" s="1" t="s">
        <v>38</v>
      </c>
      <c r="N1785" s="1">
        <v>196</v>
      </c>
      <c r="O1785" s="2">
        <v>588</v>
      </c>
      <c r="P1785" s="1">
        <v>11</v>
      </c>
      <c r="Q1785" s="1">
        <v>20240207</v>
      </c>
      <c r="R1785" s="1">
        <v>20240207</v>
      </c>
      <c r="S1785" s="1">
        <v>20240207</v>
      </c>
      <c r="T1785" s="1" t="s">
        <v>38</v>
      </c>
      <c r="U1785" s="1" t="b">
        <v>1</v>
      </c>
      <c r="V1785" s="1" t="b">
        <v>0</v>
      </c>
      <c r="W1785" s="1" t="str" cm="1">
        <f t="array" ref="W1785">_xlfn.XLOOKUP(MID(JuchuZan[[#This Row],[Item'#]],2,3),INDEX(_dtRg_Material,,1),INDEX(_dtRg_Material,,2),"-")</f>
        <v>-</v>
      </c>
      <c r="X1785" s="1">
        <f>JuchuZan[[#This Row],[Total Length]]/JuchuZan[[#This Row],[OrderQty]]</f>
        <v>760</v>
      </c>
      <c r="Y1785" s="87">
        <f>JuchuZan[[#This Row],[TotalPrice]]+Y1784</f>
        <v>5853744.6800000025</v>
      </c>
      <c r="Z178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5" s="1">
        <f>JuchuZan[[#This Row],[Total Length]]/JuchuZan[[#This Row],[Total Block]]</f>
        <v>380</v>
      </c>
      <c r="AB1785" s="1">
        <f>JuchuZan[[#This Row],[TotalPrice]]/JuchuZan[[#This Row],[OrderQty]]</f>
        <v>196</v>
      </c>
      <c r="AC1785" s="1" t="e">
        <f>_xlfn.XLOOKUP(JuchuZan[[#This Row],[H'#]],#REF!,#REF!,"NA",0)</f>
        <v>#REF!</v>
      </c>
      <c r="AD1785" s="1" t="e">
        <f>_xlfn.XLOOKUP(JuchuZan[[#This Row],[H'#]],#REF!,#REF!,"NA",0)</f>
        <v>#REF!</v>
      </c>
      <c r="AE1785" s="1" t="str">
        <f>_xlfn.XLOOKUP(JuchuZan[[#This Row],[H'#]],[3]Sheet1!$H$2:$H$1079,[3]Sheet1!$B$2:$B$1079,"NA",0)</f>
        <v>NA</v>
      </c>
    </row>
    <row r="1786" spans="1:31" hidden="1">
      <c r="A1786" s="1" t="s">
        <v>4014</v>
      </c>
      <c r="B1786" s="1" t="s">
        <v>4012</v>
      </c>
      <c r="C1786" s="1" t="s">
        <v>4013</v>
      </c>
      <c r="D1786" s="1">
        <v>4</v>
      </c>
      <c r="E1786" s="1">
        <v>3040</v>
      </c>
      <c r="F1786" s="1">
        <v>8</v>
      </c>
      <c r="G1786" s="1" t="s">
        <v>835</v>
      </c>
      <c r="H1786" s="1" t="s">
        <v>49</v>
      </c>
      <c r="I1786" s="1" t="s">
        <v>50</v>
      </c>
      <c r="J1786" s="1" t="s">
        <v>59</v>
      </c>
      <c r="K1786" s="1" t="s">
        <v>82</v>
      </c>
      <c r="L1786" s="1" t="s">
        <v>38</v>
      </c>
      <c r="M1786" s="1" t="s">
        <v>38</v>
      </c>
      <c r="N1786" s="1">
        <v>196</v>
      </c>
      <c r="O1786" s="2">
        <v>784</v>
      </c>
      <c r="P1786" s="1">
        <v>11</v>
      </c>
      <c r="Q1786" s="1">
        <v>20240207</v>
      </c>
      <c r="R1786" s="1">
        <v>20240207</v>
      </c>
      <c r="S1786" s="1">
        <v>20240207</v>
      </c>
      <c r="T1786" s="1" t="s">
        <v>38</v>
      </c>
      <c r="U1786" s="1" t="b">
        <v>1</v>
      </c>
      <c r="V1786" s="1" t="b">
        <v>0</v>
      </c>
      <c r="W1786" s="1" t="str" cm="1">
        <f t="array" ref="W1786">_xlfn.XLOOKUP(MID(JuchuZan[[#This Row],[Item'#]],2,3),INDEX(_dtRg_Material,,1),INDEX(_dtRg_Material,,2),"-")</f>
        <v>-</v>
      </c>
      <c r="X1786" s="1">
        <f>JuchuZan[[#This Row],[Total Length]]/JuchuZan[[#This Row],[OrderQty]]</f>
        <v>760</v>
      </c>
      <c r="Y1786" s="87">
        <f>JuchuZan[[#This Row],[TotalPrice]]+Y1785</f>
        <v>5854528.6800000025</v>
      </c>
      <c r="Z178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6" s="1">
        <f>JuchuZan[[#This Row],[Total Length]]/JuchuZan[[#This Row],[Total Block]]</f>
        <v>380</v>
      </c>
      <c r="AB1786" s="1">
        <f>JuchuZan[[#This Row],[TotalPrice]]/JuchuZan[[#This Row],[OrderQty]]</f>
        <v>196</v>
      </c>
      <c r="AC1786" s="1" t="e">
        <f>_xlfn.XLOOKUP(JuchuZan[[#This Row],[H'#]],#REF!,#REF!,"NA",0)</f>
        <v>#REF!</v>
      </c>
      <c r="AD1786" s="1" t="e">
        <f>_xlfn.XLOOKUP(JuchuZan[[#This Row],[H'#]],#REF!,#REF!,"NA",0)</f>
        <v>#REF!</v>
      </c>
      <c r="AE1786" s="1" t="str">
        <f>_xlfn.XLOOKUP(JuchuZan[[#This Row],[H'#]],[3]Sheet1!$H$2:$H$1079,[3]Sheet1!$B$2:$B$1079,"NA",0)</f>
        <v>NA</v>
      </c>
    </row>
    <row r="1787" spans="1:31" hidden="1">
      <c r="A1787" s="1" t="s">
        <v>4015</v>
      </c>
      <c r="B1787" s="1" t="s">
        <v>2633</v>
      </c>
      <c r="C1787" s="1" t="s">
        <v>2634</v>
      </c>
      <c r="D1787" s="1">
        <v>10</v>
      </c>
      <c r="E1787" s="1">
        <v>12400</v>
      </c>
      <c r="F1787" s="1">
        <v>20</v>
      </c>
      <c r="G1787" s="1" t="s">
        <v>435</v>
      </c>
      <c r="H1787" s="1" t="s">
        <v>49</v>
      </c>
      <c r="I1787" s="1" t="s">
        <v>50</v>
      </c>
      <c r="J1787" s="1" t="s">
        <v>397</v>
      </c>
      <c r="K1787" s="1" t="s">
        <v>167</v>
      </c>
      <c r="L1787" s="1" t="s">
        <v>96</v>
      </c>
      <c r="M1787" s="1" t="s">
        <v>53</v>
      </c>
      <c r="N1787" s="1">
        <v>464</v>
      </c>
      <c r="O1787" s="2">
        <v>4640</v>
      </c>
      <c r="P1787" s="1">
        <v>11</v>
      </c>
      <c r="Q1787" s="1">
        <v>20240207</v>
      </c>
      <c r="R1787" s="1">
        <v>20240207</v>
      </c>
      <c r="S1787" s="1">
        <v>20240207</v>
      </c>
      <c r="T1787" s="1" t="s">
        <v>38</v>
      </c>
      <c r="U1787" s="1" t="b">
        <v>0</v>
      </c>
      <c r="V1787" s="1" t="b">
        <v>0</v>
      </c>
      <c r="W1787" s="1" t="str" cm="1">
        <f t="array" ref="W1787">_xlfn.XLOOKUP(MID(JuchuZan[[#This Row],[Item'#]],2,3),INDEX(_dtRg_Material,,1),INDEX(_dtRg_Material,,2),"-")</f>
        <v>-</v>
      </c>
      <c r="X1787" s="1">
        <f>JuchuZan[[#This Row],[Total Length]]/JuchuZan[[#This Row],[OrderQty]]</f>
        <v>1240</v>
      </c>
      <c r="Y1787" s="87">
        <f>JuchuZan[[#This Row],[TotalPrice]]+Y1786</f>
        <v>5859168.6800000025</v>
      </c>
      <c r="Z178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7" s="1">
        <f>JuchuZan[[#This Row],[Total Length]]/JuchuZan[[#This Row],[Total Block]]</f>
        <v>620</v>
      </c>
      <c r="AB1787" s="1">
        <f>JuchuZan[[#This Row],[TotalPrice]]/JuchuZan[[#This Row],[OrderQty]]</f>
        <v>464</v>
      </c>
      <c r="AC1787" s="1" t="e">
        <f>_xlfn.XLOOKUP(JuchuZan[[#This Row],[H'#]],#REF!,#REF!,"NA",0)</f>
        <v>#REF!</v>
      </c>
      <c r="AD1787" s="1" t="e">
        <f>_xlfn.XLOOKUP(JuchuZan[[#This Row],[H'#]],#REF!,#REF!,"NA",0)</f>
        <v>#REF!</v>
      </c>
      <c r="AE1787" s="1" t="str">
        <f>_xlfn.XLOOKUP(JuchuZan[[#This Row],[H'#]],[3]Sheet1!$H$2:$H$1079,[3]Sheet1!$B$2:$B$1079,"NA",0)</f>
        <v>NA</v>
      </c>
    </row>
    <row r="1788" spans="1:31" hidden="1">
      <c r="A1788" s="1" t="s">
        <v>4016</v>
      </c>
      <c r="B1788" s="1" t="s">
        <v>3742</v>
      </c>
      <c r="C1788" s="1" t="s">
        <v>3743</v>
      </c>
      <c r="D1788" s="1">
        <v>10</v>
      </c>
      <c r="E1788" s="1">
        <v>7600</v>
      </c>
      <c r="F1788" s="1">
        <v>20</v>
      </c>
      <c r="G1788" s="1" t="s">
        <v>435</v>
      </c>
      <c r="H1788" s="1" t="s">
        <v>49</v>
      </c>
      <c r="I1788" s="1" t="s">
        <v>50</v>
      </c>
      <c r="J1788" s="1" t="s">
        <v>397</v>
      </c>
      <c r="K1788" s="1" t="s">
        <v>167</v>
      </c>
      <c r="L1788" s="1" t="s">
        <v>96</v>
      </c>
      <c r="M1788" s="1" t="s">
        <v>53</v>
      </c>
      <c r="N1788" s="1">
        <v>369</v>
      </c>
      <c r="O1788" s="2">
        <v>3690</v>
      </c>
      <c r="P1788" s="1">
        <v>11</v>
      </c>
      <c r="Q1788" s="1">
        <v>20240207</v>
      </c>
      <c r="R1788" s="1">
        <v>20240207</v>
      </c>
      <c r="S1788" s="1">
        <v>20240207</v>
      </c>
      <c r="T1788" s="1" t="s">
        <v>38</v>
      </c>
      <c r="U1788" s="1" t="b">
        <v>0</v>
      </c>
      <c r="V1788" s="1" t="b">
        <v>0</v>
      </c>
      <c r="W1788" s="1" t="str" cm="1">
        <f t="array" ref="W1788">_xlfn.XLOOKUP(MID(JuchuZan[[#This Row],[Item'#]],2,3),INDEX(_dtRg_Material,,1),INDEX(_dtRg_Material,,2),"-")</f>
        <v>-</v>
      </c>
      <c r="X1788" s="1">
        <f>JuchuZan[[#This Row],[Total Length]]/JuchuZan[[#This Row],[OrderQty]]</f>
        <v>760</v>
      </c>
      <c r="Y1788" s="87">
        <f>JuchuZan[[#This Row],[TotalPrice]]+Y1787</f>
        <v>5862858.6800000025</v>
      </c>
      <c r="Z178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8" s="1">
        <f>JuchuZan[[#This Row],[Total Length]]/JuchuZan[[#This Row],[Total Block]]</f>
        <v>380</v>
      </c>
      <c r="AB1788" s="1">
        <f>JuchuZan[[#This Row],[TotalPrice]]/JuchuZan[[#This Row],[OrderQty]]</f>
        <v>369</v>
      </c>
      <c r="AC1788" s="1" t="e">
        <f>_xlfn.XLOOKUP(JuchuZan[[#This Row],[H'#]],#REF!,#REF!,"NA",0)</f>
        <v>#REF!</v>
      </c>
      <c r="AD1788" s="1" t="e">
        <f>_xlfn.XLOOKUP(JuchuZan[[#This Row],[H'#]],#REF!,#REF!,"NA",0)</f>
        <v>#REF!</v>
      </c>
      <c r="AE1788" s="1" t="str">
        <f>_xlfn.XLOOKUP(JuchuZan[[#This Row],[H'#]],[3]Sheet1!$H$2:$H$1079,[3]Sheet1!$B$2:$B$1079,"NA",0)</f>
        <v>NA</v>
      </c>
    </row>
    <row r="1789" spans="1:31" hidden="1">
      <c r="A1789" s="1" t="s">
        <v>4017</v>
      </c>
      <c r="B1789" s="1" t="s">
        <v>267</v>
      </c>
      <c r="C1789" s="1" t="s">
        <v>268</v>
      </c>
      <c r="D1789" s="1">
        <v>4</v>
      </c>
      <c r="E1789" s="1">
        <v>0</v>
      </c>
      <c r="F1789" s="1">
        <v>0</v>
      </c>
      <c r="G1789" s="1" t="s">
        <v>269</v>
      </c>
      <c r="H1789" s="1" t="s">
        <v>270</v>
      </c>
      <c r="I1789" s="1" t="s">
        <v>271</v>
      </c>
      <c r="J1789" s="1" t="s">
        <v>38</v>
      </c>
      <c r="K1789" s="1" t="s">
        <v>38</v>
      </c>
      <c r="L1789" s="1" t="s">
        <v>38</v>
      </c>
      <c r="M1789" s="1" t="s">
        <v>38</v>
      </c>
      <c r="N1789" s="1">
        <v>15000</v>
      </c>
      <c r="O1789" s="2">
        <v>60000</v>
      </c>
      <c r="P1789" s="1">
        <v>11</v>
      </c>
      <c r="Q1789" s="1">
        <v>20240208</v>
      </c>
      <c r="R1789" s="1">
        <v>20240208</v>
      </c>
      <c r="S1789" s="1">
        <v>20240208</v>
      </c>
      <c r="T1789" s="1" t="s">
        <v>38</v>
      </c>
      <c r="U1789" s="1" t="b">
        <v>0</v>
      </c>
      <c r="V1789" s="1" t="b">
        <v>0</v>
      </c>
      <c r="W1789" s="1" t="str" cm="1">
        <f t="array" ref="W1789">_xlfn.XLOOKUP(MID(JuchuZan[[#This Row],[Item'#]],2,3),INDEX(_dtRg_Material,,1),INDEX(_dtRg_Material,,2),"-")</f>
        <v>-</v>
      </c>
      <c r="X1789" s="1">
        <f>JuchuZan[[#This Row],[Total Length]]/JuchuZan[[#This Row],[OrderQty]]</f>
        <v>0</v>
      </c>
      <c r="Y1789" s="87">
        <f>JuchuZan[[#This Row],[TotalPrice]]+Y1788</f>
        <v>5922858.6800000025</v>
      </c>
      <c r="Z178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89" s="1" t="e">
        <f>JuchuZan[[#This Row],[Total Length]]/JuchuZan[[#This Row],[Total Block]]</f>
        <v>#DIV/0!</v>
      </c>
      <c r="AB1789" s="1">
        <f>JuchuZan[[#This Row],[TotalPrice]]/JuchuZan[[#This Row],[OrderQty]]</f>
        <v>15000</v>
      </c>
      <c r="AC1789" s="1" t="e">
        <f>_xlfn.XLOOKUP(JuchuZan[[#This Row],[H'#]],#REF!,#REF!,"NA",0)</f>
        <v>#REF!</v>
      </c>
      <c r="AD1789" s="1" t="e">
        <f>_xlfn.XLOOKUP(JuchuZan[[#This Row],[H'#]],#REF!,#REF!,"NA",0)</f>
        <v>#REF!</v>
      </c>
      <c r="AE1789" s="1" t="str">
        <f>_xlfn.XLOOKUP(JuchuZan[[#This Row],[H'#]],[3]Sheet1!$H$2:$H$1079,[3]Sheet1!$B$2:$B$1079,"NA",0)</f>
        <v>NA</v>
      </c>
    </row>
    <row r="1790" spans="1:31" hidden="1">
      <c r="A1790" s="1" t="s">
        <v>4018</v>
      </c>
      <c r="B1790" s="1" t="s">
        <v>3298</v>
      </c>
      <c r="C1790" s="1" t="s">
        <v>3299</v>
      </c>
      <c r="D1790" s="1">
        <v>10</v>
      </c>
      <c r="E1790" s="1">
        <v>0</v>
      </c>
      <c r="F1790" s="1">
        <v>10</v>
      </c>
      <c r="G1790" s="1" t="s">
        <v>1076</v>
      </c>
      <c r="H1790" s="1" t="s">
        <v>49</v>
      </c>
      <c r="I1790" s="1" t="s">
        <v>50</v>
      </c>
      <c r="J1790" s="1" t="s">
        <v>59</v>
      </c>
      <c r="K1790" s="1" t="s">
        <v>82</v>
      </c>
      <c r="L1790" s="1" t="s">
        <v>61</v>
      </c>
      <c r="M1790" s="1" t="s">
        <v>38</v>
      </c>
      <c r="N1790" s="1">
        <v>29.67</v>
      </c>
      <c r="O1790" s="2">
        <v>296.7</v>
      </c>
      <c r="P1790" s="1">
        <v>11</v>
      </c>
      <c r="Q1790" s="1">
        <v>20240208</v>
      </c>
      <c r="R1790" s="1">
        <v>20240208</v>
      </c>
      <c r="S1790" s="1">
        <v>20240208</v>
      </c>
      <c r="T1790" s="1" t="s">
        <v>38</v>
      </c>
      <c r="U1790" s="1" t="b">
        <v>1</v>
      </c>
      <c r="V1790" s="1" t="b">
        <v>0</v>
      </c>
      <c r="W1790" s="1" t="str" cm="1">
        <f t="array" ref="W1790">_xlfn.XLOOKUP(MID(JuchuZan[[#This Row],[Item'#]],2,3),INDEX(_dtRg_Material,,1),INDEX(_dtRg_Material,,2),"-")</f>
        <v>-</v>
      </c>
      <c r="X1790" s="1">
        <f>JuchuZan[[#This Row],[Total Length]]/JuchuZan[[#This Row],[OrderQty]]</f>
        <v>0</v>
      </c>
      <c r="Y1790" s="87">
        <f>JuchuZan[[#This Row],[TotalPrice]]+Y1789</f>
        <v>5923155.3800000027</v>
      </c>
      <c r="Z179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0" s="1">
        <f>JuchuZan[[#This Row],[Total Length]]/JuchuZan[[#This Row],[Total Block]]</f>
        <v>0</v>
      </c>
      <c r="AB1790" s="1">
        <f>JuchuZan[[#This Row],[TotalPrice]]/JuchuZan[[#This Row],[OrderQty]]</f>
        <v>29.669999999999998</v>
      </c>
      <c r="AC1790" s="1" t="e">
        <f>_xlfn.XLOOKUP(JuchuZan[[#This Row],[H'#]],#REF!,#REF!,"NA",0)</f>
        <v>#REF!</v>
      </c>
      <c r="AD1790" s="1" t="e">
        <f>_xlfn.XLOOKUP(JuchuZan[[#This Row],[H'#]],#REF!,#REF!,"NA",0)</f>
        <v>#REF!</v>
      </c>
      <c r="AE1790" s="1" t="str">
        <f>_xlfn.XLOOKUP(JuchuZan[[#This Row],[H'#]],[3]Sheet1!$H$2:$H$1079,[3]Sheet1!$B$2:$B$1079,"NA",0)</f>
        <v>NA</v>
      </c>
    </row>
    <row r="1791" spans="1:31" hidden="1">
      <c r="A1791" s="1" t="s">
        <v>4019</v>
      </c>
      <c r="B1791" s="1" t="s">
        <v>3001</v>
      </c>
      <c r="C1791" s="1" t="s">
        <v>3002</v>
      </c>
      <c r="D1791" s="1">
        <v>14</v>
      </c>
      <c r="E1791" s="1">
        <v>11620</v>
      </c>
      <c r="F1791" s="1">
        <v>42</v>
      </c>
      <c r="G1791" s="1" t="s">
        <v>215</v>
      </c>
      <c r="H1791" s="1" t="s">
        <v>1272</v>
      </c>
      <c r="I1791" s="1" t="s">
        <v>233</v>
      </c>
      <c r="J1791" s="1" t="s">
        <v>114</v>
      </c>
      <c r="K1791" s="1" t="s">
        <v>105</v>
      </c>
      <c r="L1791" s="1" t="s">
        <v>96</v>
      </c>
      <c r="M1791" s="1" t="s">
        <v>53</v>
      </c>
      <c r="N1791" s="1">
        <v>445.82</v>
      </c>
      <c r="O1791" s="2">
        <v>6241.48</v>
      </c>
      <c r="P1791" s="1">
        <v>11</v>
      </c>
      <c r="Q1791" s="1">
        <v>20240209</v>
      </c>
      <c r="R1791" s="1">
        <v>20240209</v>
      </c>
      <c r="S1791" s="1">
        <v>20240209</v>
      </c>
      <c r="T1791" s="1" t="s">
        <v>38</v>
      </c>
      <c r="U1791" s="1" t="b">
        <v>0</v>
      </c>
      <c r="V1791" s="1" t="b">
        <v>0</v>
      </c>
      <c r="W1791" s="1" t="str" cm="1">
        <f t="array" ref="W1791">_xlfn.XLOOKUP(MID(JuchuZan[[#This Row],[Item'#]],2,3),INDEX(_dtRg_Material,,1),INDEX(_dtRg_Material,,2),"-")</f>
        <v>M</v>
      </c>
      <c r="X1791" s="1">
        <f>JuchuZan[[#This Row],[Total Length]]/JuchuZan[[#This Row],[OrderQty]]</f>
        <v>830</v>
      </c>
      <c r="Y1791" s="87">
        <f>JuchuZan[[#This Row],[TotalPrice]]+Y1790</f>
        <v>5929396.8600000031</v>
      </c>
      <c r="Z179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1" s="1">
        <f>JuchuZan[[#This Row],[Total Length]]/JuchuZan[[#This Row],[Total Block]]</f>
        <v>276.66666666666669</v>
      </c>
      <c r="AB1791" s="1">
        <f>JuchuZan[[#This Row],[TotalPrice]]/JuchuZan[[#This Row],[OrderQty]]</f>
        <v>445.82</v>
      </c>
      <c r="AC1791" s="1" t="e">
        <f>_xlfn.XLOOKUP(JuchuZan[[#This Row],[H'#]],#REF!,#REF!,"NA",0)</f>
        <v>#REF!</v>
      </c>
      <c r="AD1791" s="1" t="e">
        <f>_xlfn.XLOOKUP(JuchuZan[[#This Row],[H'#]],#REF!,#REF!,"NA",0)</f>
        <v>#REF!</v>
      </c>
      <c r="AE1791" s="1" t="str">
        <f>_xlfn.XLOOKUP(JuchuZan[[#This Row],[H'#]],[3]Sheet1!$H$2:$H$1079,[3]Sheet1!$B$2:$B$1079,"NA",0)</f>
        <v>NA</v>
      </c>
    </row>
    <row r="1792" spans="1:31" hidden="1">
      <c r="A1792" s="1" t="s">
        <v>4020</v>
      </c>
      <c r="B1792" s="1" t="s">
        <v>2960</v>
      </c>
      <c r="C1792" s="1" t="s">
        <v>2961</v>
      </c>
      <c r="D1792" s="1">
        <v>200</v>
      </c>
      <c r="E1792" s="1">
        <v>15000</v>
      </c>
      <c r="F1792" s="1">
        <v>200</v>
      </c>
      <c r="G1792" s="1" t="s">
        <v>2479</v>
      </c>
      <c r="H1792" s="1" t="s">
        <v>172</v>
      </c>
      <c r="I1792" s="1" t="s">
        <v>173</v>
      </c>
      <c r="J1792" s="1" t="s">
        <v>243</v>
      </c>
      <c r="K1792" s="1" t="s">
        <v>38</v>
      </c>
      <c r="L1792" s="1" t="s">
        <v>38</v>
      </c>
      <c r="M1792" s="1" t="s">
        <v>38</v>
      </c>
      <c r="N1792" s="1">
        <v>21</v>
      </c>
      <c r="O1792" s="2">
        <v>4200</v>
      </c>
      <c r="P1792" s="1">
        <v>11</v>
      </c>
      <c r="Q1792" s="1">
        <v>20240212</v>
      </c>
      <c r="R1792" s="1">
        <v>20240212</v>
      </c>
      <c r="S1792" s="1">
        <v>20240212</v>
      </c>
      <c r="T1792" s="1" t="s">
        <v>38</v>
      </c>
      <c r="U1792" s="1" t="b">
        <v>0</v>
      </c>
      <c r="V1792" s="1" t="b">
        <v>0</v>
      </c>
      <c r="W1792" s="1" t="str" cm="1">
        <f t="array" ref="W1792">_xlfn.XLOOKUP(MID(JuchuZan[[#This Row],[Item'#]],2,3),INDEX(_dtRg_Material,,1),INDEX(_dtRg_Material,,2),"-")</f>
        <v>M</v>
      </c>
      <c r="X1792" s="1">
        <f>JuchuZan[[#This Row],[Total Length]]/JuchuZan[[#This Row],[OrderQty]]</f>
        <v>75</v>
      </c>
      <c r="Y1792" s="87">
        <f>JuchuZan[[#This Row],[TotalPrice]]+Y1791</f>
        <v>5933596.8600000031</v>
      </c>
      <c r="Z179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2" s="1">
        <f>JuchuZan[[#This Row],[Total Length]]/JuchuZan[[#This Row],[Total Block]]</f>
        <v>75</v>
      </c>
      <c r="AB1792" s="1">
        <f>JuchuZan[[#This Row],[TotalPrice]]/JuchuZan[[#This Row],[OrderQty]]</f>
        <v>21</v>
      </c>
      <c r="AC1792" s="1" t="e">
        <f>_xlfn.XLOOKUP(JuchuZan[[#This Row],[H'#]],#REF!,#REF!,"NA",0)</f>
        <v>#REF!</v>
      </c>
      <c r="AD1792" s="1" t="e">
        <f>_xlfn.XLOOKUP(JuchuZan[[#This Row],[H'#]],#REF!,#REF!,"NA",0)</f>
        <v>#REF!</v>
      </c>
      <c r="AE1792" s="1" t="str">
        <f>_xlfn.XLOOKUP(JuchuZan[[#This Row],[H'#]],[3]Sheet1!$H$2:$H$1079,[3]Sheet1!$B$2:$B$1079,"NA",0)</f>
        <v>NA</v>
      </c>
    </row>
    <row r="1793" spans="1:31" hidden="1">
      <c r="A1793" s="1" t="s">
        <v>4021</v>
      </c>
      <c r="B1793" s="1" t="s">
        <v>3138</v>
      </c>
      <c r="C1793" s="1" t="s">
        <v>3139</v>
      </c>
      <c r="D1793" s="1">
        <v>75</v>
      </c>
      <c r="E1793" s="1">
        <v>75000</v>
      </c>
      <c r="F1793" s="1">
        <v>150</v>
      </c>
      <c r="G1793" s="1" t="s">
        <v>3092</v>
      </c>
      <c r="H1793" s="1" t="s">
        <v>66</v>
      </c>
      <c r="I1793" s="1" t="s">
        <v>67</v>
      </c>
      <c r="J1793" s="1" t="s">
        <v>114</v>
      </c>
      <c r="K1793" s="1" t="s">
        <v>60</v>
      </c>
      <c r="L1793" s="1" t="s">
        <v>38</v>
      </c>
      <c r="M1793" s="1" t="s">
        <v>38</v>
      </c>
      <c r="N1793" s="1">
        <v>71</v>
      </c>
      <c r="O1793" s="2">
        <v>5325</v>
      </c>
      <c r="P1793" s="1">
        <v>11</v>
      </c>
      <c r="Q1793" s="1">
        <v>20240212</v>
      </c>
      <c r="R1793" s="1">
        <v>20240212</v>
      </c>
      <c r="S1793" s="1">
        <v>20240212</v>
      </c>
      <c r="T1793" s="1" t="s">
        <v>38</v>
      </c>
      <c r="U1793" s="1" t="b">
        <v>1</v>
      </c>
      <c r="V1793" s="1" t="b">
        <v>0</v>
      </c>
      <c r="W1793" s="1" t="str" cm="1">
        <f t="array" ref="W1793">_xlfn.XLOOKUP(MID(JuchuZan[[#This Row],[Item'#]],2,3),INDEX(_dtRg_Material,,1),INDEX(_dtRg_Material,,2),"-")</f>
        <v>-</v>
      </c>
      <c r="X1793" s="1">
        <f>JuchuZan[[#This Row],[Total Length]]/JuchuZan[[#This Row],[OrderQty]]</f>
        <v>1000</v>
      </c>
      <c r="Y1793" s="87">
        <f>JuchuZan[[#This Row],[TotalPrice]]+Y1792</f>
        <v>5938921.8600000031</v>
      </c>
      <c r="Z179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3" s="1">
        <f>JuchuZan[[#This Row],[Total Length]]/JuchuZan[[#This Row],[Total Block]]</f>
        <v>500</v>
      </c>
      <c r="AB1793" s="1">
        <f>JuchuZan[[#This Row],[TotalPrice]]/JuchuZan[[#This Row],[OrderQty]]</f>
        <v>71</v>
      </c>
      <c r="AC1793" s="1" t="e">
        <f>_xlfn.XLOOKUP(JuchuZan[[#This Row],[H'#]],#REF!,#REF!,"NA",0)</f>
        <v>#REF!</v>
      </c>
      <c r="AD1793" s="1" t="e">
        <f>_xlfn.XLOOKUP(JuchuZan[[#This Row],[H'#]],#REF!,#REF!,"NA",0)</f>
        <v>#REF!</v>
      </c>
      <c r="AE1793" s="1" t="str">
        <f>_xlfn.XLOOKUP(JuchuZan[[#This Row],[H'#]],[3]Sheet1!$H$2:$H$1079,[3]Sheet1!$B$2:$B$1079,"NA",0)</f>
        <v>NA</v>
      </c>
    </row>
    <row r="1794" spans="1:31" hidden="1">
      <c r="A1794" s="1" t="s">
        <v>4022</v>
      </c>
      <c r="B1794" s="1" t="s">
        <v>3853</v>
      </c>
      <c r="C1794" s="1" t="s">
        <v>3854</v>
      </c>
      <c r="D1794" s="1">
        <v>64</v>
      </c>
      <c r="E1794" s="1">
        <v>81280</v>
      </c>
      <c r="F1794" s="1">
        <v>128</v>
      </c>
      <c r="G1794" s="1" t="s">
        <v>559</v>
      </c>
      <c r="H1794" s="1" t="s">
        <v>66</v>
      </c>
      <c r="I1794" s="1" t="s">
        <v>67</v>
      </c>
      <c r="J1794" s="1" t="s">
        <v>68</v>
      </c>
      <c r="K1794" s="1" t="s">
        <v>60</v>
      </c>
      <c r="L1794" s="1" t="s">
        <v>96</v>
      </c>
      <c r="M1794" s="1" t="s">
        <v>208</v>
      </c>
      <c r="N1794" s="1">
        <v>156.41</v>
      </c>
      <c r="O1794" s="2">
        <v>10010.24</v>
      </c>
      <c r="P1794" s="1">
        <v>11</v>
      </c>
      <c r="Q1794" s="1">
        <v>20240212</v>
      </c>
      <c r="R1794" s="1">
        <v>20240212</v>
      </c>
      <c r="S1794" s="1">
        <v>20240212</v>
      </c>
      <c r="T1794" s="1" t="s">
        <v>38</v>
      </c>
      <c r="U1794" s="1" t="b">
        <v>0</v>
      </c>
      <c r="V1794" s="1" t="b">
        <v>0</v>
      </c>
      <c r="W1794" s="1" t="str" cm="1">
        <f t="array" ref="W1794">_xlfn.XLOOKUP(MID(JuchuZan[[#This Row],[Item'#]],2,3),INDEX(_dtRg_Material,,1),INDEX(_dtRg_Material,,2),"-")</f>
        <v>-</v>
      </c>
      <c r="X1794" s="1">
        <f>JuchuZan[[#This Row],[Total Length]]/JuchuZan[[#This Row],[OrderQty]]</f>
        <v>1270</v>
      </c>
      <c r="Y1794" s="87">
        <f>JuchuZan[[#This Row],[TotalPrice]]+Y1793</f>
        <v>5948932.1000000034</v>
      </c>
      <c r="Z179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HAAS</v>
      </c>
      <c r="AA1794" s="1">
        <f>JuchuZan[[#This Row],[Total Length]]/JuchuZan[[#This Row],[Total Block]]</f>
        <v>635</v>
      </c>
      <c r="AB1794" s="1">
        <f>JuchuZan[[#This Row],[TotalPrice]]/JuchuZan[[#This Row],[OrderQty]]</f>
        <v>156.41</v>
      </c>
      <c r="AC1794" s="1" t="e">
        <f>_xlfn.XLOOKUP(JuchuZan[[#This Row],[H'#]],#REF!,#REF!,"NA",0)</f>
        <v>#REF!</v>
      </c>
      <c r="AD1794" s="1" t="e">
        <f>_xlfn.XLOOKUP(JuchuZan[[#This Row],[H'#]],#REF!,#REF!,"NA",0)</f>
        <v>#REF!</v>
      </c>
      <c r="AE1794" s="1" t="str">
        <f>_xlfn.XLOOKUP(JuchuZan[[#This Row],[H'#]],[3]Sheet1!$H$2:$H$1079,[3]Sheet1!$B$2:$B$1079,"NA",0)</f>
        <v>NA</v>
      </c>
    </row>
    <row r="1795" spans="1:31" hidden="1">
      <c r="A1795" s="1" t="s">
        <v>4023</v>
      </c>
      <c r="B1795" s="1" t="s">
        <v>4024</v>
      </c>
      <c r="C1795" s="1" t="s">
        <v>4025</v>
      </c>
      <c r="D1795" s="1">
        <v>6</v>
      </c>
      <c r="E1795" s="1">
        <v>1800</v>
      </c>
      <c r="F1795" s="1">
        <v>24</v>
      </c>
      <c r="G1795" s="1" t="s">
        <v>215</v>
      </c>
      <c r="H1795" s="1" t="s">
        <v>1560</v>
      </c>
      <c r="I1795" s="1" t="s">
        <v>4026</v>
      </c>
      <c r="J1795" s="1" t="s">
        <v>4027</v>
      </c>
      <c r="K1795" s="1" t="s">
        <v>227</v>
      </c>
      <c r="L1795" s="1" t="s">
        <v>163</v>
      </c>
      <c r="M1795" s="1" t="s">
        <v>53</v>
      </c>
      <c r="N1795" s="1">
        <v>773</v>
      </c>
      <c r="O1795" s="2">
        <v>4638</v>
      </c>
      <c r="P1795" s="1">
        <v>11</v>
      </c>
      <c r="Q1795" s="1">
        <v>20240213</v>
      </c>
      <c r="R1795" s="1">
        <v>20240213</v>
      </c>
      <c r="S1795" s="1">
        <v>20240213</v>
      </c>
      <c r="T1795" s="1" t="s">
        <v>38</v>
      </c>
      <c r="U1795" s="1" t="b">
        <v>0</v>
      </c>
      <c r="V1795" s="1" t="b">
        <v>0</v>
      </c>
      <c r="W1795" s="1" t="str" cm="1">
        <f t="array" ref="W1795">_xlfn.XLOOKUP(MID(JuchuZan[[#This Row],[Item'#]],2,3),INDEX(_dtRg_Material,,1),INDEX(_dtRg_Material,,2),"-")</f>
        <v>M</v>
      </c>
      <c r="X1795" s="1">
        <f>JuchuZan[[#This Row],[Total Length]]/JuchuZan[[#This Row],[OrderQty]]</f>
        <v>300</v>
      </c>
      <c r="Y1795" s="87">
        <f>JuchuZan[[#This Row],[TotalPrice]]+Y1794</f>
        <v>5953570.1000000034</v>
      </c>
      <c r="Z179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5" s="1">
        <f>JuchuZan[[#This Row],[Total Length]]/JuchuZan[[#This Row],[Total Block]]</f>
        <v>75</v>
      </c>
      <c r="AB1795" s="1">
        <f>JuchuZan[[#This Row],[TotalPrice]]/JuchuZan[[#This Row],[OrderQty]]</f>
        <v>773</v>
      </c>
      <c r="AC1795" s="1" t="e">
        <f>_xlfn.XLOOKUP(JuchuZan[[#This Row],[H'#]],#REF!,#REF!,"NA",0)</f>
        <v>#REF!</v>
      </c>
      <c r="AD1795" s="1" t="e">
        <f>_xlfn.XLOOKUP(JuchuZan[[#This Row],[H'#]],#REF!,#REF!,"NA",0)</f>
        <v>#REF!</v>
      </c>
      <c r="AE1795" s="1" t="str">
        <f>_xlfn.XLOOKUP(JuchuZan[[#This Row],[H'#]],[3]Sheet1!$H$2:$H$1079,[3]Sheet1!$B$2:$B$1079,"NA",0)</f>
        <v>NA</v>
      </c>
    </row>
    <row r="1796" spans="1:31" hidden="1">
      <c r="A1796" s="1" t="s">
        <v>4028</v>
      </c>
      <c r="B1796" s="1" t="s">
        <v>3090</v>
      </c>
      <c r="C1796" s="1" t="s">
        <v>3091</v>
      </c>
      <c r="D1796" s="1">
        <v>75</v>
      </c>
      <c r="E1796" s="1">
        <v>120000</v>
      </c>
      <c r="F1796" s="1">
        <v>150</v>
      </c>
      <c r="G1796" s="1" t="s">
        <v>3092</v>
      </c>
      <c r="H1796" s="1" t="s">
        <v>1171</v>
      </c>
      <c r="I1796" s="1" t="s">
        <v>233</v>
      </c>
      <c r="J1796" s="1" t="s">
        <v>59</v>
      </c>
      <c r="K1796" s="1" t="s">
        <v>105</v>
      </c>
      <c r="L1796" s="1" t="s">
        <v>38</v>
      </c>
      <c r="M1796" s="1" t="s">
        <v>38</v>
      </c>
      <c r="N1796" s="1">
        <v>73</v>
      </c>
      <c r="O1796" s="2">
        <v>5475</v>
      </c>
      <c r="P1796" s="1">
        <v>11</v>
      </c>
      <c r="Q1796" s="1">
        <v>20240213</v>
      </c>
      <c r="R1796" s="1">
        <v>20240213</v>
      </c>
      <c r="S1796" s="1">
        <v>20240213</v>
      </c>
      <c r="T1796" s="1" t="s">
        <v>38</v>
      </c>
      <c r="U1796" s="1" t="b">
        <v>0</v>
      </c>
      <c r="V1796" s="1" t="b">
        <v>0</v>
      </c>
      <c r="W1796" s="1" t="str" cm="1">
        <f t="array" ref="W1796">_xlfn.XLOOKUP(MID(JuchuZan[[#This Row],[Item'#]],2,3),INDEX(_dtRg_Material,,1),INDEX(_dtRg_Material,,2),"-")</f>
        <v>-</v>
      </c>
      <c r="X1796" s="1">
        <f>JuchuZan[[#This Row],[Total Length]]/JuchuZan[[#This Row],[OrderQty]]</f>
        <v>1600</v>
      </c>
      <c r="Y1796" s="87">
        <f>JuchuZan[[#This Row],[TotalPrice]]+Y1795</f>
        <v>5959045.1000000034</v>
      </c>
      <c r="Z179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6" s="1">
        <f>JuchuZan[[#This Row],[Total Length]]/JuchuZan[[#This Row],[Total Block]]</f>
        <v>800</v>
      </c>
      <c r="AB1796" s="1">
        <f>JuchuZan[[#This Row],[TotalPrice]]/JuchuZan[[#This Row],[OrderQty]]</f>
        <v>73</v>
      </c>
      <c r="AC1796" s="1" t="e">
        <f>_xlfn.XLOOKUP(JuchuZan[[#This Row],[H'#]],#REF!,#REF!,"NA",0)</f>
        <v>#REF!</v>
      </c>
      <c r="AD1796" s="1" t="e">
        <f>_xlfn.XLOOKUP(JuchuZan[[#This Row],[H'#]],#REF!,#REF!,"NA",0)</f>
        <v>#REF!</v>
      </c>
      <c r="AE1796" s="1" t="str">
        <f>_xlfn.XLOOKUP(JuchuZan[[#This Row],[H'#]],[3]Sheet1!$H$2:$H$1079,[3]Sheet1!$B$2:$B$1079,"NA",0)</f>
        <v>NA</v>
      </c>
    </row>
    <row r="1797" spans="1:31" hidden="1">
      <c r="A1797" s="1" t="s">
        <v>4029</v>
      </c>
      <c r="B1797" s="1" t="s">
        <v>267</v>
      </c>
      <c r="C1797" s="1" t="s">
        <v>268</v>
      </c>
      <c r="D1797" s="1">
        <v>4</v>
      </c>
      <c r="E1797" s="1">
        <v>0</v>
      </c>
      <c r="F1797" s="1">
        <v>0</v>
      </c>
      <c r="G1797" s="1" t="s">
        <v>269</v>
      </c>
      <c r="H1797" s="1" t="s">
        <v>270</v>
      </c>
      <c r="I1797" s="1" t="s">
        <v>271</v>
      </c>
      <c r="J1797" s="1" t="s">
        <v>38</v>
      </c>
      <c r="K1797" s="1" t="s">
        <v>38</v>
      </c>
      <c r="L1797" s="1" t="s">
        <v>38</v>
      </c>
      <c r="M1797" s="1" t="s">
        <v>38</v>
      </c>
      <c r="N1797" s="1">
        <v>15000</v>
      </c>
      <c r="O1797" s="2">
        <v>60000</v>
      </c>
      <c r="P1797" s="1">
        <v>11</v>
      </c>
      <c r="Q1797" s="1">
        <v>20240215</v>
      </c>
      <c r="R1797" s="1">
        <v>20240215</v>
      </c>
      <c r="S1797" s="1">
        <v>20240215</v>
      </c>
      <c r="T1797" s="1" t="s">
        <v>38</v>
      </c>
      <c r="U1797" s="1" t="b">
        <v>0</v>
      </c>
      <c r="V1797" s="1" t="b">
        <v>0</v>
      </c>
      <c r="W1797" s="1" t="str" cm="1">
        <f t="array" ref="W1797">_xlfn.XLOOKUP(MID(JuchuZan[[#This Row],[Item'#]],2,3),INDEX(_dtRg_Material,,1),INDEX(_dtRg_Material,,2),"-")</f>
        <v>-</v>
      </c>
      <c r="X1797" s="1">
        <f>JuchuZan[[#This Row],[Total Length]]/JuchuZan[[#This Row],[OrderQty]]</f>
        <v>0</v>
      </c>
      <c r="Y1797" s="87">
        <f>JuchuZan[[#This Row],[TotalPrice]]+Y1796</f>
        <v>6019045.1000000034</v>
      </c>
      <c r="Z179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7" s="1" t="e">
        <f>JuchuZan[[#This Row],[Total Length]]/JuchuZan[[#This Row],[Total Block]]</f>
        <v>#DIV/0!</v>
      </c>
      <c r="AB1797" s="1">
        <f>JuchuZan[[#This Row],[TotalPrice]]/JuchuZan[[#This Row],[OrderQty]]</f>
        <v>15000</v>
      </c>
      <c r="AC1797" s="1" t="e">
        <f>_xlfn.XLOOKUP(JuchuZan[[#This Row],[H'#]],#REF!,#REF!,"NA",0)</f>
        <v>#REF!</v>
      </c>
      <c r="AD1797" s="1" t="e">
        <f>_xlfn.XLOOKUP(JuchuZan[[#This Row],[H'#]],#REF!,#REF!,"NA",0)</f>
        <v>#REF!</v>
      </c>
      <c r="AE1797" s="1" t="str">
        <f>_xlfn.XLOOKUP(JuchuZan[[#This Row],[H'#]],[3]Sheet1!$H$2:$H$1079,[3]Sheet1!$B$2:$B$1079,"NA",0)</f>
        <v>NA</v>
      </c>
    </row>
    <row r="1798" spans="1:31" hidden="1">
      <c r="A1798" s="1" t="s">
        <v>4030</v>
      </c>
      <c r="B1798" s="1" t="s">
        <v>2570</v>
      </c>
      <c r="C1798" s="1" t="s">
        <v>2571</v>
      </c>
      <c r="D1798" s="1">
        <v>120</v>
      </c>
      <c r="E1798" s="1">
        <v>0</v>
      </c>
      <c r="F1798" s="1">
        <v>120</v>
      </c>
      <c r="G1798" s="1" t="s">
        <v>1280</v>
      </c>
      <c r="H1798" s="1" t="s">
        <v>1866</v>
      </c>
      <c r="I1798" s="1" t="s">
        <v>233</v>
      </c>
      <c r="J1798" s="1" t="s">
        <v>114</v>
      </c>
      <c r="K1798" s="1" t="s">
        <v>105</v>
      </c>
      <c r="L1798" s="1" t="s">
        <v>61</v>
      </c>
      <c r="M1798" s="1" t="s">
        <v>53</v>
      </c>
      <c r="N1798" s="1">
        <v>24.6</v>
      </c>
      <c r="O1798" s="2">
        <v>2952</v>
      </c>
      <c r="P1798" s="1">
        <v>11</v>
      </c>
      <c r="Q1798" s="1">
        <v>20240130</v>
      </c>
      <c r="R1798" s="1">
        <v>20240216</v>
      </c>
      <c r="S1798" s="1">
        <v>20240216</v>
      </c>
      <c r="T1798" s="1" t="s">
        <v>38</v>
      </c>
      <c r="U1798" s="1" t="b">
        <v>0</v>
      </c>
      <c r="V1798" s="1" t="b">
        <v>0</v>
      </c>
      <c r="W1798" s="1" t="str" cm="1">
        <f t="array" ref="W1798">_xlfn.XLOOKUP(MID(JuchuZan[[#This Row],[Item'#]],2,3),INDEX(_dtRg_Material,,1),INDEX(_dtRg_Material,,2),"-")</f>
        <v>-</v>
      </c>
      <c r="X1798" s="1">
        <f>JuchuZan[[#This Row],[Total Length]]/JuchuZan[[#This Row],[OrderQty]]</f>
        <v>0</v>
      </c>
      <c r="Y1798" s="87">
        <f>JuchuZan[[#This Row],[TotalPrice]]+Y1797</f>
        <v>6021997.1000000034</v>
      </c>
      <c r="Z179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8" s="1">
        <f>JuchuZan[[#This Row],[Total Length]]/JuchuZan[[#This Row],[Total Block]]</f>
        <v>0</v>
      </c>
      <c r="AB1798" s="1">
        <f>JuchuZan[[#This Row],[TotalPrice]]/JuchuZan[[#This Row],[OrderQty]]</f>
        <v>24.6</v>
      </c>
      <c r="AC1798" s="1" t="e">
        <f>_xlfn.XLOOKUP(JuchuZan[[#This Row],[H'#]],#REF!,#REF!,"NA",0)</f>
        <v>#REF!</v>
      </c>
      <c r="AD1798" s="1" t="e">
        <f>_xlfn.XLOOKUP(JuchuZan[[#This Row],[H'#]],#REF!,#REF!,"NA",0)</f>
        <v>#REF!</v>
      </c>
      <c r="AE1798" s="1" t="str">
        <f>_xlfn.XLOOKUP(JuchuZan[[#This Row],[H'#]],[3]Sheet1!$H$2:$H$1079,[3]Sheet1!$B$2:$B$1079,"NA",0)</f>
        <v>NA</v>
      </c>
    </row>
    <row r="1799" spans="1:31" hidden="1">
      <c r="A1799" s="1" t="s">
        <v>4031</v>
      </c>
      <c r="B1799" s="1" t="s">
        <v>4032</v>
      </c>
      <c r="C1799" s="1" t="s">
        <v>4033</v>
      </c>
      <c r="D1799" s="1">
        <v>2</v>
      </c>
      <c r="E1799" s="1">
        <v>380</v>
      </c>
      <c r="F1799" s="1">
        <v>4</v>
      </c>
      <c r="G1799" s="1" t="s">
        <v>3182</v>
      </c>
      <c r="H1799" s="1" t="s">
        <v>183</v>
      </c>
      <c r="I1799" s="1" t="s">
        <v>184</v>
      </c>
      <c r="J1799" s="1" t="s">
        <v>243</v>
      </c>
      <c r="K1799" s="1" t="s">
        <v>185</v>
      </c>
      <c r="L1799" s="1" t="s">
        <v>38</v>
      </c>
      <c r="M1799" s="1" t="s">
        <v>38</v>
      </c>
      <c r="N1799" s="1">
        <v>62.27</v>
      </c>
      <c r="O1799" s="2">
        <v>124.54</v>
      </c>
      <c r="P1799" s="1">
        <v>11</v>
      </c>
      <c r="Q1799" s="1">
        <v>20240216</v>
      </c>
      <c r="R1799" s="1">
        <v>20240216</v>
      </c>
      <c r="S1799" s="1">
        <v>20240216</v>
      </c>
      <c r="T1799" s="1" t="s">
        <v>38</v>
      </c>
      <c r="U1799" s="1" t="b">
        <v>0</v>
      </c>
      <c r="V1799" s="1" t="b">
        <v>0</v>
      </c>
      <c r="W1799" s="1" t="str" cm="1">
        <f t="array" ref="W1799">_xlfn.XLOOKUP(MID(JuchuZan[[#This Row],[Item'#]],2,3),INDEX(_dtRg_Material,,1),INDEX(_dtRg_Material,,2),"-")</f>
        <v>M</v>
      </c>
      <c r="X1799" s="1">
        <f>JuchuZan[[#This Row],[Total Length]]/JuchuZan[[#This Row],[OrderQty]]</f>
        <v>190</v>
      </c>
      <c r="Y1799" s="87">
        <f>JuchuZan[[#This Row],[TotalPrice]]+Y1798</f>
        <v>6022121.6400000034</v>
      </c>
      <c r="Z179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799" s="1">
        <f>JuchuZan[[#This Row],[Total Length]]/JuchuZan[[#This Row],[Total Block]]</f>
        <v>95</v>
      </c>
      <c r="AB1799" s="1">
        <f>JuchuZan[[#This Row],[TotalPrice]]/JuchuZan[[#This Row],[OrderQty]]</f>
        <v>62.27</v>
      </c>
      <c r="AC1799" s="1" t="e">
        <f>_xlfn.XLOOKUP(JuchuZan[[#This Row],[H'#]],#REF!,#REF!,"NA",0)</f>
        <v>#REF!</v>
      </c>
      <c r="AD1799" s="1" t="e">
        <f>_xlfn.XLOOKUP(JuchuZan[[#This Row],[H'#]],#REF!,#REF!,"NA",0)</f>
        <v>#REF!</v>
      </c>
      <c r="AE1799" s="1" t="str">
        <f>_xlfn.XLOOKUP(JuchuZan[[#This Row],[H'#]],[3]Sheet1!$H$2:$H$1079,[3]Sheet1!$B$2:$B$1079,"NA",0)</f>
        <v>NA</v>
      </c>
    </row>
    <row r="1800" spans="1:31" hidden="1">
      <c r="A1800" s="1" t="s">
        <v>4034</v>
      </c>
      <c r="B1800" s="1" t="s">
        <v>2629</v>
      </c>
      <c r="C1800" s="1" t="s">
        <v>2630</v>
      </c>
      <c r="D1800" s="1">
        <v>50</v>
      </c>
      <c r="E1800" s="1">
        <v>0</v>
      </c>
      <c r="F1800" s="1">
        <v>0</v>
      </c>
      <c r="G1800" s="1" t="s">
        <v>2285</v>
      </c>
      <c r="H1800" s="1" t="s">
        <v>200</v>
      </c>
      <c r="I1800" s="1" t="s">
        <v>201</v>
      </c>
      <c r="J1800" s="1" t="s">
        <v>2631</v>
      </c>
      <c r="K1800" s="1" t="s">
        <v>38</v>
      </c>
      <c r="L1800" s="1" t="s">
        <v>38</v>
      </c>
      <c r="M1800" s="1" t="s">
        <v>38</v>
      </c>
      <c r="N1800" s="1">
        <v>523.46</v>
      </c>
      <c r="O1800" s="2">
        <v>26173</v>
      </c>
      <c r="P1800" s="1">
        <v>11</v>
      </c>
      <c r="Q1800" s="1">
        <v>20240219</v>
      </c>
      <c r="R1800" s="1">
        <v>20240219</v>
      </c>
      <c r="S1800" s="1">
        <v>20240219</v>
      </c>
      <c r="T1800" s="1" t="s">
        <v>38</v>
      </c>
      <c r="U1800" s="1" t="b">
        <v>0</v>
      </c>
      <c r="V1800" s="1" t="b">
        <v>0</v>
      </c>
      <c r="W1800" s="1" t="str" cm="1">
        <f t="array" ref="W1800">_xlfn.XLOOKUP(MID(JuchuZan[[#This Row],[Item'#]],2,3),INDEX(_dtRg_Material,,1),INDEX(_dtRg_Material,,2),"-")</f>
        <v>-</v>
      </c>
      <c r="X1800" s="1">
        <f>JuchuZan[[#This Row],[Total Length]]/JuchuZan[[#This Row],[OrderQty]]</f>
        <v>0</v>
      </c>
      <c r="Y1800" s="87">
        <f>JuchuZan[[#This Row],[TotalPrice]]+Y1799</f>
        <v>6048294.6400000034</v>
      </c>
      <c r="Z180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0" s="1" t="e">
        <f>JuchuZan[[#This Row],[Total Length]]/JuchuZan[[#This Row],[Total Block]]</f>
        <v>#DIV/0!</v>
      </c>
      <c r="AB1800" s="1">
        <f>JuchuZan[[#This Row],[TotalPrice]]/JuchuZan[[#This Row],[OrderQty]]</f>
        <v>523.46</v>
      </c>
      <c r="AC1800" s="1" t="e">
        <f>_xlfn.XLOOKUP(JuchuZan[[#This Row],[H'#]],#REF!,#REF!,"NA",0)</f>
        <v>#REF!</v>
      </c>
      <c r="AD1800" s="1" t="e">
        <f>_xlfn.XLOOKUP(JuchuZan[[#This Row],[H'#]],#REF!,#REF!,"NA",0)</f>
        <v>#REF!</v>
      </c>
      <c r="AE1800" s="1" t="str">
        <f>_xlfn.XLOOKUP(JuchuZan[[#This Row],[H'#]],[3]Sheet1!$H$2:$H$1079,[3]Sheet1!$B$2:$B$1079,"NA",0)</f>
        <v>NA</v>
      </c>
    </row>
    <row r="1801" spans="1:31" hidden="1">
      <c r="A1801" s="1" t="s">
        <v>4035</v>
      </c>
      <c r="B1801" s="1" t="s">
        <v>2775</v>
      </c>
      <c r="C1801" s="1" t="s">
        <v>2776</v>
      </c>
      <c r="D1801" s="1">
        <v>50</v>
      </c>
      <c r="E1801" s="1">
        <v>13500</v>
      </c>
      <c r="F1801" s="1">
        <v>50</v>
      </c>
      <c r="G1801" s="1" t="s">
        <v>2022</v>
      </c>
      <c r="H1801" s="1" t="s">
        <v>172</v>
      </c>
      <c r="I1801" s="1" t="s">
        <v>173</v>
      </c>
      <c r="J1801" s="1" t="s">
        <v>243</v>
      </c>
      <c r="K1801" s="1" t="s">
        <v>38</v>
      </c>
      <c r="L1801" s="1" t="s">
        <v>38</v>
      </c>
      <c r="M1801" s="1" t="s">
        <v>38</v>
      </c>
      <c r="N1801" s="1">
        <v>46.45</v>
      </c>
      <c r="O1801" s="2">
        <v>2322.5</v>
      </c>
      <c r="P1801" s="1">
        <v>11</v>
      </c>
      <c r="Q1801" s="1">
        <v>20240221</v>
      </c>
      <c r="R1801" s="1">
        <v>20240221</v>
      </c>
      <c r="S1801" s="1">
        <v>20240221</v>
      </c>
      <c r="T1801" s="1" t="s">
        <v>38</v>
      </c>
      <c r="U1801" s="1" t="b">
        <v>0</v>
      </c>
      <c r="V1801" s="1" t="b">
        <v>0</v>
      </c>
      <c r="W1801" s="1" t="str" cm="1">
        <f t="array" ref="W1801">_xlfn.XLOOKUP(MID(JuchuZan[[#This Row],[Item'#]],2,3),INDEX(_dtRg_Material,,1),INDEX(_dtRg_Material,,2),"-")</f>
        <v>M</v>
      </c>
      <c r="X1801" s="1">
        <f>JuchuZan[[#This Row],[Total Length]]/JuchuZan[[#This Row],[OrderQty]]</f>
        <v>270</v>
      </c>
      <c r="Y1801" s="87">
        <f>JuchuZan[[#This Row],[TotalPrice]]+Y1800</f>
        <v>6050617.1400000034</v>
      </c>
      <c r="Z180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1" s="1">
        <f>JuchuZan[[#This Row],[Total Length]]/JuchuZan[[#This Row],[Total Block]]</f>
        <v>270</v>
      </c>
      <c r="AB1801" s="1">
        <f>JuchuZan[[#This Row],[TotalPrice]]/JuchuZan[[#This Row],[OrderQty]]</f>
        <v>46.45</v>
      </c>
      <c r="AC1801" s="1" t="e">
        <f>_xlfn.XLOOKUP(JuchuZan[[#This Row],[H'#]],#REF!,#REF!,"NA",0)</f>
        <v>#REF!</v>
      </c>
      <c r="AD1801" s="1" t="e">
        <f>_xlfn.XLOOKUP(JuchuZan[[#This Row],[H'#]],#REF!,#REF!,"NA",0)</f>
        <v>#REF!</v>
      </c>
      <c r="AE1801" s="1" t="str">
        <f>_xlfn.XLOOKUP(JuchuZan[[#This Row],[H'#]],[3]Sheet1!$H$2:$H$1079,[3]Sheet1!$B$2:$B$1079,"NA",0)</f>
        <v>NA</v>
      </c>
    </row>
    <row r="1802" spans="1:31" hidden="1">
      <c r="A1802" s="1" t="s">
        <v>4036</v>
      </c>
      <c r="B1802" s="1" t="s">
        <v>267</v>
      </c>
      <c r="C1802" s="1" t="s">
        <v>268</v>
      </c>
      <c r="D1802" s="1">
        <v>4</v>
      </c>
      <c r="E1802" s="1">
        <v>0</v>
      </c>
      <c r="F1802" s="1">
        <v>0</v>
      </c>
      <c r="G1802" s="1" t="s">
        <v>269</v>
      </c>
      <c r="H1802" s="1" t="s">
        <v>270</v>
      </c>
      <c r="I1802" s="1" t="s">
        <v>271</v>
      </c>
      <c r="J1802" s="1" t="s">
        <v>38</v>
      </c>
      <c r="K1802" s="1" t="s">
        <v>38</v>
      </c>
      <c r="L1802" s="1" t="s">
        <v>38</v>
      </c>
      <c r="M1802" s="1" t="s">
        <v>38</v>
      </c>
      <c r="N1802" s="1">
        <v>15000</v>
      </c>
      <c r="O1802" s="2">
        <v>60000</v>
      </c>
      <c r="P1802" s="1">
        <v>11</v>
      </c>
      <c r="Q1802" s="1">
        <v>20240222</v>
      </c>
      <c r="R1802" s="1">
        <v>20240222</v>
      </c>
      <c r="S1802" s="1">
        <v>20240222</v>
      </c>
      <c r="T1802" s="1" t="s">
        <v>38</v>
      </c>
      <c r="U1802" s="1" t="b">
        <v>0</v>
      </c>
      <c r="V1802" s="1" t="b">
        <v>0</v>
      </c>
      <c r="W1802" s="1" t="str" cm="1">
        <f t="array" ref="W1802">_xlfn.XLOOKUP(MID(JuchuZan[[#This Row],[Item'#]],2,3),INDEX(_dtRg_Material,,1),INDEX(_dtRg_Material,,2),"-")</f>
        <v>-</v>
      </c>
      <c r="X1802" s="1">
        <f>JuchuZan[[#This Row],[Total Length]]/JuchuZan[[#This Row],[OrderQty]]</f>
        <v>0</v>
      </c>
      <c r="Y1802" s="87">
        <f>JuchuZan[[#This Row],[TotalPrice]]+Y1801</f>
        <v>6110617.1400000034</v>
      </c>
      <c r="Z180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2" s="1" t="e">
        <f>JuchuZan[[#This Row],[Total Length]]/JuchuZan[[#This Row],[Total Block]]</f>
        <v>#DIV/0!</v>
      </c>
      <c r="AB1802" s="1">
        <f>JuchuZan[[#This Row],[TotalPrice]]/JuchuZan[[#This Row],[OrderQty]]</f>
        <v>15000</v>
      </c>
      <c r="AC1802" s="1" t="e">
        <f>_xlfn.XLOOKUP(JuchuZan[[#This Row],[H'#]],#REF!,#REF!,"NA",0)</f>
        <v>#REF!</v>
      </c>
      <c r="AD1802" s="1" t="e">
        <f>_xlfn.XLOOKUP(JuchuZan[[#This Row],[H'#]],#REF!,#REF!,"NA",0)</f>
        <v>#REF!</v>
      </c>
      <c r="AE1802" s="1" t="str">
        <f>_xlfn.XLOOKUP(JuchuZan[[#This Row],[H'#]],[3]Sheet1!$H$2:$H$1079,[3]Sheet1!$B$2:$B$1079,"NA",0)</f>
        <v>NA</v>
      </c>
    </row>
    <row r="1803" spans="1:31" hidden="1">
      <c r="A1803" s="1" t="s">
        <v>4037</v>
      </c>
      <c r="B1803" s="1" t="s">
        <v>621</v>
      </c>
      <c r="C1803" s="1" t="s">
        <v>622</v>
      </c>
      <c r="D1803" s="1">
        <v>4</v>
      </c>
      <c r="E1803" s="1">
        <v>0</v>
      </c>
      <c r="F1803" s="1">
        <v>0</v>
      </c>
      <c r="G1803" s="1" t="s">
        <v>269</v>
      </c>
      <c r="H1803" s="1" t="s">
        <v>270</v>
      </c>
      <c r="I1803" s="1" t="s">
        <v>271</v>
      </c>
      <c r="J1803" s="1" t="s">
        <v>38</v>
      </c>
      <c r="K1803" s="1" t="s">
        <v>38</v>
      </c>
      <c r="L1803" s="1" t="s">
        <v>38</v>
      </c>
      <c r="M1803" s="1" t="s">
        <v>38</v>
      </c>
      <c r="N1803" s="1">
        <v>5710</v>
      </c>
      <c r="O1803" s="2">
        <v>22840</v>
      </c>
      <c r="P1803" s="1">
        <v>11</v>
      </c>
      <c r="Q1803" s="1">
        <v>20240222</v>
      </c>
      <c r="R1803" s="1">
        <v>20240222</v>
      </c>
      <c r="S1803" s="1">
        <v>20240222</v>
      </c>
      <c r="T1803" s="1" t="s">
        <v>38</v>
      </c>
      <c r="U1803" s="1" t="b">
        <v>0</v>
      </c>
      <c r="V1803" s="1" t="b">
        <v>0</v>
      </c>
      <c r="W1803" s="1" t="str" cm="1">
        <f t="array" ref="W1803">_xlfn.XLOOKUP(MID(JuchuZan[[#This Row],[Item'#]],2,3),INDEX(_dtRg_Material,,1),INDEX(_dtRg_Material,,2),"-")</f>
        <v>-</v>
      </c>
      <c r="X1803" s="1">
        <f>JuchuZan[[#This Row],[Total Length]]/JuchuZan[[#This Row],[OrderQty]]</f>
        <v>0</v>
      </c>
      <c r="Y1803" s="87">
        <f>JuchuZan[[#This Row],[TotalPrice]]+Y1802</f>
        <v>6133457.1400000034</v>
      </c>
      <c r="Z180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3" s="1" t="e">
        <f>JuchuZan[[#This Row],[Total Length]]/JuchuZan[[#This Row],[Total Block]]</f>
        <v>#DIV/0!</v>
      </c>
      <c r="AB1803" s="1">
        <f>JuchuZan[[#This Row],[TotalPrice]]/JuchuZan[[#This Row],[OrderQty]]</f>
        <v>5710</v>
      </c>
      <c r="AC1803" s="1" t="e">
        <f>_xlfn.XLOOKUP(JuchuZan[[#This Row],[H'#]],#REF!,#REF!,"NA",0)</f>
        <v>#REF!</v>
      </c>
      <c r="AD1803" s="1" t="e">
        <f>_xlfn.XLOOKUP(JuchuZan[[#This Row],[H'#]],#REF!,#REF!,"NA",0)</f>
        <v>#REF!</v>
      </c>
      <c r="AE1803" s="1" t="str">
        <f>_xlfn.XLOOKUP(JuchuZan[[#This Row],[H'#]],[3]Sheet1!$H$2:$H$1079,[3]Sheet1!$B$2:$B$1079,"NA",0)</f>
        <v>NA</v>
      </c>
    </row>
    <row r="1804" spans="1:31" hidden="1">
      <c r="A1804" s="1" t="s">
        <v>4038</v>
      </c>
      <c r="B1804" s="1" t="s">
        <v>624</v>
      </c>
      <c r="C1804" s="1" t="s">
        <v>625</v>
      </c>
      <c r="D1804" s="1">
        <v>4</v>
      </c>
      <c r="E1804" s="1">
        <v>0</v>
      </c>
      <c r="F1804" s="1">
        <v>0</v>
      </c>
      <c r="G1804" s="1" t="s">
        <v>269</v>
      </c>
      <c r="H1804" s="1" t="s">
        <v>270</v>
      </c>
      <c r="I1804" s="1" t="s">
        <v>271</v>
      </c>
      <c r="J1804" s="1" t="s">
        <v>38</v>
      </c>
      <c r="K1804" s="1" t="s">
        <v>38</v>
      </c>
      <c r="L1804" s="1" t="s">
        <v>38</v>
      </c>
      <c r="M1804" s="1" t="s">
        <v>38</v>
      </c>
      <c r="N1804" s="1">
        <v>8347</v>
      </c>
      <c r="O1804" s="2">
        <v>33388</v>
      </c>
      <c r="P1804" s="1">
        <v>11</v>
      </c>
      <c r="Q1804" s="1">
        <v>20240222</v>
      </c>
      <c r="R1804" s="1">
        <v>20240222</v>
      </c>
      <c r="S1804" s="1">
        <v>20240222</v>
      </c>
      <c r="T1804" s="1" t="s">
        <v>38</v>
      </c>
      <c r="U1804" s="1" t="b">
        <v>0</v>
      </c>
      <c r="V1804" s="1" t="b">
        <v>0</v>
      </c>
      <c r="W1804" s="1" t="str" cm="1">
        <f t="array" ref="W1804">_xlfn.XLOOKUP(MID(JuchuZan[[#This Row],[Item'#]],2,3),INDEX(_dtRg_Material,,1),INDEX(_dtRg_Material,,2),"-")</f>
        <v>-</v>
      </c>
      <c r="X1804" s="1">
        <f>JuchuZan[[#This Row],[Total Length]]/JuchuZan[[#This Row],[OrderQty]]</f>
        <v>0</v>
      </c>
      <c r="Y1804" s="87">
        <f>JuchuZan[[#This Row],[TotalPrice]]+Y1803</f>
        <v>6166845.1400000034</v>
      </c>
      <c r="Z180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4" s="1" t="e">
        <f>JuchuZan[[#This Row],[Total Length]]/JuchuZan[[#This Row],[Total Block]]</f>
        <v>#DIV/0!</v>
      </c>
      <c r="AB1804" s="1">
        <f>JuchuZan[[#This Row],[TotalPrice]]/JuchuZan[[#This Row],[OrderQty]]</f>
        <v>8347</v>
      </c>
      <c r="AC1804" s="1" t="e">
        <f>_xlfn.XLOOKUP(JuchuZan[[#This Row],[H'#]],#REF!,#REF!,"NA",0)</f>
        <v>#REF!</v>
      </c>
      <c r="AD1804" s="1" t="e">
        <f>_xlfn.XLOOKUP(JuchuZan[[#This Row],[H'#]],#REF!,#REF!,"NA",0)</f>
        <v>#REF!</v>
      </c>
      <c r="AE1804" s="1" t="str">
        <f>_xlfn.XLOOKUP(JuchuZan[[#This Row],[H'#]],[3]Sheet1!$H$2:$H$1079,[3]Sheet1!$B$2:$B$1079,"NA",0)</f>
        <v>NA</v>
      </c>
    </row>
    <row r="1805" spans="1:31" hidden="1">
      <c r="A1805" s="1" t="s">
        <v>4039</v>
      </c>
      <c r="B1805" s="1" t="s">
        <v>1574</v>
      </c>
      <c r="C1805" s="1" t="s">
        <v>1575</v>
      </c>
      <c r="D1805" s="1">
        <v>10</v>
      </c>
      <c r="E1805" s="1">
        <v>2300</v>
      </c>
      <c r="F1805" s="1">
        <v>10</v>
      </c>
      <c r="G1805" s="1" t="s">
        <v>1576</v>
      </c>
      <c r="H1805" s="1" t="s">
        <v>189</v>
      </c>
      <c r="I1805" s="1" t="s">
        <v>190</v>
      </c>
      <c r="J1805" s="1" t="s">
        <v>130</v>
      </c>
      <c r="K1805" s="1" t="s">
        <v>192</v>
      </c>
      <c r="L1805" s="1" t="s">
        <v>38</v>
      </c>
      <c r="M1805" s="1" t="s">
        <v>398</v>
      </c>
      <c r="N1805" s="1">
        <v>81.260000000000005</v>
      </c>
      <c r="O1805" s="2">
        <v>812.6</v>
      </c>
      <c r="P1805" s="1">
        <v>11</v>
      </c>
      <c r="Q1805" s="1">
        <v>20240223</v>
      </c>
      <c r="R1805" s="1">
        <v>20240223</v>
      </c>
      <c r="S1805" s="1">
        <v>20240223</v>
      </c>
      <c r="T1805" s="1" t="s">
        <v>38</v>
      </c>
      <c r="U1805" s="1" t="b">
        <v>1</v>
      </c>
      <c r="V1805" s="1" t="b">
        <v>0</v>
      </c>
      <c r="W1805" s="1" t="str" cm="1">
        <f t="array" ref="W1805">_xlfn.XLOOKUP(MID(JuchuZan[[#This Row],[Item'#]],2,3),INDEX(_dtRg_Material,,1),INDEX(_dtRg_Material,,2),"-")</f>
        <v>-</v>
      </c>
      <c r="X1805" s="1">
        <f>JuchuZan[[#This Row],[Total Length]]/JuchuZan[[#This Row],[OrderQty]]</f>
        <v>230</v>
      </c>
      <c r="Y1805" s="87">
        <f>JuchuZan[[#This Row],[TotalPrice]]+Y1804</f>
        <v>6167657.740000003</v>
      </c>
      <c r="Z180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5" s="1">
        <f>JuchuZan[[#This Row],[Total Length]]/JuchuZan[[#This Row],[Total Block]]</f>
        <v>230</v>
      </c>
      <c r="AB1805" s="1">
        <f>JuchuZan[[#This Row],[TotalPrice]]/JuchuZan[[#This Row],[OrderQty]]</f>
        <v>81.260000000000005</v>
      </c>
      <c r="AC1805" s="1" t="e">
        <f>_xlfn.XLOOKUP(JuchuZan[[#This Row],[H'#]],#REF!,#REF!,"NA",0)</f>
        <v>#REF!</v>
      </c>
      <c r="AD1805" s="1" t="e">
        <f>_xlfn.XLOOKUP(JuchuZan[[#This Row],[H'#]],#REF!,#REF!,"NA",0)</f>
        <v>#REF!</v>
      </c>
      <c r="AE1805" s="1" t="str">
        <f>_xlfn.XLOOKUP(JuchuZan[[#This Row],[H'#]],[3]Sheet1!$H$2:$H$1079,[3]Sheet1!$B$2:$B$1079,"NA",0)</f>
        <v>NA</v>
      </c>
    </row>
    <row r="1806" spans="1:31" hidden="1">
      <c r="A1806" s="1" t="s">
        <v>4040</v>
      </c>
      <c r="B1806" s="1" t="s">
        <v>3575</v>
      </c>
      <c r="C1806" s="1" t="s">
        <v>3576</v>
      </c>
      <c r="D1806" s="1">
        <v>116</v>
      </c>
      <c r="E1806" s="1">
        <v>0</v>
      </c>
      <c r="F1806" s="1">
        <v>116</v>
      </c>
      <c r="G1806" s="1" t="s">
        <v>215</v>
      </c>
      <c r="H1806" s="1" t="s">
        <v>49</v>
      </c>
      <c r="I1806" s="1" t="s">
        <v>50</v>
      </c>
      <c r="J1806" s="1" t="s">
        <v>397</v>
      </c>
      <c r="K1806" s="1" t="s">
        <v>82</v>
      </c>
      <c r="L1806" s="1" t="s">
        <v>61</v>
      </c>
      <c r="M1806" s="1" t="s">
        <v>38</v>
      </c>
      <c r="N1806" s="1">
        <v>57.68</v>
      </c>
      <c r="O1806" s="2">
        <v>6690.88</v>
      </c>
      <c r="P1806" s="1">
        <v>11</v>
      </c>
      <c r="Q1806" s="1">
        <v>20240223</v>
      </c>
      <c r="R1806" s="1">
        <v>20240223</v>
      </c>
      <c r="S1806" s="1">
        <v>20240223</v>
      </c>
      <c r="T1806" s="1" t="s">
        <v>38</v>
      </c>
      <c r="U1806" s="1" t="b">
        <v>0</v>
      </c>
      <c r="V1806" s="1" t="b">
        <v>0</v>
      </c>
      <c r="W1806" s="1" t="str" cm="1">
        <f t="array" ref="W1806">_xlfn.XLOOKUP(MID(JuchuZan[[#This Row],[Item'#]],2,3),INDEX(_dtRg_Material,,1),INDEX(_dtRg_Material,,2),"-")</f>
        <v>-</v>
      </c>
      <c r="X1806" s="1">
        <f>JuchuZan[[#This Row],[Total Length]]/JuchuZan[[#This Row],[OrderQty]]</f>
        <v>0</v>
      </c>
      <c r="Y1806" s="87">
        <f>JuchuZan[[#This Row],[TotalPrice]]+Y1805</f>
        <v>6174348.6200000029</v>
      </c>
      <c r="Z180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6" s="1">
        <f>JuchuZan[[#This Row],[Total Length]]/JuchuZan[[#This Row],[Total Block]]</f>
        <v>0</v>
      </c>
      <c r="AB1806" s="1">
        <f>JuchuZan[[#This Row],[TotalPrice]]/JuchuZan[[#This Row],[OrderQty]]</f>
        <v>57.68</v>
      </c>
      <c r="AC1806" s="1" t="e">
        <f>_xlfn.XLOOKUP(JuchuZan[[#This Row],[H'#]],#REF!,#REF!,"NA",0)</f>
        <v>#REF!</v>
      </c>
      <c r="AD1806" s="1" t="e">
        <f>_xlfn.XLOOKUP(JuchuZan[[#This Row],[H'#]],#REF!,#REF!,"NA",0)</f>
        <v>#REF!</v>
      </c>
      <c r="AE1806" s="1" t="str">
        <f>_xlfn.XLOOKUP(JuchuZan[[#This Row],[H'#]],[3]Sheet1!$H$2:$H$1079,[3]Sheet1!$B$2:$B$1079,"NA",0)</f>
        <v>NA</v>
      </c>
    </row>
    <row r="1807" spans="1:31" hidden="1">
      <c r="A1807" s="1" t="s">
        <v>4041</v>
      </c>
      <c r="B1807" s="1" t="s">
        <v>3090</v>
      </c>
      <c r="C1807" s="1" t="s">
        <v>3091</v>
      </c>
      <c r="D1807" s="1">
        <v>75</v>
      </c>
      <c r="E1807" s="1">
        <v>120000</v>
      </c>
      <c r="F1807" s="1">
        <v>150</v>
      </c>
      <c r="G1807" s="1" t="s">
        <v>3092</v>
      </c>
      <c r="H1807" s="1" t="s">
        <v>1171</v>
      </c>
      <c r="I1807" s="1" t="s">
        <v>233</v>
      </c>
      <c r="J1807" s="1" t="s">
        <v>59</v>
      </c>
      <c r="K1807" s="1" t="s">
        <v>105</v>
      </c>
      <c r="L1807" s="1" t="s">
        <v>38</v>
      </c>
      <c r="M1807" s="1" t="s">
        <v>38</v>
      </c>
      <c r="N1807" s="1">
        <v>73</v>
      </c>
      <c r="O1807" s="2">
        <v>5475</v>
      </c>
      <c r="P1807" s="1">
        <v>11</v>
      </c>
      <c r="Q1807" s="1">
        <v>20240227</v>
      </c>
      <c r="R1807" s="1">
        <v>20240227</v>
      </c>
      <c r="S1807" s="1">
        <v>20240227</v>
      </c>
      <c r="T1807" s="1" t="s">
        <v>38</v>
      </c>
      <c r="U1807" s="1" t="b">
        <v>0</v>
      </c>
      <c r="V1807" s="1" t="b">
        <v>0</v>
      </c>
      <c r="W1807" s="1" t="str" cm="1">
        <f t="array" ref="W1807">_xlfn.XLOOKUP(MID(JuchuZan[[#This Row],[Item'#]],2,3),INDEX(_dtRg_Material,,1),INDEX(_dtRg_Material,,2),"-")</f>
        <v>-</v>
      </c>
      <c r="X1807" s="1">
        <f>JuchuZan[[#This Row],[Total Length]]/JuchuZan[[#This Row],[OrderQty]]</f>
        <v>1600</v>
      </c>
      <c r="Y1807" s="87">
        <f>JuchuZan[[#This Row],[TotalPrice]]+Y1806</f>
        <v>6179823.6200000029</v>
      </c>
      <c r="Z180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7" s="1">
        <f>JuchuZan[[#This Row],[Total Length]]/JuchuZan[[#This Row],[Total Block]]</f>
        <v>800</v>
      </c>
      <c r="AB1807" s="1">
        <f>JuchuZan[[#This Row],[TotalPrice]]/JuchuZan[[#This Row],[OrderQty]]</f>
        <v>73</v>
      </c>
      <c r="AC1807" s="1" t="e">
        <f>_xlfn.XLOOKUP(JuchuZan[[#This Row],[H'#]],#REF!,#REF!,"NA",0)</f>
        <v>#REF!</v>
      </c>
      <c r="AD1807" s="1" t="e">
        <f>_xlfn.XLOOKUP(JuchuZan[[#This Row],[H'#]],#REF!,#REF!,"NA",0)</f>
        <v>#REF!</v>
      </c>
      <c r="AE1807" s="1" t="str">
        <f>_xlfn.XLOOKUP(JuchuZan[[#This Row],[H'#]],[3]Sheet1!$H$2:$H$1079,[3]Sheet1!$B$2:$B$1079,"NA",0)</f>
        <v>NA</v>
      </c>
    </row>
    <row r="1808" spans="1:31" hidden="1">
      <c r="A1808" s="1" t="s">
        <v>4042</v>
      </c>
      <c r="B1808" s="1" t="s">
        <v>3138</v>
      </c>
      <c r="C1808" s="1" t="s">
        <v>3139</v>
      </c>
      <c r="D1808" s="1">
        <v>75</v>
      </c>
      <c r="E1808" s="1">
        <v>75000</v>
      </c>
      <c r="F1808" s="1">
        <v>150</v>
      </c>
      <c r="G1808" s="1" t="s">
        <v>3092</v>
      </c>
      <c r="H1808" s="1" t="s">
        <v>66</v>
      </c>
      <c r="I1808" s="1" t="s">
        <v>67</v>
      </c>
      <c r="J1808" s="1" t="s">
        <v>114</v>
      </c>
      <c r="K1808" s="1" t="s">
        <v>60</v>
      </c>
      <c r="L1808" s="1" t="s">
        <v>38</v>
      </c>
      <c r="M1808" s="1" t="s">
        <v>38</v>
      </c>
      <c r="N1808" s="1">
        <v>71</v>
      </c>
      <c r="O1808" s="2">
        <v>5325</v>
      </c>
      <c r="P1808" s="1">
        <v>11</v>
      </c>
      <c r="Q1808" s="1">
        <v>20240227</v>
      </c>
      <c r="R1808" s="1">
        <v>20240227</v>
      </c>
      <c r="S1808" s="1">
        <v>20240227</v>
      </c>
      <c r="T1808" s="1" t="s">
        <v>38</v>
      </c>
      <c r="U1808" s="1" t="b">
        <v>1</v>
      </c>
      <c r="V1808" s="1" t="b">
        <v>0</v>
      </c>
      <c r="W1808" s="1" t="str" cm="1">
        <f t="array" ref="W1808">_xlfn.XLOOKUP(MID(JuchuZan[[#This Row],[Item'#]],2,3),INDEX(_dtRg_Material,,1),INDEX(_dtRg_Material,,2),"-")</f>
        <v>-</v>
      </c>
      <c r="X1808" s="1">
        <f>JuchuZan[[#This Row],[Total Length]]/JuchuZan[[#This Row],[OrderQty]]</f>
        <v>1000</v>
      </c>
      <c r="Y1808" s="87">
        <f>JuchuZan[[#This Row],[TotalPrice]]+Y1807</f>
        <v>6185148.6200000029</v>
      </c>
      <c r="Z180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8" s="1">
        <f>JuchuZan[[#This Row],[Total Length]]/JuchuZan[[#This Row],[Total Block]]</f>
        <v>500</v>
      </c>
      <c r="AB1808" s="1">
        <f>JuchuZan[[#This Row],[TotalPrice]]/JuchuZan[[#This Row],[OrderQty]]</f>
        <v>71</v>
      </c>
      <c r="AC1808" s="1" t="e">
        <f>_xlfn.XLOOKUP(JuchuZan[[#This Row],[H'#]],#REF!,#REF!,"NA",0)</f>
        <v>#REF!</v>
      </c>
      <c r="AD1808" s="1" t="e">
        <f>_xlfn.XLOOKUP(JuchuZan[[#This Row],[H'#]],#REF!,#REF!,"NA",0)</f>
        <v>#REF!</v>
      </c>
      <c r="AE1808" s="1" t="str">
        <f>_xlfn.XLOOKUP(JuchuZan[[#This Row],[H'#]],[3]Sheet1!$H$2:$H$1079,[3]Sheet1!$B$2:$B$1079,"NA",0)</f>
        <v>NA</v>
      </c>
    </row>
    <row r="1809" spans="1:31" hidden="1">
      <c r="A1809" s="1" t="s">
        <v>4043</v>
      </c>
      <c r="B1809" s="1" t="s">
        <v>4044</v>
      </c>
      <c r="C1809" s="1" t="s">
        <v>4045</v>
      </c>
      <c r="D1809" s="1">
        <v>10</v>
      </c>
      <c r="E1809" s="1">
        <v>2200</v>
      </c>
      <c r="F1809" s="1">
        <v>20</v>
      </c>
      <c r="G1809" s="1" t="s">
        <v>402</v>
      </c>
      <c r="H1809" s="1" t="s">
        <v>1171</v>
      </c>
      <c r="I1809" s="1" t="s">
        <v>233</v>
      </c>
      <c r="J1809" s="1" t="s">
        <v>81</v>
      </c>
      <c r="K1809" s="1" t="s">
        <v>82</v>
      </c>
      <c r="L1809" s="1" t="s">
        <v>38</v>
      </c>
      <c r="M1809" s="1" t="s">
        <v>38</v>
      </c>
      <c r="N1809" s="1">
        <v>75</v>
      </c>
      <c r="O1809" s="2">
        <v>750</v>
      </c>
      <c r="P1809" s="1">
        <v>11</v>
      </c>
      <c r="Q1809" s="1">
        <v>20240228</v>
      </c>
      <c r="R1809" s="1">
        <v>20240228</v>
      </c>
      <c r="S1809" s="1">
        <v>20240228</v>
      </c>
      <c r="T1809" s="1" t="s">
        <v>38</v>
      </c>
      <c r="U1809" s="1" t="b">
        <v>0</v>
      </c>
      <c r="V1809" s="1" t="b">
        <v>0</v>
      </c>
      <c r="W1809" s="1" t="str" cm="1">
        <f t="array" ref="W1809">_xlfn.XLOOKUP(MID(JuchuZan[[#This Row],[Item'#]],2,3),INDEX(_dtRg_Material,,1),INDEX(_dtRg_Material,,2),"-")</f>
        <v>-</v>
      </c>
      <c r="X1809" s="1">
        <f>JuchuZan[[#This Row],[Total Length]]/JuchuZan[[#This Row],[OrderQty]]</f>
        <v>220</v>
      </c>
      <c r="Y1809" s="87">
        <f>JuchuZan[[#This Row],[TotalPrice]]+Y1808</f>
        <v>6185898.6200000029</v>
      </c>
      <c r="Z180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09" s="1">
        <f>JuchuZan[[#This Row],[Total Length]]/JuchuZan[[#This Row],[Total Block]]</f>
        <v>110</v>
      </c>
      <c r="AB1809" s="1">
        <f>JuchuZan[[#This Row],[TotalPrice]]/JuchuZan[[#This Row],[OrderQty]]</f>
        <v>75</v>
      </c>
      <c r="AC1809" s="1" t="e">
        <f>_xlfn.XLOOKUP(JuchuZan[[#This Row],[H'#]],#REF!,#REF!,"NA",0)</f>
        <v>#REF!</v>
      </c>
      <c r="AD1809" s="1" t="e">
        <f>_xlfn.XLOOKUP(JuchuZan[[#This Row],[H'#]],#REF!,#REF!,"NA",0)</f>
        <v>#REF!</v>
      </c>
      <c r="AE1809" s="1" t="str">
        <f>_xlfn.XLOOKUP(JuchuZan[[#This Row],[H'#]],[3]Sheet1!$H$2:$H$1079,[3]Sheet1!$B$2:$B$1079,"NA",0)</f>
        <v>NA</v>
      </c>
    </row>
    <row r="1810" spans="1:31" hidden="1">
      <c r="A1810" s="1" t="s">
        <v>4046</v>
      </c>
      <c r="B1810" s="1" t="s">
        <v>267</v>
      </c>
      <c r="C1810" s="1" t="s">
        <v>268</v>
      </c>
      <c r="D1810" s="1">
        <v>4</v>
      </c>
      <c r="E1810" s="1">
        <v>0</v>
      </c>
      <c r="F1810" s="1">
        <v>0</v>
      </c>
      <c r="G1810" s="1" t="s">
        <v>269</v>
      </c>
      <c r="H1810" s="1" t="s">
        <v>270</v>
      </c>
      <c r="I1810" s="1" t="s">
        <v>271</v>
      </c>
      <c r="J1810" s="1" t="s">
        <v>38</v>
      </c>
      <c r="K1810" s="1" t="s">
        <v>38</v>
      </c>
      <c r="L1810" s="1" t="s">
        <v>38</v>
      </c>
      <c r="M1810" s="1" t="s">
        <v>38</v>
      </c>
      <c r="N1810" s="1">
        <v>15000</v>
      </c>
      <c r="O1810" s="2">
        <v>60000</v>
      </c>
      <c r="P1810" s="1">
        <v>11</v>
      </c>
      <c r="Q1810" s="1">
        <v>20231012</v>
      </c>
      <c r="R1810" s="1">
        <v>20240229</v>
      </c>
      <c r="S1810" s="1">
        <v>20240229</v>
      </c>
      <c r="T1810" s="1" t="s">
        <v>38</v>
      </c>
      <c r="U1810" s="1" t="b">
        <v>0</v>
      </c>
      <c r="V1810" s="1" t="b">
        <v>0</v>
      </c>
      <c r="W1810" s="1" t="str" cm="1">
        <f t="array" ref="W1810">_xlfn.XLOOKUP(MID(JuchuZan[[#This Row],[Item'#]],2,3),INDEX(_dtRg_Material,,1),INDEX(_dtRg_Material,,2),"-")</f>
        <v>-</v>
      </c>
      <c r="X1810" s="1">
        <f>JuchuZan[[#This Row],[Total Length]]/JuchuZan[[#This Row],[OrderQty]]</f>
        <v>0</v>
      </c>
      <c r="Y1810" s="87">
        <f>JuchuZan[[#This Row],[TotalPrice]]+Y1809</f>
        <v>6245898.6200000029</v>
      </c>
      <c r="Z181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0" s="1" t="e">
        <f>JuchuZan[[#This Row],[Total Length]]/JuchuZan[[#This Row],[Total Block]]</f>
        <v>#DIV/0!</v>
      </c>
      <c r="AB1810" s="1">
        <f>JuchuZan[[#This Row],[TotalPrice]]/JuchuZan[[#This Row],[OrderQty]]</f>
        <v>15000</v>
      </c>
      <c r="AC1810" s="1" t="e">
        <f>_xlfn.XLOOKUP(JuchuZan[[#This Row],[H'#]],#REF!,#REF!,"NA",0)</f>
        <v>#REF!</v>
      </c>
      <c r="AD1810" s="1" t="e">
        <f>_xlfn.XLOOKUP(JuchuZan[[#This Row],[H'#]],#REF!,#REF!,"NA",0)</f>
        <v>#REF!</v>
      </c>
      <c r="AE1810" s="1" t="str">
        <f>_xlfn.XLOOKUP(JuchuZan[[#This Row],[H'#]],[3]Sheet1!$H$2:$H$1079,[3]Sheet1!$B$2:$B$1079,"NA",0)</f>
        <v>NA</v>
      </c>
    </row>
    <row r="1811" spans="1:31" hidden="1">
      <c r="A1811" s="1" t="s">
        <v>4047</v>
      </c>
      <c r="B1811" s="1" t="s">
        <v>621</v>
      </c>
      <c r="C1811" s="1" t="s">
        <v>622</v>
      </c>
      <c r="D1811" s="1">
        <v>4</v>
      </c>
      <c r="E1811" s="1">
        <v>0</v>
      </c>
      <c r="F1811" s="1">
        <v>0</v>
      </c>
      <c r="G1811" s="1" t="s">
        <v>269</v>
      </c>
      <c r="H1811" s="1" t="s">
        <v>270</v>
      </c>
      <c r="I1811" s="1" t="s">
        <v>271</v>
      </c>
      <c r="J1811" s="1" t="s">
        <v>38</v>
      </c>
      <c r="K1811" s="1" t="s">
        <v>38</v>
      </c>
      <c r="L1811" s="1" t="s">
        <v>38</v>
      </c>
      <c r="M1811" s="1" t="s">
        <v>38</v>
      </c>
      <c r="N1811" s="1">
        <v>5710</v>
      </c>
      <c r="O1811" s="2">
        <v>22840</v>
      </c>
      <c r="P1811" s="1">
        <v>11</v>
      </c>
      <c r="Q1811" s="1">
        <v>20240229</v>
      </c>
      <c r="R1811" s="1">
        <v>20240229</v>
      </c>
      <c r="S1811" s="1">
        <v>20240229</v>
      </c>
      <c r="T1811" s="1" t="s">
        <v>38</v>
      </c>
      <c r="U1811" s="1" t="b">
        <v>0</v>
      </c>
      <c r="V1811" s="1" t="b">
        <v>0</v>
      </c>
      <c r="W1811" s="1" t="str" cm="1">
        <f t="array" ref="W1811">_xlfn.XLOOKUP(MID(JuchuZan[[#This Row],[Item'#]],2,3),INDEX(_dtRg_Material,,1),INDEX(_dtRg_Material,,2),"-")</f>
        <v>-</v>
      </c>
      <c r="X1811" s="1">
        <f>JuchuZan[[#This Row],[Total Length]]/JuchuZan[[#This Row],[OrderQty]]</f>
        <v>0</v>
      </c>
      <c r="Y1811" s="87">
        <f>JuchuZan[[#This Row],[TotalPrice]]+Y1810</f>
        <v>6268738.6200000029</v>
      </c>
      <c r="Z181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1" s="1" t="e">
        <f>JuchuZan[[#This Row],[Total Length]]/JuchuZan[[#This Row],[Total Block]]</f>
        <v>#DIV/0!</v>
      </c>
      <c r="AB1811" s="1">
        <f>JuchuZan[[#This Row],[TotalPrice]]/JuchuZan[[#This Row],[OrderQty]]</f>
        <v>5710</v>
      </c>
      <c r="AC1811" s="1" t="e">
        <f>_xlfn.XLOOKUP(JuchuZan[[#This Row],[H'#]],#REF!,#REF!,"NA",0)</f>
        <v>#REF!</v>
      </c>
      <c r="AD1811" s="1" t="e">
        <f>_xlfn.XLOOKUP(JuchuZan[[#This Row],[H'#]],#REF!,#REF!,"NA",0)</f>
        <v>#REF!</v>
      </c>
      <c r="AE1811" s="1" t="str">
        <f>_xlfn.XLOOKUP(JuchuZan[[#This Row],[H'#]],[3]Sheet1!$H$2:$H$1079,[3]Sheet1!$B$2:$B$1079,"NA",0)</f>
        <v>NA</v>
      </c>
    </row>
    <row r="1812" spans="1:31" hidden="1">
      <c r="A1812" s="1" t="s">
        <v>4048</v>
      </c>
      <c r="B1812" s="1" t="s">
        <v>624</v>
      </c>
      <c r="C1812" s="1" t="s">
        <v>625</v>
      </c>
      <c r="D1812" s="1">
        <v>4</v>
      </c>
      <c r="E1812" s="1">
        <v>0</v>
      </c>
      <c r="F1812" s="1">
        <v>0</v>
      </c>
      <c r="G1812" s="1" t="s">
        <v>269</v>
      </c>
      <c r="H1812" s="1" t="s">
        <v>270</v>
      </c>
      <c r="I1812" s="1" t="s">
        <v>271</v>
      </c>
      <c r="J1812" s="1" t="s">
        <v>38</v>
      </c>
      <c r="K1812" s="1" t="s">
        <v>38</v>
      </c>
      <c r="L1812" s="1" t="s">
        <v>38</v>
      </c>
      <c r="M1812" s="1" t="s">
        <v>38</v>
      </c>
      <c r="N1812" s="1">
        <v>8347</v>
      </c>
      <c r="O1812" s="2">
        <v>33388</v>
      </c>
      <c r="P1812" s="1">
        <v>11</v>
      </c>
      <c r="Q1812" s="1">
        <v>20240229</v>
      </c>
      <c r="R1812" s="1">
        <v>20240229</v>
      </c>
      <c r="S1812" s="1">
        <v>20240229</v>
      </c>
      <c r="T1812" s="1" t="s">
        <v>38</v>
      </c>
      <c r="U1812" s="1" t="b">
        <v>0</v>
      </c>
      <c r="V1812" s="1" t="b">
        <v>0</v>
      </c>
      <c r="W1812" s="1" t="str" cm="1">
        <f t="array" ref="W1812">_xlfn.XLOOKUP(MID(JuchuZan[[#This Row],[Item'#]],2,3),INDEX(_dtRg_Material,,1),INDEX(_dtRg_Material,,2),"-")</f>
        <v>-</v>
      </c>
      <c r="X1812" s="1">
        <f>JuchuZan[[#This Row],[Total Length]]/JuchuZan[[#This Row],[OrderQty]]</f>
        <v>0</v>
      </c>
      <c r="Y1812" s="87">
        <f>JuchuZan[[#This Row],[TotalPrice]]+Y1811</f>
        <v>6302126.6200000029</v>
      </c>
      <c r="Z181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2" s="1" t="e">
        <f>JuchuZan[[#This Row],[Total Length]]/JuchuZan[[#This Row],[Total Block]]</f>
        <v>#DIV/0!</v>
      </c>
      <c r="AB1812" s="1">
        <f>JuchuZan[[#This Row],[TotalPrice]]/JuchuZan[[#This Row],[OrderQty]]</f>
        <v>8347</v>
      </c>
      <c r="AC1812" s="1" t="e">
        <f>_xlfn.XLOOKUP(JuchuZan[[#This Row],[H'#]],#REF!,#REF!,"NA",0)</f>
        <v>#REF!</v>
      </c>
      <c r="AD1812" s="1" t="e">
        <f>_xlfn.XLOOKUP(JuchuZan[[#This Row],[H'#]],#REF!,#REF!,"NA",0)</f>
        <v>#REF!</v>
      </c>
      <c r="AE1812" s="1" t="str">
        <f>_xlfn.XLOOKUP(JuchuZan[[#This Row],[H'#]],[3]Sheet1!$H$2:$H$1079,[3]Sheet1!$B$2:$B$1079,"NA",0)</f>
        <v>NA</v>
      </c>
    </row>
    <row r="1813" spans="1:31" hidden="1">
      <c r="A1813" s="1" t="s">
        <v>4049</v>
      </c>
      <c r="B1813" s="1" t="s">
        <v>3831</v>
      </c>
      <c r="C1813" s="1" t="s">
        <v>3832</v>
      </c>
      <c r="D1813" s="1">
        <v>10</v>
      </c>
      <c r="E1813" s="1">
        <v>3500</v>
      </c>
      <c r="F1813" s="1">
        <v>20</v>
      </c>
      <c r="G1813" s="1" t="s">
        <v>835</v>
      </c>
      <c r="H1813" s="1" t="s">
        <v>172</v>
      </c>
      <c r="I1813" s="1" t="s">
        <v>173</v>
      </c>
      <c r="J1813" s="1" t="s">
        <v>174</v>
      </c>
      <c r="K1813" s="1" t="s">
        <v>38</v>
      </c>
      <c r="L1813" s="1" t="s">
        <v>38</v>
      </c>
      <c r="M1813" s="1" t="s">
        <v>38</v>
      </c>
      <c r="N1813" s="1">
        <v>61.89</v>
      </c>
      <c r="O1813" s="2">
        <v>618.9</v>
      </c>
      <c r="P1813" s="1">
        <v>11</v>
      </c>
      <c r="Q1813" s="1">
        <v>20240229</v>
      </c>
      <c r="R1813" s="1">
        <v>20240229</v>
      </c>
      <c r="S1813" s="1">
        <v>20240229</v>
      </c>
      <c r="T1813" s="1" t="s">
        <v>38</v>
      </c>
      <c r="U1813" s="1" t="b">
        <v>0</v>
      </c>
      <c r="V1813" s="1" t="b">
        <v>0</v>
      </c>
      <c r="W1813" s="1" t="str" cm="1">
        <f t="array" ref="W1813">_xlfn.XLOOKUP(MID(JuchuZan[[#This Row],[Item'#]],2,3),INDEX(_dtRg_Material,,1),INDEX(_dtRg_Material,,2),"-")</f>
        <v>M</v>
      </c>
      <c r="X1813" s="1">
        <f>JuchuZan[[#This Row],[Total Length]]/JuchuZan[[#This Row],[OrderQty]]</f>
        <v>350</v>
      </c>
      <c r="Y1813" s="87">
        <f>JuchuZan[[#This Row],[TotalPrice]]+Y1812</f>
        <v>6302745.5200000033</v>
      </c>
      <c r="Z181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3" s="1">
        <f>JuchuZan[[#This Row],[Total Length]]/JuchuZan[[#This Row],[Total Block]]</f>
        <v>175</v>
      </c>
      <c r="AB1813" s="1">
        <f>JuchuZan[[#This Row],[TotalPrice]]/JuchuZan[[#This Row],[OrderQty]]</f>
        <v>61.89</v>
      </c>
      <c r="AC1813" s="1" t="e">
        <f>_xlfn.XLOOKUP(JuchuZan[[#This Row],[H'#]],#REF!,#REF!,"NA",0)</f>
        <v>#REF!</v>
      </c>
      <c r="AD1813" s="1" t="e">
        <f>_xlfn.XLOOKUP(JuchuZan[[#This Row],[H'#]],#REF!,#REF!,"NA",0)</f>
        <v>#REF!</v>
      </c>
      <c r="AE1813" s="1" t="str">
        <f>_xlfn.XLOOKUP(JuchuZan[[#This Row],[H'#]],[3]Sheet1!$H$2:$H$1079,[3]Sheet1!$B$2:$B$1079,"NA",0)</f>
        <v>NA</v>
      </c>
    </row>
    <row r="1814" spans="1:31" hidden="1">
      <c r="A1814" s="1" t="s">
        <v>4050</v>
      </c>
      <c r="B1814" s="1" t="s">
        <v>4051</v>
      </c>
      <c r="C1814" s="1" t="s">
        <v>4052</v>
      </c>
      <c r="D1814" s="1">
        <v>1</v>
      </c>
      <c r="E1814" s="1">
        <v>240</v>
      </c>
      <c r="F1814" s="1">
        <v>2</v>
      </c>
      <c r="G1814" s="1" t="s">
        <v>65</v>
      </c>
      <c r="H1814" s="1" t="s">
        <v>299</v>
      </c>
      <c r="I1814" s="1" t="s">
        <v>190</v>
      </c>
      <c r="J1814" s="1" t="s">
        <v>239</v>
      </c>
      <c r="K1814" s="1" t="s">
        <v>140</v>
      </c>
      <c r="L1814" s="1" t="s">
        <v>38</v>
      </c>
      <c r="M1814" s="1" t="s">
        <v>38</v>
      </c>
      <c r="N1814" s="1">
        <v>273.67</v>
      </c>
      <c r="O1814" s="2">
        <v>273.67</v>
      </c>
      <c r="P1814" s="1">
        <v>11</v>
      </c>
      <c r="Q1814" s="1">
        <v>20240304</v>
      </c>
      <c r="R1814" s="1">
        <v>20240304</v>
      </c>
      <c r="S1814" s="1">
        <v>20240304</v>
      </c>
      <c r="T1814" s="1" t="s">
        <v>38</v>
      </c>
      <c r="U1814" s="1" t="b">
        <v>0</v>
      </c>
      <c r="V1814" s="1" t="b">
        <v>0</v>
      </c>
      <c r="W1814" s="1" t="str" cm="1">
        <f t="array" ref="W1814">_xlfn.XLOOKUP(MID(JuchuZan[[#This Row],[Item'#]],2,3),INDEX(_dtRg_Material,,1),INDEX(_dtRg_Material,,2),"-")</f>
        <v>M</v>
      </c>
      <c r="X1814" s="1">
        <f>JuchuZan[[#This Row],[Total Length]]/JuchuZan[[#This Row],[OrderQty]]</f>
        <v>240</v>
      </c>
      <c r="Y1814" s="87">
        <f>JuchuZan[[#This Row],[TotalPrice]]+Y1813</f>
        <v>6303019.1900000032</v>
      </c>
      <c r="Z181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4" s="1">
        <f>JuchuZan[[#This Row],[Total Length]]/JuchuZan[[#This Row],[Total Block]]</f>
        <v>120</v>
      </c>
      <c r="AB1814" s="1">
        <f>JuchuZan[[#This Row],[TotalPrice]]/JuchuZan[[#This Row],[OrderQty]]</f>
        <v>273.67</v>
      </c>
      <c r="AC1814" s="1" t="e">
        <f>_xlfn.XLOOKUP(JuchuZan[[#This Row],[H'#]],#REF!,#REF!,"NA",0)</f>
        <v>#REF!</v>
      </c>
      <c r="AD1814" s="1" t="e">
        <f>_xlfn.XLOOKUP(JuchuZan[[#This Row],[H'#]],#REF!,#REF!,"NA",0)</f>
        <v>#REF!</v>
      </c>
      <c r="AE1814" s="1" t="str">
        <f>_xlfn.XLOOKUP(JuchuZan[[#This Row],[H'#]],[3]Sheet1!$H$2:$H$1079,[3]Sheet1!$B$2:$B$1079,"NA",0)</f>
        <v>NA</v>
      </c>
    </row>
    <row r="1815" spans="1:31" hidden="1">
      <c r="A1815" s="1" t="s">
        <v>4053</v>
      </c>
      <c r="B1815" s="1" t="s">
        <v>624</v>
      </c>
      <c r="C1815" s="1" t="s">
        <v>625</v>
      </c>
      <c r="D1815" s="1">
        <v>4</v>
      </c>
      <c r="E1815" s="1">
        <v>0</v>
      </c>
      <c r="F1815" s="1">
        <v>0</v>
      </c>
      <c r="G1815" s="1" t="s">
        <v>269</v>
      </c>
      <c r="H1815" s="1" t="s">
        <v>270</v>
      </c>
      <c r="I1815" s="1" t="s">
        <v>271</v>
      </c>
      <c r="J1815" s="1" t="s">
        <v>38</v>
      </c>
      <c r="K1815" s="1" t="s">
        <v>38</v>
      </c>
      <c r="L1815" s="1" t="s">
        <v>38</v>
      </c>
      <c r="M1815" s="1" t="s">
        <v>38</v>
      </c>
      <c r="N1815" s="1">
        <v>8347</v>
      </c>
      <c r="O1815" s="2">
        <v>33388</v>
      </c>
      <c r="P1815" s="1">
        <v>11</v>
      </c>
      <c r="Q1815" s="1">
        <v>20240307</v>
      </c>
      <c r="R1815" s="1">
        <v>20240307</v>
      </c>
      <c r="S1815" s="1">
        <v>20240307</v>
      </c>
      <c r="T1815" s="1" t="s">
        <v>38</v>
      </c>
      <c r="U1815" s="1" t="b">
        <v>0</v>
      </c>
      <c r="V1815" s="1" t="b">
        <v>0</v>
      </c>
      <c r="W1815" s="1" t="str" cm="1">
        <f t="array" ref="W1815">_xlfn.XLOOKUP(MID(JuchuZan[[#This Row],[Item'#]],2,3),INDEX(_dtRg_Material,,1),INDEX(_dtRg_Material,,2),"-")</f>
        <v>-</v>
      </c>
      <c r="X1815" s="1">
        <f>JuchuZan[[#This Row],[Total Length]]/JuchuZan[[#This Row],[OrderQty]]</f>
        <v>0</v>
      </c>
      <c r="Y1815" s="87">
        <f>JuchuZan[[#This Row],[TotalPrice]]+Y1814</f>
        <v>6336407.1900000032</v>
      </c>
      <c r="Z181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5" s="1" t="e">
        <f>JuchuZan[[#This Row],[Total Length]]/JuchuZan[[#This Row],[Total Block]]</f>
        <v>#DIV/0!</v>
      </c>
      <c r="AB1815" s="1">
        <f>JuchuZan[[#This Row],[TotalPrice]]/JuchuZan[[#This Row],[OrderQty]]</f>
        <v>8347</v>
      </c>
      <c r="AC1815" s="1" t="e">
        <f>_xlfn.XLOOKUP(JuchuZan[[#This Row],[H'#]],#REF!,#REF!,"NA",0)</f>
        <v>#REF!</v>
      </c>
      <c r="AD1815" s="1" t="e">
        <f>_xlfn.XLOOKUP(JuchuZan[[#This Row],[H'#]],#REF!,#REF!,"NA",0)</f>
        <v>#REF!</v>
      </c>
      <c r="AE1815" s="1" t="str">
        <f>_xlfn.XLOOKUP(JuchuZan[[#This Row],[H'#]],[3]Sheet1!$H$2:$H$1079,[3]Sheet1!$B$2:$B$1079,"NA",0)</f>
        <v>NA</v>
      </c>
    </row>
    <row r="1816" spans="1:31" hidden="1">
      <c r="A1816" s="1" t="s">
        <v>4054</v>
      </c>
      <c r="B1816" s="1" t="s">
        <v>621</v>
      </c>
      <c r="C1816" s="1" t="s">
        <v>622</v>
      </c>
      <c r="D1816" s="1">
        <v>4</v>
      </c>
      <c r="E1816" s="1">
        <v>0</v>
      </c>
      <c r="F1816" s="1">
        <v>0</v>
      </c>
      <c r="G1816" s="1" t="s">
        <v>269</v>
      </c>
      <c r="H1816" s="1" t="s">
        <v>270</v>
      </c>
      <c r="I1816" s="1" t="s">
        <v>271</v>
      </c>
      <c r="J1816" s="1" t="s">
        <v>38</v>
      </c>
      <c r="K1816" s="1" t="s">
        <v>38</v>
      </c>
      <c r="L1816" s="1" t="s">
        <v>38</v>
      </c>
      <c r="M1816" s="1" t="s">
        <v>38</v>
      </c>
      <c r="N1816" s="1">
        <v>5710</v>
      </c>
      <c r="O1816" s="2">
        <v>22840</v>
      </c>
      <c r="P1816" s="1">
        <v>11</v>
      </c>
      <c r="Q1816" s="1">
        <v>20240307</v>
      </c>
      <c r="R1816" s="1">
        <v>20240307</v>
      </c>
      <c r="S1816" s="1">
        <v>20240307</v>
      </c>
      <c r="T1816" s="1" t="s">
        <v>38</v>
      </c>
      <c r="U1816" s="1" t="b">
        <v>0</v>
      </c>
      <c r="V1816" s="1" t="b">
        <v>0</v>
      </c>
      <c r="W1816" s="1" t="str" cm="1">
        <f t="array" ref="W1816">_xlfn.XLOOKUP(MID(JuchuZan[[#This Row],[Item'#]],2,3),INDEX(_dtRg_Material,,1),INDEX(_dtRg_Material,,2),"-")</f>
        <v>-</v>
      </c>
      <c r="X1816" s="1">
        <f>JuchuZan[[#This Row],[Total Length]]/JuchuZan[[#This Row],[OrderQty]]</f>
        <v>0</v>
      </c>
      <c r="Y1816" s="87">
        <f>JuchuZan[[#This Row],[TotalPrice]]+Y1815</f>
        <v>6359247.1900000032</v>
      </c>
      <c r="Z181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6" s="1" t="e">
        <f>JuchuZan[[#This Row],[Total Length]]/JuchuZan[[#This Row],[Total Block]]</f>
        <v>#DIV/0!</v>
      </c>
      <c r="AB1816" s="1">
        <f>JuchuZan[[#This Row],[TotalPrice]]/JuchuZan[[#This Row],[OrderQty]]</f>
        <v>5710</v>
      </c>
      <c r="AC1816" s="1" t="e">
        <f>_xlfn.XLOOKUP(JuchuZan[[#This Row],[H'#]],#REF!,#REF!,"NA",0)</f>
        <v>#REF!</v>
      </c>
      <c r="AD1816" s="1" t="e">
        <f>_xlfn.XLOOKUP(JuchuZan[[#This Row],[H'#]],#REF!,#REF!,"NA",0)</f>
        <v>#REF!</v>
      </c>
      <c r="AE1816" s="1" t="str">
        <f>_xlfn.XLOOKUP(JuchuZan[[#This Row],[H'#]],[3]Sheet1!$H$2:$H$1079,[3]Sheet1!$B$2:$B$1079,"NA",0)</f>
        <v>NA</v>
      </c>
    </row>
    <row r="1817" spans="1:31" hidden="1">
      <c r="A1817" s="1" t="s">
        <v>4055</v>
      </c>
      <c r="B1817" s="1" t="s">
        <v>3831</v>
      </c>
      <c r="C1817" s="1" t="s">
        <v>3832</v>
      </c>
      <c r="D1817" s="1">
        <v>12</v>
      </c>
      <c r="E1817" s="1">
        <v>4200</v>
      </c>
      <c r="F1817" s="1">
        <v>24</v>
      </c>
      <c r="G1817" s="1" t="s">
        <v>835</v>
      </c>
      <c r="H1817" s="1" t="s">
        <v>172</v>
      </c>
      <c r="I1817" s="1" t="s">
        <v>173</v>
      </c>
      <c r="J1817" s="1" t="s">
        <v>174</v>
      </c>
      <c r="K1817" s="1" t="s">
        <v>38</v>
      </c>
      <c r="L1817" s="1" t="s">
        <v>38</v>
      </c>
      <c r="M1817" s="1" t="s">
        <v>38</v>
      </c>
      <c r="N1817" s="1">
        <v>61.89</v>
      </c>
      <c r="O1817" s="2">
        <v>742.68</v>
      </c>
      <c r="P1817" s="1">
        <v>11</v>
      </c>
      <c r="Q1817" s="1">
        <v>20240307</v>
      </c>
      <c r="R1817" s="1">
        <v>20240307</v>
      </c>
      <c r="S1817" s="1">
        <v>20240307</v>
      </c>
      <c r="T1817" s="1" t="s">
        <v>38</v>
      </c>
      <c r="U1817" s="1" t="b">
        <v>0</v>
      </c>
      <c r="V1817" s="1" t="b">
        <v>0</v>
      </c>
      <c r="W1817" s="1" t="str" cm="1">
        <f t="array" ref="W1817">_xlfn.XLOOKUP(MID(JuchuZan[[#This Row],[Item'#]],2,3),INDEX(_dtRg_Material,,1),INDEX(_dtRg_Material,,2),"-")</f>
        <v>M</v>
      </c>
      <c r="X1817" s="1">
        <f>JuchuZan[[#This Row],[Total Length]]/JuchuZan[[#This Row],[OrderQty]]</f>
        <v>350</v>
      </c>
      <c r="Y1817" s="87">
        <f>JuchuZan[[#This Row],[TotalPrice]]+Y1816</f>
        <v>6359989.8700000029</v>
      </c>
      <c r="Z181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7" s="1">
        <f>JuchuZan[[#This Row],[Total Length]]/JuchuZan[[#This Row],[Total Block]]</f>
        <v>175</v>
      </c>
      <c r="AB1817" s="1">
        <f>JuchuZan[[#This Row],[TotalPrice]]/JuchuZan[[#This Row],[OrderQty]]</f>
        <v>61.889999999999993</v>
      </c>
      <c r="AC1817" s="1" t="e">
        <f>_xlfn.XLOOKUP(JuchuZan[[#This Row],[H'#]],#REF!,#REF!,"NA",0)</f>
        <v>#REF!</v>
      </c>
      <c r="AD1817" s="1" t="e">
        <f>_xlfn.XLOOKUP(JuchuZan[[#This Row],[H'#]],#REF!,#REF!,"NA",0)</f>
        <v>#REF!</v>
      </c>
      <c r="AE1817" s="1" t="str">
        <f>_xlfn.XLOOKUP(JuchuZan[[#This Row],[H'#]],[3]Sheet1!$H$2:$H$1079,[3]Sheet1!$B$2:$B$1079,"NA",0)</f>
        <v>NA</v>
      </c>
    </row>
    <row r="1818" spans="1:31" hidden="1">
      <c r="A1818" s="1" t="s">
        <v>4056</v>
      </c>
      <c r="B1818" s="1" t="s">
        <v>4057</v>
      </c>
      <c r="C1818" s="1" t="s">
        <v>4058</v>
      </c>
      <c r="D1818" s="1">
        <v>2</v>
      </c>
      <c r="E1818" s="1">
        <v>0</v>
      </c>
      <c r="F1818" s="1">
        <v>2</v>
      </c>
      <c r="G1818" s="1" t="s">
        <v>3224</v>
      </c>
      <c r="H1818" s="1" t="s">
        <v>49</v>
      </c>
      <c r="I1818" s="1" t="s">
        <v>50</v>
      </c>
      <c r="J1818" s="1" t="s">
        <v>397</v>
      </c>
      <c r="K1818" s="1" t="s">
        <v>60</v>
      </c>
      <c r="L1818" s="1" t="s">
        <v>61</v>
      </c>
      <c r="M1818" s="1" t="s">
        <v>53</v>
      </c>
      <c r="N1818" s="1">
        <v>56</v>
      </c>
      <c r="O1818" s="2">
        <v>112</v>
      </c>
      <c r="P1818" s="1">
        <v>11</v>
      </c>
      <c r="Q1818" s="1">
        <v>20240308</v>
      </c>
      <c r="R1818" s="1">
        <v>20240308</v>
      </c>
      <c r="S1818" s="1">
        <v>20240308</v>
      </c>
      <c r="T1818" s="1" t="s">
        <v>38</v>
      </c>
      <c r="U1818" s="1" t="b">
        <v>0</v>
      </c>
      <c r="V1818" s="1" t="b">
        <v>0</v>
      </c>
      <c r="W1818" s="1" t="str" cm="1">
        <f t="array" ref="W1818">_xlfn.XLOOKUP(MID(JuchuZan[[#This Row],[Item'#]],2,3),INDEX(_dtRg_Material,,1),INDEX(_dtRg_Material,,2),"-")</f>
        <v>-</v>
      </c>
      <c r="X1818" s="1">
        <f>JuchuZan[[#This Row],[Total Length]]/JuchuZan[[#This Row],[OrderQty]]</f>
        <v>0</v>
      </c>
      <c r="Y1818" s="87">
        <f>JuchuZan[[#This Row],[TotalPrice]]+Y1817</f>
        <v>6360101.8700000029</v>
      </c>
      <c r="Z181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8" s="1">
        <f>JuchuZan[[#This Row],[Total Length]]/JuchuZan[[#This Row],[Total Block]]</f>
        <v>0</v>
      </c>
      <c r="AB1818" s="1">
        <f>JuchuZan[[#This Row],[TotalPrice]]/JuchuZan[[#This Row],[OrderQty]]</f>
        <v>56</v>
      </c>
      <c r="AC1818" s="1" t="e">
        <f>_xlfn.XLOOKUP(JuchuZan[[#This Row],[H'#]],#REF!,#REF!,"NA",0)</f>
        <v>#REF!</v>
      </c>
      <c r="AD1818" s="1" t="e">
        <f>_xlfn.XLOOKUP(JuchuZan[[#This Row],[H'#]],#REF!,#REF!,"NA",0)</f>
        <v>#REF!</v>
      </c>
      <c r="AE1818" s="1" t="str">
        <f>_xlfn.XLOOKUP(JuchuZan[[#This Row],[H'#]],[3]Sheet1!$H$2:$H$1079,[3]Sheet1!$B$2:$B$1079,"NA",0)</f>
        <v>NA</v>
      </c>
    </row>
    <row r="1819" spans="1:31" hidden="1">
      <c r="A1819" s="1" t="s">
        <v>4059</v>
      </c>
      <c r="B1819" s="1" t="s">
        <v>3138</v>
      </c>
      <c r="C1819" s="1" t="s">
        <v>3139</v>
      </c>
      <c r="D1819" s="1">
        <v>75</v>
      </c>
      <c r="E1819" s="1">
        <v>75000</v>
      </c>
      <c r="F1819" s="1">
        <v>150</v>
      </c>
      <c r="G1819" s="1" t="s">
        <v>3092</v>
      </c>
      <c r="H1819" s="1" t="s">
        <v>66</v>
      </c>
      <c r="I1819" s="1" t="s">
        <v>67</v>
      </c>
      <c r="J1819" s="1" t="s">
        <v>114</v>
      </c>
      <c r="K1819" s="1" t="s">
        <v>60</v>
      </c>
      <c r="L1819" s="1" t="s">
        <v>38</v>
      </c>
      <c r="M1819" s="1" t="s">
        <v>38</v>
      </c>
      <c r="N1819" s="1">
        <v>71</v>
      </c>
      <c r="O1819" s="2">
        <v>5325</v>
      </c>
      <c r="P1819" s="1">
        <v>11</v>
      </c>
      <c r="Q1819" s="1">
        <v>20240312</v>
      </c>
      <c r="R1819" s="1">
        <v>20240312</v>
      </c>
      <c r="S1819" s="1">
        <v>20240312</v>
      </c>
      <c r="T1819" s="1" t="s">
        <v>38</v>
      </c>
      <c r="U1819" s="1" t="b">
        <v>1</v>
      </c>
      <c r="V1819" s="1" t="b">
        <v>0</v>
      </c>
      <c r="W1819" s="1" t="str" cm="1">
        <f t="array" ref="W1819">_xlfn.XLOOKUP(MID(JuchuZan[[#This Row],[Item'#]],2,3),INDEX(_dtRg_Material,,1),INDEX(_dtRg_Material,,2),"-")</f>
        <v>-</v>
      </c>
      <c r="X1819" s="1">
        <f>JuchuZan[[#This Row],[Total Length]]/JuchuZan[[#This Row],[OrderQty]]</f>
        <v>1000</v>
      </c>
      <c r="Y1819" s="87">
        <f>JuchuZan[[#This Row],[TotalPrice]]+Y1818</f>
        <v>6365426.8700000029</v>
      </c>
      <c r="Z181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19" s="1">
        <f>JuchuZan[[#This Row],[Total Length]]/JuchuZan[[#This Row],[Total Block]]</f>
        <v>500</v>
      </c>
      <c r="AB1819" s="1">
        <f>JuchuZan[[#This Row],[TotalPrice]]/JuchuZan[[#This Row],[OrderQty]]</f>
        <v>71</v>
      </c>
      <c r="AC1819" s="1" t="e">
        <f>_xlfn.XLOOKUP(JuchuZan[[#This Row],[H'#]],#REF!,#REF!,"NA",0)</f>
        <v>#REF!</v>
      </c>
      <c r="AD1819" s="1" t="e">
        <f>_xlfn.XLOOKUP(JuchuZan[[#This Row],[H'#]],#REF!,#REF!,"NA",0)</f>
        <v>#REF!</v>
      </c>
      <c r="AE1819" s="1" t="str">
        <f>_xlfn.XLOOKUP(JuchuZan[[#This Row],[H'#]],[3]Sheet1!$H$2:$H$1079,[3]Sheet1!$B$2:$B$1079,"NA",0)</f>
        <v>NA</v>
      </c>
    </row>
    <row r="1820" spans="1:31" hidden="1">
      <c r="A1820" s="1" t="s">
        <v>4060</v>
      </c>
      <c r="B1820" s="1" t="s">
        <v>3429</v>
      </c>
      <c r="C1820" s="1" t="s">
        <v>3430</v>
      </c>
      <c r="D1820" s="1">
        <v>150</v>
      </c>
      <c r="E1820" s="1">
        <v>96000</v>
      </c>
      <c r="F1820" s="1">
        <v>150</v>
      </c>
      <c r="G1820" s="1" t="s">
        <v>856</v>
      </c>
      <c r="H1820" s="1" t="s">
        <v>49</v>
      </c>
      <c r="I1820" s="1" t="s">
        <v>50</v>
      </c>
      <c r="J1820" s="1" t="s">
        <v>59</v>
      </c>
      <c r="K1820" s="1" t="s">
        <v>60</v>
      </c>
      <c r="L1820" s="1" t="s">
        <v>38</v>
      </c>
      <c r="M1820" s="1" t="s">
        <v>38</v>
      </c>
      <c r="N1820" s="1">
        <v>88.59</v>
      </c>
      <c r="O1820" s="2">
        <v>13288.5</v>
      </c>
      <c r="P1820" s="1">
        <v>11</v>
      </c>
      <c r="Q1820" s="1">
        <v>20240313</v>
      </c>
      <c r="R1820" s="1">
        <v>20240313</v>
      </c>
      <c r="S1820" s="1">
        <v>20240313</v>
      </c>
      <c r="T1820" s="1" t="s">
        <v>38</v>
      </c>
      <c r="U1820" s="1" t="b">
        <v>1</v>
      </c>
      <c r="V1820" s="1" t="b">
        <v>0</v>
      </c>
      <c r="W1820" s="1" t="str" cm="1">
        <f t="array" ref="W1820">_xlfn.XLOOKUP(MID(JuchuZan[[#This Row],[Item'#]],2,3),INDEX(_dtRg_Material,,1),INDEX(_dtRg_Material,,2),"-")</f>
        <v>-</v>
      </c>
      <c r="X1820" s="1">
        <f>JuchuZan[[#This Row],[Total Length]]/JuchuZan[[#This Row],[OrderQty]]</f>
        <v>640</v>
      </c>
      <c r="Y1820" s="87">
        <f>JuchuZan[[#This Row],[TotalPrice]]+Y1819</f>
        <v>6378715.3700000029</v>
      </c>
      <c r="Z182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0" s="1">
        <f>JuchuZan[[#This Row],[Total Length]]/JuchuZan[[#This Row],[Total Block]]</f>
        <v>640</v>
      </c>
      <c r="AB1820" s="1">
        <f>JuchuZan[[#This Row],[TotalPrice]]/JuchuZan[[#This Row],[OrderQty]]</f>
        <v>88.59</v>
      </c>
      <c r="AC1820" s="1" t="e">
        <f>_xlfn.XLOOKUP(JuchuZan[[#This Row],[H'#]],#REF!,#REF!,"NA",0)</f>
        <v>#REF!</v>
      </c>
      <c r="AD1820" s="1" t="e">
        <f>_xlfn.XLOOKUP(JuchuZan[[#This Row],[H'#]],#REF!,#REF!,"NA",0)</f>
        <v>#REF!</v>
      </c>
      <c r="AE1820" s="1" t="str">
        <f>_xlfn.XLOOKUP(JuchuZan[[#This Row],[H'#]],[3]Sheet1!$H$2:$H$1079,[3]Sheet1!$B$2:$B$1079,"NA",0)</f>
        <v>NA</v>
      </c>
    </row>
    <row r="1821" spans="1:31" hidden="1">
      <c r="A1821" s="1" t="s">
        <v>4061</v>
      </c>
      <c r="B1821" s="1" t="s">
        <v>267</v>
      </c>
      <c r="C1821" s="1" t="s">
        <v>268</v>
      </c>
      <c r="D1821" s="1">
        <v>8</v>
      </c>
      <c r="E1821" s="1">
        <v>0</v>
      </c>
      <c r="F1821" s="1">
        <v>0</v>
      </c>
      <c r="G1821" s="1" t="s">
        <v>269</v>
      </c>
      <c r="H1821" s="1" t="s">
        <v>270</v>
      </c>
      <c r="I1821" s="1" t="s">
        <v>271</v>
      </c>
      <c r="J1821" s="1" t="s">
        <v>38</v>
      </c>
      <c r="K1821" s="1" t="s">
        <v>38</v>
      </c>
      <c r="L1821" s="1" t="s">
        <v>38</v>
      </c>
      <c r="M1821" s="1" t="s">
        <v>38</v>
      </c>
      <c r="N1821" s="1">
        <v>15000</v>
      </c>
      <c r="O1821" s="2">
        <v>120000</v>
      </c>
      <c r="P1821" s="1">
        <v>11</v>
      </c>
      <c r="Q1821" s="1">
        <v>20231026</v>
      </c>
      <c r="R1821" s="1">
        <v>20240314</v>
      </c>
      <c r="S1821" s="1">
        <v>20240314</v>
      </c>
      <c r="T1821" s="1" t="s">
        <v>38</v>
      </c>
      <c r="U1821" s="1" t="b">
        <v>0</v>
      </c>
      <c r="V1821" s="1" t="b">
        <v>0</v>
      </c>
      <c r="W1821" s="1" t="str" cm="1">
        <f t="array" ref="W1821">_xlfn.XLOOKUP(MID(JuchuZan[[#This Row],[Item'#]],2,3),INDEX(_dtRg_Material,,1),INDEX(_dtRg_Material,,2),"-")</f>
        <v>-</v>
      </c>
      <c r="X1821" s="1">
        <f>JuchuZan[[#This Row],[Total Length]]/JuchuZan[[#This Row],[OrderQty]]</f>
        <v>0</v>
      </c>
      <c r="Y1821" s="87">
        <f>JuchuZan[[#This Row],[TotalPrice]]+Y1820</f>
        <v>6498715.3700000029</v>
      </c>
      <c r="Z182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1" s="1" t="e">
        <f>JuchuZan[[#This Row],[Total Length]]/JuchuZan[[#This Row],[Total Block]]</f>
        <v>#DIV/0!</v>
      </c>
      <c r="AB1821" s="1">
        <f>JuchuZan[[#This Row],[TotalPrice]]/JuchuZan[[#This Row],[OrderQty]]</f>
        <v>15000</v>
      </c>
      <c r="AC1821" s="1" t="e">
        <f>_xlfn.XLOOKUP(JuchuZan[[#This Row],[H'#]],#REF!,#REF!,"NA",0)</f>
        <v>#REF!</v>
      </c>
      <c r="AD1821" s="1" t="e">
        <f>_xlfn.XLOOKUP(JuchuZan[[#This Row],[H'#]],#REF!,#REF!,"NA",0)</f>
        <v>#REF!</v>
      </c>
      <c r="AE1821" s="1" t="str">
        <f>_xlfn.XLOOKUP(JuchuZan[[#This Row],[H'#]],[3]Sheet1!$H$2:$H$1079,[3]Sheet1!$B$2:$B$1079,"NA",0)</f>
        <v>NA</v>
      </c>
    </row>
    <row r="1822" spans="1:31" hidden="1">
      <c r="A1822" s="1" t="s">
        <v>4062</v>
      </c>
      <c r="B1822" s="1" t="s">
        <v>3628</v>
      </c>
      <c r="C1822" s="1" t="s">
        <v>3629</v>
      </c>
      <c r="D1822" s="1">
        <v>100</v>
      </c>
      <c r="E1822" s="1">
        <v>14500</v>
      </c>
      <c r="F1822" s="1">
        <v>200</v>
      </c>
      <c r="G1822" s="1" t="s">
        <v>135</v>
      </c>
      <c r="H1822" s="1" t="s">
        <v>172</v>
      </c>
      <c r="I1822" s="1" t="s">
        <v>173</v>
      </c>
      <c r="J1822" s="1" t="s">
        <v>243</v>
      </c>
      <c r="K1822" s="1" t="s">
        <v>185</v>
      </c>
      <c r="L1822" s="1" t="s">
        <v>38</v>
      </c>
      <c r="M1822" s="1" t="s">
        <v>38</v>
      </c>
      <c r="N1822" s="1">
        <v>40.49</v>
      </c>
      <c r="O1822" s="2">
        <v>4049</v>
      </c>
      <c r="P1822" s="1">
        <v>11</v>
      </c>
      <c r="Q1822" s="1">
        <v>20240314</v>
      </c>
      <c r="R1822" s="1">
        <v>20240314</v>
      </c>
      <c r="S1822" s="1">
        <v>20240314</v>
      </c>
      <c r="T1822" s="1" t="s">
        <v>38</v>
      </c>
      <c r="U1822" s="1" t="b">
        <v>0</v>
      </c>
      <c r="V1822" s="1" t="b">
        <v>0</v>
      </c>
      <c r="W1822" s="1" t="str" cm="1">
        <f t="array" ref="W1822">_xlfn.XLOOKUP(MID(JuchuZan[[#This Row],[Item'#]],2,3),INDEX(_dtRg_Material,,1),INDEX(_dtRg_Material,,2),"-")</f>
        <v>M</v>
      </c>
      <c r="X1822" s="1">
        <f>JuchuZan[[#This Row],[Total Length]]/JuchuZan[[#This Row],[OrderQty]]</f>
        <v>145</v>
      </c>
      <c r="Y1822" s="87">
        <f>JuchuZan[[#This Row],[TotalPrice]]+Y1821</f>
        <v>6502764.3700000029</v>
      </c>
      <c r="Z182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2" s="1">
        <f>JuchuZan[[#This Row],[Total Length]]/JuchuZan[[#This Row],[Total Block]]</f>
        <v>72.5</v>
      </c>
      <c r="AB1822" s="1">
        <f>JuchuZan[[#This Row],[TotalPrice]]/JuchuZan[[#This Row],[OrderQty]]</f>
        <v>40.49</v>
      </c>
      <c r="AC1822" s="1" t="e">
        <f>_xlfn.XLOOKUP(JuchuZan[[#This Row],[H'#]],#REF!,#REF!,"NA",0)</f>
        <v>#REF!</v>
      </c>
      <c r="AD1822" s="1" t="e">
        <f>_xlfn.XLOOKUP(JuchuZan[[#This Row],[H'#]],#REF!,#REF!,"NA",0)</f>
        <v>#REF!</v>
      </c>
      <c r="AE1822" s="1" t="str">
        <f>_xlfn.XLOOKUP(JuchuZan[[#This Row],[H'#]],[3]Sheet1!$H$2:$H$1079,[3]Sheet1!$B$2:$B$1079,"NA",0)</f>
        <v>NA</v>
      </c>
    </row>
    <row r="1823" spans="1:31" hidden="1">
      <c r="A1823" s="1" t="s">
        <v>4063</v>
      </c>
      <c r="B1823" s="1" t="s">
        <v>133</v>
      </c>
      <c r="C1823" s="1" t="s">
        <v>134</v>
      </c>
      <c r="D1823" s="1">
        <v>100</v>
      </c>
      <c r="E1823" s="1">
        <v>49800</v>
      </c>
      <c r="F1823" s="1">
        <v>200</v>
      </c>
      <c r="G1823" s="1" t="s">
        <v>135</v>
      </c>
      <c r="H1823" s="1" t="s">
        <v>49</v>
      </c>
      <c r="I1823" s="1" t="s">
        <v>50</v>
      </c>
      <c r="J1823" s="1" t="s">
        <v>59</v>
      </c>
      <c r="K1823" s="1" t="s">
        <v>82</v>
      </c>
      <c r="L1823" s="1" t="s">
        <v>38</v>
      </c>
      <c r="M1823" s="1" t="s">
        <v>38</v>
      </c>
      <c r="N1823" s="1">
        <v>104.09</v>
      </c>
      <c r="O1823" s="2">
        <v>10409</v>
      </c>
      <c r="P1823" s="1">
        <v>11</v>
      </c>
      <c r="Q1823" s="1">
        <v>20240314</v>
      </c>
      <c r="R1823" s="1">
        <v>20240314</v>
      </c>
      <c r="S1823" s="1">
        <v>20240314</v>
      </c>
      <c r="T1823" s="1" t="s">
        <v>38</v>
      </c>
      <c r="U1823" s="1" t="b">
        <v>1</v>
      </c>
      <c r="V1823" s="1" t="b">
        <v>0</v>
      </c>
      <c r="W1823" s="1" t="str" cm="1">
        <f t="array" ref="W1823">_xlfn.XLOOKUP(MID(JuchuZan[[#This Row],[Item'#]],2,3),INDEX(_dtRg_Material,,1),INDEX(_dtRg_Material,,2),"-")</f>
        <v>-</v>
      </c>
      <c r="X1823" s="1">
        <f>JuchuZan[[#This Row],[Total Length]]/JuchuZan[[#This Row],[OrderQty]]</f>
        <v>498</v>
      </c>
      <c r="Y1823" s="87">
        <f>JuchuZan[[#This Row],[TotalPrice]]+Y1822</f>
        <v>6513173.3700000029</v>
      </c>
      <c r="Z182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3" s="1">
        <f>JuchuZan[[#This Row],[Total Length]]/JuchuZan[[#This Row],[Total Block]]</f>
        <v>249</v>
      </c>
      <c r="AB1823" s="1">
        <f>JuchuZan[[#This Row],[TotalPrice]]/JuchuZan[[#This Row],[OrderQty]]</f>
        <v>104.09</v>
      </c>
      <c r="AC1823" s="1" t="e">
        <f>_xlfn.XLOOKUP(JuchuZan[[#This Row],[H'#]],#REF!,#REF!,"NA",0)</f>
        <v>#REF!</v>
      </c>
      <c r="AD1823" s="1" t="e">
        <f>_xlfn.XLOOKUP(JuchuZan[[#This Row],[H'#]],#REF!,#REF!,"NA",0)</f>
        <v>#REF!</v>
      </c>
      <c r="AE1823" s="1" t="str">
        <f>_xlfn.XLOOKUP(JuchuZan[[#This Row],[H'#]],[3]Sheet1!$H$2:$H$1079,[3]Sheet1!$B$2:$B$1079,"NA",0)</f>
        <v>NA</v>
      </c>
    </row>
    <row r="1824" spans="1:31" hidden="1">
      <c r="A1824" s="1" t="s">
        <v>4064</v>
      </c>
      <c r="B1824" s="1" t="s">
        <v>3632</v>
      </c>
      <c r="C1824" s="1" t="s">
        <v>3633</v>
      </c>
      <c r="D1824" s="1">
        <v>100</v>
      </c>
      <c r="E1824" s="1">
        <v>26900</v>
      </c>
      <c r="F1824" s="1">
        <v>200</v>
      </c>
      <c r="G1824" s="1" t="s">
        <v>135</v>
      </c>
      <c r="H1824" s="1" t="s">
        <v>172</v>
      </c>
      <c r="I1824" s="1" t="s">
        <v>173</v>
      </c>
      <c r="J1824" s="1" t="s">
        <v>243</v>
      </c>
      <c r="K1824" s="1" t="s">
        <v>185</v>
      </c>
      <c r="L1824" s="1" t="s">
        <v>38</v>
      </c>
      <c r="M1824" s="1" t="s">
        <v>38</v>
      </c>
      <c r="N1824" s="1">
        <v>58.13</v>
      </c>
      <c r="O1824" s="2">
        <v>5813</v>
      </c>
      <c r="P1824" s="1">
        <v>11</v>
      </c>
      <c r="Q1824" s="1">
        <v>20240314</v>
      </c>
      <c r="R1824" s="1">
        <v>20240314</v>
      </c>
      <c r="S1824" s="1">
        <v>20240314</v>
      </c>
      <c r="T1824" s="1" t="s">
        <v>38</v>
      </c>
      <c r="U1824" s="1" t="b">
        <v>0</v>
      </c>
      <c r="V1824" s="1" t="b">
        <v>0</v>
      </c>
      <c r="W1824" s="1" t="str" cm="1">
        <f t="array" ref="W1824">_xlfn.XLOOKUP(MID(JuchuZan[[#This Row],[Item'#]],2,3),INDEX(_dtRg_Material,,1),INDEX(_dtRg_Material,,2),"-")</f>
        <v>M</v>
      </c>
      <c r="X1824" s="1">
        <f>JuchuZan[[#This Row],[Total Length]]/JuchuZan[[#This Row],[OrderQty]]</f>
        <v>269</v>
      </c>
      <c r="Y1824" s="87">
        <f>JuchuZan[[#This Row],[TotalPrice]]+Y1823</f>
        <v>6518986.3700000029</v>
      </c>
      <c r="Z182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4" s="1">
        <f>JuchuZan[[#This Row],[Total Length]]/JuchuZan[[#This Row],[Total Block]]</f>
        <v>134.5</v>
      </c>
      <c r="AB1824" s="1">
        <f>JuchuZan[[#This Row],[TotalPrice]]/JuchuZan[[#This Row],[OrderQty]]</f>
        <v>58.13</v>
      </c>
      <c r="AC1824" s="1" t="e">
        <f>_xlfn.XLOOKUP(JuchuZan[[#This Row],[H'#]],#REF!,#REF!,"NA",0)</f>
        <v>#REF!</v>
      </c>
      <c r="AD1824" s="1" t="e">
        <f>_xlfn.XLOOKUP(JuchuZan[[#This Row],[H'#]],#REF!,#REF!,"NA",0)</f>
        <v>#REF!</v>
      </c>
      <c r="AE1824" s="1" t="str">
        <f>_xlfn.XLOOKUP(JuchuZan[[#This Row],[H'#]],[3]Sheet1!$H$2:$H$1079,[3]Sheet1!$B$2:$B$1079,"NA",0)</f>
        <v>NA</v>
      </c>
    </row>
    <row r="1825" spans="1:31" hidden="1">
      <c r="A1825" s="1" t="s">
        <v>4065</v>
      </c>
      <c r="B1825" s="1" t="s">
        <v>621</v>
      </c>
      <c r="C1825" s="1" t="s">
        <v>622</v>
      </c>
      <c r="D1825" s="1">
        <v>4</v>
      </c>
      <c r="E1825" s="1">
        <v>0</v>
      </c>
      <c r="F1825" s="1">
        <v>0</v>
      </c>
      <c r="G1825" s="1" t="s">
        <v>269</v>
      </c>
      <c r="H1825" s="1" t="s">
        <v>270</v>
      </c>
      <c r="I1825" s="1" t="s">
        <v>271</v>
      </c>
      <c r="J1825" s="1" t="s">
        <v>38</v>
      </c>
      <c r="K1825" s="1" t="s">
        <v>38</v>
      </c>
      <c r="L1825" s="1" t="s">
        <v>38</v>
      </c>
      <c r="M1825" s="1" t="s">
        <v>38</v>
      </c>
      <c r="N1825" s="1">
        <v>5710</v>
      </c>
      <c r="O1825" s="2">
        <v>22840</v>
      </c>
      <c r="P1825" s="1">
        <v>11</v>
      </c>
      <c r="Q1825" s="1">
        <v>20240314</v>
      </c>
      <c r="R1825" s="1">
        <v>20240314</v>
      </c>
      <c r="S1825" s="1">
        <v>20240314</v>
      </c>
      <c r="T1825" s="1" t="s">
        <v>38</v>
      </c>
      <c r="U1825" s="1" t="b">
        <v>0</v>
      </c>
      <c r="V1825" s="1" t="b">
        <v>0</v>
      </c>
      <c r="W1825" s="1" t="str" cm="1">
        <f t="array" ref="W1825">_xlfn.XLOOKUP(MID(JuchuZan[[#This Row],[Item'#]],2,3),INDEX(_dtRg_Material,,1),INDEX(_dtRg_Material,,2),"-")</f>
        <v>-</v>
      </c>
      <c r="X1825" s="1">
        <f>JuchuZan[[#This Row],[Total Length]]/JuchuZan[[#This Row],[OrderQty]]</f>
        <v>0</v>
      </c>
      <c r="Y1825" s="87">
        <f>JuchuZan[[#This Row],[TotalPrice]]+Y1824</f>
        <v>6541826.3700000029</v>
      </c>
      <c r="Z182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5" s="1" t="e">
        <f>JuchuZan[[#This Row],[Total Length]]/JuchuZan[[#This Row],[Total Block]]</f>
        <v>#DIV/0!</v>
      </c>
      <c r="AB1825" s="1">
        <f>JuchuZan[[#This Row],[TotalPrice]]/JuchuZan[[#This Row],[OrderQty]]</f>
        <v>5710</v>
      </c>
      <c r="AC1825" s="1" t="e">
        <f>_xlfn.XLOOKUP(JuchuZan[[#This Row],[H'#]],#REF!,#REF!,"NA",0)</f>
        <v>#REF!</v>
      </c>
      <c r="AD1825" s="1" t="e">
        <f>_xlfn.XLOOKUP(JuchuZan[[#This Row],[H'#]],#REF!,#REF!,"NA",0)</f>
        <v>#REF!</v>
      </c>
      <c r="AE1825" s="1" t="str">
        <f>_xlfn.XLOOKUP(JuchuZan[[#This Row],[H'#]],[3]Sheet1!$H$2:$H$1079,[3]Sheet1!$B$2:$B$1079,"NA",0)</f>
        <v>NA</v>
      </c>
    </row>
    <row r="1826" spans="1:31" hidden="1">
      <c r="A1826" s="1" t="s">
        <v>4066</v>
      </c>
      <c r="B1826" s="1" t="s">
        <v>624</v>
      </c>
      <c r="C1826" s="1" t="s">
        <v>625</v>
      </c>
      <c r="D1826" s="1">
        <v>4</v>
      </c>
      <c r="E1826" s="1">
        <v>0</v>
      </c>
      <c r="F1826" s="1">
        <v>0</v>
      </c>
      <c r="G1826" s="1" t="s">
        <v>269</v>
      </c>
      <c r="H1826" s="1" t="s">
        <v>270</v>
      </c>
      <c r="I1826" s="1" t="s">
        <v>271</v>
      </c>
      <c r="J1826" s="1" t="s">
        <v>38</v>
      </c>
      <c r="K1826" s="1" t="s">
        <v>38</v>
      </c>
      <c r="L1826" s="1" t="s">
        <v>38</v>
      </c>
      <c r="M1826" s="1" t="s">
        <v>38</v>
      </c>
      <c r="N1826" s="1">
        <v>8347</v>
      </c>
      <c r="O1826" s="2">
        <v>33388</v>
      </c>
      <c r="P1826" s="1">
        <v>11</v>
      </c>
      <c r="Q1826" s="1">
        <v>20240314</v>
      </c>
      <c r="R1826" s="1">
        <v>20240314</v>
      </c>
      <c r="S1826" s="1">
        <v>20240314</v>
      </c>
      <c r="T1826" s="1" t="s">
        <v>38</v>
      </c>
      <c r="U1826" s="1" t="b">
        <v>0</v>
      </c>
      <c r="V1826" s="1" t="b">
        <v>0</v>
      </c>
      <c r="W1826" s="1" t="str" cm="1">
        <f t="array" ref="W1826">_xlfn.XLOOKUP(MID(JuchuZan[[#This Row],[Item'#]],2,3),INDEX(_dtRg_Material,,1),INDEX(_dtRg_Material,,2),"-")</f>
        <v>-</v>
      </c>
      <c r="X1826" s="1">
        <f>JuchuZan[[#This Row],[Total Length]]/JuchuZan[[#This Row],[OrderQty]]</f>
        <v>0</v>
      </c>
      <c r="Y1826" s="87">
        <f>JuchuZan[[#This Row],[TotalPrice]]+Y1825</f>
        <v>6575214.3700000029</v>
      </c>
      <c r="Z182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6" s="1" t="e">
        <f>JuchuZan[[#This Row],[Total Length]]/JuchuZan[[#This Row],[Total Block]]</f>
        <v>#DIV/0!</v>
      </c>
      <c r="AB1826" s="1">
        <f>JuchuZan[[#This Row],[TotalPrice]]/JuchuZan[[#This Row],[OrderQty]]</f>
        <v>8347</v>
      </c>
      <c r="AC1826" s="1" t="e">
        <f>_xlfn.XLOOKUP(JuchuZan[[#This Row],[H'#]],#REF!,#REF!,"NA",0)</f>
        <v>#REF!</v>
      </c>
      <c r="AD1826" s="1" t="e">
        <f>_xlfn.XLOOKUP(JuchuZan[[#This Row],[H'#]],#REF!,#REF!,"NA",0)</f>
        <v>#REF!</v>
      </c>
      <c r="AE1826" s="1" t="str">
        <f>_xlfn.XLOOKUP(JuchuZan[[#This Row],[H'#]],[3]Sheet1!$H$2:$H$1079,[3]Sheet1!$B$2:$B$1079,"NA",0)</f>
        <v>NA</v>
      </c>
    </row>
    <row r="1827" spans="1:31" hidden="1">
      <c r="A1827" s="1" t="s">
        <v>4067</v>
      </c>
      <c r="B1827" s="1" t="s">
        <v>2692</v>
      </c>
      <c r="C1827" s="1" t="s">
        <v>2693</v>
      </c>
      <c r="D1827" s="1">
        <v>100</v>
      </c>
      <c r="E1827" s="1">
        <v>63000</v>
      </c>
      <c r="F1827" s="1">
        <v>100</v>
      </c>
      <c r="G1827" s="1" t="s">
        <v>135</v>
      </c>
      <c r="H1827" s="1" t="s">
        <v>172</v>
      </c>
      <c r="I1827" s="1" t="s">
        <v>173</v>
      </c>
      <c r="J1827" s="1" t="s">
        <v>174</v>
      </c>
      <c r="K1827" s="1" t="s">
        <v>38</v>
      </c>
      <c r="L1827" s="1" t="s">
        <v>38</v>
      </c>
      <c r="M1827" s="1" t="s">
        <v>38</v>
      </c>
      <c r="N1827" s="1">
        <v>79.77</v>
      </c>
      <c r="O1827" s="2">
        <v>7977</v>
      </c>
      <c r="P1827" s="1">
        <v>11</v>
      </c>
      <c r="Q1827" s="1">
        <v>20240329</v>
      </c>
      <c r="R1827" s="1">
        <v>20240315</v>
      </c>
      <c r="S1827" s="1">
        <v>20240315</v>
      </c>
      <c r="T1827" s="1" t="s">
        <v>38</v>
      </c>
      <c r="U1827" s="1" t="b">
        <v>0</v>
      </c>
      <c r="V1827" s="1" t="b">
        <v>0</v>
      </c>
      <c r="W1827" s="1" t="str" cm="1">
        <f t="array" ref="W1827">_xlfn.XLOOKUP(MID(JuchuZan[[#This Row],[Item'#]],2,3),INDEX(_dtRg_Material,,1),INDEX(_dtRg_Material,,2),"-")</f>
        <v>M</v>
      </c>
      <c r="X1827" s="1">
        <f>JuchuZan[[#This Row],[Total Length]]/JuchuZan[[#This Row],[OrderQty]]</f>
        <v>630</v>
      </c>
      <c r="Y1827" s="87">
        <f>JuchuZan[[#This Row],[TotalPrice]]+Y1826</f>
        <v>6583191.3700000029</v>
      </c>
      <c r="Z182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7" s="1">
        <f>JuchuZan[[#This Row],[Total Length]]/JuchuZan[[#This Row],[Total Block]]</f>
        <v>630</v>
      </c>
      <c r="AB1827" s="1">
        <f>JuchuZan[[#This Row],[TotalPrice]]/JuchuZan[[#This Row],[OrderQty]]</f>
        <v>79.77</v>
      </c>
      <c r="AC1827" s="1" t="e">
        <f>_xlfn.XLOOKUP(JuchuZan[[#This Row],[H'#]],#REF!,#REF!,"NA",0)</f>
        <v>#REF!</v>
      </c>
      <c r="AD1827" s="1" t="e">
        <f>_xlfn.XLOOKUP(JuchuZan[[#This Row],[H'#]],#REF!,#REF!,"NA",0)</f>
        <v>#REF!</v>
      </c>
      <c r="AE1827" s="1" t="str">
        <f>_xlfn.XLOOKUP(JuchuZan[[#This Row],[H'#]],[3]Sheet1!$H$2:$H$1079,[3]Sheet1!$B$2:$B$1079,"NA",0)</f>
        <v>NA</v>
      </c>
    </row>
    <row r="1828" spans="1:31" hidden="1">
      <c r="A1828" s="1" t="s">
        <v>4068</v>
      </c>
      <c r="B1828" s="1" t="s">
        <v>4069</v>
      </c>
      <c r="C1828" s="1" t="s">
        <v>4070</v>
      </c>
      <c r="D1828" s="1">
        <v>12</v>
      </c>
      <c r="E1828" s="1">
        <v>27252</v>
      </c>
      <c r="F1828" s="1">
        <v>24</v>
      </c>
      <c r="G1828" s="1" t="s">
        <v>1725</v>
      </c>
      <c r="H1828" s="1" t="s">
        <v>49</v>
      </c>
      <c r="I1828" s="1" t="s">
        <v>50</v>
      </c>
      <c r="J1828" s="1" t="s">
        <v>51</v>
      </c>
      <c r="K1828" s="1" t="s">
        <v>115</v>
      </c>
      <c r="L1828" s="1" t="s">
        <v>38</v>
      </c>
      <c r="M1828" s="1" t="s">
        <v>53</v>
      </c>
      <c r="N1828" s="1">
        <v>311</v>
      </c>
      <c r="O1828" s="2">
        <v>3732</v>
      </c>
      <c r="P1828" s="1">
        <v>11</v>
      </c>
      <c r="Q1828" s="1">
        <v>20240318</v>
      </c>
      <c r="R1828" s="1">
        <v>20240318</v>
      </c>
      <c r="S1828" s="1">
        <v>20240318</v>
      </c>
      <c r="T1828" s="1" t="s">
        <v>38</v>
      </c>
      <c r="U1828" s="1" t="b">
        <v>0</v>
      </c>
      <c r="V1828" s="1" t="b">
        <v>0</v>
      </c>
      <c r="W1828" s="1" t="str" cm="1">
        <f t="array" ref="W1828">_xlfn.XLOOKUP(MID(JuchuZan[[#This Row],[Item'#]],2,3),INDEX(_dtRg_Material,,1),INDEX(_dtRg_Material,,2),"-")</f>
        <v>-</v>
      </c>
      <c r="X1828" s="1">
        <f>JuchuZan[[#This Row],[Total Length]]/JuchuZan[[#This Row],[OrderQty]]</f>
        <v>2271</v>
      </c>
      <c r="Y1828" s="87">
        <f>JuchuZan[[#This Row],[TotalPrice]]+Y1827</f>
        <v>6586923.3700000029</v>
      </c>
      <c r="Z182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8" s="1">
        <f>JuchuZan[[#This Row],[Total Length]]/JuchuZan[[#This Row],[Total Block]]</f>
        <v>1135.5</v>
      </c>
      <c r="AB1828" s="1">
        <f>JuchuZan[[#This Row],[TotalPrice]]/JuchuZan[[#This Row],[OrderQty]]</f>
        <v>311</v>
      </c>
      <c r="AC1828" s="1" t="e">
        <f>_xlfn.XLOOKUP(JuchuZan[[#This Row],[H'#]],#REF!,#REF!,"NA",0)</f>
        <v>#REF!</v>
      </c>
      <c r="AD1828" s="1" t="e">
        <f>_xlfn.XLOOKUP(JuchuZan[[#This Row],[H'#]],#REF!,#REF!,"NA",0)</f>
        <v>#REF!</v>
      </c>
      <c r="AE1828" s="1" t="str">
        <f>_xlfn.XLOOKUP(JuchuZan[[#This Row],[H'#]],[3]Sheet1!$H$2:$H$1079,[3]Sheet1!$B$2:$B$1079,"NA",0)</f>
        <v>NA</v>
      </c>
    </row>
    <row r="1829" spans="1:31" hidden="1">
      <c r="A1829" s="1" t="s">
        <v>4071</v>
      </c>
      <c r="B1829" s="1" t="s">
        <v>3090</v>
      </c>
      <c r="C1829" s="1" t="s">
        <v>3091</v>
      </c>
      <c r="D1829" s="1">
        <v>75</v>
      </c>
      <c r="E1829" s="1">
        <v>120000</v>
      </c>
      <c r="F1829" s="1">
        <v>150</v>
      </c>
      <c r="G1829" s="1" t="s">
        <v>3092</v>
      </c>
      <c r="H1829" s="1" t="s">
        <v>1171</v>
      </c>
      <c r="I1829" s="1" t="s">
        <v>233</v>
      </c>
      <c r="J1829" s="1" t="s">
        <v>59</v>
      </c>
      <c r="K1829" s="1" t="s">
        <v>105</v>
      </c>
      <c r="L1829" s="1" t="s">
        <v>38</v>
      </c>
      <c r="M1829" s="1" t="s">
        <v>38</v>
      </c>
      <c r="N1829" s="1">
        <v>73</v>
      </c>
      <c r="O1829" s="2">
        <v>5475</v>
      </c>
      <c r="P1829" s="1">
        <v>11</v>
      </c>
      <c r="Q1829" s="1">
        <v>20240319</v>
      </c>
      <c r="R1829" s="1">
        <v>20240319</v>
      </c>
      <c r="S1829" s="1">
        <v>20240319</v>
      </c>
      <c r="T1829" s="1" t="s">
        <v>38</v>
      </c>
      <c r="U1829" s="1" t="b">
        <v>0</v>
      </c>
      <c r="V1829" s="1" t="b">
        <v>0</v>
      </c>
      <c r="W1829" s="1" t="str" cm="1">
        <f t="array" ref="W1829">_xlfn.XLOOKUP(MID(JuchuZan[[#This Row],[Item'#]],2,3),INDEX(_dtRg_Material,,1),INDEX(_dtRg_Material,,2),"-")</f>
        <v>-</v>
      </c>
      <c r="X1829" s="1">
        <f>JuchuZan[[#This Row],[Total Length]]/JuchuZan[[#This Row],[OrderQty]]</f>
        <v>1600</v>
      </c>
      <c r="Y1829" s="87">
        <f>JuchuZan[[#This Row],[TotalPrice]]+Y1828</f>
        <v>6592398.3700000029</v>
      </c>
      <c r="Z182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29" s="1">
        <f>JuchuZan[[#This Row],[Total Length]]/JuchuZan[[#This Row],[Total Block]]</f>
        <v>800</v>
      </c>
      <c r="AB1829" s="1">
        <f>JuchuZan[[#This Row],[TotalPrice]]/JuchuZan[[#This Row],[OrderQty]]</f>
        <v>73</v>
      </c>
      <c r="AC1829" s="1" t="e">
        <f>_xlfn.XLOOKUP(JuchuZan[[#This Row],[H'#]],#REF!,#REF!,"NA",0)</f>
        <v>#REF!</v>
      </c>
      <c r="AD1829" s="1" t="e">
        <f>_xlfn.XLOOKUP(JuchuZan[[#This Row],[H'#]],#REF!,#REF!,"NA",0)</f>
        <v>#REF!</v>
      </c>
      <c r="AE1829" s="1" t="str">
        <f>_xlfn.XLOOKUP(JuchuZan[[#This Row],[H'#]],[3]Sheet1!$H$2:$H$1079,[3]Sheet1!$B$2:$B$1079,"NA",0)</f>
        <v>NA</v>
      </c>
    </row>
    <row r="1830" spans="1:31" hidden="1">
      <c r="A1830" s="1" t="s">
        <v>4072</v>
      </c>
      <c r="B1830" s="1" t="s">
        <v>621</v>
      </c>
      <c r="C1830" s="1" t="s">
        <v>622</v>
      </c>
      <c r="D1830" s="1">
        <v>4</v>
      </c>
      <c r="E1830" s="1">
        <v>0</v>
      </c>
      <c r="F1830" s="1">
        <v>0</v>
      </c>
      <c r="G1830" s="1" t="s">
        <v>269</v>
      </c>
      <c r="H1830" s="1" t="s">
        <v>270</v>
      </c>
      <c r="I1830" s="1" t="s">
        <v>271</v>
      </c>
      <c r="J1830" s="1" t="s">
        <v>38</v>
      </c>
      <c r="K1830" s="1" t="s">
        <v>38</v>
      </c>
      <c r="L1830" s="1" t="s">
        <v>38</v>
      </c>
      <c r="M1830" s="1" t="s">
        <v>38</v>
      </c>
      <c r="N1830" s="1">
        <v>5710</v>
      </c>
      <c r="O1830" s="2">
        <v>22840</v>
      </c>
      <c r="P1830" s="1">
        <v>11</v>
      </c>
      <c r="Q1830" s="1">
        <v>20240321</v>
      </c>
      <c r="R1830" s="1">
        <v>20240321</v>
      </c>
      <c r="S1830" s="1">
        <v>20240321</v>
      </c>
      <c r="T1830" s="1" t="s">
        <v>38</v>
      </c>
      <c r="U1830" s="1" t="b">
        <v>0</v>
      </c>
      <c r="V1830" s="1" t="b">
        <v>0</v>
      </c>
      <c r="W1830" s="1" t="str" cm="1">
        <f t="array" ref="W1830">_xlfn.XLOOKUP(MID(JuchuZan[[#This Row],[Item'#]],2,3),INDEX(_dtRg_Material,,1),INDEX(_dtRg_Material,,2),"-")</f>
        <v>-</v>
      </c>
      <c r="X1830" s="1">
        <f>JuchuZan[[#This Row],[Total Length]]/JuchuZan[[#This Row],[OrderQty]]</f>
        <v>0</v>
      </c>
      <c r="Y1830" s="87">
        <f>JuchuZan[[#This Row],[TotalPrice]]+Y1829</f>
        <v>6615238.3700000029</v>
      </c>
      <c r="Z183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0" s="1" t="e">
        <f>JuchuZan[[#This Row],[Total Length]]/JuchuZan[[#This Row],[Total Block]]</f>
        <v>#DIV/0!</v>
      </c>
      <c r="AB1830" s="1">
        <f>JuchuZan[[#This Row],[TotalPrice]]/JuchuZan[[#This Row],[OrderQty]]</f>
        <v>5710</v>
      </c>
      <c r="AC1830" s="1" t="e">
        <f>_xlfn.XLOOKUP(JuchuZan[[#This Row],[H'#]],#REF!,#REF!,"NA",0)</f>
        <v>#REF!</v>
      </c>
      <c r="AD1830" s="1" t="e">
        <f>_xlfn.XLOOKUP(JuchuZan[[#This Row],[H'#]],#REF!,#REF!,"NA",0)</f>
        <v>#REF!</v>
      </c>
      <c r="AE1830" s="1" t="str">
        <f>_xlfn.XLOOKUP(JuchuZan[[#This Row],[H'#]],[3]Sheet1!$H$2:$H$1079,[3]Sheet1!$B$2:$B$1079,"NA",0)</f>
        <v>NA</v>
      </c>
    </row>
    <row r="1831" spans="1:31" hidden="1">
      <c r="A1831" s="1" t="s">
        <v>4073</v>
      </c>
      <c r="B1831" s="1" t="s">
        <v>624</v>
      </c>
      <c r="C1831" s="1" t="s">
        <v>625</v>
      </c>
      <c r="D1831" s="1">
        <v>4</v>
      </c>
      <c r="E1831" s="1">
        <v>0</v>
      </c>
      <c r="F1831" s="1">
        <v>0</v>
      </c>
      <c r="G1831" s="1" t="s">
        <v>269</v>
      </c>
      <c r="H1831" s="1" t="s">
        <v>270</v>
      </c>
      <c r="I1831" s="1" t="s">
        <v>271</v>
      </c>
      <c r="J1831" s="1" t="s">
        <v>38</v>
      </c>
      <c r="K1831" s="1" t="s">
        <v>38</v>
      </c>
      <c r="L1831" s="1" t="s">
        <v>38</v>
      </c>
      <c r="M1831" s="1" t="s">
        <v>38</v>
      </c>
      <c r="N1831" s="1">
        <v>8347</v>
      </c>
      <c r="O1831" s="2">
        <v>33388</v>
      </c>
      <c r="P1831" s="1">
        <v>11</v>
      </c>
      <c r="Q1831" s="1">
        <v>20240321</v>
      </c>
      <c r="R1831" s="1">
        <v>20240321</v>
      </c>
      <c r="S1831" s="1">
        <v>20240321</v>
      </c>
      <c r="T1831" s="1" t="s">
        <v>38</v>
      </c>
      <c r="U1831" s="1" t="b">
        <v>0</v>
      </c>
      <c r="V1831" s="1" t="b">
        <v>0</v>
      </c>
      <c r="W1831" s="1" t="str" cm="1">
        <f t="array" ref="W1831">_xlfn.XLOOKUP(MID(JuchuZan[[#This Row],[Item'#]],2,3),INDEX(_dtRg_Material,,1),INDEX(_dtRg_Material,,2),"-")</f>
        <v>-</v>
      </c>
      <c r="X1831" s="1">
        <f>JuchuZan[[#This Row],[Total Length]]/JuchuZan[[#This Row],[OrderQty]]</f>
        <v>0</v>
      </c>
      <c r="Y1831" s="87">
        <f>JuchuZan[[#This Row],[TotalPrice]]+Y1830</f>
        <v>6648626.3700000029</v>
      </c>
      <c r="Z183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1" s="1" t="e">
        <f>JuchuZan[[#This Row],[Total Length]]/JuchuZan[[#This Row],[Total Block]]</f>
        <v>#DIV/0!</v>
      </c>
      <c r="AB1831" s="1">
        <f>JuchuZan[[#This Row],[TotalPrice]]/JuchuZan[[#This Row],[OrderQty]]</f>
        <v>8347</v>
      </c>
      <c r="AC1831" s="1" t="e">
        <f>_xlfn.XLOOKUP(JuchuZan[[#This Row],[H'#]],#REF!,#REF!,"NA",0)</f>
        <v>#REF!</v>
      </c>
      <c r="AD1831" s="1" t="e">
        <f>_xlfn.XLOOKUP(JuchuZan[[#This Row],[H'#]],#REF!,#REF!,"NA",0)</f>
        <v>#REF!</v>
      </c>
      <c r="AE1831" s="1" t="str">
        <f>_xlfn.XLOOKUP(JuchuZan[[#This Row],[H'#]],[3]Sheet1!$H$2:$H$1079,[3]Sheet1!$B$2:$B$1079,"NA",0)</f>
        <v>NA</v>
      </c>
    </row>
    <row r="1832" spans="1:31" hidden="1">
      <c r="A1832" s="1" t="s">
        <v>4074</v>
      </c>
      <c r="B1832" s="1" t="s">
        <v>4057</v>
      </c>
      <c r="C1832" s="1" t="s">
        <v>4058</v>
      </c>
      <c r="D1832" s="1">
        <v>4</v>
      </c>
      <c r="E1832" s="1">
        <v>0</v>
      </c>
      <c r="F1832" s="1">
        <v>4</v>
      </c>
      <c r="G1832" s="1" t="s">
        <v>3224</v>
      </c>
      <c r="H1832" s="1" t="s">
        <v>49</v>
      </c>
      <c r="I1832" s="1" t="s">
        <v>50</v>
      </c>
      <c r="J1832" s="1" t="s">
        <v>397</v>
      </c>
      <c r="K1832" s="1" t="s">
        <v>60</v>
      </c>
      <c r="L1832" s="1" t="s">
        <v>61</v>
      </c>
      <c r="M1832" s="1" t="s">
        <v>53</v>
      </c>
      <c r="N1832" s="1">
        <v>56</v>
      </c>
      <c r="O1832" s="2">
        <v>224</v>
      </c>
      <c r="P1832" s="1">
        <v>11</v>
      </c>
      <c r="Q1832" s="1">
        <v>20240321</v>
      </c>
      <c r="R1832" s="1">
        <v>20240321</v>
      </c>
      <c r="S1832" s="1">
        <v>20240321</v>
      </c>
      <c r="T1832" s="1" t="s">
        <v>38</v>
      </c>
      <c r="U1832" s="1" t="b">
        <v>0</v>
      </c>
      <c r="V1832" s="1" t="b">
        <v>0</v>
      </c>
      <c r="W1832" s="1" t="str" cm="1">
        <f t="array" ref="W1832">_xlfn.XLOOKUP(MID(JuchuZan[[#This Row],[Item'#]],2,3),INDEX(_dtRg_Material,,1),INDEX(_dtRg_Material,,2),"-")</f>
        <v>-</v>
      </c>
      <c r="X1832" s="1">
        <f>JuchuZan[[#This Row],[Total Length]]/JuchuZan[[#This Row],[OrderQty]]</f>
        <v>0</v>
      </c>
      <c r="Y1832" s="87">
        <f>JuchuZan[[#This Row],[TotalPrice]]+Y1831</f>
        <v>6648850.3700000029</v>
      </c>
      <c r="Z183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2" s="1">
        <f>JuchuZan[[#This Row],[Total Length]]/JuchuZan[[#This Row],[Total Block]]</f>
        <v>0</v>
      </c>
      <c r="AB1832" s="1">
        <f>JuchuZan[[#This Row],[TotalPrice]]/JuchuZan[[#This Row],[OrderQty]]</f>
        <v>56</v>
      </c>
      <c r="AC1832" s="1" t="e">
        <f>_xlfn.XLOOKUP(JuchuZan[[#This Row],[H'#]],#REF!,#REF!,"NA",0)</f>
        <v>#REF!</v>
      </c>
      <c r="AD1832" s="1" t="e">
        <f>_xlfn.XLOOKUP(JuchuZan[[#This Row],[H'#]],#REF!,#REF!,"NA",0)</f>
        <v>#REF!</v>
      </c>
      <c r="AE1832" s="1" t="str">
        <f>_xlfn.XLOOKUP(JuchuZan[[#This Row],[H'#]],[3]Sheet1!$H$2:$H$1079,[3]Sheet1!$B$2:$B$1079,"NA",0)</f>
        <v>NA</v>
      </c>
    </row>
    <row r="1833" spans="1:31" hidden="1">
      <c r="A1833" s="1" t="s">
        <v>4075</v>
      </c>
      <c r="B1833" s="1" t="s">
        <v>2692</v>
      </c>
      <c r="C1833" s="1" t="s">
        <v>2693</v>
      </c>
      <c r="D1833" s="1">
        <v>100</v>
      </c>
      <c r="E1833" s="1">
        <v>63000</v>
      </c>
      <c r="F1833" s="1">
        <v>100</v>
      </c>
      <c r="G1833" s="1" t="s">
        <v>135</v>
      </c>
      <c r="H1833" s="1" t="s">
        <v>172</v>
      </c>
      <c r="I1833" s="1" t="s">
        <v>173</v>
      </c>
      <c r="J1833" s="1" t="s">
        <v>174</v>
      </c>
      <c r="K1833" s="1" t="s">
        <v>38</v>
      </c>
      <c r="L1833" s="1" t="s">
        <v>38</v>
      </c>
      <c r="M1833" s="1" t="s">
        <v>38</v>
      </c>
      <c r="N1833" s="1">
        <v>79.77</v>
      </c>
      <c r="O1833" s="2">
        <v>7977</v>
      </c>
      <c r="P1833" s="1">
        <v>11</v>
      </c>
      <c r="Q1833" s="1">
        <v>20240329</v>
      </c>
      <c r="R1833" s="1">
        <v>20240322</v>
      </c>
      <c r="S1833" s="1">
        <v>20240322</v>
      </c>
      <c r="T1833" s="1" t="s">
        <v>38</v>
      </c>
      <c r="U1833" s="1" t="b">
        <v>0</v>
      </c>
      <c r="V1833" s="1" t="b">
        <v>0</v>
      </c>
      <c r="W1833" s="1" t="str" cm="1">
        <f t="array" ref="W1833">_xlfn.XLOOKUP(MID(JuchuZan[[#This Row],[Item'#]],2,3),INDEX(_dtRg_Material,,1),INDEX(_dtRg_Material,,2),"-")</f>
        <v>M</v>
      </c>
      <c r="X1833" s="1">
        <f>JuchuZan[[#This Row],[Total Length]]/JuchuZan[[#This Row],[OrderQty]]</f>
        <v>630</v>
      </c>
      <c r="Y1833" s="87">
        <f>JuchuZan[[#This Row],[TotalPrice]]+Y1832</f>
        <v>6656827.3700000029</v>
      </c>
      <c r="Z183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3" s="1">
        <f>JuchuZan[[#This Row],[Total Length]]/JuchuZan[[#This Row],[Total Block]]</f>
        <v>630</v>
      </c>
      <c r="AB1833" s="1">
        <f>JuchuZan[[#This Row],[TotalPrice]]/JuchuZan[[#This Row],[OrderQty]]</f>
        <v>79.77</v>
      </c>
      <c r="AC1833" s="1" t="e">
        <f>_xlfn.XLOOKUP(JuchuZan[[#This Row],[H'#]],#REF!,#REF!,"NA",0)</f>
        <v>#REF!</v>
      </c>
      <c r="AD1833" s="1" t="e">
        <f>_xlfn.XLOOKUP(JuchuZan[[#This Row],[H'#]],#REF!,#REF!,"NA",0)</f>
        <v>#REF!</v>
      </c>
      <c r="AE1833" s="1" t="str">
        <f>_xlfn.XLOOKUP(JuchuZan[[#This Row],[H'#]],[3]Sheet1!$H$2:$H$1079,[3]Sheet1!$B$2:$B$1079,"NA",0)</f>
        <v>NA</v>
      </c>
    </row>
    <row r="1834" spans="1:31" hidden="1">
      <c r="A1834" s="1" t="s">
        <v>4076</v>
      </c>
      <c r="B1834" s="1" t="s">
        <v>3893</v>
      </c>
      <c r="C1834" s="1" t="s">
        <v>3894</v>
      </c>
      <c r="D1834" s="1">
        <v>25</v>
      </c>
      <c r="E1834" s="1">
        <v>22500</v>
      </c>
      <c r="F1834" s="1">
        <v>50</v>
      </c>
      <c r="G1834" s="1" t="s">
        <v>3895</v>
      </c>
      <c r="H1834" s="1" t="s">
        <v>102</v>
      </c>
      <c r="I1834" s="1" t="s">
        <v>103</v>
      </c>
      <c r="J1834" s="1" t="s">
        <v>104</v>
      </c>
      <c r="K1834" s="1" t="s">
        <v>105</v>
      </c>
      <c r="L1834" s="1" t="s">
        <v>38</v>
      </c>
      <c r="M1834" s="1" t="s">
        <v>53</v>
      </c>
      <c r="N1834" s="1">
        <v>182</v>
      </c>
      <c r="O1834" s="2">
        <v>4550</v>
      </c>
      <c r="P1834" s="1">
        <v>11</v>
      </c>
      <c r="Q1834" s="1">
        <v>20240326</v>
      </c>
      <c r="R1834" s="1">
        <v>20240326</v>
      </c>
      <c r="S1834" s="1">
        <v>20240326</v>
      </c>
      <c r="T1834" s="1" t="s">
        <v>38</v>
      </c>
      <c r="U1834" s="1" t="b">
        <v>0</v>
      </c>
      <c r="V1834" s="1" t="b">
        <v>0</v>
      </c>
      <c r="W1834" s="1" t="str" cm="1">
        <f t="array" ref="W1834">_xlfn.XLOOKUP(MID(JuchuZan[[#This Row],[Item'#]],2,3),INDEX(_dtRg_Material,,1),INDEX(_dtRg_Material,,2),"-")</f>
        <v>-</v>
      </c>
      <c r="X1834" s="1">
        <f>JuchuZan[[#This Row],[Total Length]]/JuchuZan[[#This Row],[OrderQty]]</f>
        <v>900</v>
      </c>
      <c r="Y1834" s="87">
        <f>JuchuZan[[#This Row],[TotalPrice]]+Y1833</f>
        <v>6661377.3700000029</v>
      </c>
      <c r="Z183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4" s="1">
        <f>JuchuZan[[#This Row],[Total Length]]/JuchuZan[[#This Row],[Total Block]]</f>
        <v>450</v>
      </c>
      <c r="AB1834" s="1">
        <f>JuchuZan[[#This Row],[TotalPrice]]/JuchuZan[[#This Row],[OrderQty]]</f>
        <v>182</v>
      </c>
      <c r="AC1834" s="1" t="e">
        <f>_xlfn.XLOOKUP(JuchuZan[[#This Row],[H'#]],#REF!,#REF!,"NA",0)</f>
        <v>#REF!</v>
      </c>
      <c r="AD1834" s="1" t="e">
        <f>_xlfn.XLOOKUP(JuchuZan[[#This Row],[H'#]],#REF!,#REF!,"NA",0)</f>
        <v>#REF!</v>
      </c>
      <c r="AE1834" s="1" t="str">
        <f>_xlfn.XLOOKUP(JuchuZan[[#This Row],[H'#]],[3]Sheet1!$H$2:$H$1079,[3]Sheet1!$B$2:$B$1079,"NA",0)</f>
        <v>NA</v>
      </c>
    </row>
    <row r="1835" spans="1:31" hidden="1">
      <c r="A1835" s="1" t="s">
        <v>4077</v>
      </c>
      <c r="B1835" s="1" t="s">
        <v>3654</v>
      </c>
      <c r="C1835" s="1" t="s">
        <v>3655</v>
      </c>
      <c r="D1835" s="1">
        <v>1</v>
      </c>
      <c r="E1835" s="1">
        <v>0</v>
      </c>
      <c r="F1835" s="1">
        <v>1</v>
      </c>
      <c r="G1835" s="1" t="s">
        <v>269</v>
      </c>
      <c r="H1835" s="1" t="s">
        <v>270</v>
      </c>
      <c r="I1835" s="1" t="s">
        <v>271</v>
      </c>
      <c r="J1835" s="1" t="s">
        <v>38</v>
      </c>
      <c r="K1835" s="1" t="s">
        <v>38</v>
      </c>
      <c r="L1835" s="1" t="s">
        <v>38</v>
      </c>
      <c r="M1835" s="1" t="s">
        <v>38</v>
      </c>
      <c r="N1835" s="1">
        <v>1256</v>
      </c>
      <c r="O1835" s="2">
        <v>1256</v>
      </c>
      <c r="P1835" s="1">
        <v>11</v>
      </c>
      <c r="Q1835" s="1">
        <v>20240326</v>
      </c>
      <c r="R1835" s="1">
        <v>20240326</v>
      </c>
      <c r="S1835" s="1">
        <v>20240326</v>
      </c>
      <c r="T1835" s="1" t="s">
        <v>38</v>
      </c>
      <c r="U1835" s="1" t="b">
        <v>0</v>
      </c>
      <c r="V1835" s="1" t="b">
        <v>0</v>
      </c>
      <c r="W1835" s="1" t="str" cm="1">
        <f t="array" ref="W1835">_xlfn.XLOOKUP(MID(JuchuZan[[#This Row],[Item'#]],2,3),INDEX(_dtRg_Material,,1),INDEX(_dtRg_Material,,2),"-")</f>
        <v>-</v>
      </c>
      <c r="X1835" s="1">
        <f>JuchuZan[[#This Row],[Total Length]]/JuchuZan[[#This Row],[OrderQty]]</f>
        <v>0</v>
      </c>
      <c r="Y1835" s="87">
        <f>JuchuZan[[#This Row],[TotalPrice]]+Y1834</f>
        <v>6662633.3700000029</v>
      </c>
      <c r="Z183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5" s="1">
        <f>JuchuZan[[#This Row],[Total Length]]/JuchuZan[[#This Row],[Total Block]]</f>
        <v>0</v>
      </c>
      <c r="AB1835" s="1">
        <f>JuchuZan[[#This Row],[TotalPrice]]/JuchuZan[[#This Row],[OrderQty]]</f>
        <v>1256</v>
      </c>
      <c r="AC1835" s="1" t="e">
        <f>_xlfn.XLOOKUP(JuchuZan[[#This Row],[H'#]],#REF!,#REF!,"NA",0)</f>
        <v>#REF!</v>
      </c>
      <c r="AD1835" s="1" t="e">
        <f>_xlfn.XLOOKUP(JuchuZan[[#This Row],[H'#]],#REF!,#REF!,"NA",0)</f>
        <v>#REF!</v>
      </c>
      <c r="AE1835" s="1" t="str">
        <f>_xlfn.XLOOKUP(JuchuZan[[#This Row],[H'#]],[3]Sheet1!$H$2:$H$1079,[3]Sheet1!$B$2:$B$1079,"NA",0)</f>
        <v>NA</v>
      </c>
    </row>
    <row r="1836" spans="1:31" hidden="1">
      <c r="A1836" s="1" t="s">
        <v>4078</v>
      </c>
      <c r="B1836" s="1" t="s">
        <v>621</v>
      </c>
      <c r="C1836" s="1" t="s">
        <v>622</v>
      </c>
      <c r="D1836" s="1">
        <v>4</v>
      </c>
      <c r="E1836" s="1">
        <v>0</v>
      </c>
      <c r="F1836" s="1">
        <v>0</v>
      </c>
      <c r="G1836" s="1" t="s">
        <v>269</v>
      </c>
      <c r="H1836" s="1" t="s">
        <v>270</v>
      </c>
      <c r="I1836" s="1" t="s">
        <v>271</v>
      </c>
      <c r="J1836" s="1" t="s">
        <v>38</v>
      </c>
      <c r="K1836" s="1" t="s">
        <v>38</v>
      </c>
      <c r="L1836" s="1" t="s">
        <v>38</v>
      </c>
      <c r="M1836" s="1" t="s">
        <v>38</v>
      </c>
      <c r="N1836" s="1">
        <v>5710</v>
      </c>
      <c r="O1836" s="2">
        <v>22840</v>
      </c>
      <c r="P1836" s="1">
        <v>11</v>
      </c>
      <c r="Q1836" s="1">
        <v>20240328</v>
      </c>
      <c r="R1836" s="1">
        <v>20240328</v>
      </c>
      <c r="S1836" s="1">
        <v>20240328</v>
      </c>
      <c r="T1836" s="1" t="s">
        <v>38</v>
      </c>
      <c r="U1836" s="1" t="b">
        <v>0</v>
      </c>
      <c r="V1836" s="1" t="b">
        <v>0</v>
      </c>
      <c r="W1836" s="1" t="str" cm="1">
        <f t="array" ref="W1836">_xlfn.XLOOKUP(MID(JuchuZan[[#This Row],[Item'#]],2,3),INDEX(_dtRg_Material,,1),INDEX(_dtRg_Material,,2),"-")</f>
        <v>-</v>
      </c>
      <c r="X1836" s="1">
        <f>JuchuZan[[#This Row],[Total Length]]/JuchuZan[[#This Row],[OrderQty]]</f>
        <v>0</v>
      </c>
      <c r="Y1836" s="87">
        <f>JuchuZan[[#This Row],[TotalPrice]]+Y1835</f>
        <v>6685473.3700000029</v>
      </c>
      <c r="Z183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6" s="1" t="e">
        <f>JuchuZan[[#This Row],[Total Length]]/JuchuZan[[#This Row],[Total Block]]</f>
        <v>#DIV/0!</v>
      </c>
      <c r="AB1836" s="1">
        <f>JuchuZan[[#This Row],[TotalPrice]]/JuchuZan[[#This Row],[OrderQty]]</f>
        <v>5710</v>
      </c>
      <c r="AC1836" s="1" t="e">
        <f>_xlfn.XLOOKUP(JuchuZan[[#This Row],[H'#]],#REF!,#REF!,"NA",0)</f>
        <v>#REF!</v>
      </c>
      <c r="AD1836" s="1" t="e">
        <f>_xlfn.XLOOKUP(JuchuZan[[#This Row],[H'#]],#REF!,#REF!,"NA",0)</f>
        <v>#REF!</v>
      </c>
      <c r="AE1836" s="1" t="str">
        <f>_xlfn.XLOOKUP(JuchuZan[[#This Row],[H'#]],[3]Sheet1!$H$2:$H$1079,[3]Sheet1!$B$2:$B$1079,"NA",0)</f>
        <v>NA</v>
      </c>
    </row>
    <row r="1837" spans="1:31" hidden="1">
      <c r="A1837" s="1" t="s">
        <v>4079</v>
      </c>
      <c r="B1837" s="1" t="s">
        <v>624</v>
      </c>
      <c r="C1837" s="1" t="s">
        <v>625</v>
      </c>
      <c r="D1837" s="1">
        <v>4</v>
      </c>
      <c r="E1837" s="1">
        <v>0</v>
      </c>
      <c r="F1837" s="1">
        <v>0</v>
      </c>
      <c r="G1837" s="1" t="s">
        <v>269</v>
      </c>
      <c r="H1837" s="1" t="s">
        <v>270</v>
      </c>
      <c r="I1837" s="1" t="s">
        <v>271</v>
      </c>
      <c r="J1837" s="1" t="s">
        <v>38</v>
      </c>
      <c r="K1837" s="1" t="s">
        <v>38</v>
      </c>
      <c r="L1837" s="1" t="s">
        <v>38</v>
      </c>
      <c r="M1837" s="1" t="s">
        <v>38</v>
      </c>
      <c r="N1837" s="1">
        <v>8347</v>
      </c>
      <c r="O1837" s="2">
        <v>33388</v>
      </c>
      <c r="P1837" s="1">
        <v>11</v>
      </c>
      <c r="Q1837" s="1">
        <v>20240328</v>
      </c>
      <c r="R1837" s="1">
        <v>20240328</v>
      </c>
      <c r="S1837" s="1">
        <v>20240328</v>
      </c>
      <c r="T1837" s="1" t="s">
        <v>38</v>
      </c>
      <c r="U1837" s="1" t="b">
        <v>0</v>
      </c>
      <c r="V1837" s="1" t="b">
        <v>0</v>
      </c>
      <c r="W1837" s="1" t="str" cm="1">
        <f t="array" ref="W1837">_xlfn.XLOOKUP(MID(JuchuZan[[#This Row],[Item'#]],2,3),INDEX(_dtRg_Material,,1),INDEX(_dtRg_Material,,2),"-")</f>
        <v>-</v>
      </c>
      <c r="X1837" s="1">
        <f>JuchuZan[[#This Row],[Total Length]]/JuchuZan[[#This Row],[OrderQty]]</f>
        <v>0</v>
      </c>
      <c r="Y1837" s="87">
        <f>JuchuZan[[#This Row],[TotalPrice]]+Y1836</f>
        <v>6718861.3700000029</v>
      </c>
      <c r="Z183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7" s="1" t="e">
        <f>JuchuZan[[#This Row],[Total Length]]/JuchuZan[[#This Row],[Total Block]]</f>
        <v>#DIV/0!</v>
      </c>
      <c r="AB1837" s="1">
        <f>JuchuZan[[#This Row],[TotalPrice]]/JuchuZan[[#This Row],[OrderQty]]</f>
        <v>8347</v>
      </c>
      <c r="AC1837" s="1" t="e">
        <f>_xlfn.XLOOKUP(JuchuZan[[#This Row],[H'#]],#REF!,#REF!,"NA",0)</f>
        <v>#REF!</v>
      </c>
      <c r="AD1837" s="1" t="e">
        <f>_xlfn.XLOOKUP(JuchuZan[[#This Row],[H'#]],#REF!,#REF!,"NA",0)</f>
        <v>#REF!</v>
      </c>
      <c r="AE1837" s="1" t="str">
        <f>_xlfn.XLOOKUP(JuchuZan[[#This Row],[H'#]],[3]Sheet1!$H$2:$H$1079,[3]Sheet1!$B$2:$B$1079,"NA",0)</f>
        <v>NA</v>
      </c>
    </row>
    <row r="1838" spans="1:31" hidden="1">
      <c r="A1838" s="1" t="s">
        <v>4080</v>
      </c>
      <c r="B1838" s="1" t="s">
        <v>3006</v>
      </c>
      <c r="C1838" s="1" t="s">
        <v>3007</v>
      </c>
      <c r="D1838" s="1">
        <v>30</v>
      </c>
      <c r="E1838" s="1">
        <v>9750</v>
      </c>
      <c r="F1838" s="1">
        <v>60</v>
      </c>
      <c r="G1838" s="1" t="s">
        <v>215</v>
      </c>
      <c r="H1838" s="1" t="s">
        <v>172</v>
      </c>
      <c r="I1838" s="1" t="s">
        <v>173</v>
      </c>
      <c r="J1838" s="1" t="s">
        <v>174</v>
      </c>
      <c r="K1838" s="1" t="s">
        <v>185</v>
      </c>
      <c r="L1838" s="1" t="s">
        <v>38</v>
      </c>
      <c r="M1838" s="1" t="s">
        <v>398</v>
      </c>
      <c r="N1838" s="1">
        <v>47</v>
      </c>
      <c r="O1838" s="2">
        <v>1410</v>
      </c>
      <c r="P1838" s="1">
        <v>11</v>
      </c>
      <c r="Q1838" s="1">
        <v>20240329</v>
      </c>
      <c r="R1838" s="1">
        <v>20240329</v>
      </c>
      <c r="S1838" s="1">
        <v>20240329</v>
      </c>
      <c r="T1838" s="1" t="s">
        <v>38</v>
      </c>
      <c r="U1838" s="1" t="b">
        <v>0</v>
      </c>
      <c r="V1838" s="1" t="b">
        <v>0</v>
      </c>
      <c r="W1838" s="1" t="str" cm="1">
        <f t="array" ref="W1838">_xlfn.XLOOKUP(MID(JuchuZan[[#This Row],[Item'#]],2,3),INDEX(_dtRg_Material,,1),INDEX(_dtRg_Material,,2),"-")</f>
        <v>M</v>
      </c>
      <c r="X1838" s="1">
        <f>JuchuZan[[#This Row],[Total Length]]/JuchuZan[[#This Row],[OrderQty]]</f>
        <v>325</v>
      </c>
      <c r="Y1838" s="87">
        <f>JuchuZan[[#This Row],[TotalPrice]]+Y1837</f>
        <v>6720271.3700000029</v>
      </c>
      <c r="Z183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8" s="1">
        <f>JuchuZan[[#This Row],[Total Length]]/JuchuZan[[#This Row],[Total Block]]</f>
        <v>162.5</v>
      </c>
      <c r="AB1838" s="1">
        <f>JuchuZan[[#This Row],[TotalPrice]]/JuchuZan[[#This Row],[OrderQty]]</f>
        <v>47</v>
      </c>
      <c r="AC1838" s="1" t="e">
        <f>_xlfn.XLOOKUP(JuchuZan[[#This Row],[H'#]],#REF!,#REF!,"NA",0)</f>
        <v>#REF!</v>
      </c>
      <c r="AD1838" s="1" t="e">
        <f>_xlfn.XLOOKUP(JuchuZan[[#This Row],[H'#]],#REF!,#REF!,"NA",0)</f>
        <v>#REF!</v>
      </c>
      <c r="AE1838" s="1" t="str">
        <f>_xlfn.XLOOKUP(JuchuZan[[#This Row],[H'#]],[3]Sheet1!$H$2:$H$1079,[3]Sheet1!$B$2:$B$1079,"NA",0)</f>
        <v>NA</v>
      </c>
    </row>
    <row r="1839" spans="1:31" hidden="1">
      <c r="A1839" s="1" t="s">
        <v>4081</v>
      </c>
      <c r="B1839" s="1" t="s">
        <v>2692</v>
      </c>
      <c r="C1839" s="1" t="s">
        <v>2693</v>
      </c>
      <c r="D1839" s="1">
        <v>40</v>
      </c>
      <c r="E1839" s="1">
        <v>25200</v>
      </c>
      <c r="F1839" s="1">
        <v>40</v>
      </c>
      <c r="G1839" s="1" t="s">
        <v>135</v>
      </c>
      <c r="H1839" s="1" t="s">
        <v>172</v>
      </c>
      <c r="I1839" s="1" t="s">
        <v>173</v>
      </c>
      <c r="J1839" s="1" t="s">
        <v>174</v>
      </c>
      <c r="K1839" s="1" t="s">
        <v>38</v>
      </c>
      <c r="L1839" s="1" t="s">
        <v>38</v>
      </c>
      <c r="M1839" s="1" t="s">
        <v>38</v>
      </c>
      <c r="N1839" s="1">
        <v>79.77</v>
      </c>
      <c r="O1839" s="2">
        <v>3190.8</v>
      </c>
      <c r="P1839" s="1">
        <v>11</v>
      </c>
      <c r="Q1839" s="1">
        <v>20240329</v>
      </c>
      <c r="R1839" s="1">
        <v>20240329</v>
      </c>
      <c r="S1839" s="1">
        <v>20240329</v>
      </c>
      <c r="T1839" s="1" t="s">
        <v>38</v>
      </c>
      <c r="U1839" s="1" t="b">
        <v>0</v>
      </c>
      <c r="V1839" s="1" t="b">
        <v>0</v>
      </c>
      <c r="W1839" s="1" t="str" cm="1">
        <f t="array" ref="W1839">_xlfn.XLOOKUP(MID(JuchuZan[[#This Row],[Item'#]],2,3),INDEX(_dtRg_Material,,1),INDEX(_dtRg_Material,,2),"-")</f>
        <v>M</v>
      </c>
      <c r="X1839" s="1">
        <f>JuchuZan[[#This Row],[Total Length]]/JuchuZan[[#This Row],[OrderQty]]</f>
        <v>630</v>
      </c>
      <c r="Y1839" s="87">
        <f>JuchuZan[[#This Row],[TotalPrice]]+Y1838</f>
        <v>6723462.1700000027</v>
      </c>
      <c r="Z183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39" s="1">
        <f>JuchuZan[[#This Row],[Total Length]]/JuchuZan[[#This Row],[Total Block]]</f>
        <v>630</v>
      </c>
      <c r="AB1839" s="1">
        <f>JuchuZan[[#This Row],[TotalPrice]]/JuchuZan[[#This Row],[OrderQty]]</f>
        <v>79.77000000000001</v>
      </c>
      <c r="AC1839" s="1" t="e">
        <f>_xlfn.XLOOKUP(JuchuZan[[#This Row],[H'#]],#REF!,#REF!,"NA",0)</f>
        <v>#REF!</v>
      </c>
      <c r="AD1839" s="1" t="e">
        <f>_xlfn.XLOOKUP(JuchuZan[[#This Row],[H'#]],#REF!,#REF!,"NA",0)</f>
        <v>#REF!</v>
      </c>
      <c r="AE1839" s="1" t="str">
        <f>_xlfn.XLOOKUP(JuchuZan[[#This Row],[H'#]],[3]Sheet1!$H$2:$H$1079,[3]Sheet1!$B$2:$B$1079,"NA",0)</f>
        <v>NA</v>
      </c>
    </row>
    <row r="1840" spans="1:31" hidden="1">
      <c r="A1840" s="1" t="s">
        <v>4082</v>
      </c>
      <c r="B1840" s="1" t="s">
        <v>3831</v>
      </c>
      <c r="C1840" s="1" t="s">
        <v>3832</v>
      </c>
      <c r="D1840" s="1">
        <v>11</v>
      </c>
      <c r="E1840" s="1">
        <v>3850</v>
      </c>
      <c r="F1840" s="1">
        <v>22</v>
      </c>
      <c r="G1840" s="1" t="s">
        <v>835</v>
      </c>
      <c r="H1840" s="1" t="s">
        <v>172</v>
      </c>
      <c r="I1840" s="1" t="s">
        <v>173</v>
      </c>
      <c r="J1840" s="1" t="s">
        <v>174</v>
      </c>
      <c r="K1840" s="1" t="s">
        <v>38</v>
      </c>
      <c r="L1840" s="1" t="s">
        <v>38</v>
      </c>
      <c r="M1840" s="1" t="s">
        <v>38</v>
      </c>
      <c r="N1840" s="1">
        <v>61.89</v>
      </c>
      <c r="O1840" s="2">
        <v>680.79</v>
      </c>
      <c r="P1840" s="1">
        <v>11</v>
      </c>
      <c r="Q1840" s="1">
        <v>20240401</v>
      </c>
      <c r="R1840" s="1">
        <v>20240401</v>
      </c>
      <c r="S1840" s="1">
        <v>20240401</v>
      </c>
      <c r="T1840" s="1" t="s">
        <v>38</v>
      </c>
      <c r="U1840" s="1" t="b">
        <v>0</v>
      </c>
      <c r="V1840" s="1" t="b">
        <v>0</v>
      </c>
      <c r="W1840" s="1" t="str" cm="1">
        <f t="array" ref="W1840">_xlfn.XLOOKUP(MID(JuchuZan[[#This Row],[Item'#]],2,3),INDEX(_dtRg_Material,,1),INDEX(_dtRg_Material,,2),"-")</f>
        <v>M</v>
      </c>
      <c r="X1840" s="1">
        <f>JuchuZan[[#This Row],[Total Length]]/JuchuZan[[#This Row],[OrderQty]]</f>
        <v>350</v>
      </c>
      <c r="Y1840" s="87">
        <f>JuchuZan[[#This Row],[TotalPrice]]+Y1839</f>
        <v>6724142.9600000028</v>
      </c>
      <c r="Z184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0" s="1">
        <f>JuchuZan[[#This Row],[Total Length]]/JuchuZan[[#This Row],[Total Block]]</f>
        <v>175</v>
      </c>
      <c r="AB1840" s="1">
        <f>JuchuZan[[#This Row],[TotalPrice]]/JuchuZan[[#This Row],[OrderQty]]</f>
        <v>61.889999999999993</v>
      </c>
      <c r="AC1840" s="1" t="e">
        <f>_xlfn.XLOOKUP(JuchuZan[[#This Row],[H'#]],#REF!,#REF!,"NA",0)</f>
        <v>#REF!</v>
      </c>
      <c r="AD1840" s="1" t="e">
        <f>_xlfn.XLOOKUP(JuchuZan[[#This Row],[H'#]],#REF!,#REF!,"NA",0)</f>
        <v>#REF!</v>
      </c>
      <c r="AE1840" s="1" t="str">
        <f>_xlfn.XLOOKUP(JuchuZan[[#This Row],[H'#]],[3]Sheet1!$H$2:$H$1079,[3]Sheet1!$B$2:$B$1079,"NA",0)</f>
        <v>NA</v>
      </c>
    </row>
    <row r="1841" spans="1:31" hidden="1">
      <c r="A1841" s="1" t="s">
        <v>4083</v>
      </c>
      <c r="B1841" s="1" t="s">
        <v>3090</v>
      </c>
      <c r="C1841" s="1" t="s">
        <v>3091</v>
      </c>
      <c r="D1841" s="1">
        <v>75</v>
      </c>
      <c r="E1841" s="1">
        <v>120000</v>
      </c>
      <c r="F1841" s="1">
        <v>150</v>
      </c>
      <c r="G1841" s="1" t="s">
        <v>3092</v>
      </c>
      <c r="H1841" s="1" t="s">
        <v>1171</v>
      </c>
      <c r="I1841" s="1" t="s">
        <v>233</v>
      </c>
      <c r="J1841" s="1" t="s">
        <v>59</v>
      </c>
      <c r="K1841" s="1" t="s">
        <v>105</v>
      </c>
      <c r="L1841" s="1" t="s">
        <v>38</v>
      </c>
      <c r="M1841" s="1" t="s">
        <v>38</v>
      </c>
      <c r="N1841" s="1">
        <v>73</v>
      </c>
      <c r="O1841" s="2">
        <v>5475</v>
      </c>
      <c r="P1841" s="1">
        <v>11</v>
      </c>
      <c r="Q1841" s="1">
        <v>20240402</v>
      </c>
      <c r="R1841" s="1">
        <v>20240402</v>
      </c>
      <c r="S1841" s="1">
        <v>20240402</v>
      </c>
      <c r="T1841" s="1" t="s">
        <v>38</v>
      </c>
      <c r="U1841" s="1" t="b">
        <v>0</v>
      </c>
      <c r="V1841" s="1" t="b">
        <v>0</v>
      </c>
      <c r="W1841" s="1" t="str" cm="1">
        <f t="array" ref="W1841">_xlfn.XLOOKUP(MID(JuchuZan[[#This Row],[Item'#]],2,3),INDEX(_dtRg_Material,,1),INDEX(_dtRg_Material,,2),"-")</f>
        <v>-</v>
      </c>
      <c r="X1841" s="1">
        <f>JuchuZan[[#This Row],[Total Length]]/JuchuZan[[#This Row],[OrderQty]]</f>
        <v>1600</v>
      </c>
      <c r="Y1841" s="87">
        <f>JuchuZan[[#This Row],[TotalPrice]]+Y1840</f>
        <v>6729617.9600000028</v>
      </c>
      <c r="Z184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1" s="1">
        <f>JuchuZan[[#This Row],[Total Length]]/JuchuZan[[#This Row],[Total Block]]</f>
        <v>800</v>
      </c>
      <c r="AB1841" s="1">
        <f>JuchuZan[[#This Row],[TotalPrice]]/JuchuZan[[#This Row],[OrderQty]]</f>
        <v>73</v>
      </c>
      <c r="AC1841" s="1" t="e">
        <f>_xlfn.XLOOKUP(JuchuZan[[#This Row],[H'#]],#REF!,#REF!,"NA",0)</f>
        <v>#REF!</v>
      </c>
      <c r="AD1841" s="1" t="e">
        <f>_xlfn.XLOOKUP(JuchuZan[[#This Row],[H'#]],#REF!,#REF!,"NA",0)</f>
        <v>#REF!</v>
      </c>
      <c r="AE1841" s="1" t="str">
        <f>_xlfn.XLOOKUP(JuchuZan[[#This Row],[H'#]],[3]Sheet1!$H$2:$H$1079,[3]Sheet1!$B$2:$B$1079,"NA",0)</f>
        <v>NA</v>
      </c>
    </row>
    <row r="1842" spans="1:31" hidden="1">
      <c r="A1842" s="1" t="s">
        <v>4084</v>
      </c>
      <c r="B1842" s="1" t="s">
        <v>3138</v>
      </c>
      <c r="C1842" s="1" t="s">
        <v>3139</v>
      </c>
      <c r="D1842" s="1">
        <v>75</v>
      </c>
      <c r="E1842" s="1">
        <v>75000</v>
      </c>
      <c r="F1842" s="1">
        <v>150</v>
      </c>
      <c r="G1842" s="1" t="s">
        <v>3092</v>
      </c>
      <c r="H1842" s="1" t="s">
        <v>66</v>
      </c>
      <c r="I1842" s="1" t="s">
        <v>67</v>
      </c>
      <c r="J1842" s="1" t="s">
        <v>114</v>
      </c>
      <c r="K1842" s="1" t="s">
        <v>60</v>
      </c>
      <c r="L1842" s="1" t="s">
        <v>38</v>
      </c>
      <c r="M1842" s="1" t="s">
        <v>38</v>
      </c>
      <c r="N1842" s="1">
        <v>71</v>
      </c>
      <c r="O1842" s="2">
        <v>5325</v>
      </c>
      <c r="P1842" s="1">
        <v>11</v>
      </c>
      <c r="Q1842" s="1">
        <v>20240402</v>
      </c>
      <c r="R1842" s="1">
        <v>20240402</v>
      </c>
      <c r="S1842" s="1">
        <v>20240402</v>
      </c>
      <c r="T1842" s="1" t="s">
        <v>38</v>
      </c>
      <c r="U1842" s="1" t="b">
        <v>1</v>
      </c>
      <c r="V1842" s="1" t="b">
        <v>0</v>
      </c>
      <c r="W1842" s="1" t="str" cm="1">
        <f t="array" ref="W1842">_xlfn.XLOOKUP(MID(JuchuZan[[#This Row],[Item'#]],2,3),INDEX(_dtRg_Material,,1),INDEX(_dtRg_Material,,2),"-")</f>
        <v>-</v>
      </c>
      <c r="X1842" s="1">
        <f>JuchuZan[[#This Row],[Total Length]]/JuchuZan[[#This Row],[OrderQty]]</f>
        <v>1000</v>
      </c>
      <c r="Y1842" s="87">
        <f>JuchuZan[[#This Row],[TotalPrice]]+Y1841</f>
        <v>6734942.9600000028</v>
      </c>
      <c r="Z184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2" s="1">
        <f>JuchuZan[[#This Row],[Total Length]]/JuchuZan[[#This Row],[Total Block]]</f>
        <v>500</v>
      </c>
      <c r="AB1842" s="1">
        <f>JuchuZan[[#This Row],[TotalPrice]]/JuchuZan[[#This Row],[OrderQty]]</f>
        <v>71</v>
      </c>
      <c r="AC1842" s="1" t="e">
        <f>_xlfn.XLOOKUP(JuchuZan[[#This Row],[H'#]],#REF!,#REF!,"NA",0)</f>
        <v>#REF!</v>
      </c>
      <c r="AD1842" s="1" t="e">
        <f>_xlfn.XLOOKUP(JuchuZan[[#This Row],[H'#]],#REF!,#REF!,"NA",0)</f>
        <v>#REF!</v>
      </c>
      <c r="AE1842" s="1" t="str">
        <f>_xlfn.XLOOKUP(JuchuZan[[#This Row],[H'#]],[3]Sheet1!$H$2:$H$1079,[3]Sheet1!$B$2:$B$1079,"NA",0)</f>
        <v>NA</v>
      </c>
    </row>
    <row r="1843" spans="1:31" hidden="1">
      <c r="A1843" s="1" t="s">
        <v>4085</v>
      </c>
      <c r="B1843" s="1" t="s">
        <v>621</v>
      </c>
      <c r="C1843" s="1" t="s">
        <v>622</v>
      </c>
      <c r="D1843" s="1">
        <v>4</v>
      </c>
      <c r="E1843" s="1">
        <v>0</v>
      </c>
      <c r="F1843" s="1">
        <v>0</v>
      </c>
      <c r="G1843" s="1" t="s">
        <v>269</v>
      </c>
      <c r="H1843" s="1" t="s">
        <v>270</v>
      </c>
      <c r="I1843" s="1" t="s">
        <v>271</v>
      </c>
      <c r="J1843" s="1" t="s">
        <v>38</v>
      </c>
      <c r="K1843" s="1" t="s">
        <v>38</v>
      </c>
      <c r="L1843" s="1" t="s">
        <v>38</v>
      </c>
      <c r="M1843" s="1" t="s">
        <v>38</v>
      </c>
      <c r="N1843" s="1">
        <v>5710</v>
      </c>
      <c r="O1843" s="2">
        <v>22840</v>
      </c>
      <c r="P1843" s="1">
        <v>11</v>
      </c>
      <c r="Q1843" s="1">
        <v>20240404</v>
      </c>
      <c r="R1843" s="1">
        <v>20240404</v>
      </c>
      <c r="S1843" s="1">
        <v>20240404</v>
      </c>
      <c r="T1843" s="1" t="s">
        <v>38</v>
      </c>
      <c r="U1843" s="1" t="b">
        <v>0</v>
      </c>
      <c r="V1843" s="1" t="b">
        <v>0</v>
      </c>
      <c r="W1843" s="1" t="str" cm="1">
        <f t="array" ref="W1843">_xlfn.XLOOKUP(MID(JuchuZan[[#This Row],[Item'#]],2,3),INDEX(_dtRg_Material,,1),INDEX(_dtRg_Material,,2),"-")</f>
        <v>-</v>
      </c>
      <c r="X1843" s="1">
        <f>JuchuZan[[#This Row],[Total Length]]/JuchuZan[[#This Row],[OrderQty]]</f>
        <v>0</v>
      </c>
      <c r="Y1843" s="87">
        <f>JuchuZan[[#This Row],[TotalPrice]]+Y1842</f>
        <v>6757782.9600000028</v>
      </c>
      <c r="Z184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3" s="1" t="e">
        <f>JuchuZan[[#This Row],[Total Length]]/JuchuZan[[#This Row],[Total Block]]</f>
        <v>#DIV/0!</v>
      </c>
      <c r="AB1843" s="1">
        <f>JuchuZan[[#This Row],[TotalPrice]]/JuchuZan[[#This Row],[OrderQty]]</f>
        <v>5710</v>
      </c>
      <c r="AC1843" s="1" t="e">
        <f>_xlfn.XLOOKUP(JuchuZan[[#This Row],[H'#]],#REF!,#REF!,"NA",0)</f>
        <v>#REF!</v>
      </c>
      <c r="AD1843" s="1" t="e">
        <f>_xlfn.XLOOKUP(JuchuZan[[#This Row],[H'#]],#REF!,#REF!,"NA",0)</f>
        <v>#REF!</v>
      </c>
      <c r="AE1843" s="1" t="str">
        <f>_xlfn.XLOOKUP(JuchuZan[[#This Row],[H'#]],[3]Sheet1!$H$2:$H$1079,[3]Sheet1!$B$2:$B$1079,"NA",0)</f>
        <v>NA</v>
      </c>
    </row>
    <row r="1844" spans="1:31" hidden="1">
      <c r="A1844" s="1" t="s">
        <v>4086</v>
      </c>
      <c r="B1844" s="1" t="s">
        <v>624</v>
      </c>
      <c r="C1844" s="1" t="s">
        <v>625</v>
      </c>
      <c r="D1844" s="1">
        <v>4</v>
      </c>
      <c r="E1844" s="1">
        <v>0</v>
      </c>
      <c r="F1844" s="1">
        <v>0</v>
      </c>
      <c r="G1844" s="1" t="s">
        <v>269</v>
      </c>
      <c r="H1844" s="1" t="s">
        <v>270</v>
      </c>
      <c r="I1844" s="1" t="s">
        <v>271</v>
      </c>
      <c r="J1844" s="1" t="s">
        <v>38</v>
      </c>
      <c r="K1844" s="1" t="s">
        <v>38</v>
      </c>
      <c r="L1844" s="1" t="s">
        <v>38</v>
      </c>
      <c r="M1844" s="1" t="s">
        <v>38</v>
      </c>
      <c r="N1844" s="1">
        <v>8347</v>
      </c>
      <c r="O1844" s="2">
        <v>33388</v>
      </c>
      <c r="P1844" s="1">
        <v>11</v>
      </c>
      <c r="Q1844" s="1">
        <v>20240404</v>
      </c>
      <c r="R1844" s="1">
        <v>20240404</v>
      </c>
      <c r="S1844" s="1">
        <v>20240404</v>
      </c>
      <c r="T1844" s="1" t="s">
        <v>38</v>
      </c>
      <c r="U1844" s="1" t="b">
        <v>0</v>
      </c>
      <c r="V1844" s="1" t="b">
        <v>0</v>
      </c>
      <c r="W1844" s="1" t="str" cm="1">
        <f t="array" ref="W1844">_xlfn.XLOOKUP(MID(JuchuZan[[#This Row],[Item'#]],2,3),INDEX(_dtRg_Material,,1),INDEX(_dtRg_Material,,2),"-")</f>
        <v>-</v>
      </c>
      <c r="X1844" s="1">
        <f>JuchuZan[[#This Row],[Total Length]]/JuchuZan[[#This Row],[OrderQty]]</f>
        <v>0</v>
      </c>
      <c r="Y1844" s="87">
        <f>JuchuZan[[#This Row],[TotalPrice]]+Y1843</f>
        <v>6791170.9600000028</v>
      </c>
      <c r="Z184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4" s="1" t="e">
        <f>JuchuZan[[#This Row],[Total Length]]/JuchuZan[[#This Row],[Total Block]]</f>
        <v>#DIV/0!</v>
      </c>
      <c r="AB1844" s="1">
        <f>JuchuZan[[#This Row],[TotalPrice]]/JuchuZan[[#This Row],[OrderQty]]</f>
        <v>8347</v>
      </c>
      <c r="AC1844" s="1" t="e">
        <f>_xlfn.XLOOKUP(JuchuZan[[#This Row],[H'#]],#REF!,#REF!,"NA",0)</f>
        <v>#REF!</v>
      </c>
      <c r="AD1844" s="1" t="e">
        <f>_xlfn.XLOOKUP(JuchuZan[[#This Row],[H'#]],#REF!,#REF!,"NA",0)</f>
        <v>#REF!</v>
      </c>
      <c r="AE1844" s="1" t="str">
        <f>_xlfn.XLOOKUP(JuchuZan[[#This Row],[H'#]],[3]Sheet1!$H$2:$H$1079,[3]Sheet1!$B$2:$B$1079,"NA",0)</f>
        <v>NA</v>
      </c>
    </row>
    <row r="1845" spans="1:31" hidden="1">
      <c r="A1845" s="1" t="s">
        <v>4087</v>
      </c>
      <c r="B1845" s="1" t="s">
        <v>4012</v>
      </c>
      <c r="C1845" s="1" t="s">
        <v>4013</v>
      </c>
      <c r="D1845" s="1">
        <v>4</v>
      </c>
      <c r="E1845" s="1">
        <v>3040</v>
      </c>
      <c r="F1845" s="1">
        <v>8</v>
      </c>
      <c r="G1845" s="1" t="s">
        <v>835</v>
      </c>
      <c r="H1845" s="1" t="s">
        <v>49</v>
      </c>
      <c r="I1845" s="1" t="s">
        <v>50</v>
      </c>
      <c r="J1845" s="1" t="s">
        <v>59</v>
      </c>
      <c r="K1845" s="1" t="s">
        <v>82</v>
      </c>
      <c r="L1845" s="1" t="s">
        <v>38</v>
      </c>
      <c r="M1845" s="1" t="s">
        <v>38</v>
      </c>
      <c r="N1845" s="1">
        <v>196</v>
      </c>
      <c r="O1845" s="2">
        <v>784</v>
      </c>
      <c r="P1845" s="1">
        <v>11</v>
      </c>
      <c r="Q1845" s="1">
        <v>20240404</v>
      </c>
      <c r="R1845" s="1">
        <v>20240404</v>
      </c>
      <c r="S1845" s="1">
        <v>20240404</v>
      </c>
      <c r="T1845" s="1" t="s">
        <v>38</v>
      </c>
      <c r="U1845" s="1" t="b">
        <v>1</v>
      </c>
      <c r="V1845" s="1" t="b">
        <v>0</v>
      </c>
      <c r="W1845" s="1" t="str" cm="1">
        <f t="array" ref="W1845">_xlfn.XLOOKUP(MID(JuchuZan[[#This Row],[Item'#]],2,3),INDEX(_dtRg_Material,,1),INDEX(_dtRg_Material,,2),"-")</f>
        <v>-</v>
      </c>
      <c r="X1845" s="1">
        <f>JuchuZan[[#This Row],[Total Length]]/JuchuZan[[#This Row],[OrderQty]]</f>
        <v>760</v>
      </c>
      <c r="Y1845" s="87">
        <f>JuchuZan[[#This Row],[TotalPrice]]+Y1844</f>
        <v>6791954.9600000028</v>
      </c>
      <c r="Z184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5" s="1">
        <f>JuchuZan[[#This Row],[Total Length]]/JuchuZan[[#This Row],[Total Block]]</f>
        <v>380</v>
      </c>
      <c r="AB1845" s="1">
        <f>JuchuZan[[#This Row],[TotalPrice]]/JuchuZan[[#This Row],[OrderQty]]</f>
        <v>196</v>
      </c>
      <c r="AC1845" s="1" t="e">
        <f>_xlfn.XLOOKUP(JuchuZan[[#This Row],[H'#]],#REF!,#REF!,"NA",0)</f>
        <v>#REF!</v>
      </c>
      <c r="AD1845" s="1" t="e">
        <f>_xlfn.XLOOKUP(JuchuZan[[#This Row],[H'#]],#REF!,#REF!,"NA",0)</f>
        <v>#REF!</v>
      </c>
      <c r="AE1845" s="1" t="str">
        <f>_xlfn.XLOOKUP(JuchuZan[[#This Row],[H'#]],[3]Sheet1!$H$2:$H$1079,[3]Sheet1!$B$2:$B$1079,"NA",0)</f>
        <v>NA</v>
      </c>
    </row>
    <row r="1846" spans="1:31" hidden="1">
      <c r="A1846" s="1" t="s">
        <v>4088</v>
      </c>
      <c r="B1846" s="1" t="s">
        <v>4089</v>
      </c>
      <c r="C1846" s="1" t="s">
        <v>4090</v>
      </c>
      <c r="D1846" s="1">
        <v>30</v>
      </c>
      <c r="E1846" s="1">
        <v>17100</v>
      </c>
      <c r="F1846" s="1">
        <v>60</v>
      </c>
      <c r="G1846" s="1" t="s">
        <v>835</v>
      </c>
      <c r="H1846" s="1" t="s">
        <v>49</v>
      </c>
      <c r="I1846" s="1" t="s">
        <v>50</v>
      </c>
      <c r="J1846" s="1" t="s">
        <v>59</v>
      </c>
      <c r="K1846" s="1" t="s">
        <v>82</v>
      </c>
      <c r="L1846" s="1" t="s">
        <v>38</v>
      </c>
      <c r="M1846" s="1" t="s">
        <v>38</v>
      </c>
      <c r="N1846" s="1">
        <v>198.79</v>
      </c>
      <c r="O1846" s="2">
        <v>5963.7</v>
      </c>
      <c r="P1846" s="1">
        <v>11</v>
      </c>
      <c r="Q1846" s="1">
        <v>20240404</v>
      </c>
      <c r="R1846" s="1">
        <v>20240404</v>
      </c>
      <c r="S1846" s="1">
        <v>20240404</v>
      </c>
      <c r="T1846" s="1" t="s">
        <v>38</v>
      </c>
      <c r="U1846" s="1" t="b">
        <v>1</v>
      </c>
      <c r="V1846" s="1" t="b">
        <v>0</v>
      </c>
      <c r="W1846" s="1" t="str" cm="1">
        <f t="array" ref="W1846">_xlfn.XLOOKUP(MID(JuchuZan[[#This Row],[Item'#]],2,3),INDEX(_dtRg_Material,,1),INDEX(_dtRg_Material,,2),"-")</f>
        <v>-</v>
      </c>
      <c r="X1846" s="1">
        <f>JuchuZan[[#This Row],[Total Length]]/JuchuZan[[#This Row],[OrderQty]]</f>
        <v>570</v>
      </c>
      <c r="Y1846" s="87">
        <f>JuchuZan[[#This Row],[TotalPrice]]+Y1845</f>
        <v>6797918.6600000029</v>
      </c>
      <c r="Z184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6" s="1">
        <f>JuchuZan[[#This Row],[Total Length]]/JuchuZan[[#This Row],[Total Block]]</f>
        <v>285</v>
      </c>
      <c r="AB1846" s="1">
        <f>JuchuZan[[#This Row],[TotalPrice]]/JuchuZan[[#This Row],[OrderQty]]</f>
        <v>198.79</v>
      </c>
      <c r="AC1846" s="1" t="e">
        <f>_xlfn.XLOOKUP(JuchuZan[[#This Row],[H'#]],#REF!,#REF!,"NA",0)</f>
        <v>#REF!</v>
      </c>
      <c r="AD1846" s="1" t="e">
        <f>_xlfn.XLOOKUP(JuchuZan[[#This Row],[H'#]],#REF!,#REF!,"NA",0)</f>
        <v>#REF!</v>
      </c>
      <c r="AE1846" s="1" t="str">
        <f>_xlfn.XLOOKUP(JuchuZan[[#This Row],[H'#]],[3]Sheet1!$H$2:$H$1079,[3]Sheet1!$B$2:$B$1079,"NA",0)</f>
        <v>NA</v>
      </c>
    </row>
    <row r="1847" spans="1:31" hidden="1">
      <c r="A1847" s="1" t="s">
        <v>4091</v>
      </c>
      <c r="B1847" s="1" t="s">
        <v>3831</v>
      </c>
      <c r="C1847" s="1" t="s">
        <v>3832</v>
      </c>
      <c r="D1847" s="1">
        <v>8</v>
      </c>
      <c r="E1847" s="1">
        <v>2800</v>
      </c>
      <c r="F1847" s="1">
        <v>16</v>
      </c>
      <c r="G1847" s="1" t="s">
        <v>835</v>
      </c>
      <c r="H1847" s="1" t="s">
        <v>172</v>
      </c>
      <c r="I1847" s="1" t="s">
        <v>173</v>
      </c>
      <c r="J1847" s="1" t="s">
        <v>174</v>
      </c>
      <c r="K1847" s="1" t="s">
        <v>38</v>
      </c>
      <c r="L1847" s="1" t="s">
        <v>38</v>
      </c>
      <c r="M1847" s="1" t="s">
        <v>38</v>
      </c>
      <c r="N1847" s="1">
        <v>61.89</v>
      </c>
      <c r="O1847" s="2">
        <v>495.12</v>
      </c>
      <c r="P1847" s="1">
        <v>11</v>
      </c>
      <c r="Q1847" s="1">
        <v>20240404</v>
      </c>
      <c r="R1847" s="1">
        <v>20240404</v>
      </c>
      <c r="S1847" s="1">
        <v>20240404</v>
      </c>
      <c r="T1847" s="1" t="s">
        <v>38</v>
      </c>
      <c r="U1847" s="1" t="b">
        <v>0</v>
      </c>
      <c r="V1847" s="1" t="b">
        <v>0</v>
      </c>
      <c r="W1847" s="1" t="str" cm="1">
        <f t="array" ref="W1847">_xlfn.XLOOKUP(MID(JuchuZan[[#This Row],[Item'#]],2,3),INDEX(_dtRg_Material,,1),INDEX(_dtRg_Material,,2),"-")</f>
        <v>M</v>
      </c>
      <c r="X1847" s="1">
        <f>JuchuZan[[#This Row],[Total Length]]/JuchuZan[[#This Row],[OrderQty]]</f>
        <v>350</v>
      </c>
      <c r="Y1847" s="87">
        <f>JuchuZan[[#This Row],[TotalPrice]]+Y1846</f>
        <v>6798413.7800000031</v>
      </c>
      <c r="Z184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7" s="1">
        <f>JuchuZan[[#This Row],[Total Length]]/JuchuZan[[#This Row],[Total Block]]</f>
        <v>175</v>
      </c>
      <c r="AB1847" s="1">
        <f>JuchuZan[[#This Row],[TotalPrice]]/JuchuZan[[#This Row],[OrderQty]]</f>
        <v>61.89</v>
      </c>
      <c r="AC1847" s="1" t="e">
        <f>_xlfn.XLOOKUP(JuchuZan[[#This Row],[H'#]],#REF!,#REF!,"NA",0)</f>
        <v>#REF!</v>
      </c>
      <c r="AD1847" s="1" t="e">
        <f>_xlfn.XLOOKUP(JuchuZan[[#This Row],[H'#]],#REF!,#REF!,"NA",0)</f>
        <v>#REF!</v>
      </c>
      <c r="AE1847" s="1" t="str">
        <f>_xlfn.XLOOKUP(JuchuZan[[#This Row],[H'#]],[3]Sheet1!$H$2:$H$1079,[3]Sheet1!$B$2:$B$1079,"NA",0)</f>
        <v>NA</v>
      </c>
    </row>
    <row r="1848" spans="1:31" hidden="1">
      <c r="A1848" s="1" t="s">
        <v>4092</v>
      </c>
      <c r="B1848" s="1" t="s">
        <v>2960</v>
      </c>
      <c r="C1848" s="1" t="s">
        <v>2961</v>
      </c>
      <c r="D1848" s="1">
        <v>200</v>
      </c>
      <c r="E1848" s="1">
        <v>15000</v>
      </c>
      <c r="F1848" s="1">
        <v>200</v>
      </c>
      <c r="G1848" s="1" t="s">
        <v>2479</v>
      </c>
      <c r="H1848" s="1" t="s">
        <v>172</v>
      </c>
      <c r="I1848" s="1" t="s">
        <v>173</v>
      </c>
      <c r="J1848" s="1" t="s">
        <v>243</v>
      </c>
      <c r="K1848" s="1" t="s">
        <v>38</v>
      </c>
      <c r="L1848" s="1" t="s">
        <v>38</v>
      </c>
      <c r="M1848" s="1" t="s">
        <v>38</v>
      </c>
      <c r="N1848" s="1">
        <v>21</v>
      </c>
      <c r="O1848" s="2">
        <v>4200</v>
      </c>
      <c r="P1848" s="1">
        <v>11</v>
      </c>
      <c r="Q1848" s="1">
        <v>20240405</v>
      </c>
      <c r="R1848" s="1">
        <v>20240405</v>
      </c>
      <c r="S1848" s="1">
        <v>20240405</v>
      </c>
      <c r="T1848" s="1" t="s">
        <v>38</v>
      </c>
      <c r="U1848" s="1" t="b">
        <v>0</v>
      </c>
      <c r="V1848" s="1" t="b">
        <v>0</v>
      </c>
      <c r="W1848" s="1" t="str" cm="1">
        <f t="array" ref="W1848">_xlfn.XLOOKUP(MID(JuchuZan[[#This Row],[Item'#]],2,3),INDEX(_dtRg_Material,,1),INDEX(_dtRg_Material,,2),"-")</f>
        <v>M</v>
      </c>
      <c r="X1848" s="1">
        <f>JuchuZan[[#This Row],[Total Length]]/JuchuZan[[#This Row],[OrderQty]]</f>
        <v>75</v>
      </c>
      <c r="Y1848" s="87">
        <f>JuchuZan[[#This Row],[TotalPrice]]+Y1847</f>
        <v>6802613.7800000031</v>
      </c>
      <c r="Z184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8" s="1">
        <f>JuchuZan[[#This Row],[Total Length]]/JuchuZan[[#This Row],[Total Block]]</f>
        <v>75</v>
      </c>
      <c r="AB1848" s="1">
        <f>JuchuZan[[#This Row],[TotalPrice]]/JuchuZan[[#This Row],[OrderQty]]</f>
        <v>21</v>
      </c>
      <c r="AC1848" s="1" t="e">
        <f>_xlfn.XLOOKUP(JuchuZan[[#This Row],[H'#]],#REF!,#REF!,"NA",0)</f>
        <v>#REF!</v>
      </c>
      <c r="AD1848" s="1" t="e">
        <f>_xlfn.XLOOKUP(JuchuZan[[#This Row],[H'#]],#REF!,#REF!,"NA",0)</f>
        <v>#REF!</v>
      </c>
      <c r="AE1848" s="1" t="str">
        <f>_xlfn.XLOOKUP(JuchuZan[[#This Row],[H'#]],[3]Sheet1!$H$2:$H$1079,[3]Sheet1!$B$2:$B$1079,"NA",0)</f>
        <v>NA</v>
      </c>
    </row>
    <row r="1849" spans="1:31" hidden="1">
      <c r="A1849" s="1" t="s">
        <v>4093</v>
      </c>
      <c r="B1849" s="1" t="s">
        <v>621</v>
      </c>
      <c r="C1849" s="1" t="s">
        <v>622</v>
      </c>
      <c r="D1849" s="1">
        <v>4</v>
      </c>
      <c r="E1849" s="1">
        <v>0</v>
      </c>
      <c r="F1849" s="1">
        <v>0</v>
      </c>
      <c r="G1849" s="1" t="s">
        <v>269</v>
      </c>
      <c r="H1849" s="1" t="s">
        <v>270</v>
      </c>
      <c r="I1849" s="1" t="s">
        <v>271</v>
      </c>
      <c r="J1849" s="1" t="s">
        <v>38</v>
      </c>
      <c r="K1849" s="1" t="s">
        <v>38</v>
      </c>
      <c r="L1849" s="1" t="s">
        <v>38</v>
      </c>
      <c r="M1849" s="1" t="s">
        <v>38</v>
      </c>
      <c r="N1849" s="1">
        <v>5710</v>
      </c>
      <c r="O1849" s="2">
        <v>22840</v>
      </c>
      <c r="P1849" s="1">
        <v>11</v>
      </c>
      <c r="Q1849" s="1">
        <v>20240411</v>
      </c>
      <c r="R1849" s="1">
        <v>20240411</v>
      </c>
      <c r="S1849" s="1">
        <v>20240411</v>
      </c>
      <c r="T1849" s="1" t="s">
        <v>38</v>
      </c>
      <c r="U1849" s="1" t="b">
        <v>0</v>
      </c>
      <c r="V1849" s="1" t="b">
        <v>0</v>
      </c>
      <c r="W1849" s="1" t="str" cm="1">
        <f t="array" ref="W1849">_xlfn.XLOOKUP(MID(JuchuZan[[#This Row],[Item'#]],2,3),INDEX(_dtRg_Material,,1),INDEX(_dtRg_Material,,2),"-")</f>
        <v>-</v>
      </c>
      <c r="X1849" s="1">
        <f>JuchuZan[[#This Row],[Total Length]]/JuchuZan[[#This Row],[OrderQty]]</f>
        <v>0</v>
      </c>
      <c r="Y1849" s="87">
        <f>JuchuZan[[#This Row],[TotalPrice]]+Y1848</f>
        <v>6825453.7800000031</v>
      </c>
      <c r="Z184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49" s="1" t="e">
        <f>JuchuZan[[#This Row],[Total Length]]/JuchuZan[[#This Row],[Total Block]]</f>
        <v>#DIV/0!</v>
      </c>
      <c r="AB1849" s="1">
        <f>JuchuZan[[#This Row],[TotalPrice]]/JuchuZan[[#This Row],[OrderQty]]</f>
        <v>5710</v>
      </c>
      <c r="AC1849" s="1" t="e">
        <f>_xlfn.XLOOKUP(JuchuZan[[#This Row],[H'#]],#REF!,#REF!,"NA",0)</f>
        <v>#REF!</v>
      </c>
      <c r="AD1849" s="1" t="e">
        <f>_xlfn.XLOOKUP(JuchuZan[[#This Row],[H'#]],#REF!,#REF!,"NA",0)</f>
        <v>#REF!</v>
      </c>
      <c r="AE1849" s="1" t="str">
        <f>_xlfn.XLOOKUP(JuchuZan[[#This Row],[H'#]],[3]Sheet1!$H$2:$H$1079,[3]Sheet1!$B$2:$B$1079,"NA",0)</f>
        <v>NA</v>
      </c>
    </row>
    <row r="1850" spans="1:31" hidden="1">
      <c r="A1850" s="1" t="s">
        <v>4094</v>
      </c>
      <c r="B1850" s="1" t="s">
        <v>624</v>
      </c>
      <c r="C1850" s="1" t="s">
        <v>625</v>
      </c>
      <c r="D1850" s="1">
        <v>4</v>
      </c>
      <c r="E1850" s="1">
        <v>0</v>
      </c>
      <c r="F1850" s="1">
        <v>0</v>
      </c>
      <c r="G1850" s="1" t="s">
        <v>269</v>
      </c>
      <c r="H1850" s="1" t="s">
        <v>270</v>
      </c>
      <c r="I1850" s="1" t="s">
        <v>271</v>
      </c>
      <c r="J1850" s="1" t="s">
        <v>38</v>
      </c>
      <c r="K1850" s="1" t="s">
        <v>38</v>
      </c>
      <c r="L1850" s="1" t="s">
        <v>38</v>
      </c>
      <c r="M1850" s="1" t="s">
        <v>38</v>
      </c>
      <c r="N1850" s="1">
        <v>8347</v>
      </c>
      <c r="O1850" s="2">
        <v>33388</v>
      </c>
      <c r="P1850" s="1">
        <v>11</v>
      </c>
      <c r="Q1850" s="1">
        <v>20240411</v>
      </c>
      <c r="R1850" s="1">
        <v>20240411</v>
      </c>
      <c r="S1850" s="1">
        <v>20240411</v>
      </c>
      <c r="T1850" s="1" t="s">
        <v>38</v>
      </c>
      <c r="U1850" s="1" t="b">
        <v>0</v>
      </c>
      <c r="V1850" s="1" t="b">
        <v>0</v>
      </c>
      <c r="W1850" s="1" t="str" cm="1">
        <f t="array" ref="W1850">_xlfn.XLOOKUP(MID(JuchuZan[[#This Row],[Item'#]],2,3),INDEX(_dtRg_Material,,1),INDEX(_dtRg_Material,,2),"-")</f>
        <v>-</v>
      </c>
      <c r="X1850" s="1">
        <f>JuchuZan[[#This Row],[Total Length]]/JuchuZan[[#This Row],[OrderQty]]</f>
        <v>0</v>
      </c>
      <c r="Y1850" s="87">
        <f>JuchuZan[[#This Row],[TotalPrice]]+Y1849</f>
        <v>6858841.7800000031</v>
      </c>
      <c r="Z185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0" s="1" t="e">
        <f>JuchuZan[[#This Row],[Total Length]]/JuchuZan[[#This Row],[Total Block]]</f>
        <v>#DIV/0!</v>
      </c>
      <c r="AB1850" s="1">
        <f>JuchuZan[[#This Row],[TotalPrice]]/JuchuZan[[#This Row],[OrderQty]]</f>
        <v>8347</v>
      </c>
      <c r="AC1850" s="1" t="e">
        <f>_xlfn.XLOOKUP(JuchuZan[[#This Row],[H'#]],#REF!,#REF!,"NA",0)</f>
        <v>#REF!</v>
      </c>
      <c r="AD1850" s="1" t="e">
        <f>_xlfn.XLOOKUP(JuchuZan[[#This Row],[H'#]],#REF!,#REF!,"NA",0)</f>
        <v>#REF!</v>
      </c>
      <c r="AE1850" s="1" t="str">
        <f>_xlfn.XLOOKUP(JuchuZan[[#This Row],[H'#]],[3]Sheet1!$H$2:$H$1079,[3]Sheet1!$B$2:$B$1079,"NA",0)</f>
        <v>NA</v>
      </c>
    </row>
    <row r="1851" spans="1:31" hidden="1">
      <c r="A1851" s="1" t="s">
        <v>4095</v>
      </c>
      <c r="B1851" s="1" t="s">
        <v>3868</v>
      </c>
      <c r="C1851" s="1" t="s">
        <v>3869</v>
      </c>
      <c r="D1851" s="1">
        <v>2</v>
      </c>
      <c r="E1851" s="1">
        <v>1380</v>
      </c>
      <c r="F1851" s="1">
        <v>4</v>
      </c>
      <c r="G1851" s="1" t="s">
        <v>215</v>
      </c>
      <c r="H1851" s="1" t="s">
        <v>172</v>
      </c>
      <c r="I1851" s="1" t="s">
        <v>173</v>
      </c>
      <c r="J1851" s="1" t="s">
        <v>243</v>
      </c>
      <c r="K1851" s="1" t="s">
        <v>38</v>
      </c>
      <c r="L1851" s="1" t="s">
        <v>38</v>
      </c>
      <c r="M1851" s="1" t="s">
        <v>53</v>
      </c>
      <c r="N1851" s="1">
        <v>68</v>
      </c>
      <c r="O1851" s="2">
        <v>136</v>
      </c>
      <c r="P1851" s="1">
        <v>11</v>
      </c>
      <c r="Q1851" s="1">
        <v>20240412</v>
      </c>
      <c r="R1851" s="1">
        <v>20240412</v>
      </c>
      <c r="S1851" s="1">
        <v>20240412</v>
      </c>
      <c r="T1851" s="1" t="s">
        <v>38</v>
      </c>
      <c r="U1851" s="1" t="b">
        <v>0</v>
      </c>
      <c r="V1851" s="1" t="b">
        <v>0</v>
      </c>
      <c r="W1851" s="1" t="str" cm="1">
        <f t="array" ref="W1851">_xlfn.XLOOKUP(MID(JuchuZan[[#This Row],[Item'#]],2,3),INDEX(_dtRg_Material,,1),INDEX(_dtRg_Material,,2),"-")</f>
        <v>M</v>
      </c>
      <c r="X1851" s="1">
        <f>JuchuZan[[#This Row],[Total Length]]/JuchuZan[[#This Row],[OrderQty]]</f>
        <v>690</v>
      </c>
      <c r="Y1851" s="87">
        <f>JuchuZan[[#This Row],[TotalPrice]]+Y1850</f>
        <v>6858977.7800000031</v>
      </c>
      <c r="Z185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1" s="1">
        <f>JuchuZan[[#This Row],[Total Length]]/JuchuZan[[#This Row],[Total Block]]</f>
        <v>345</v>
      </c>
      <c r="AB1851" s="1">
        <f>JuchuZan[[#This Row],[TotalPrice]]/JuchuZan[[#This Row],[OrderQty]]</f>
        <v>68</v>
      </c>
      <c r="AC1851" s="1" t="e">
        <f>_xlfn.XLOOKUP(JuchuZan[[#This Row],[H'#]],#REF!,#REF!,"NA",0)</f>
        <v>#REF!</v>
      </c>
      <c r="AD1851" s="1" t="e">
        <f>_xlfn.XLOOKUP(JuchuZan[[#This Row],[H'#]],#REF!,#REF!,"NA",0)</f>
        <v>#REF!</v>
      </c>
      <c r="AE1851" s="1" t="str">
        <f>_xlfn.XLOOKUP(JuchuZan[[#This Row],[H'#]],[3]Sheet1!$H$2:$H$1079,[3]Sheet1!$B$2:$B$1079,"NA",0)</f>
        <v>NA</v>
      </c>
    </row>
    <row r="1852" spans="1:31" hidden="1">
      <c r="A1852" s="1" t="s">
        <v>4096</v>
      </c>
      <c r="B1852" s="1" t="s">
        <v>3831</v>
      </c>
      <c r="C1852" s="1" t="s">
        <v>3832</v>
      </c>
      <c r="D1852" s="1">
        <v>6</v>
      </c>
      <c r="E1852" s="1">
        <v>2100</v>
      </c>
      <c r="F1852" s="1">
        <v>12</v>
      </c>
      <c r="G1852" s="1" t="s">
        <v>835</v>
      </c>
      <c r="H1852" s="1" t="s">
        <v>172</v>
      </c>
      <c r="I1852" s="1" t="s">
        <v>173</v>
      </c>
      <c r="J1852" s="1" t="s">
        <v>174</v>
      </c>
      <c r="K1852" s="1" t="s">
        <v>38</v>
      </c>
      <c r="L1852" s="1" t="s">
        <v>38</v>
      </c>
      <c r="M1852" s="1" t="s">
        <v>38</v>
      </c>
      <c r="N1852" s="1">
        <v>61.89</v>
      </c>
      <c r="O1852" s="2">
        <v>371.34</v>
      </c>
      <c r="P1852" s="1">
        <v>11</v>
      </c>
      <c r="Q1852" s="1">
        <v>20240415</v>
      </c>
      <c r="R1852" s="1">
        <v>20240415</v>
      </c>
      <c r="S1852" s="1">
        <v>20240415</v>
      </c>
      <c r="T1852" s="1" t="s">
        <v>38</v>
      </c>
      <c r="U1852" s="1" t="b">
        <v>0</v>
      </c>
      <c r="V1852" s="1" t="b">
        <v>0</v>
      </c>
      <c r="W1852" s="1" t="str" cm="1">
        <f t="array" ref="W1852">_xlfn.XLOOKUP(MID(JuchuZan[[#This Row],[Item'#]],2,3),INDEX(_dtRg_Material,,1),INDEX(_dtRg_Material,,2),"-")</f>
        <v>M</v>
      </c>
      <c r="X1852" s="1">
        <f>JuchuZan[[#This Row],[Total Length]]/JuchuZan[[#This Row],[OrderQty]]</f>
        <v>350</v>
      </c>
      <c r="Y1852" s="87">
        <f>JuchuZan[[#This Row],[TotalPrice]]+Y1851</f>
        <v>6859349.1200000029</v>
      </c>
      <c r="Z185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2" s="1">
        <f>JuchuZan[[#This Row],[Total Length]]/JuchuZan[[#This Row],[Total Block]]</f>
        <v>175</v>
      </c>
      <c r="AB1852" s="1">
        <f>JuchuZan[[#This Row],[TotalPrice]]/JuchuZan[[#This Row],[OrderQty]]</f>
        <v>61.889999999999993</v>
      </c>
      <c r="AC1852" s="1" t="e">
        <f>_xlfn.XLOOKUP(JuchuZan[[#This Row],[H'#]],#REF!,#REF!,"NA",0)</f>
        <v>#REF!</v>
      </c>
      <c r="AD1852" s="1" t="e">
        <f>_xlfn.XLOOKUP(JuchuZan[[#This Row],[H'#]],#REF!,#REF!,"NA",0)</f>
        <v>#REF!</v>
      </c>
      <c r="AE1852" s="1" t="str">
        <f>_xlfn.XLOOKUP(JuchuZan[[#This Row],[H'#]],[3]Sheet1!$H$2:$H$1079,[3]Sheet1!$B$2:$B$1079,"NA",0)</f>
        <v>NA</v>
      </c>
    </row>
    <row r="1853" spans="1:31" hidden="1">
      <c r="A1853" s="1" t="s">
        <v>4097</v>
      </c>
      <c r="B1853" s="1" t="s">
        <v>621</v>
      </c>
      <c r="C1853" s="1" t="s">
        <v>622</v>
      </c>
      <c r="D1853" s="1">
        <v>4</v>
      </c>
      <c r="E1853" s="1">
        <v>0</v>
      </c>
      <c r="F1853" s="1">
        <v>0</v>
      </c>
      <c r="G1853" s="1" t="s">
        <v>269</v>
      </c>
      <c r="H1853" s="1" t="s">
        <v>270</v>
      </c>
      <c r="I1853" s="1" t="s">
        <v>271</v>
      </c>
      <c r="J1853" s="1" t="s">
        <v>38</v>
      </c>
      <c r="K1853" s="1" t="s">
        <v>38</v>
      </c>
      <c r="L1853" s="1" t="s">
        <v>38</v>
      </c>
      <c r="M1853" s="1" t="s">
        <v>38</v>
      </c>
      <c r="N1853" s="1">
        <v>5710</v>
      </c>
      <c r="O1853" s="2">
        <v>22840</v>
      </c>
      <c r="P1853" s="1">
        <v>11</v>
      </c>
      <c r="Q1853" s="1">
        <v>20240418</v>
      </c>
      <c r="R1853" s="1">
        <v>20240418</v>
      </c>
      <c r="S1853" s="1">
        <v>20240418</v>
      </c>
      <c r="T1853" s="1" t="s">
        <v>38</v>
      </c>
      <c r="U1853" s="1" t="b">
        <v>0</v>
      </c>
      <c r="V1853" s="1" t="b">
        <v>0</v>
      </c>
      <c r="W1853" s="1" t="str" cm="1">
        <f t="array" ref="W1853">_xlfn.XLOOKUP(MID(JuchuZan[[#This Row],[Item'#]],2,3),INDEX(_dtRg_Material,,1),INDEX(_dtRg_Material,,2),"-")</f>
        <v>-</v>
      </c>
      <c r="X1853" s="1">
        <f>JuchuZan[[#This Row],[Total Length]]/JuchuZan[[#This Row],[OrderQty]]</f>
        <v>0</v>
      </c>
      <c r="Y1853" s="87">
        <f>JuchuZan[[#This Row],[TotalPrice]]+Y1852</f>
        <v>6882189.1200000029</v>
      </c>
      <c r="Z185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3" s="1" t="e">
        <f>JuchuZan[[#This Row],[Total Length]]/JuchuZan[[#This Row],[Total Block]]</f>
        <v>#DIV/0!</v>
      </c>
      <c r="AB1853" s="1">
        <f>JuchuZan[[#This Row],[TotalPrice]]/JuchuZan[[#This Row],[OrderQty]]</f>
        <v>5710</v>
      </c>
      <c r="AC1853" s="1" t="e">
        <f>_xlfn.XLOOKUP(JuchuZan[[#This Row],[H'#]],#REF!,#REF!,"NA",0)</f>
        <v>#REF!</v>
      </c>
      <c r="AD1853" s="1" t="e">
        <f>_xlfn.XLOOKUP(JuchuZan[[#This Row],[H'#]],#REF!,#REF!,"NA",0)</f>
        <v>#REF!</v>
      </c>
      <c r="AE1853" s="1" t="str">
        <f>_xlfn.XLOOKUP(JuchuZan[[#This Row],[H'#]],[3]Sheet1!$H$2:$H$1079,[3]Sheet1!$B$2:$B$1079,"NA",0)</f>
        <v>NA</v>
      </c>
    </row>
    <row r="1854" spans="1:31" hidden="1">
      <c r="A1854" s="1" t="s">
        <v>4098</v>
      </c>
      <c r="B1854" s="1" t="s">
        <v>624</v>
      </c>
      <c r="C1854" s="1" t="s">
        <v>625</v>
      </c>
      <c r="D1854" s="1">
        <v>4</v>
      </c>
      <c r="E1854" s="1">
        <v>0</v>
      </c>
      <c r="F1854" s="1">
        <v>0</v>
      </c>
      <c r="G1854" s="1" t="s">
        <v>269</v>
      </c>
      <c r="H1854" s="1" t="s">
        <v>270</v>
      </c>
      <c r="I1854" s="1" t="s">
        <v>271</v>
      </c>
      <c r="J1854" s="1" t="s">
        <v>38</v>
      </c>
      <c r="K1854" s="1" t="s">
        <v>38</v>
      </c>
      <c r="L1854" s="1" t="s">
        <v>38</v>
      </c>
      <c r="M1854" s="1" t="s">
        <v>38</v>
      </c>
      <c r="N1854" s="1">
        <v>8347</v>
      </c>
      <c r="O1854" s="2">
        <v>33388</v>
      </c>
      <c r="P1854" s="1">
        <v>11</v>
      </c>
      <c r="Q1854" s="1">
        <v>20240418</v>
      </c>
      <c r="R1854" s="1">
        <v>20240418</v>
      </c>
      <c r="S1854" s="1">
        <v>20240418</v>
      </c>
      <c r="T1854" s="1" t="s">
        <v>38</v>
      </c>
      <c r="U1854" s="1" t="b">
        <v>0</v>
      </c>
      <c r="V1854" s="1" t="b">
        <v>0</v>
      </c>
      <c r="W1854" s="1" t="str" cm="1">
        <f t="array" ref="W1854">_xlfn.XLOOKUP(MID(JuchuZan[[#This Row],[Item'#]],2,3),INDEX(_dtRg_Material,,1),INDEX(_dtRg_Material,,2),"-")</f>
        <v>-</v>
      </c>
      <c r="X1854" s="1">
        <f>JuchuZan[[#This Row],[Total Length]]/JuchuZan[[#This Row],[OrderQty]]</f>
        <v>0</v>
      </c>
      <c r="Y1854" s="87">
        <f>JuchuZan[[#This Row],[TotalPrice]]+Y1853</f>
        <v>6915577.1200000029</v>
      </c>
      <c r="Z185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4" s="1" t="e">
        <f>JuchuZan[[#This Row],[Total Length]]/JuchuZan[[#This Row],[Total Block]]</f>
        <v>#DIV/0!</v>
      </c>
      <c r="AB1854" s="1">
        <f>JuchuZan[[#This Row],[TotalPrice]]/JuchuZan[[#This Row],[OrderQty]]</f>
        <v>8347</v>
      </c>
      <c r="AC1854" s="1" t="e">
        <f>_xlfn.XLOOKUP(JuchuZan[[#This Row],[H'#]],#REF!,#REF!,"NA",0)</f>
        <v>#REF!</v>
      </c>
      <c r="AD1854" s="1" t="e">
        <f>_xlfn.XLOOKUP(JuchuZan[[#This Row],[H'#]],#REF!,#REF!,"NA",0)</f>
        <v>#REF!</v>
      </c>
      <c r="AE1854" s="1" t="str">
        <f>_xlfn.XLOOKUP(JuchuZan[[#This Row],[H'#]],[3]Sheet1!$H$2:$H$1079,[3]Sheet1!$B$2:$B$1079,"NA",0)</f>
        <v>NA</v>
      </c>
    </row>
    <row r="1855" spans="1:31" hidden="1">
      <c r="A1855" s="1" t="s">
        <v>4099</v>
      </c>
      <c r="B1855" s="1" t="s">
        <v>4089</v>
      </c>
      <c r="C1855" s="1" t="s">
        <v>4090</v>
      </c>
      <c r="D1855" s="1">
        <v>30</v>
      </c>
      <c r="E1855" s="1">
        <v>17100</v>
      </c>
      <c r="F1855" s="1">
        <v>60</v>
      </c>
      <c r="G1855" s="1" t="s">
        <v>835</v>
      </c>
      <c r="H1855" s="1" t="s">
        <v>49</v>
      </c>
      <c r="I1855" s="1" t="s">
        <v>50</v>
      </c>
      <c r="J1855" s="1" t="s">
        <v>59</v>
      </c>
      <c r="K1855" s="1" t="s">
        <v>82</v>
      </c>
      <c r="L1855" s="1" t="s">
        <v>38</v>
      </c>
      <c r="M1855" s="1" t="s">
        <v>38</v>
      </c>
      <c r="N1855" s="1">
        <v>198.79</v>
      </c>
      <c r="O1855" s="2">
        <v>5963.7</v>
      </c>
      <c r="P1855" s="1">
        <v>11</v>
      </c>
      <c r="Q1855" s="1">
        <v>20240422</v>
      </c>
      <c r="R1855" s="1">
        <v>20240422</v>
      </c>
      <c r="S1855" s="1">
        <v>20240422</v>
      </c>
      <c r="T1855" s="1" t="s">
        <v>38</v>
      </c>
      <c r="U1855" s="1" t="b">
        <v>1</v>
      </c>
      <c r="V1855" s="1" t="b">
        <v>0</v>
      </c>
      <c r="W1855" s="1" t="str" cm="1">
        <f t="array" ref="W1855">_xlfn.XLOOKUP(MID(JuchuZan[[#This Row],[Item'#]],2,3),INDEX(_dtRg_Material,,1),INDEX(_dtRg_Material,,2),"-")</f>
        <v>-</v>
      </c>
      <c r="X1855" s="1">
        <f>JuchuZan[[#This Row],[Total Length]]/JuchuZan[[#This Row],[OrderQty]]</f>
        <v>570</v>
      </c>
      <c r="Y1855" s="87">
        <f>JuchuZan[[#This Row],[TotalPrice]]+Y1854</f>
        <v>6921540.8200000031</v>
      </c>
      <c r="Z185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5" s="1">
        <f>JuchuZan[[#This Row],[Total Length]]/JuchuZan[[#This Row],[Total Block]]</f>
        <v>285</v>
      </c>
      <c r="AB1855" s="1">
        <f>JuchuZan[[#This Row],[TotalPrice]]/JuchuZan[[#This Row],[OrderQty]]</f>
        <v>198.79</v>
      </c>
      <c r="AC1855" s="1" t="e">
        <f>_xlfn.XLOOKUP(JuchuZan[[#This Row],[H'#]],#REF!,#REF!,"NA",0)</f>
        <v>#REF!</v>
      </c>
      <c r="AD1855" s="1" t="e">
        <f>_xlfn.XLOOKUP(JuchuZan[[#This Row],[H'#]],#REF!,#REF!,"NA",0)</f>
        <v>#REF!</v>
      </c>
      <c r="AE1855" s="1" t="str">
        <f>_xlfn.XLOOKUP(JuchuZan[[#This Row],[H'#]],[3]Sheet1!$H$2:$H$1079,[3]Sheet1!$B$2:$B$1079,"NA",0)</f>
        <v>NA</v>
      </c>
    </row>
    <row r="1856" spans="1:31" hidden="1">
      <c r="A1856" s="1" t="s">
        <v>4100</v>
      </c>
      <c r="B1856" s="1" t="s">
        <v>621</v>
      </c>
      <c r="C1856" s="1" t="s">
        <v>622</v>
      </c>
      <c r="D1856" s="1">
        <v>4</v>
      </c>
      <c r="E1856" s="1">
        <v>0</v>
      </c>
      <c r="F1856" s="1">
        <v>0</v>
      </c>
      <c r="G1856" s="1" t="s">
        <v>269</v>
      </c>
      <c r="H1856" s="1" t="s">
        <v>270</v>
      </c>
      <c r="I1856" s="1" t="s">
        <v>271</v>
      </c>
      <c r="J1856" s="1" t="s">
        <v>38</v>
      </c>
      <c r="K1856" s="1" t="s">
        <v>38</v>
      </c>
      <c r="L1856" s="1" t="s">
        <v>38</v>
      </c>
      <c r="M1856" s="1" t="s">
        <v>38</v>
      </c>
      <c r="N1856" s="1">
        <v>5710</v>
      </c>
      <c r="O1856" s="2">
        <v>22840</v>
      </c>
      <c r="P1856" s="1">
        <v>11</v>
      </c>
      <c r="Q1856" s="1">
        <v>20240425</v>
      </c>
      <c r="R1856" s="1">
        <v>20240425</v>
      </c>
      <c r="S1856" s="1">
        <v>20240425</v>
      </c>
      <c r="T1856" s="1" t="s">
        <v>38</v>
      </c>
      <c r="U1856" s="1" t="b">
        <v>0</v>
      </c>
      <c r="V1856" s="1" t="b">
        <v>0</v>
      </c>
      <c r="W1856" s="1" t="str" cm="1">
        <f t="array" ref="W1856">_xlfn.XLOOKUP(MID(JuchuZan[[#This Row],[Item'#]],2,3),INDEX(_dtRg_Material,,1),INDEX(_dtRg_Material,,2),"-")</f>
        <v>-</v>
      </c>
      <c r="X1856" s="1">
        <f>JuchuZan[[#This Row],[Total Length]]/JuchuZan[[#This Row],[OrderQty]]</f>
        <v>0</v>
      </c>
      <c r="Y1856" s="87">
        <f>JuchuZan[[#This Row],[TotalPrice]]+Y1855</f>
        <v>6944380.8200000031</v>
      </c>
      <c r="Z185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6" s="1" t="e">
        <f>JuchuZan[[#This Row],[Total Length]]/JuchuZan[[#This Row],[Total Block]]</f>
        <v>#DIV/0!</v>
      </c>
      <c r="AB1856" s="1">
        <f>JuchuZan[[#This Row],[TotalPrice]]/JuchuZan[[#This Row],[OrderQty]]</f>
        <v>5710</v>
      </c>
      <c r="AC1856" s="1" t="e">
        <f>_xlfn.XLOOKUP(JuchuZan[[#This Row],[H'#]],#REF!,#REF!,"NA",0)</f>
        <v>#REF!</v>
      </c>
      <c r="AD1856" s="1" t="e">
        <f>_xlfn.XLOOKUP(JuchuZan[[#This Row],[H'#]],#REF!,#REF!,"NA",0)</f>
        <v>#REF!</v>
      </c>
      <c r="AE1856" s="1" t="str">
        <f>_xlfn.XLOOKUP(JuchuZan[[#This Row],[H'#]],[3]Sheet1!$H$2:$H$1079,[3]Sheet1!$B$2:$B$1079,"NA",0)</f>
        <v>NA</v>
      </c>
    </row>
    <row r="1857" spans="1:31" hidden="1">
      <c r="A1857" s="1" t="s">
        <v>4101</v>
      </c>
      <c r="B1857" s="1" t="s">
        <v>624</v>
      </c>
      <c r="C1857" s="1" t="s">
        <v>625</v>
      </c>
      <c r="D1857" s="1">
        <v>4</v>
      </c>
      <c r="E1857" s="1">
        <v>0</v>
      </c>
      <c r="F1857" s="1">
        <v>0</v>
      </c>
      <c r="G1857" s="1" t="s">
        <v>269</v>
      </c>
      <c r="H1857" s="1" t="s">
        <v>270</v>
      </c>
      <c r="I1857" s="1" t="s">
        <v>271</v>
      </c>
      <c r="J1857" s="1" t="s">
        <v>38</v>
      </c>
      <c r="K1857" s="1" t="s">
        <v>38</v>
      </c>
      <c r="L1857" s="1" t="s">
        <v>38</v>
      </c>
      <c r="M1857" s="1" t="s">
        <v>38</v>
      </c>
      <c r="N1857" s="1">
        <v>8347</v>
      </c>
      <c r="O1857" s="2">
        <v>33388</v>
      </c>
      <c r="P1857" s="1">
        <v>11</v>
      </c>
      <c r="Q1857" s="1">
        <v>20240425</v>
      </c>
      <c r="R1857" s="1">
        <v>20240425</v>
      </c>
      <c r="S1857" s="1">
        <v>20240425</v>
      </c>
      <c r="T1857" s="1" t="s">
        <v>38</v>
      </c>
      <c r="U1857" s="1" t="b">
        <v>0</v>
      </c>
      <c r="V1857" s="1" t="b">
        <v>0</v>
      </c>
      <c r="W1857" s="1" t="str" cm="1">
        <f t="array" ref="W1857">_xlfn.XLOOKUP(MID(JuchuZan[[#This Row],[Item'#]],2,3),INDEX(_dtRg_Material,,1),INDEX(_dtRg_Material,,2),"-")</f>
        <v>-</v>
      </c>
      <c r="X1857" s="1">
        <f>JuchuZan[[#This Row],[Total Length]]/JuchuZan[[#This Row],[OrderQty]]</f>
        <v>0</v>
      </c>
      <c r="Y1857" s="87">
        <f>JuchuZan[[#This Row],[TotalPrice]]+Y1856</f>
        <v>6977768.8200000031</v>
      </c>
      <c r="Z185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7" s="1" t="e">
        <f>JuchuZan[[#This Row],[Total Length]]/JuchuZan[[#This Row],[Total Block]]</f>
        <v>#DIV/0!</v>
      </c>
      <c r="AB1857" s="1">
        <f>JuchuZan[[#This Row],[TotalPrice]]/JuchuZan[[#This Row],[OrderQty]]</f>
        <v>8347</v>
      </c>
      <c r="AC1857" s="1" t="e">
        <f>_xlfn.XLOOKUP(JuchuZan[[#This Row],[H'#]],#REF!,#REF!,"NA",0)</f>
        <v>#REF!</v>
      </c>
      <c r="AD1857" s="1" t="e">
        <f>_xlfn.XLOOKUP(JuchuZan[[#This Row],[H'#]],#REF!,#REF!,"NA",0)</f>
        <v>#REF!</v>
      </c>
      <c r="AE1857" s="1" t="str">
        <f>_xlfn.XLOOKUP(JuchuZan[[#This Row],[H'#]],[3]Sheet1!$H$2:$H$1079,[3]Sheet1!$B$2:$B$1079,"NA",0)</f>
        <v>NA</v>
      </c>
    </row>
    <row r="1858" spans="1:31" hidden="1">
      <c r="A1858" s="1" t="s">
        <v>4102</v>
      </c>
      <c r="B1858" s="1" t="s">
        <v>3429</v>
      </c>
      <c r="C1858" s="1" t="s">
        <v>3430</v>
      </c>
      <c r="D1858" s="1">
        <v>150</v>
      </c>
      <c r="E1858" s="1">
        <v>96000</v>
      </c>
      <c r="F1858" s="1">
        <v>150</v>
      </c>
      <c r="G1858" s="1" t="s">
        <v>856</v>
      </c>
      <c r="H1858" s="1" t="s">
        <v>49</v>
      </c>
      <c r="I1858" s="1" t="s">
        <v>50</v>
      </c>
      <c r="J1858" s="1" t="s">
        <v>59</v>
      </c>
      <c r="K1858" s="1" t="s">
        <v>60</v>
      </c>
      <c r="L1858" s="1" t="s">
        <v>38</v>
      </c>
      <c r="M1858" s="1" t="s">
        <v>38</v>
      </c>
      <c r="N1858" s="1">
        <v>88.59</v>
      </c>
      <c r="O1858" s="2">
        <v>13288.5</v>
      </c>
      <c r="P1858" s="1">
        <v>11</v>
      </c>
      <c r="Q1858" s="1">
        <v>20240515</v>
      </c>
      <c r="R1858" s="1">
        <v>20240515</v>
      </c>
      <c r="S1858" s="1">
        <v>20240515</v>
      </c>
      <c r="T1858" s="1" t="s">
        <v>38</v>
      </c>
      <c r="U1858" s="1" t="b">
        <v>1</v>
      </c>
      <c r="V1858" s="1" t="b">
        <v>0</v>
      </c>
      <c r="W1858" s="1" t="str" cm="1">
        <f t="array" ref="W1858">_xlfn.XLOOKUP(MID(JuchuZan[[#This Row],[Item'#]],2,3),INDEX(_dtRg_Material,,1),INDEX(_dtRg_Material,,2),"-")</f>
        <v>-</v>
      </c>
      <c r="X1858" s="1">
        <f>JuchuZan[[#This Row],[Total Length]]/JuchuZan[[#This Row],[OrderQty]]</f>
        <v>640</v>
      </c>
      <c r="Y1858" s="87">
        <f>JuchuZan[[#This Row],[TotalPrice]]+Y1857</f>
        <v>6991057.3200000031</v>
      </c>
      <c r="Z185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8" s="1">
        <f>JuchuZan[[#This Row],[Total Length]]/JuchuZan[[#This Row],[Total Block]]</f>
        <v>640</v>
      </c>
      <c r="AB1858" s="1">
        <f>JuchuZan[[#This Row],[TotalPrice]]/JuchuZan[[#This Row],[OrderQty]]</f>
        <v>88.59</v>
      </c>
      <c r="AC1858" s="1" t="e">
        <f>_xlfn.XLOOKUP(JuchuZan[[#This Row],[H'#]],#REF!,#REF!,"NA",0)</f>
        <v>#REF!</v>
      </c>
      <c r="AD1858" s="1" t="e">
        <f>_xlfn.XLOOKUP(JuchuZan[[#This Row],[H'#]],#REF!,#REF!,"NA",0)</f>
        <v>#REF!</v>
      </c>
      <c r="AE1858" s="1" t="str">
        <f>_xlfn.XLOOKUP(JuchuZan[[#This Row],[H'#]],[3]Sheet1!$H$2:$H$1079,[3]Sheet1!$B$2:$B$1079,"NA",0)</f>
        <v>NA</v>
      </c>
    </row>
    <row r="1859" spans="1:31" hidden="1">
      <c r="A1859" s="1" t="s">
        <v>4103</v>
      </c>
      <c r="B1859" s="1" t="s">
        <v>3575</v>
      </c>
      <c r="C1859" s="1" t="s">
        <v>3576</v>
      </c>
      <c r="D1859" s="1">
        <v>32</v>
      </c>
      <c r="E1859" s="1">
        <v>0</v>
      </c>
      <c r="F1859" s="1">
        <v>32</v>
      </c>
      <c r="G1859" s="1" t="s">
        <v>215</v>
      </c>
      <c r="H1859" s="1" t="s">
        <v>49</v>
      </c>
      <c r="I1859" s="1" t="s">
        <v>50</v>
      </c>
      <c r="J1859" s="1" t="s">
        <v>397</v>
      </c>
      <c r="K1859" s="1" t="s">
        <v>82</v>
      </c>
      <c r="L1859" s="1" t="s">
        <v>61</v>
      </c>
      <c r="M1859" s="1" t="s">
        <v>38</v>
      </c>
      <c r="N1859" s="1">
        <v>57.68</v>
      </c>
      <c r="O1859" s="2">
        <v>1845.76</v>
      </c>
      <c r="P1859" s="1">
        <v>11</v>
      </c>
      <c r="Q1859" s="1">
        <v>20240520</v>
      </c>
      <c r="R1859" s="1">
        <v>20240520</v>
      </c>
      <c r="S1859" s="1">
        <v>20240520</v>
      </c>
      <c r="T1859" s="1" t="s">
        <v>38</v>
      </c>
      <c r="U1859" s="1" t="b">
        <v>0</v>
      </c>
      <c r="V1859" s="1" t="b">
        <v>0</v>
      </c>
      <c r="W1859" s="1" t="str" cm="1">
        <f t="array" ref="W1859">_xlfn.XLOOKUP(MID(JuchuZan[[#This Row],[Item'#]],2,3),INDEX(_dtRg_Material,,1),INDEX(_dtRg_Material,,2),"-")</f>
        <v>-</v>
      </c>
      <c r="X1859" s="1">
        <f>JuchuZan[[#This Row],[Total Length]]/JuchuZan[[#This Row],[OrderQty]]</f>
        <v>0</v>
      </c>
      <c r="Y1859" s="87">
        <f>JuchuZan[[#This Row],[TotalPrice]]+Y1858</f>
        <v>6992903.0800000029</v>
      </c>
      <c r="Z185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59" s="1">
        <f>JuchuZan[[#This Row],[Total Length]]/JuchuZan[[#This Row],[Total Block]]</f>
        <v>0</v>
      </c>
      <c r="AB1859" s="1">
        <f>JuchuZan[[#This Row],[TotalPrice]]/JuchuZan[[#This Row],[OrderQty]]</f>
        <v>57.68</v>
      </c>
      <c r="AC1859" s="1" t="e">
        <f>_xlfn.XLOOKUP(JuchuZan[[#This Row],[H'#]],#REF!,#REF!,"NA",0)</f>
        <v>#REF!</v>
      </c>
      <c r="AD1859" s="1" t="e">
        <f>_xlfn.XLOOKUP(JuchuZan[[#This Row],[H'#]],#REF!,#REF!,"NA",0)</f>
        <v>#REF!</v>
      </c>
      <c r="AE1859" s="1" t="str">
        <f>_xlfn.XLOOKUP(JuchuZan[[#This Row],[H'#]],[3]Sheet1!$H$2:$H$1079,[3]Sheet1!$B$2:$B$1079,"NA",0)</f>
        <v>NA</v>
      </c>
    </row>
    <row r="1860" spans="1:31" hidden="1">
      <c r="A1860" s="1" t="s">
        <v>4104</v>
      </c>
      <c r="B1860" s="1" t="s">
        <v>2692</v>
      </c>
      <c r="C1860" s="1" t="s">
        <v>2693</v>
      </c>
      <c r="D1860" s="1">
        <v>100</v>
      </c>
      <c r="E1860" s="1">
        <v>63000</v>
      </c>
      <c r="F1860" s="1">
        <v>100</v>
      </c>
      <c r="G1860" s="1" t="s">
        <v>135</v>
      </c>
      <c r="H1860" s="1" t="s">
        <v>172</v>
      </c>
      <c r="I1860" s="1" t="s">
        <v>173</v>
      </c>
      <c r="J1860" s="1" t="s">
        <v>174</v>
      </c>
      <c r="K1860" s="1" t="s">
        <v>38</v>
      </c>
      <c r="L1860" s="1" t="s">
        <v>38</v>
      </c>
      <c r="M1860" s="1" t="s">
        <v>38</v>
      </c>
      <c r="N1860" s="1">
        <v>79.77</v>
      </c>
      <c r="O1860" s="2">
        <v>7977</v>
      </c>
      <c r="P1860" s="1">
        <v>11</v>
      </c>
      <c r="Q1860" s="1">
        <v>20240531</v>
      </c>
      <c r="R1860" s="1">
        <v>20240524</v>
      </c>
      <c r="S1860" s="1">
        <v>20240524</v>
      </c>
      <c r="T1860" s="1" t="s">
        <v>38</v>
      </c>
      <c r="U1860" s="1" t="b">
        <v>0</v>
      </c>
      <c r="V1860" s="1" t="b">
        <v>0</v>
      </c>
      <c r="W1860" s="1" t="str" cm="1">
        <f t="array" ref="W1860">_xlfn.XLOOKUP(MID(JuchuZan[[#This Row],[Item'#]],2,3),INDEX(_dtRg_Material,,1),INDEX(_dtRg_Material,,2),"-")</f>
        <v>M</v>
      </c>
      <c r="X1860" s="1">
        <f>JuchuZan[[#This Row],[Total Length]]/JuchuZan[[#This Row],[OrderQty]]</f>
        <v>630</v>
      </c>
      <c r="Y1860" s="87">
        <f>JuchuZan[[#This Row],[TotalPrice]]+Y1859</f>
        <v>7000880.0800000029</v>
      </c>
      <c r="Z186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0" s="1">
        <f>JuchuZan[[#This Row],[Total Length]]/JuchuZan[[#This Row],[Total Block]]</f>
        <v>630</v>
      </c>
      <c r="AB1860" s="1">
        <f>JuchuZan[[#This Row],[TotalPrice]]/JuchuZan[[#This Row],[OrderQty]]</f>
        <v>79.77</v>
      </c>
      <c r="AC1860" s="1" t="e">
        <f>_xlfn.XLOOKUP(JuchuZan[[#This Row],[H'#]],#REF!,#REF!,"NA",0)</f>
        <v>#REF!</v>
      </c>
      <c r="AD1860" s="1" t="e">
        <f>_xlfn.XLOOKUP(JuchuZan[[#This Row],[H'#]],#REF!,#REF!,"NA",0)</f>
        <v>#REF!</v>
      </c>
      <c r="AE1860" s="1" t="str">
        <f>_xlfn.XLOOKUP(JuchuZan[[#This Row],[H'#]],[3]Sheet1!$H$2:$H$1079,[3]Sheet1!$B$2:$B$1079,"NA",0)</f>
        <v>NA</v>
      </c>
    </row>
    <row r="1861" spans="1:31" hidden="1">
      <c r="A1861" s="1" t="s">
        <v>4105</v>
      </c>
      <c r="B1861" s="1" t="s">
        <v>3222</v>
      </c>
      <c r="C1861" s="1" t="s">
        <v>3223</v>
      </c>
      <c r="D1861" s="1">
        <v>5</v>
      </c>
      <c r="E1861" s="1">
        <v>0</v>
      </c>
      <c r="F1861" s="1">
        <v>5</v>
      </c>
      <c r="G1861" s="1" t="s">
        <v>3224</v>
      </c>
      <c r="H1861" s="1" t="s">
        <v>49</v>
      </c>
      <c r="I1861" s="1" t="s">
        <v>50</v>
      </c>
      <c r="J1861" s="1" t="s">
        <v>81</v>
      </c>
      <c r="K1861" s="1" t="s">
        <v>82</v>
      </c>
      <c r="L1861" s="1" t="s">
        <v>61</v>
      </c>
      <c r="M1861" s="1" t="s">
        <v>53</v>
      </c>
      <c r="N1861" s="1">
        <v>38</v>
      </c>
      <c r="O1861" s="2">
        <v>190</v>
      </c>
      <c r="P1861" s="1">
        <v>11</v>
      </c>
      <c r="Q1861" s="1">
        <v>20240529</v>
      </c>
      <c r="R1861" s="1">
        <v>20240529</v>
      </c>
      <c r="S1861" s="1">
        <v>20240529</v>
      </c>
      <c r="T1861" s="1" t="s">
        <v>38</v>
      </c>
      <c r="U1861" s="1" t="b">
        <v>0</v>
      </c>
      <c r="V1861" s="1" t="b">
        <v>0</v>
      </c>
      <c r="W1861" s="1" t="str" cm="1">
        <f t="array" ref="W1861">_xlfn.XLOOKUP(MID(JuchuZan[[#This Row],[Item'#]],2,3),INDEX(_dtRg_Material,,1),INDEX(_dtRg_Material,,2),"-")</f>
        <v>-</v>
      </c>
      <c r="X1861" s="1">
        <f>JuchuZan[[#This Row],[Total Length]]/JuchuZan[[#This Row],[OrderQty]]</f>
        <v>0</v>
      </c>
      <c r="Y1861" s="87">
        <f>JuchuZan[[#This Row],[TotalPrice]]+Y1860</f>
        <v>7001070.0800000029</v>
      </c>
      <c r="Z186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1" s="1">
        <f>JuchuZan[[#This Row],[Total Length]]/JuchuZan[[#This Row],[Total Block]]</f>
        <v>0</v>
      </c>
      <c r="AB1861" s="1">
        <f>JuchuZan[[#This Row],[TotalPrice]]/JuchuZan[[#This Row],[OrderQty]]</f>
        <v>38</v>
      </c>
      <c r="AC1861" s="1" t="e">
        <f>_xlfn.XLOOKUP(JuchuZan[[#This Row],[H'#]],#REF!,#REF!,"NA",0)</f>
        <v>#REF!</v>
      </c>
      <c r="AD1861" s="1" t="e">
        <f>_xlfn.XLOOKUP(JuchuZan[[#This Row],[H'#]],#REF!,#REF!,"NA",0)</f>
        <v>#REF!</v>
      </c>
      <c r="AE1861" s="1" t="str">
        <f>_xlfn.XLOOKUP(JuchuZan[[#This Row],[H'#]],[3]Sheet1!$H$2:$H$1079,[3]Sheet1!$B$2:$B$1079,"NA",0)</f>
        <v>BLOCK ASSEMBLY (GK)</v>
      </c>
    </row>
    <row r="1862" spans="1:31" hidden="1">
      <c r="A1862" s="1" t="s">
        <v>4106</v>
      </c>
      <c r="B1862" s="1" t="s">
        <v>2692</v>
      </c>
      <c r="C1862" s="1" t="s">
        <v>2693</v>
      </c>
      <c r="D1862" s="1">
        <v>85</v>
      </c>
      <c r="E1862" s="1">
        <v>53550</v>
      </c>
      <c r="F1862" s="1">
        <v>85</v>
      </c>
      <c r="G1862" s="1" t="s">
        <v>135</v>
      </c>
      <c r="H1862" s="1" t="s">
        <v>172</v>
      </c>
      <c r="I1862" s="1" t="s">
        <v>173</v>
      </c>
      <c r="J1862" s="1" t="s">
        <v>174</v>
      </c>
      <c r="K1862" s="1" t="s">
        <v>38</v>
      </c>
      <c r="L1862" s="1" t="s">
        <v>38</v>
      </c>
      <c r="M1862" s="1" t="s">
        <v>38</v>
      </c>
      <c r="N1862" s="1">
        <v>79.77</v>
      </c>
      <c r="O1862" s="2">
        <v>6780.45</v>
      </c>
      <c r="P1862" s="1">
        <v>11</v>
      </c>
      <c r="Q1862" s="1">
        <v>20240531</v>
      </c>
      <c r="R1862" s="1">
        <v>20240531</v>
      </c>
      <c r="S1862" s="1">
        <v>20240531</v>
      </c>
      <c r="T1862" s="1" t="s">
        <v>38</v>
      </c>
      <c r="U1862" s="1" t="b">
        <v>0</v>
      </c>
      <c r="V1862" s="1" t="b">
        <v>0</v>
      </c>
      <c r="W1862" s="1" t="str" cm="1">
        <f t="array" ref="W1862">_xlfn.XLOOKUP(MID(JuchuZan[[#This Row],[Item'#]],2,3),INDEX(_dtRg_Material,,1),INDEX(_dtRg_Material,,2),"-")</f>
        <v>M</v>
      </c>
      <c r="X1862" s="1">
        <f>JuchuZan[[#This Row],[Total Length]]/JuchuZan[[#This Row],[OrderQty]]</f>
        <v>630</v>
      </c>
      <c r="Y1862" s="87">
        <f>JuchuZan[[#This Row],[TotalPrice]]+Y1861</f>
        <v>7007850.5300000031</v>
      </c>
      <c r="Z1862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2" s="1">
        <f>JuchuZan[[#This Row],[Total Length]]/JuchuZan[[#This Row],[Total Block]]</f>
        <v>630</v>
      </c>
      <c r="AB1862" s="1">
        <f>JuchuZan[[#This Row],[TotalPrice]]/JuchuZan[[#This Row],[OrderQty]]</f>
        <v>79.77</v>
      </c>
      <c r="AC1862" s="1" t="e">
        <f>_xlfn.XLOOKUP(JuchuZan[[#This Row],[H'#]],#REF!,#REF!,"NA",0)</f>
        <v>#REF!</v>
      </c>
      <c r="AD1862" s="1" t="e">
        <f>_xlfn.XLOOKUP(JuchuZan[[#This Row],[H'#]],#REF!,#REF!,"NA",0)</f>
        <v>#REF!</v>
      </c>
      <c r="AE1862" s="1" t="str">
        <f>_xlfn.XLOOKUP(JuchuZan[[#This Row],[H'#]],[3]Sheet1!$H$2:$H$1079,[3]Sheet1!$B$2:$B$1079,"NA",0)</f>
        <v>NA</v>
      </c>
    </row>
    <row r="1863" spans="1:31" hidden="1">
      <c r="A1863" s="1" t="s">
        <v>4107</v>
      </c>
      <c r="B1863" s="1" t="s">
        <v>2548</v>
      </c>
      <c r="C1863" s="1" t="s">
        <v>2549</v>
      </c>
      <c r="D1863" s="1">
        <v>76</v>
      </c>
      <c r="E1863" s="1">
        <v>0</v>
      </c>
      <c r="F1863" s="1">
        <v>0</v>
      </c>
      <c r="G1863" s="1" t="s">
        <v>2550</v>
      </c>
      <c r="H1863" s="1" t="s">
        <v>270</v>
      </c>
      <c r="I1863" s="1" t="s">
        <v>271</v>
      </c>
      <c r="J1863" s="1" t="s">
        <v>38</v>
      </c>
      <c r="K1863" s="1" t="s">
        <v>38</v>
      </c>
      <c r="L1863" s="1" t="s">
        <v>38</v>
      </c>
      <c r="M1863" s="1" t="s">
        <v>38</v>
      </c>
      <c r="N1863" s="1">
        <v>479</v>
      </c>
      <c r="O1863" s="2">
        <v>36404</v>
      </c>
      <c r="P1863" s="1">
        <v>11</v>
      </c>
      <c r="Q1863" s="1">
        <v>20240821</v>
      </c>
      <c r="R1863" s="1">
        <v>20240619</v>
      </c>
      <c r="S1863" s="1">
        <v>20240619</v>
      </c>
      <c r="T1863" s="1" t="s">
        <v>38</v>
      </c>
      <c r="U1863" s="1" t="b">
        <v>0</v>
      </c>
      <c r="V1863" s="1" t="b">
        <v>0</v>
      </c>
      <c r="W1863" s="1" t="str" cm="1">
        <f t="array" ref="W1863">_xlfn.XLOOKUP(MID(JuchuZan[[#This Row],[Item'#]],2,3),INDEX(_dtRg_Material,,1),INDEX(_dtRg_Material,,2),"-")</f>
        <v>-</v>
      </c>
      <c r="X1863" s="1">
        <f>JuchuZan[[#This Row],[Total Length]]/JuchuZan[[#This Row],[OrderQty]]</f>
        <v>0</v>
      </c>
      <c r="Y1863" s="87">
        <f>JuchuZan[[#This Row],[TotalPrice]]+Y1862</f>
        <v>7044254.5300000031</v>
      </c>
      <c r="Z1863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3" s="1" t="e">
        <f>JuchuZan[[#This Row],[Total Length]]/JuchuZan[[#This Row],[Total Block]]</f>
        <v>#DIV/0!</v>
      </c>
      <c r="AB1863" s="1">
        <f>JuchuZan[[#This Row],[TotalPrice]]/JuchuZan[[#This Row],[OrderQty]]</f>
        <v>479</v>
      </c>
      <c r="AC1863" s="1" t="e">
        <f>_xlfn.XLOOKUP(JuchuZan[[#This Row],[H'#]],#REF!,#REF!,"NA",0)</f>
        <v>#REF!</v>
      </c>
      <c r="AD1863" s="1" t="e">
        <f>_xlfn.XLOOKUP(JuchuZan[[#This Row],[H'#]],#REF!,#REF!,"NA",0)</f>
        <v>#REF!</v>
      </c>
      <c r="AE1863" s="1" t="str">
        <f>_xlfn.XLOOKUP(JuchuZan[[#This Row],[H'#]],[3]Sheet1!$H$2:$H$1079,[3]Sheet1!$B$2:$B$1079,"NA",0)</f>
        <v>NA</v>
      </c>
    </row>
    <row r="1864" spans="1:31" hidden="1">
      <c r="A1864" s="1" t="s">
        <v>4108</v>
      </c>
      <c r="B1864" s="1" t="s">
        <v>2548</v>
      </c>
      <c r="C1864" s="1" t="s">
        <v>2549</v>
      </c>
      <c r="D1864" s="1">
        <v>14</v>
      </c>
      <c r="E1864" s="1">
        <v>0</v>
      </c>
      <c r="F1864" s="1">
        <v>0</v>
      </c>
      <c r="G1864" s="1" t="s">
        <v>269</v>
      </c>
      <c r="H1864" s="1" t="s">
        <v>270</v>
      </c>
      <c r="I1864" s="1" t="s">
        <v>271</v>
      </c>
      <c r="J1864" s="1" t="s">
        <v>38</v>
      </c>
      <c r="K1864" s="1" t="s">
        <v>38</v>
      </c>
      <c r="L1864" s="1" t="s">
        <v>38</v>
      </c>
      <c r="M1864" s="1" t="s">
        <v>38</v>
      </c>
      <c r="N1864" s="1">
        <v>479</v>
      </c>
      <c r="O1864" s="2">
        <v>6706</v>
      </c>
      <c r="P1864" s="1">
        <v>11</v>
      </c>
      <c r="Q1864" s="1">
        <v>20240627</v>
      </c>
      <c r="R1864" s="1">
        <v>20240627</v>
      </c>
      <c r="S1864" s="1">
        <v>20240627</v>
      </c>
      <c r="T1864" s="1" t="s">
        <v>38</v>
      </c>
      <c r="U1864" s="1" t="b">
        <v>0</v>
      </c>
      <c r="V1864" s="1" t="b">
        <v>0</v>
      </c>
      <c r="W1864" s="1" t="str" cm="1">
        <f t="array" ref="W1864">_xlfn.XLOOKUP(MID(JuchuZan[[#This Row],[Item'#]],2,3),INDEX(_dtRg_Material,,1),INDEX(_dtRg_Material,,2),"-")</f>
        <v>-</v>
      </c>
      <c r="X1864" s="1">
        <f>JuchuZan[[#This Row],[Total Length]]/JuchuZan[[#This Row],[OrderQty]]</f>
        <v>0</v>
      </c>
      <c r="Y1864" s="87">
        <f>JuchuZan[[#This Row],[TotalPrice]]+Y1863</f>
        <v>7050960.5300000031</v>
      </c>
      <c r="Z1864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4" s="1" t="e">
        <f>JuchuZan[[#This Row],[Total Length]]/JuchuZan[[#This Row],[Total Block]]</f>
        <v>#DIV/0!</v>
      </c>
      <c r="AB1864" s="1">
        <f>JuchuZan[[#This Row],[TotalPrice]]/JuchuZan[[#This Row],[OrderQty]]</f>
        <v>479</v>
      </c>
      <c r="AC1864" s="1" t="e">
        <f>_xlfn.XLOOKUP(JuchuZan[[#This Row],[H'#]],#REF!,#REF!,"NA",0)</f>
        <v>#REF!</v>
      </c>
      <c r="AD1864" s="1" t="e">
        <f>_xlfn.XLOOKUP(JuchuZan[[#This Row],[H'#]],#REF!,#REF!,"NA",0)</f>
        <v>#REF!</v>
      </c>
      <c r="AE1864" s="1" t="str">
        <f>_xlfn.XLOOKUP(JuchuZan[[#This Row],[H'#]],[3]Sheet1!$H$2:$H$1079,[3]Sheet1!$B$2:$B$1079,"NA",0)</f>
        <v>NA</v>
      </c>
    </row>
    <row r="1865" spans="1:31" hidden="1">
      <c r="A1865" s="1" t="s">
        <v>4109</v>
      </c>
      <c r="B1865" s="1" t="s">
        <v>2548</v>
      </c>
      <c r="C1865" s="1" t="s">
        <v>2549</v>
      </c>
      <c r="D1865" s="1">
        <v>50</v>
      </c>
      <c r="E1865" s="1">
        <v>0</v>
      </c>
      <c r="F1865" s="1">
        <v>0</v>
      </c>
      <c r="G1865" s="1" t="s">
        <v>2550</v>
      </c>
      <c r="H1865" s="1" t="s">
        <v>270</v>
      </c>
      <c r="I1865" s="1" t="s">
        <v>271</v>
      </c>
      <c r="J1865" s="1" t="s">
        <v>38</v>
      </c>
      <c r="K1865" s="1" t="s">
        <v>38</v>
      </c>
      <c r="L1865" s="1" t="s">
        <v>38</v>
      </c>
      <c r="M1865" s="1" t="s">
        <v>38</v>
      </c>
      <c r="N1865" s="1">
        <v>479</v>
      </c>
      <c r="O1865" s="2">
        <v>23950</v>
      </c>
      <c r="P1865" s="1">
        <v>11</v>
      </c>
      <c r="Q1865" s="1">
        <v>20240821</v>
      </c>
      <c r="R1865" s="1">
        <v>20240710</v>
      </c>
      <c r="S1865" s="1">
        <v>20240710</v>
      </c>
      <c r="T1865" s="1" t="s">
        <v>38</v>
      </c>
      <c r="U1865" s="1" t="b">
        <v>0</v>
      </c>
      <c r="V1865" s="1" t="b">
        <v>0</v>
      </c>
      <c r="W1865" s="1" t="str" cm="1">
        <f t="array" ref="W1865">_xlfn.XLOOKUP(MID(JuchuZan[[#This Row],[Item'#]],2,3),INDEX(_dtRg_Material,,1),INDEX(_dtRg_Material,,2),"-")</f>
        <v>-</v>
      </c>
      <c r="X1865" s="1">
        <f>JuchuZan[[#This Row],[Total Length]]/JuchuZan[[#This Row],[OrderQty]]</f>
        <v>0</v>
      </c>
      <c r="Y1865" s="87">
        <f>JuchuZan[[#This Row],[TotalPrice]]+Y1864</f>
        <v>7074910.5300000031</v>
      </c>
      <c r="Z1865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5" s="1" t="e">
        <f>JuchuZan[[#This Row],[Total Length]]/JuchuZan[[#This Row],[Total Block]]</f>
        <v>#DIV/0!</v>
      </c>
      <c r="AB1865" s="1">
        <f>JuchuZan[[#This Row],[TotalPrice]]/JuchuZan[[#This Row],[OrderQty]]</f>
        <v>479</v>
      </c>
      <c r="AC1865" s="1" t="e">
        <f>_xlfn.XLOOKUP(JuchuZan[[#This Row],[H'#]],#REF!,#REF!,"NA",0)</f>
        <v>#REF!</v>
      </c>
      <c r="AD1865" s="1" t="e">
        <f>_xlfn.XLOOKUP(JuchuZan[[#This Row],[H'#]],#REF!,#REF!,"NA",0)</f>
        <v>#REF!</v>
      </c>
      <c r="AE1865" s="1" t="str">
        <f>_xlfn.XLOOKUP(JuchuZan[[#This Row],[H'#]],[3]Sheet1!$H$2:$H$1079,[3]Sheet1!$B$2:$B$1079,"NA",0)</f>
        <v>NA</v>
      </c>
    </row>
    <row r="1866" spans="1:31" hidden="1">
      <c r="A1866" s="1" t="s">
        <v>4110</v>
      </c>
      <c r="B1866" s="1" t="s">
        <v>2548</v>
      </c>
      <c r="C1866" s="1" t="s">
        <v>2549</v>
      </c>
      <c r="D1866" s="1">
        <v>50</v>
      </c>
      <c r="E1866" s="1">
        <v>0</v>
      </c>
      <c r="F1866" s="1">
        <v>0</v>
      </c>
      <c r="G1866" s="1" t="s">
        <v>2550</v>
      </c>
      <c r="H1866" s="1" t="s">
        <v>270</v>
      </c>
      <c r="I1866" s="1" t="s">
        <v>271</v>
      </c>
      <c r="J1866" s="1" t="s">
        <v>38</v>
      </c>
      <c r="K1866" s="1" t="s">
        <v>38</v>
      </c>
      <c r="L1866" s="1" t="s">
        <v>38</v>
      </c>
      <c r="M1866" s="1" t="s">
        <v>38</v>
      </c>
      <c r="N1866" s="1">
        <v>479</v>
      </c>
      <c r="O1866" s="2">
        <v>23950</v>
      </c>
      <c r="P1866" s="1">
        <v>11</v>
      </c>
      <c r="Q1866" s="1">
        <v>20240821</v>
      </c>
      <c r="R1866" s="1">
        <v>20240731</v>
      </c>
      <c r="S1866" s="1">
        <v>20240731</v>
      </c>
      <c r="T1866" s="1" t="s">
        <v>38</v>
      </c>
      <c r="U1866" s="1" t="b">
        <v>0</v>
      </c>
      <c r="V1866" s="1" t="b">
        <v>0</v>
      </c>
      <c r="W1866" s="1" t="str" cm="1">
        <f t="array" ref="W1866">_xlfn.XLOOKUP(MID(JuchuZan[[#This Row],[Item'#]],2,3),INDEX(_dtRg_Material,,1),INDEX(_dtRg_Material,,2),"-")</f>
        <v>-</v>
      </c>
      <c r="X1866" s="1">
        <f>JuchuZan[[#This Row],[Total Length]]/JuchuZan[[#This Row],[OrderQty]]</f>
        <v>0</v>
      </c>
      <c r="Y1866" s="87">
        <f>JuchuZan[[#This Row],[TotalPrice]]+Y1865</f>
        <v>7098860.5300000031</v>
      </c>
      <c r="Z1866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6" s="1" t="e">
        <f>JuchuZan[[#This Row],[Total Length]]/JuchuZan[[#This Row],[Total Block]]</f>
        <v>#DIV/0!</v>
      </c>
      <c r="AB1866" s="1">
        <f>JuchuZan[[#This Row],[TotalPrice]]/JuchuZan[[#This Row],[OrderQty]]</f>
        <v>479</v>
      </c>
      <c r="AC1866" s="1" t="e">
        <f>_xlfn.XLOOKUP(JuchuZan[[#This Row],[H'#]],#REF!,#REF!,"NA",0)</f>
        <v>#REF!</v>
      </c>
      <c r="AD1866" s="1" t="e">
        <f>_xlfn.XLOOKUP(JuchuZan[[#This Row],[H'#]],#REF!,#REF!,"NA",0)</f>
        <v>#REF!</v>
      </c>
      <c r="AE1866" s="1" t="str">
        <f>_xlfn.XLOOKUP(JuchuZan[[#This Row],[H'#]],[3]Sheet1!$H$2:$H$1079,[3]Sheet1!$B$2:$B$1079,"NA",0)</f>
        <v>NA</v>
      </c>
    </row>
    <row r="1867" spans="1:31" hidden="1">
      <c r="A1867" s="1" t="s">
        <v>4111</v>
      </c>
      <c r="B1867" s="1" t="s">
        <v>2548</v>
      </c>
      <c r="C1867" s="1" t="s">
        <v>2549</v>
      </c>
      <c r="D1867" s="1">
        <v>50</v>
      </c>
      <c r="E1867" s="1">
        <v>0</v>
      </c>
      <c r="F1867" s="1">
        <v>0</v>
      </c>
      <c r="G1867" s="1" t="s">
        <v>2550</v>
      </c>
      <c r="H1867" s="1" t="s">
        <v>270</v>
      </c>
      <c r="I1867" s="1" t="s">
        <v>271</v>
      </c>
      <c r="J1867" s="1" t="s">
        <v>38</v>
      </c>
      <c r="K1867" s="1" t="s">
        <v>38</v>
      </c>
      <c r="L1867" s="1" t="s">
        <v>38</v>
      </c>
      <c r="M1867" s="1" t="s">
        <v>38</v>
      </c>
      <c r="N1867" s="1">
        <v>479</v>
      </c>
      <c r="O1867" s="2">
        <v>23950</v>
      </c>
      <c r="P1867" s="1">
        <v>11</v>
      </c>
      <c r="Q1867" s="1">
        <v>20240821</v>
      </c>
      <c r="R1867" s="1">
        <v>20240821</v>
      </c>
      <c r="S1867" s="1">
        <v>20240821</v>
      </c>
      <c r="T1867" s="1" t="s">
        <v>38</v>
      </c>
      <c r="U1867" s="1" t="b">
        <v>0</v>
      </c>
      <c r="V1867" s="1" t="b">
        <v>0</v>
      </c>
      <c r="W1867" s="1" t="str" cm="1">
        <f t="array" ref="W1867">_xlfn.XLOOKUP(MID(JuchuZan[[#This Row],[Item'#]],2,3),INDEX(_dtRg_Material,,1),INDEX(_dtRg_Material,,2),"-")</f>
        <v>-</v>
      </c>
      <c r="X1867" s="1">
        <f>JuchuZan[[#This Row],[Total Length]]/JuchuZan[[#This Row],[OrderQty]]</f>
        <v>0</v>
      </c>
      <c r="Y1867" s="87">
        <f>JuchuZan[[#This Row],[TotalPrice]]+Y1866</f>
        <v>7122810.5300000031</v>
      </c>
      <c r="Z1867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7" s="1" t="e">
        <f>JuchuZan[[#This Row],[Total Length]]/JuchuZan[[#This Row],[Total Block]]</f>
        <v>#DIV/0!</v>
      </c>
      <c r="AB1867" s="1">
        <f>JuchuZan[[#This Row],[TotalPrice]]/JuchuZan[[#This Row],[OrderQty]]</f>
        <v>479</v>
      </c>
      <c r="AC1867" s="1" t="e">
        <f>_xlfn.XLOOKUP(JuchuZan[[#This Row],[H'#]],#REF!,#REF!,"NA",0)</f>
        <v>#REF!</v>
      </c>
      <c r="AD1867" s="1" t="e">
        <f>_xlfn.XLOOKUP(JuchuZan[[#This Row],[H'#]],#REF!,#REF!,"NA",0)</f>
        <v>#REF!</v>
      </c>
      <c r="AE1867" s="1" t="str">
        <f>_xlfn.XLOOKUP(JuchuZan[[#This Row],[H'#]],[3]Sheet1!$H$2:$H$1079,[3]Sheet1!$B$2:$B$1079,"NA",0)</f>
        <v>NA</v>
      </c>
    </row>
    <row r="1868" spans="1:31" hidden="1">
      <c r="A1868" s="1" t="s">
        <v>4112</v>
      </c>
      <c r="B1868" s="1" t="s">
        <v>4113</v>
      </c>
      <c r="C1868" s="1" t="s">
        <v>4114</v>
      </c>
      <c r="D1868" s="1">
        <v>50</v>
      </c>
      <c r="E1868" s="1">
        <v>0</v>
      </c>
      <c r="F1868" s="1">
        <v>50</v>
      </c>
      <c r="G1868" s="1" t="s">
        <v>1149</v>
      </c>
      <c r="H1868" s="1" t="s">
        <v>89</v>
      </c>
      <c r="I1868" s="1" t="s">
        <v>67</v>
      </c>
      <c r="J1868" s="1" t="s">
        <v>114</v>
      </c>
      <c r="K1868" s="1" t="s">
        <v>207</v>
      </c>
      <c r="L1868" s="1" t="s">
        <v>61</v>
      </c>
      <c r="M1868" s="1" t="s">
        <v>38</v>
      </c>
      <c r="N1868" s="1">
        <v>26.25</v>
      </c>
      <c r="O1868" s="2">
        <v>1312.5</v>
      </c>
      <c r="P1868" s="1">
        <v>11</v>
      </c>
      <c r="Q1868" s="1">
        <v>20240903</v>
      </c>
      <c r="R1868" s="1">
        <v>20240903</v>
      </c>
      <c r="S1868" s="1">
        <v>0</v>
      </c>
      <c r="T1868" s="1" t="s">
        <v>38</v>
      </c>
      <c r="U1868" s="1" t="b">
        <v>0</v>
      </c>
      <c r="V1868" s="1" t="b">
        <v>0</v>
      </c>
      <c r="W1868" s="1" t="str" cm="1">
        <f t="array" ref="W1868">_xlfn.XLOOKUP(MID(JuchuZan[[#This Row],[Item'#]],2,3),INDEX(_dtRg_Material,,1),INDEX(_dtRg_Material,,2),"-")</f>
        <v>-</v>
      </c>
      <c r="X1868" s="1">
        <f>JuchuZan[[#This Row],[Total Length]]/JuchuZan[[#This Row],[OrderQty]]</f>
        <v>0</v>
      </c>
      <c r="Y1868" s="87">
        <f>JuchuZan[[#This Row],[TotalPrice]]+Y1867</f>
        <v>7124123.0300000031</v>
      </c>
      <c r="Z1868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8" s="1">
        <f>JuchuZan[[#This Row],[Total Length]]/JuchuZan[[#This Row],[Total Block]]</f>
        <v>0</v>
      </c>
      <c r="AB1868" s="1">
        <f>JuchuZan[[#This Row],[TotalPrice]]/JuchuZan[[#This Row],[OrderQty]]</f>
        <v>26.25</v>
      </c>
      <c r="AC1868" s="1" t="e">
        <f>_xlfn.XLOOKUP(JuchuZan[[#This Row],[H'#]],#REF!,#REF!,"NA",0)</f>
        <v>#REF!</v>
      </c>
      <c r="AD1868" s="1" t="e">
        <f>_xlfn.XLOOKUP(JuchuZan[[#This Row],[H'#]],#REF!,#REF!,"NA",0)</f>
        <v>#REF!</v>
      </c>
      <c r="AE1868" s="1" t="str">
        <f>_xlfn.XLOOKUP(JuchuZan[[#This Row],[H'#]],[3]Sheet1!$H$2:$H$1079,[3]Sheet1!$B$2:$B$1079,"NA",0)</f>
        <v>NA</v>
      </c>
    </row>
    <row r="1869" spans="1:31" hidden="1">
      <c r="A1869" s="1" t="s">
        <v>4115</v>
      </c>
      <c r="B1869" s="1" t="s">
        <v>4113</v>
      </c>
      <c r="C1869" s="1" t="s">
        <v>4114</v>
      </c>
      <c r="D1869" s="1">
        <v>50</v>
      </c>
      <c r="E1869" s="1">
        <v>0</v>
      </c>
      <c r="F1869" s="1">
        <v>50</v>
      </c>
      <c r="G1869" s="1" t="s">
        <v>1149</v>
      </c>
      <c r="H1869" s="1" t="s">
        <v>89</v>
      </c>
      <c r="I1869" s="1" t="s">
        <v>67</v>
      </c>
      <c r="J1869" s="1" t="s">
        <v>114</v>
      </c>
      <c r="K1869" s="1" t="s">
        <v>207</v>
      </c>
      <c r="L1869" s="1" t="s">
        <v>61</v>
      </c>
      <c r="M1869" s="1" t="s">
        <v>38</v>
      </c>
      <c r="N1869" s="1">
        <v>26.25</v>
      </c>
      <c r="O1869" s="2">
        <v>1312.5</v>
      </c>
      <c r="P1869" s="1">
        <v>11</v>
      </c>
      <c r="Q1869" s="1">
        <v>20240917</v>
      </c>
      <c r="R1869" s="1">
        <v>20240917</v>
      </c>
      <c r="S1869" s="1">
        <v>0</v>
      </c>
      <c r="T1869" s="1" t="s">
        <v>38</v>
      </c>
      <c r="U1869" s="1" t="b">
        <v>0</v>
      </c>
      <c r="V1869" s="1" t="b">
        <v>0</v>
      </c>
      <c r="W1869" s="1" t="str" cm="1">
        <f t="array" ref="W1869">_xlfn.XLOOKUP(MID(JuchuZan[[#This Row],[Item'#]],2,3),INDEX(_dtRg_Material,,1),INDEX(_dtRg_Material,,2),"-")</f>
        <v>-</v>
      </c>
      <c r="X1869" s="1">
        <f>JuchuZan[[#This Row],[Total Length]]/JuchuZan[[#This Row],[OrderQty]]</f>
        <v>0</v>
      </c>
      <c r="Y1869" s="87">
        <f>JuchuZan[[#This Row],[TotalPrice]]+Y1868</f>
        <v>7125435.5300000031</v>
      </c>
      <c r="Z1869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69" s="1">
        <f>JuchuZan[[#This Row],[Total Length]]/JuchuZan[[#This Row],[Total Block]]</f>
        <v>0</v>
      </c>
      <c r="AB1869" s="1">
        <f>JuchuZan[[#This Row],[TotalPrice]]/JuchuZan[[#This Row],[OrderQty]]</f>
        <v>26.25</v>
      </c>
      <c r="AC1869" s="1" t="e">
        <f>_xlfn.XLOOKUP(JuchuZan[[#This Row],[H'#]],#REF!,#REF!,"NA",0)</f>
        <v>#REF!</v>
      </c>
      <c r="AD1869" s="1" t="e">
        <f>_xlfn.XLOOKUP(JuchuZan[[#This Row],[H'#]],#REF!,#REF!,"NA",0)</f>
        <v>#REF!</v>
      </c>
      <c r="AE1869" s="1" t="str">
        <f>_xlfn.XLOOKUP(JuchuZan[[#This Row],[H'#]],[3]Sheet1!$H$2:$H$1079,[3]Sheet1!$B$2:$B$1079,"NA",0)</f>
        <v>NA</v>
      </c>
    </row>
    <row r="1870" spans="1:31" hidden="1">
      <c r="A1870" s="1" t="s">
        <v>4116</v>
      </c>
      <c r="B1870" s="1" t="s">
        <v>840</v>
      </c>
      <c r="C1870" s="1" t="s">
        <v>841</v>
      </c>
      <c r="D1870" s="1">
        <v>1</v>
      </c>
      <c r="E1870" s="1">
        <v>0</v>
      </c>
      <c r="F1870" s="1">
        <v>1</v>
      </c>
      <c r="G1870" s="1" t="s">
        <v>269</v>
      </c>
      <c r="H1870" s="1" t="s">
        <v>270</v>
      </c>
      <c r="I1870" s="1" t="s">
        <v>271</v>
      </c>
      <c r="J1870" s="1" t="s">
        <v>38</v>
      </c>
      <c r="K1870" s="1" t="s">
        <v>38</v>
      </c>
      <c r="L1870" s="1" t="s">
        <v>38</v>
      </c>
      <c r="M1870" s="1" t="s">
        <v>38</v>
      </c>
      <c r="N1870" s="1">
        <v>1929</v>
      </c>
      <c r="O1870" s="2">
        <v>1929</v>
      </c>
      <c r="P1870" s="1">
        <v>11</v>
      </c>
      <c r="Q1870" s="1">
        <v>20240813</v>
      </c>
      <c r="R1870" s="1">
        <v>20241231</v>
      </c>
      <c r="S1870" s="1">
        <v>20241231</v>
      </c>
      <c r="T1870" s="1" t="s">
        <v>38</v>
      </c>
      <c r="U1870" s="1" t="b">
        <v>0</v>
      </c>
      <c r="V1870" s="1" t="b">
        <v>0</v>
      </c>
      <c r="W1870" s="1" t="str" cm="1">
        <f t="array" ref="W1870">_xlfn.XLOOKUP(MID(JuchuZan[[#This Row],[Item'#]],2,3),INDEX(_dtRg_Material,,1),INDEX(_dtRg_Material,,2),"-")</f>
        <v>-</v>
      </c>
      <c r="X1870" s="1">
        <f>JuchuZan[[#This Row],[Total Length]]/JuchuZan[[#This Row],[OrderQty]]</f>
        <v>0</v>
      </c>
      <c r="Y1870" s="87">
        <f>JuchuZan[[#This Row],[TotalPrice]]+Y1869</f>
        <v>7127364.5300000031</v>
      </c>
      <c r="Z1870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70" s="1">
        <f>JuchuZan[[#This Row],[Total Length]]/JuchuZan[[#This Row],[Total Block]]</f>
        <v>0</v>
      </c>
      <c r="AB1870" s="1">
        <f>JuchuZan[[#This Row],[TotalPrice]]/JuchuZan[[#This Row],[OrderQty]]</f>
        <v>1929</v>
      </c>
      <c r="AC1870" s="1" t="e">
        <f>_xlfn.XLOOKUP(JuchuZan[[#This Row],[H'#]],#REF!,#REF!,"NA",0)</f>
        <v>#REF!</v>
      </c>
      <c r="AD1870" s="1" t="e">
        <f>_xlfn.XLOOKUP(JuchuZan[[#This Row],[H'#]],#REF!,#REF!,"NA",0)</f>
        <v>#REF!</v>
      </c>
      <c r="AE1870" s="1" t="str">
        <f>_xlfn.XLOOKUP(JuchuZan[[#This Row],[H'#]],[3]Sheet1!$H$2:$H$1079,[3]Sheet1!$B$2:$B$1079,"NA",0)</f>
        <v>NA</v>
      </c>
    </row>
    <row r="1871" spans="1:31" hidden="1">
      <c r="A1871" s="1" t="s">
        <v>4117</v>
      </c>
      <c r="B1871" s="1" t="s">
        <v>4118</v>
      </c>
      <c r="C1871" s="1" t="s">
        <v>4119</v>
      </c>
      <c r="D1871" s="1">
        <v>1</v>
      </c>
      <c r="E1871" s="1">
        <v>0</v>
      </c>
      <c r="F1871" s="1">
        <v>0</v>
      </c>
      <c r="G1871" s="1" t="s">
        <v>269</v>
      </c>
      <c r="H1871" s="1" t="s">
        <v>270</v>
      </c>
      <c r="I1871" s="1" t="s">
        <v>271</v>
      </c>
      <c r="J1871" s="1" t="s">
        <v>38</v>
      </c>
      <c r="K1871" s="1" t="s">
        <v>38</v>
      </c>
      <c r="L1871" s="1" t="s">
        <v>38</v>
      </c>
      <c r="M1871" s="1" t="s">
        <v>38</v>
      </c>
      <c r="N1871" s="1">
        <v>1838</v>
      </c>
      <c r="O1871" s="2">
        <v>1838</v>
      </c>
      <c r="P1871" s="1">
        <v>11</v>
      </c>
      <c r="Q1871" s="1">
        <v>20230921</v>
      </c>
      <c r="R1871" s="1">
        <v>20241231</v>
      </c>
      <c r="S1871" s="1">
        <v>20241231</v>
      </c>
      <c r="T1871" s="1" t="s">
        <v>38</v>
      </c>
      <c r="U1871" s="1" t="b">
        <v>0</v>
      </c>
      <c r="V1871" s="1" t="b">
        <v>0</v>
      </c>
      <c r="W1871" s="1" t="str" cm="1">
        <f t="array" ref="W1871">_xlfn.XLOOKUP(MID(JuchuZan[[#This Row],[Item'#]],2,3),INDEX(_dtRg_Material,,1),INDEX(_dtRg_Material,,2),"-")</f>
        <v>-</v>
      </c>
      <c r="X1871" s="1">
        <f>JuchuZan[[#This Row],[Total Length]]/JuchuZan[[#This Row],[OrderQty]]</f>
        <v>0</v>
      </c>
      <c r="Y1871" s="87">
        <f>JuchuZan[[#This Row],[TotalPrice]]+Y1870</f>
        <v>7129202.5300000031</v>
      </c>
      <c r="Z1871" s="1" t="str">
        <f>IF(AND(COUNTIF(JuchuZan[[#This Row],[CustomerName]],"*HAAS*")&gt;0,OR(JuchuZan[[#This Row],[Model]]&amp;JuchuZan[[#This Row],[Size]]="HSR35",JuchuZan[[#This Row],[Model]]&amp;JuchuZan[[#This Row],[Size]]="HSR45",JuchuZan[[#This Row],[Model]]&amp;JuchuZan[[#This Row],[Size]]="SHS30",JuchuZan[[#This Row],[Model]]&amp;JuchuZan[[#This Row],[Size]]="HDR35")),"HAAS","-")</f>
        <v>-</v>
      </c>
      <c r="AA1871" s="1" t="e">
        <f>JuchuZan[[#This Row],[Total Length]]/JuchuZan[[#This Row],[Total Block]]</f>
        <v>#DIV/0!</v>
      </c>
      <c r="AB1871" s="1">
        <f>JuchuZan[[#This Row],[TotalPrice]]/JuchuZan[[#This Row],[OrderQty]]</f>
        <v>1838</v>
      </c>
      <c r="AC1871" s="1" t="e">
        <f>_xlfn.XLOOKUP(JuchuZan[[#This Row],[H'#]],#REF!,#REF!,"NA",0)</f>
        <v>#REF!</v>
      </c>
      <c r="AD1871" s="1" t="e">
        <f>_xlfn.XLOOKUP(JuchuZan[[#This Row],[H'#]],#REF!,#REF!,"NA",0)</f>
        <v>#REF!</v>
      </c>
      <c r="AE1871" s="1" t="str">
        <f>_xlfn.XLOOKUP(JuchuZan[[#This Row],[H'#]],[3]Sheet1!$H$2:$H$1079,[3]Sheet1!$B$2:$B$1079,"NA",0)</f>
        <v>NA</v>
      </c>
    </row>
    <row r="1872" spans="1:31">
      <c r="E1872" s="3">
        <f>SUBTOTAL(109,JuchuZan[Total Length])/1000</f>
        <v>12953.418</v>
      </c>
      <c r="F1872" s="3">
        <f>SUBTOTAL(109,JuchuZan[Total Block])</f>
        <v>29858</v>
      </c>
      <c r="O1872" s="3">
        <f>SUBTOTAL(109,JuchuZan[TotalPrice])</f>
        <v>2701279.5600000015</v>
      </c>
      <c r="Y1872" s="4"/>
    </row>
    <row r="1873" spans="5:15">
      <c r="E1873" s="5">
        <f>JuchuZan[[#Totals],[Total Length]]/20</f>
        <v>647.67089999999996</v>
      </c>
      <c r="F1873" s="5">
        <f>JuchuZan[[#Totals],[Total Block]]/20</f>
        <v>1492.9</v>
      </c>
      <c r="O1873" s="5">
        <v>2700000</v>
      </c>
    </row>
    <row r="1874" spans="5:15">
      <c r="O1874" s="6">
        <f>O1873-JuchuZan[[#Totals],[TotalPrice]]</f>
        <v>-1279.5600000014529</v>
      </c>
    </row>
    <row r="1875" spans="5:15">
      <c r="E1875" s="3"/>
      <c r="F1875" s="3"/>
    </row>
    <row r="1876" spans="5:15">
      <c r="E1876" s="3"/>
      <c r="F1876" s="3"/>
      <c r="O1876" s="3"/>
    </row>
    <row r="1877" spans="5:15">
      <c r="E1877" s="3"/>
    </row>
    <row r="1878" spans="5:15">
      <c r="E1878" s="3"/>
      <c r="F1878" s="3"/>
    </row>
    <row r="1879" spans="5:15">
      <c r="E1879" s="3"/>
      <c r="F1879" s="3"/>
    </row>
  </sheetData>
  <phoneticPr fontId="3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ABFB-6D5C-4EC4-8489-A4877D3BB219}">
  <dimension ref="A1"/>
  <sheetViews>
    <sheetView workbookViewId="0">
      <selection activeCell="J20" sqref="J20"/>
    </sheetView>
  </sheetViews>
  <sheetFormatPr defaultRowHeight="15"/>
  <sheetData/>
  <phoneticPr fontId="3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1FC7-B0E3-479D-A4E5-C1B4F8D5EDED}">
  <sheetPr>
    <pageSetUpPr fitToPage="1"/>
  </sheetPr>
  <dimension ref="A1:P102"/>
  <sheetViews>
    <sheetView zoomScaleNormal="100" workbookViewId="0">
      <pane ySplit="2" topLeftCell="A3" activePane="bottomLeft" state="frozen"/>
      <selection sqref="A1:G1"/>
      <selection pane="bottomLeft" activeCell="H44" sqref="H44"/>
    </sheetView>
  </sheetViews>
  <sheetFormatPr defaultColWidth="9.140625" defaultRowHeight="12.75"/>
  <cols>
    <col min="1" max="1" width="9" style="7" bestFit="1" customWidth="1"/>
    <col min="2" max="2" width="9" style="85" bestFit="1" customWidth="1"/>
    <col min="3" max="3" width="9.140625" style="7" bestFit="1" customWidth="1"/>
    <col min="4" max="5" width="9" style="7" bestFit="1" customWidth="1"/>
    <col min="6" max="6" width="16.140625" style="7" bestFit="1" customWidth="1"/>
    <col min="7" max="7" width="38" style="7" bestFit="1" customWidth="1"/>
    <col min="8" max="8" width="5.28515625" style="7" customWidth="1"/>
    <col min="9" max="9" width="31.42578125" style="7" customWidth="1"/>
    <col min="10" max="10" width="6.140625" style="7" bestFit="1" customWidth="1"/>
    <col min="11" max="11" width="13.5703125" style="83" bestFit="1" customWidth="1"/>
    <col min="12" max="12" width="4.140625" style="7" customWidth="1"/>
    <col min="13" max="13" width="100.7109375" style="7" customWidth="1"/>
    <col min="14" max="14" width="6.42578125" style="13" bestFit="1" customWidth="1"/>
    <col min="15" max="15" width="10.5703125" style="14" bestFit="1" customWidth="1"/>
    <col min="16" max="16" width="11.5703125" style="14" bestFit="1" customWidth="1"/>
    <col min="17" max="16384" width="9.140625" style="36"/>
  </cols>
  <sheetData>
    <row r="1" spans="1:14" ht="15.75" customHeight="1" thickBot="1">
      <c r="B1" s="8"/>
      <c r="C1" s="9"/>
      <c r="D1" s="9"/>
      <c r="E1" s="9"/>
      <c r="G1" s="10" t="s">
        <v>4122</v>
      </c>
      <c r="K1" s="11"/>
      <c r="L1" s="12"/>
    </row>
    <row r="2" spans="1:14" ht="15.75" customHeight="1" thickBot="1">
      <c r="A2" s="15" t="s">
        <v>4123</v>
      </c>
      <c r="B2" s="16" t="s">
        <v>4124</v>
      </c>
      <c r="C2" s="17" t="s">
        <v>0</v>
      </c>
      <c r="D2" s="17" t="s">
        <v>4120</v>
      </c>
      <c r="E2" s="17" t="s">
        <v>4121</v>
      </c>
      <c r="F2" s="17" t="s">
        <v>4125</v>
      </c>
      <c r="G2" s="17" t="s">
        <v>4126</v>
      </c>
      <c r="H2" s="17" t="s">
        <v>4127</v>
      </c>
      <c r="I2" s="17" t="s">
        <v>4128</v>
      </c>
      <c r="J2" s="17" t="s">
        <v>10</v>
      </c>
      <c r="K2" s="18" t="s">
        <v>4129</v>
      </c>
      <c r="L2" s="17" t="s">
        <v>15</v>
      </c>
      <c r="M2" s="19" t="s">
        <v>4130</v>
      </c>
      <c r="N2" s="20" t="s">
        <v>4131</v>
      </c>
    </row>
    <row r="3" spans="1:14">
      <c r="A3" s="21">
        <f>_xlfn.XLOOKUP(C3,'[5]Juchu Zan'!$F$2:$F$15000,'[5]Juchu Zan'!$A$2:$A$15000,"Not found",0)</f>
        <v>20230608</v>
      </c>
      <c r="B3" s="22">
        <f>_xlfn.XLOOKUP(C3,'[5]Juchu Zan'!$F$2:$F$15000,'[5]Juchu Zan'!$B$2:$B$15000,"Not found",0)</f>
        <v>20230905</v>
      </c>
      <c r="C3" s="23" t="s">
        <v>399</v>
      </c>
      <c r="D3" s="22">
        <f>VLOOKUP(C3,'[5]Juchu Zan'!$F$1:$AF$7595,27,0)</f>
        <v>20230905</v>
      </c>
      <c r="E3" s="22">
        <f>VLOOKUP(C3,'[5]Juchu Zan'!$F$1:$AH$7595,29,0)</f>
        <v>20230905</v>
      </c>
      <c r="F3" s="22" t="str">
        <f>VLOOKUP(C3,'[5]Juchu Zan'!$F$1:$G$7595,2,0)</f>
        <v>176051020806106</v>
      </c>
      <c r="G3" s="22" t="str">
        <f>VLOOKUP(C3,'[5]Juchu Zan'!$F$1:$H$7595,3,0)</f>
        <v>GL20N-047-X-B05-Z-N-N-N-Y-A208061(R)</v>
      </c>
      <c r="H3" s="22">
        <f>VLOOKUP(C3,'[5]Juchu Zan'!$F$1:$I$7595,4,0)</f>
        <v>2</v>
      </c>
      <c r="I3" s="22" t="str">
        <f>VLOOKUP(C3,'[5]Juchu Zan'!$F$1:$L$7595,7,0)</f>
        <v>GED INTEGRATED SOLUTIONS</v>
      </c>
      <c r="J3" s="22" t="str">
        <f>VLOOKUP(C3,'[5]Juchu Zan'!$F$1:$N$7595,9,0)</f>
        <v>GL</v>
      </c>
      <c r="K3" s="24">
        <f>VLOOKUP(C3,'[5]Juchu Zan'!$F$1:$T$7595,15,0)</f>
        <v>3432</v>
      </c>
      <c r="L3" s="22" t="str">
        <f>VLOOKUP(C3,'[5]Juchu Zan'!$F$1:$U$7595,16,0)</f>
        <v>11</v>
      </c>
      <c r="M3" s="25" t="s">
        <v>4132</v>
      </c>
      <c r="N3" s="26">
        <f t="shared" ref="N3:N26" ca="1" si="0">IF(M3&lt;&gt;"",IF(N3&lt;&gt;"",N3,NOW()),"")</f>
        <v>45152.443251504628</v>
      </c>
    </row>
    <row r="4" spans="1:14">
      <c r="A4" s="21">
        <f>_xlfn.XLOOKUP(C4,'[5]Juchu Zan'!$F$2:$F$15000,'[5]Juchu Zan'!$A$2:$A$15000,"Not found",0)</f>
        <v>20230608</v>
      </c>
      <c r="B4" s="22">
        <f>_xlfn.XLOOKUP(C4,'[5]Juchu Zan'!$F$2:$F$15000,'[5]Juchu Zan'!$B$2:$B$15000,"Not found",0)</f>
        <v>20230906</v>
      </c>
      <c r="C4" s="23" t="s">
        <v>500</v>
      </c>
      <c r="D4" s="22">
        <f>VLOOKUP(C4,'[5]Juchu Zan'!$F$1:$AF$7595,27,0)</f>
        <v>20230906</v>
      </c>
      <c r="E4" s="22">
        <f>VLOOKUP(C4,'[5]Juchu Zan'!$F$1:$AH$7595,29,0)</f>
        <v>20230906</v>
      </c>
      <c r="F4" s="22" t="str">
        <f>VLOOKUP(C4,'[5]Juchu Zan'!$F$1:$G$7595,2,0)</f>
        <v>176051020869906</v>
      </c>
      <c r="G4" s="22" t="str">
        <f>VLOOKUP(C4,'[5]Juchu Zan'!$F$1:$H$7595,3,0)</f>
        <v>GL20N-047-X-B05-Z-N-N-N-Y-A208699(L)</v>
      </c>
      <c r="H4" s="22">
        <f>VLOOKUP(C4,'[5]Juchu Zan'!$F$1:$I$7595,4,0)</f>
        <v>2</v>
      </c>
      <c r="I4" s="22" t="str">
        <f>VLOOKUP(C4,'[5]Juchu Zan'!$F$1:$L$7595,7,0)</f>
        <v>GED INTEGRATED SOLUTIONS</v>
      </c>
      <c r="J4" s="22" t="str">
        <f>VLOOKUP(C4,'[5]Juchu Zan'!$F$1:$N$7595,9,0)</f>
        <v>GL</v>
      </c>
      <c r="K4" s="24">
        <f>VLOOKUP(C4,'[5]Juchu Zan'!$F$1:$T$7595,15,0)</f>
        <v>3432</v>
      </c>
      <c r="L4" s="22" t="str">
        <f>VLOOKUP(C4,'[5]Juchu Zan'!$F$1:$U$7595,16,0)</f>
        <v>11</v>
      </c>
      <c r="M4" s="25" t="s">
        <v>4132</v>
      </c>
      <c r="N4" s="26">
        <f t="shared" ca="1" si="0"/>
        <v>45152.444422337961</v>
      </c>
    </row>
    <row r="5" spans="1:14">
      <c r="A5" s="21">
        <f>_xlfn.XLOOKUP(C5,'[5]Juchu Zan'!$F$2:$F$15000,'[5]Juchu Zan'!$A$2:$A$15000,"Not found",0)</f>
        <v>20230713</v>
      </c>
      <c r="B5" s="22">
        <f>_xlfn.XLOOKUP(C5,'[5]Juchu Zan'!$F$2:$F$15000,'[5]Juchu Zan'!$B$2:$B$15000,"Not found",0)</f>
        <v>20230907</v>
      </c>
      <c r="C5" s="23" t="s">
        <v>565</v>
      </c>
      <c r="D5" s="22">
        <f>VLOOKUP(C5,'[5]Juchu Zan'!$F$1:$AF$7595,27,0)</f>
        <v>20230907</v>
      </c>
      <c r="E5" s="22">
        <f>VLOOKUP(C5,'[5]Juchu Zan'!$F$1:$AH$7595,29,0)</f>
        <v>20230907</v>
      </c>
      <c r="F5" s="22" t="str">
        <f>VLOOKUP(C5,'[5]Juchu Zan'!$F$1:$G$7595,2,0)</f>
        <v>176051023294200</v>
      </c>
      <c r="G5" s="22" t="str">
        <f>VLOOKUP(C5,'[5]Juchu Zan'!$F$1:$H$7595,3,0)</f>
        <v>GL15N-124-HV-B05Q-U-C-C1-N-Y</v>
      </c>
      <c r="H5" s="22">
        <f>VLOOKUP(C5,'[5]Juchu Zan'!$F$1:$I$7595,4,0)</f>
        <v>1</v>
      </c>
      <c r="I5" s="22" t="str">
        <f>VLOOKUP(C5,'[5]Juchu Zan'!$F$1:$L$7595,7,0)</f>
        <v>WAJAX LIMITED / WAJAX ITEE</v>
      </c>
      <c r="J5" s="22" t="str">
        <f>VLOOKUP(C5,'[5]Juchu Zan'!$F$1:$N$7595,9,0)</f>
        <v>GL</v>
      </c>
      <c r="K5" s="24">
        <f>VLOOKUP(C5,'[5]Juchu Zan'!$F$1:$T$7595,15,0)</f>
        <v>1599</v>
      </c>
      <c r="L5" s="22" t="str">
        <f>VLOOKUP(C5,'[5]Juchu Zan'!$F$1:$U$7595,16,0)</f>
        <v>11</v>
      </c>
      <c r="M5" s="25" t="s">
        <v>4133</v>
      </c>
      <c r="N5" s="26">
        <f t="shared" ca="1" si="0"/>
        <v>45153.445764236109</v>
      </c>
    </row>
    <row r="6" spans="1:14">
      <c r="A6" s="21">
        <f>_xlfn.XLOOKUP(C6,'[5]Juchu Zan'!$F$2:$F$15000,'[5]Juchu Zan'!$A$2:$A$15000,"Not found",0)</f>
        <v>20230713</v>
      </c>
      <c r="B6" s="22">
        <f>_xlfn.XLOOKUP(C6,'[5]Juchu Zan'!$F$2:$F$15000,'[5]Juchu Zan'!$B$2:$B$15000,"Not found",0)</f>
        <v>20230908</v>
      </c>
      <c r="C6" s="23" t="s">
        <v>760</v>
      </c>
      <c r="D6" s="22">
        <f>VLOOKUP(C6,'[5]Juchu Zan'!$F$1:$AF$7595,27,0)</f>
        <v>20230908</v>
      </c>
      <c r="E6" s="22">
        <f>VLOOKUP(C6,'[5]Juchu Zan'!$F$1:$AH$7595,29,0)</f>
        <v>20230908</v>
      </c>
      <c r="F6" s="22" t="str">
        <f>VLOOKUP(C6,'[5]Juchu Zan'!$F$1:$G$7595,2,0)</f>
        <v>176051023294300</v>
      </c>
      <c r="G6" s="22" t="str">
        <f>VLOOKUP(C6,'[5]Juchu Zan'!$F$1:$H$7595,3,0)</f>
        <v>GL15N-142-HV-B05Q-U-C-C1-N-Y</v>
      </c>
      <c r="H6" s="22">
        <f>VLOOKUP(C6,'[5]Juchu Zan'!$F$1:$I$7595,4,0)</f>
        <v>2</v>
      </c>
      <c r="I6" s="22" t="str">
        <f>VLOOKUP(C6,'[5]Juchu Zan'!$F$1:$L$7595,7,0)</f>
        <v>WAJAX LIMITED / WAJAX ITEE</v>
      </c>
      <c r="J6" s="22" t="str">
        <f>VLOOKUP(C6,'[5]Juchu Zan'!$F$1:$N$7595,9,0)</f>
        <v>GL</v>
      </c>
      <c r="K6" s="24">
        <f>VLOOKUP(C6,'[5]Juchu Zan'!$F$1:$T$7595,15,0)</f>
        <v>3402</v>
      </c>
      <c r="L6" s="22" t="str">
        <f>VLOOKUP(C6,'[5]Juchu Zan'!$F$1:$U$7595,16,0)</f>
        <v>11</v>
      </c>
      <c r="M6" s="25" t="s">
        <v>4133</v>
      </c>
      <c r="N6" s="26">
        <f t="shared" ca="1" si="0"/>
        <v>45153.445977199073</v>
      </c>
    </row>
    <row r="7" spans="1:14">
      <c r="A7" s="21">
        <f>_xlfn.XLOOKUP(C7,'[5]Juchu Zan'!$F$2:$F$15000,'[5]Juchu Zan'!$A$2:$A$15000,"Not found",0)</f>
        <v>20230720</v>
      </c>
      <c r="B7" s="22">
        <f>_xlfn.XLOOKUP(C7,'[5]Juchu Zan'!$F$2:$F$15000,'[5]Juchu Zan'!$B$2:$B$15000,"Not found",0)</f>
        <v>20230911</v>
      </c>
      <c r="C7" s="22" t="s">
        <v>879</v>
      </c>
      <c r="D7" s="22">
        <f>VLOOKUP(C7,'[5]Juchu Zan'!$F$1:$AF$7595,27,0)</f>
        <v>20230911</v>
      </c>
      <c r="E7" s="22">
        <f>VLOOKUP(C7,'[5]Juchu Zan'!$F$1:$AH$7595,29,0)</f>
        <v>20230911</v>
      </c>
      <c r="F7" s="22" t="str">
        <f>VLOOKUP(C7,'[5]Juchu Zan'!$F$1:$G$7595,2,0)</f>
        <v>075712520100000</v>
      </c>
      <c r="G7" s="22" t="str">
        <f>VLOOKUP(C7,'[5]Juchu Zan'!$F$1:$H$7595,3,0)</f>
        <v>TY20-252-N-C-N</v>
      </c>
      <c r="H7" s="22">
        <f>VLOOKUP(C7,'[5]Juchu Zan'!$F$1:$I$7595,4,0)</f>
        <v>1</v>
      </c>
      <c r="I7" s="22" t="str">
        <f>VLOOKUP(C7,'[5]Juchu Zan'!$F$1:$L$7595,7,0)</f>
        <v>DETROIT TOOL &amp; ENGINEERING</v>
      </c>
      <c r="J7" s="22" t="str">
        <f>VLOOKUP(C7,'[5]Juchu Zan'!$F$1:$N$7595,9,0)</f>
        <v>TY</v>
      </c>
      <c r="K7" s="24">
        <f>VLOOKUP(C7,'[5]Juchu Zan'!$F$1:$T$7595,15,0)</f>
        <v>2264</v>
      </c>
      <c r="L7" s="22" t="str">
        <f>VLOOKUP(C7,'[5]Juchu Zan'!$F$1:$U$7595,16,0)</f>
        <v>11</v>
      </c>
      <c r="M7" s="27" t="s">
        <v>4134</v>
      </c>
      <c r="N7" s="26">
        <f t="shared" ca="1" si="0"/>
        <v>45153.446429861113</v>
      </c>
    </row>
    <row r="8" spans="1:14">
      <c r="A8" s="21">
        <f>_xlfn.XLOOKUP(C8,'[5]Juchu Zan'!$F$2:$F$15000,'[5]Juchu Zan'!$A$2:$A$15000,"Not found",0)</f>
        <v>20230720</v>
      </c>
      <c r="B8" s="22">
        <f>_xlfn.XLOOKUP(C8,'[5]Juchu Zan'!$F$2:$F$15000,'[5]Juchu Zan'!$B$2:$B$15000,"Not found",0)</f>
        <v>20230911</v>
      </c>
      <c r="C8" s="22" t="s">
        <v>883</v>
      </c>
      <c r="D8" s="22">
        <f>VLOOKUP(C8,'[5]Juchu Zan'!$F$1:$AF$7595,27,0)</f>
        <v>20230911</v>
      </c>
      <c r="E8" s="22">
        <f>VLOOKUP(C8,'[5]Juchu Zan'!$F$1:$AH$7595,29,0)</f>
        <v>20230911</v>
      </c>
      <c r="F8" s="22" t="str">
        <f>VLOOKUP(C8,'[5]Juchu Zan'!$F$1:$G$7595,2,0)</f>
        <v>175751010579700</v>
      </c>
      <c r="G8" s="22" t="str">
        <f>VLOOKUP(C8,'[5]Juchu Zan'!$F$1:$H$7595,3,0)</f>
        <v>TY20-252-N-C-N-A105797</v>
      </c>
      <c r="H8" s="22">
        <f>VLOOKUP(C8,'[5]Juchu Zan'!$F$1:$I$7595,4,0)</f>
        <v>1</v>
      </c>
      <c r="I8" s="22" t="str">
        <f>VLOOKUP(C8,'[5]Juchu Zan'!$F$1:$L$7595,7,0)</f>
        <v>DETROIT TOOL &amp; ENGINEERING</v>
      </c>
      <c r="J8" s="22" t="str">
        <f>VLOOKUP(C8,'[5]Juchu Zan'!$F$1:$N$7595,9,0)</f>
        <v>TY</v>
      </c>
      <c r="K8" s="24">
        <f>VLOOKUP(C8,'[5]Juchu Zan'!$F$1:$T$7595,15,0)</f>
        <v>2264</v>
      </c>
      <c r="L8" s="22" t="str">
        <f>VLOOKUP(C8,'[5]Juchu Zan'!$F$1:$U$7595,16,0)</f>
        <v>11</v>
      </c>
      <c r="M8" s="27" t="s">
        <v>4134</v>
      </c>
      <c r="N8" s="26">
        <f t="shared" ca="1" si="0"/>
        <v>45153.446429861113</v>
      </c>
    </row>
    <row r="9" spans="1:14">
      <c r="A9" s="21">
        <f>_xlfn.XLOOKUP(C9,'[5]Juchu Zan'!$F$2:$F$15000,'[5]Juchu Zan'!$A$2:$A$15000,"Not found",0)</f>
        <v>20230720</v>
      </c>
      <c r="B9" s="22">
        <f>_xlfn.XLOOKUP(C9,'[5]Juchu Zan'!$F$2:$F$15000,'[5]Juchu Zan'!$B$2:$B$15000,"Not found",0)</f>
        <v>20230911</v>
      </c>
      <c r="C9" s="22" t="s">
        <v>875</v>
      </c>
      <c r="D9" s="22">
        <f>VLOOKUP(C9,'[5]Juchu Zan'!$F$1:$AF$7595,27,0)</f>
        <v>20230911</v>
      </c>
      <c r="E9" s="22">
        <f>VLOOKUP(C9,'[5]Juchu Zan'!$F$1:$AH$7595,29,0)</f>
        <v>20230911</v>
      </c>
      <c r="F9" s="22" t="str">
        <f>VLOOKUP(C9,'[5]Juchu Zan'!$F$1:$G$7595,2,0)</f>
        <v>075711320100000</v>
      </c>
      <c r="G9" s="22" t="str">
        <f>VLOOKUP(C9,'[5]Juchu Zan'!$F$1:$H$7595,3,0)</f>
        <v>TY20-132-N-C-N</v>
      </c>
      <c r="H9" s="22">
        <f>VLOOKUP(C9,'[5]Juchu Zan'!$F$1:$I$7595,4,0)</f>
        <v>1</v>
      </c>
      <c r="I9" s="22" t="str">
        <f>VLOOKUP(C9,'[5]Juchu Zan'!$F$1:$L$7595,7,0)</f>
        <v>MOTION IND - CHICAGO (IL30)</v>
      </c>
      <c r="J9" s="22" t="str">
        <f>VLOOKUP(C9,'[5]Juchu Zan'!$F$1:$N$7595,9,0)</f>
        <v>TY</v>
      </c>
      <c r="K9" s="24">
        <f>VLOOKUP(C9,'[5]Juchu Zan'!$F$1:$T$7595,15,0)</f>
        <v>1750</v>
      </c>
      <c r="L9" s="22" t="str">
        <f>VLOOKUP(C9,'[5]Juchu Zan'!$F$1:$U$7595,16,0)</f>
        <v>11</v>
      </c>
      <c r="M9" s="27" t="s">
        <v>4134</v>
      </c>
      <c r="N9" s="26">
        <f t="shared" ca="1" si="0"/>
        <v>45153.446429861113</v>
      </c>
    </row>
    <row r="10" spans="1:14">
      <c r="A10" s="21">
        <f>_xlfn.XLOOKUP(C10,'[5]Juchu Zan'!$F$2:$F$15000,'[5]Juchu Zan'!$A$2:$A$15000,"Not found",0)</f>
        <v>20230706</v>
      </c>
      <c r="B10" s="22">
        <f>_xlfn.XLOOKUP(C10,'[5]Juchu Zan'!$F$2:$F$15000,'[5]Juchu Zan'!$B$2:$B$15000,"Not found",0)</f>
        <v>20230912</v>
      </c>
      <c r="C10" s="22" t="s">
        <v>967</v>
      </c>
      <c r="D10" s="22">
        <f>VLOOKUP(C10,'[5]Juchu Zan'!$F$1:$AF$7595,27,0)</f>
        <v>20230912</v>
      </c>
      <c r="E10" s="22">
        <f>VLOOKUP(C10,'[5]Juchu Zan'!$F$1:$AH$7595,29,0)</f>
        <v>20230912</v>
      </c>
      <c r="F10" s="22" t="str">
        <f>VLOOKUP(C10,'[5]Juchu Zan'!$F$1:$G$7595,2,0)</f>
        <v>176051021422800</v>
      </c>
      <c r="G10" s="22" t="str">
        <f>VLOOKUP(C10,'[5]Juchu Zan'!$F$1:$H$7595,3,0)</f>
        <v>GL20N-106-HV-B05-D-C-B-N-Y-A214228</v>
      </c>
      <c r="H10" s="22">
        <f>VLOOKUP(C10,'[5]Juchu Zan'!$F$1:$I$7595,4,0)</f>
        <v>6</v>
      </c>
      <c r="I10" s="22" t="str">
        <f>VLOOKUP(C10,'[5]Juchu Zan'!$F$1:$L$7595,7,0)</f>
        <v>MOTION SOLUTIONS</v>
      </c>
      <c r="J10" s="22" t="str">
        <f>VLOOKUP(C10,'[5]Juchu Zan'!$F$1:$N$7595,9,0)</f>
        <v>GL</v>
      </c>
      <c r="K10" s="24">
        <f>VLOOKUP(C10,'[5]Juchu Zan'!$F$1:$T$7595,15,0)</f>
        <v>8418</v>
      </c>
      <c r="L10" s="22" t="str">
        <f>VLOOKUP(C10,'[5]Juchu Zan'!$F$1:$U$7595,16,0)</f>
        <v>11</v>
      </c>
      <c r="M10" s="28" t="s">
        <v>4135</v>
      </c>
      <c r="N10" s="26">
        <f t="shared" ca="1" si="0"/>
        <v>45153.471896180556</v>
      </c>
    </row>
    <row r="11" spans="1:14">
      <c r="A11" s="21">
        <f>_xlfn.XLOOKUP(C11,'[5]Juchu Zan'!$F$2:$F$15000,'[5]Juchu Zan'!$A$2:$A$15000,"Not found",0)</f>
        <v>20230719</v>
      </c>
      <c r="B11" s="22">
        <f>_xlfn.XLOOKUP(C11,'[5]Juchu Zan'!$F$2:$F$15000,'[5]Juchu Zan'!$B$2:$B$15000,"Not found",0)</f>
        <v>20230913</v>
      </c>
      <c r="C11" s="22" t="s">
        <v>1016</v>
      </c>
      <c r="D11" s="22">
        <f>VLOOKUP(C11,'[5]Juchu Zan'!$F$1:$AF$7595,27,0)</f>
        <v>20230913</v>
      </c>
      <c r="E11" s="22">
        <f>VLOOKUP(C11,'[5]Juchu Zan'!$F$1:$AH$7595,29,0)</f>
        <v>20230913</v>
      </c>
      <c r="F11" s="22" t="str">
        <f>VLOOKUP(C11,'[5]Juchu Zan'!$F$1:$G$7595,2,0)</f>
        <v>176051020184100</v>
      </c>
      <c r="G11" s="22" t="str">
        <f>VLOOKUP(C11,'[5]Juchu Zan'!$F$1:$H$7595,3,0)</f>
        <v>GL20N-046-HV-B05R2-X9-C-N-N-Y-A201841</v>
      </c>
      <c r="H11" s="22">
        <f>VLOOKUP(C11,'[5]Juchu Zan'!$F$1:$I$7595,4,0)</f>
        <v>2</v>
      </c>
      <c r="I11" s="22" t="str">
        <f>VLOOKUP(C11,'[5]Juchu Zan'!$F$1:$L$7595,7,0)</f>
        <v>GREATECH INTEGRATION</v>
      </c>
      <c r="J11" s="22" t="str">
        <f>VLOOKUP(C11,'[5]Juchu Zan'!$F$1:$N$7595,9,0)</f>
        <v>GL</v>
      </c>
      <c r="K11" s="24">
        <f>VLOOKUP(C11,'[5]Juchu Zan'!$F$1:$T$7595,15,0)</f>
        <v>3692</v>
      </c>
      <c r="L11" s="22" t="str">
        <f>VLOOKUP(C11,'[5]Juchu Zan'!$F$1:$U$7595,16,0)</f>
        <v>11</v>
      </c>
      <c r="M11" s="29" t="s">
        <v>4136</v>
      </c>
      <c r="N11" s="26">
        <f t="shared" ca="1" si="0"/>
        <v>45153.472797569448</v>
      </c>
    </row>
    <row r="12" spans="1:14">
      <c r="A12" s="21">
        <f>_xlfn.XLOOKUP(C12,'[5]Juchu Zan'!$F$2:$F$15000,'[5]Juchu Zan'!$A$2:$A$15000,"Not found",0)</f>
        <v>20230718</v>
      </c>
      <c r="B12" s="22">
        <f>_xlfn.XLOOKUP(C12,'[5]Juchu Zan'!$F$2:$F$15000,'[5]Juchu Zan'!$B$2:$B$15000,"Not found",0)</f>
        <v>20230914</v>
      </c>
      <c r="C12" s="22" t="s">
        <v>1084</v>
      </c>
      <c r="D12" s="22">
        <f>VLOOKUP(C12,'[5]Juchu Zan'!$F$1:$AF$7595,27,0)</f>
        <v>20230914</v>
      </c>
      <c r="E12" s="22">
        <f>VLOOKUP(C12,'[5]Juchu Zan'!$F$1:$AH$7595,29,0)</f>
        <v>20230914</v>
      </c>
      <c r="F12" s="22" t="str">
        <f>VLOOKUP(C12,'[5]Juchu Zan'!$F$1:$G$7595,2,0)</f>
        <v>176051012799100</v>
      </c>
      <c r="G12" s="22" t="str">
        <f>VLOOKUP(C12,'[5]Juchu Zan'!$F$1:$H$7595,3,0)</f>
        <v>GL15N-046-SV-B16-B-N-N-N-Y</v>
      </c>
      <c r="H12" s="22">
        <f>VLOOKUP(C12,'[5]Juchu Zan'!$F$1:$I$7595,4,0)</f>
        <v>4</v>
      </c>
      <c r="I12" s="22" t="str">
        <f>VLOOKUP(C12,'[5]Juchu Zan'!$F$1:$L$7595,7,0)</f>
        <v>APPLIED MEXICO, SA DE CV</v>
      </c>
      <c r="J12" s="22" t="str">
        <f>VLOOKUP(C12,'[5]Juchu Zan'!$F$1:$N$7595,9,0)</f>
        <v>GL</v>
      </c>
      <c r="K12" s="24">
        <f>VLOOKUP(C12,'[5]Juchu Zan'!$F$1:$T$7595,15,0)</f>
        <v>3640</v>
      </c>
      <c r="L12" s="22" t="str">
        <f>VLOOKUP(C12,'[5]Juchu Zan'!$F$1:$U$7595,16,0)</f>
        <v>11</v>
      </c>
      <c r="M12" s="27" t="s">
        <v>4134</v>
      </c>
      <c r="N12" s="26">
        <f t="shared" ca="1" si="0"/>
        <v>45153.473525810186</v>
      </c>
    </row>
    <row r="13" spans="1:14">
      <c r="A13" s="21">
        <f>_xlfn.XLOOKUP(C13,'[5]Juchu Zan'!$F$2:$F$15000,'[5]Juchu Zan'!$A$2:$A$15000,"Not found",0)</f>
        <v>20230718</v>
      </c>
      <c r="B13" s="22">
        <f>_xlfn.XLOOKUP(C13,'[5]Juchu Zan'!$F$2:$F$15000,'[5]Juchu Zan'!$B$2:$B$15000,"Not found",0)</f>
        <v>20230915</v>
      </c>
      <c r="C13" s="22" t="s">
        <v>1172</v>
      </c>
      <c r="D13" s="22">
        <f>VLOOKUP(C13,'[5]Juchu Zan'!$F$1:$AF$7595,27,0)</f>
        <v>20230915</v>
      </c>
      <c r="E13" s="22">
        <f>VLOOKUP(C13,'[5]Juchu Zan'!$F$1:$AH$7595,29,0)</f>
        <v>20230915</v>
      </c>
      <c r="F13" s="22" t="str">
        <f>VLOOKUP(C13,'[5]Juchu Zan'!$F$1:$G$7595,2,0)</f>
        <v>176051013746500</v>
      </c>
      <c r="G13" s="22" t="str">
        <f>VLOOKUP(C13,'[5]Juchu Zan'!$F$1:$H$7595,3,0)</f>
        <v>GL20N-124-SV-B05RL-B-N-N-N-Y-A137465</v>
      </c>
      <c r="H13" s="22">
        <f>VLOOKUP(C13,'[5]Juchu Zan'!$F$1:$I$7595,4,0)</f>
        <v>2</v>
      </c>
      <c r="I13" s="22" t="str">
        <f>VLOOKUP(C13,'[5]Juchu Zan'!$F$1:$L$7595,7,0)</f>
        <v>APPLIED MEXICO, SA DE CV</v>
      </c>
      <c r="J13" s="22" t="str">
        <f>VLOOKUP(C13,'[5]Juchu Zan'!$F$1:$N$7595,9,0)</f>
        <v>GL</v>
      </c>
      <c r="K13" s="24">
        <f>VLOOKUP(C13,'[5]Juchu Zan'!$F$1:$T$7595,15,0)</f>
        <v>3490</v>
      </c>
      <c r="L13" s="22" t="str">
        <f>VLOOKUP(C13,'[5]Juchu Zan'!$F$1:$U$7595,16,0)</f>
        <v>11</v>
      </c>
      <c r="M13" s="27" t="s">
        <v>4134</v>
      </c>
      <c r="N13" s="26">
        <f t="shared" ca="1" si="0"/>
        <v>45153.473710185186</v>
      </c>
    </row>
    <row r="14" spans="1:14">
      <c r="A14" s="21">
        <f>_xlfn.XLOOKUP(C14,'[5]Juchu Zan'!$F$2:$F$15000,'[5]Juchu Zan'!$A$2:$A$15000,"Not found",0)</f>
        <v>20230719</v>
      </c>
      <c r="B14" s="22">
        <f>_xlfn.XLOOKUP(C14,'[5]Juchu Zan'!$F$2:$F$15000,'[5]Juchu Zan'!$B$2:$B$15000,"Not found",0)</f>
        <v>20230918</v>
      </c>
      <c r="C14" s="22" t="s">
        <v>1265</v>
      </c>
      <c r="D14" s="22">
        <f>VLOOKUP(C14,'[5]Juchu Zan'!$F$1:$AF$7595,27,0)</f>
        <v>20230918</v>
      </c>
      <c r="E14" s="22">
        <f>VLOOKUP(C14,'[5]Juchu Zan'!$F$1:$AH$7595,29,0)</f>
        <v>20230918</v>
      </c>
      <c r="F14" s="22" t="str">
        <f>VLOOKUP(C14,'[5]Juchu Zan'!$F$1:$G$7595,2,0)</f>
        <v>176051008881600</v>
      </c>
      <c r="G14" s="22" t="str">
        <f>VLOOKUP(C14,'[5]Juchu Zan'!$F$1:$H$7595,3,0)</f>
        <v>GL20N-106-HVQ-B20Q-Z-C-N-N-Y</v>
      </c>
      <c r="H14" s="22">
        <f>VLOOKUP(C14,'[5]Juchu Zan'!$F$1:$I$7595,4,0)</f>
        <v>1</v>
      </c>
      <c r="I14" s="22" t="str">
        <f>VLOOKUP(C14,'[5]Juchu Zan'!$F$1:$L$7595,7,0)</f>
        <v>APPLIED IND TECH - CLEVELAND</v>
      </c>
      <c r="J14" s="22" t="str">
        <f>VLOOKUP(C14,'[5]Juchu Zan'!$F$1:$N$7595,9,0)</f>
        <v>GL</v>
      </c>
      <c r="K14" s="24">
        <f>VLOOKUP(C14,'[5]Juchu Zan'!$F$1:$T$7595,15,0)</f>
        <v>1404</v>
      </c>
      <c r="L14" s="22" t="str">
        <f>VLOOKUP(C14,'[5]Juchu Zan'!$F$1:$U$7595,16,0)</f>
        <v>11</v>
      </c>
      <c r="M14" s="25" t="s">
        <v>4137</v>
      </c>
      <c r="N14" s="26">
        <f t="shared" ca="1" si="0"/>
        <v>45153.474442592589</v>
      </c>
    </row>
    <row r="15" spans="1:14">
      <c r="A15" s="21">
        <f>_xlfn.XLOOKUP(C15,'[5]Juchu Zan'!$F$2:$F$15000,'[5]Juchu Zan'!$A$2:$A$15000,"Not found",0)</f>
        <v>20230720</v>
      </c>
      <c r="B15" s="22">
        <f>_xlfn.XLOOKUP(C15,'[5]Juchu Zan'!$F$2:$F$15000,'[5]Juchu Zan'!$B$2:$B$15000,"Not found",0)</f>
        <v>20230919</v>
      </c>
      <c r="C15" s="22" t="s">
        <v>1341</v>
      </c>
      <c r="D15" s="22">
        <f>VLOOKUP(C15,'[5]Juchu Zan'!$F$1:$AF$7595,27,0)</f>
        <v>20230919</v>
      </c>
      <c r="E15" s="22">
        <f>VLOOKUP(C15,'[5]Juchu Zan'!$F$1:$AH$7595,29,0)</f>
        <v>20230919</v>
      </c>
      <c r="F15" s="22" t="str">
        <f>VLOOKUP(C15,'[5]Juchu Zan'!$F$1:$G$7595,2,0)</f>
        <v>176051009829000</v>
      </c>
      <c r="G15" s="22" t="str">
        <f>VLOOKUP(C15,'[5]Juchu Zan'!$F$1:$H$7595,3,0)</f>
        <v>GL15N-034-HV-B05-B-N-N-N-Y</v>
      </c>
      <c r="H15" s="22">
        <f>VLOOKUP(C15,'[5]Juchu Zan'!$F$1:$I$7595,4,0)</f>
        <v>2</v>
      </c>
      <c r="I15" s="22" t="str">
        <f>VLOOKUP(C15,'[5]Juchu Zan'!$F$1:$L$7595,7,0)</f>
        <v>MOTION IND - TRACY</v>
      </c>
      <c r="J15" s="22" t="str">
        <f>VLOOKUP(C15,'[5]Juchu Zan'!$F$1:$N$7595,9,0)</f>
        <v>GL</v>
      </c>
      <c r="K15" s="24">
        <f>VLOOKUP(C15,'[5]Juchu Zan'!$F$1:$T$7595,15,0)</f>
        <v>1774</v>
      </c>
      <c r="L15" s="22" t="str">
        <f>VLOOKUP(C15,'[5]Juchu Zan'!$F$1:$U$7595,16,0)</f>
        <v>11</v>
      </c>
      <c r="M15" s="25" t="s">
        <v>4138</v>
      </c>
      <c r="N15" s="26">
        <f t="shared" ca="1" si="0"/>
        <v>45153.475067361112</v>
      </c>
    </row>
    <row r="16" spans="1:14">
      <c r="A16" s="21">
        <f>_xlfn.XLOOKUP(C16,'[5]Juchu Zan'!$F$2:$F$15000,'[5]Juchu Zan'!$A$2:$A$15000,"Not found",0)</f>
        <v>20230720</v>
      </c>
      <c r="B16" s="22">
        <f>_xlfn.XLOOKUP(C16,'[5]Juchu Zan'!$F$2:$F$15000,'[5]Juchu Zan'!$B$2:$B$15000,"Not found",0)</f>
        <v>20230920</v>
      </c>
      <c r="C16" s="22" t="s">
        <v>1399</v>
      </c>
      <c r="D16" s="22">
        <f>VLOOKUP(C16,'[5]Juchu Zan'!$F$1:$AF$7595,27,0)</f>
        <v>20230920</v>
      </c>
      <c r="E16" s="22">
        <f>VLOOKUP(C16,'[5]Juchu Zan'!$F$1:$AH$7595,29,0)</f>
        <v>20230920</v>
      </c>
      <c r="F16" s="22" t="str">
        <f>VLOOKUP(C16,'[5]Juchu Zan'!$F$1:$G$7595,2,0)</f>
        <v>176051023277200</v>
      </c>
      <c r="G16" s="22" t="str">
        <f>VLOOKUP(C16,'[5]Juchu Zan'!$F$1:$H$7595,3,0)</f>
        <v>GL15N-058-SW-B05-B-N-N-N-Y</v>
      </c>
      <c r="H16" s="22">
        <f>VLOOKUP(C16,'[5]Juchu Zan'!$F$1:$I$7595,4,0)</f>
        <v>1</v>
      </c>
      <c r="I16" s="22" t="str">
        <f>VLOOKUP(C16,'[5]Juchu Zan'!$F$1:$L$7595,7,0)</f>
        <v>MOTION IND - TRACY</v>
      </c>
      <c r="J16" s="22" t="str">
        <f>VLOOKUP(C16,'[5]Juchu Zan'!$F$1:$N$7595,9,0)</f>
        <v>GL</v>
      </c>
      <c r="K16" s="24">
        <f>VLOOKUP(C16,'[5]Juchu Zan'!$F$1:$T$7595,15,0)</f>
        <v>1083</v>
      </c>
      <c r="L16" s="22" t="str">
        <f>VLOOKUP(C16,'[5]Juchu Zan'!$F$1:$U$7595,16,0)</f>
        <v>11</v>
      </c>
      <c r="M16" s="25" t="s">
        <v>4138</v>
      </c>
      <c r="N16" s="26">
        <f t="shared" ca="1" si="0"/>
        <v>45153.475412615742</v>
      </c>
    </row>
    <row r="17" spans="1:14">
      <c r="A17" s="21">
        <f>_xlfn.XLOOKUP(C17,'[5]Juchu Zan'!$F$2:$F$15000,'[5]Juchu Zan'!$A$2:$A$15000,"Not found",0)</f>
        <v>20230720</v>
      </c>
      <c r="B17" s="22">
        <f>_xlfn.XLOOKUP(C17,'[5]Juchu Zan'!$F$2:$F$15000,'[5]Juchu Zan'!$B$2:$B$15000,"Not found",0)</f>
        <v>20230921</v>
      </c>
      <c r="C17" s="22" t="s">
        <v>1491</v>
      </c>
      <c r="D17" s="22">
        <f>VLOOKUP(C17,'[5]Juchu Zan'!$F$1:$AF$7595,27,0)</f>
        <v>20230921</v>
      </c>
      <c r="E17" s="22">
        <f>VLOOKUP(C17,'[5]Juchu Zan'!$F$1:$AH$7595,29,0)</f>
        <v>20230921</v>
      </c>
      <c r="F17" s="22" t="str">
        <f>VLOOKUP(C17,'[5]Juchu Zan'!$F$1:$G$7595,2,0)</f>
        <v>176051009861600</v>
      </c>
      <c r="G17" s="22" t="str">
        <f>VLOOKUP(C17,'[5]Juchu Zan'!$F$1:$H$7595,3,0)</f>
        <v>GL20N-142-SWQ-B20Q-Z-C-C4-N-Y</v>
      </c>
      <c r="H17" s="22">
        <f>VLOOKUP(C17,'[5]Juchu Zan'!$F$1:$I$7595,4,0)</f>
        <v>1</v>
      </c>
      <c r="I17" s="22" t="str">
        <f>VLOOKUP(C17,'[5]Juchu Zan'!$F$1:$L$7595,7,0)</f>
        <v>MOTION IND - BIRMINGHAM (AL09)</v>
      </c>
      <c r="J17" s="22" t="str">
        <f>VLOOKUP(C17,'[5]Juchu Zan'!$F$1:$N$7595,9,0)</f>
        <v>GL</v>
      </c>
      <c r="K17" s="24">
        <f>VLOOKUP(C17,'[5]Juchu Zan'!$F$1:$T$7595,15,0)</f>
        <v>1667</v>
      </c>
      <c r="L17" s="22" t="str">
        <f>VLOOKUP(C17,'[5]Juchu Zan'!$F$1:$U$7595,16,0)</f>
        <v>11</v>
      </c>
      <c r="M17" s="25" t="s">
        <v>4139</v>
      </c>
      <c r="N17" s="26">
        <f t="shared" ca="1" si="0"/>
        <v>45153.476139004626</v>
      </c>
    </row>
    <row r="18" spans="1:14">
      <c r="A18" s="21">
        <f>_xlfn.XLOOKUP(C18,'[5]Juchu Zan'!$F$2:$F$15000,'[5]Juchu Zan'!$A$2:$A$15000,"Not found",0)</f>
        <v>20230710</v>
      </c>
      <c r="B18" s="22">
        <f>_xlfn.XLOOKUP(C18,'[5]Juchu Zan'!$F$2:$F$15000,'[5]Juchu Zan'!$B$2:$B$15000,"Not found",0)</f>
        <v>20230922</v>
      </c>
      <c r="C18" s="22" t="s">
        <v>1578</v>
      </c>
      <c r="D18" s="22">
        <f>VLOOKUP(C18,'[5]Juchu Zan'!$F$1:$AF$7595,27,0)</f>
        <v>20230922</v>
      </c>
      <c r="E18" s="22">
        <f>VLOOKUP(C18,'[5]Juchu Zan'!$F$1:$AH$7595,29,0)</f>
        <v>20230922</v>
      </c>
      <c r="F18" s="22" t="str">
        <f>VLOOKUP(C18,'[5]Juchu Zan'!$F$1:$G$7595,2,0)</f>
        <v>176051006050500</v>
      </c>
      <c r="G18" s="22" t="str">
        <f>VLOOKUP(C18,'[5]Juchu Zan'!$F$1:$H$7595,3,0)</f>
        <v>GL15N-106-HVQ-EH-U1-C-N-N-Y</v>
      </c>
      <c r="H18" s="22">
        <f>VLOOKUP(C18,'[5]Juchu Zan'!$F$1:$I$7595,4,0)</f>
        <v>1</v>
      </c>
      <c r="I18" s="22" t="str">
        <f>VLOOKUP(C18,'[5]Juchu Zan'!$F$1:$L$7595,7,0)</f>
        <v>TECHNICO (COMP)</v>
      </c>
      <c r="J18" s="22" t="str">
        <f>VLOOKUP(C18,'[5]Juchu Zan'!$F$1:$N$7595,9,0)</f>
        <v>GL</v>
      </c>
      <c r="K18" s="24">
        <f>VLOOKUP(C18,'[5]Juchu Zan'!$F$1:$T$7595,15,0)</f>
        <v>1179</v>
      </c>
      <c r="L18" s="22" t="str">
        <f>VLOOKUP(C18,'[5]Juchu Zan'!$F$1:$U$7595,16,0)</f>
        <v>11</v>
      </c>
      <c r="M18" s="25" t="s">
        <v>4140</v>
      </c>
      <c r="N18" s="26">
        <f t="shared" ca="1" si="0"/>
        <v>45153.476824999998</v>
      </c>
    </row>
    <row r="19" spans="1:14">
      <c r="A19" s="21">
        <f>_xlfn.XLOOKUP(C19,'[5]Juchu Zan'!$F$2:$F$15000,'[5]Juchu Zan'!$A$2:$A$15000,"Not found",0)</f>
        <v>20230721</v>
      </c>
      <c r="B19" s="22">
        <f>_xlfn.XLOOKUP(C19,'[5]Juchu Zan'!$F$2:$F$15000,'[5]Juchu Zan'!$B$2:$B$15000,"Not found",0)</f>
        <v>20230925</v>
      </c>
      <c r="C19" s="22" t="s">
        <v>1672</v>
      </c>
      <c r="D19" s="22">
        <f>VLOOKUP(C19,'[5]Juchu Zan'!$F$1:$AF$7595,27,0)</f>
        <v>20230925</v>
      </c>
      <c r="E19" s="22">
        <f>VLOOKUP(C19,'[5]Juchu Zan'!$F$1:$AH$7595,29,0)</f>
        <v>20230925</v>
      </c>
      <c r="F19" s="22" t="str">
        <f>VLOOKUP(C19,'[5]Juchu Zan'!$F$1:$G$7595,2,0)</f>
        <v>176051008588200</v>
      </c>
      <c r="G19" s="22" t="str">
        <f>VLOOKUP(C19,'[5]Juchu Zan'!$F$1:$H$7595,3,0)</f>
        <v>GL15N-070-SW-B05-W-C-N-N-Y</v>
      </c>
      <c r="H19" s="22">
        <f>VLOOKUP(C19,'[5]Juchu Zan'!$F$1:$I$7595,4,0)</f>
        <v>1</v>
      </c>
      <c r="I19" s="22" t="str">
        <f>VLOOKUP(C19,'[5]Juchu Zan'!$F$1:$L$7595,7,0)</f>
        <v>MOTION IND - CHICAGO (IL30)</v>
      </c>
      <c r="J19" s="22" t="str">
        <f>VLOOKUP(C19,'[5]Juchu Zan'!$F$1:$N$7595,9,0)</f>
        <v>GL</v>
      </c>
      <c r="K19" s="24">
        <f>VLOOKUP(C19,'[5]Juchu Zan'!$F$1:$T$7595,15,0)</f>
        <v>1087</v>
      </c>
      <c r="L19" s="22" t="str">
        <f>VLOOKUP(C19,'[5]Juchu Zan'!$F$1:$U$7595,16,0)</f>
        <v>11</v>
      </c>
      <c r="M19" s="25" t="s">
        <v>4141</v>
      </c>
      <c r="N19" s="26">
        <f t="shared" ca="1" si="0"/>
        <v>45153.47767847222</v>
      </c>
    </row>
    <row r="20" spans="1:14">
      <c r="A20" s="21">
        <f>_xlfn.XLOOKUP(C20,'[5]Juchu Zan'!$F$2:$F$15000,'[5]Juchu Zan'!$A$2:$A$15000,"Not found",0)</f>
        <v>20230809</v>
      </c>
      <c r="B20" s="22">
        <f>_xlfn.XLOOKUP(C20,'[5]Juchu Zan'!$F$2:$F$15000,'[5]Juchu Zan'!$B$2:$B$15000,"Not found",0)</f>
        <v>20230925</v>
      </c>
      <c r="C20" s="22" t="s">
        <v>1679</v>
      </c>
      <c r="D20" s="22">
        <f>VLOOKUP(C20,'[5]Juchu Zan'!$F$1:$AF$7595,27,0)</f>
        <v>20230925</v>
      </c>
      <c r="E20" s="22">
        <f>VLOOKUP(C20,'[5]Juchu Zan'!$F$1:$AH$7595,29,0)</f>
        <v>20230925</v>
      </c>
      <c r="F20" s="22" t="str">
        <f>VLOOKUP(C20,'[5]Juchu Zan'!$F$1:$G$7595,2,0)</f>
        <v>075713420100000</v>
      </c>
      <c r="G20" s="22" t="str">
        <f>VLOOKUP(C20,'[5]Juchu Zan'!$F$1:$H$7595,3,0)</f>
        <v>TY20-342-N-C-N</v>
      </c>
      <c r="H20" s="22">
        <f>VLOOKUP(C20,'[5]Juchu Zan'!$F$1:$I$7595,4,0)</f>
        <v>1</v>
      </c>
      <c r="I20" s="22" t="str">
        <f>VLOOKUP(C20,'[5]Juchu Zan'!$F$1:$L$7595,7,0)</f>
        <v>OHIO TRANSMISSION CORPORATION</v>
      </c>
      <c r="J20" s="22" t="str">
        <f>VLOOKUP(C20,'[5]Juchu Zan'!$F$1:$N$7595,9,0)</f>
        <v>TY</v>
      </c>
      <c r="K20" s="24">
        <f>VLOOKUP(C20,'[5]Juchu Zan'!$F$1:$T$7595,15,0)</f>
        <v>2778</v>
      </c>
      <c r="L20" s="22" t="str">
        <f>VLOOKUP(C20,'[5]Juchu Zan'!$F$1:$U$7595,16,0)</f>
        <v>11</v>
      </c>
      <c r="M20" s="30" t="s">
        <v>4142</v>
      </c>
      <c r="N20" s="26">
        <f t="shared" ca="1" si="0"/>
        <v>45153.477831249998</v>
      </c>
    </row>
    <row r="21" spans="1:14">
      <c r="A21" s="21">
        <f>_xlfn.XLOOKUP(C21,'[5]Juchu Zan'!$F$2:$F$15000,'[5]Juchu Zan'!$A$2:$A$15000,"Not found",0)</f>
        <v>20230418</v>
      </c>
      <c r="B21" s="22">
        <f>_xlfn.XLOOKUP(C21,'[5]Juchu Zan'!$F$2:$F$15000,'[5]Juchu Zan'!$B$2:$B$15000,"Not found",0)</f>
        <v>20230926</v>
      </c>
      <c r="C21" s="22" t="s">
        <v>1715</v>
      </c>
      <c r="D21" s="22">
        <f>VLOOKUP(C21,'[5]Juchu Zan'!$F$1:$AF$7595,27,0)</f>
        <v>20230926</v>
      </c>
      <c r="E21" s="22">
        <f>VLOOKUP(C21,'[5]Juchu Zan'!$F$1:$AH$7595,29,0)</f>
        <v>20230926</v>
      </c>
      <c r="F21" s="22" t="str">
        <f>VLOOKUP(C21,'[5]Juchu Zan'!$F$1:$G$7595,2,0)</f>
        <v>176051021422800</v>
      </c>
      <c r="G21" s="22" t="str">
        <f>VLOOKUP(C21,'[5]Juchu Zan'!$F$1:$H$7595,3,0)</f>
        <v>GL20N-106-HV-B05-D-C-B-N-Y-A214228</v>
      </c>
      <c r="H21" s="22">
        <f>VLOOKUP(C21,'[5]Juchu Zan'!$F$1:$I$7595,4,0)</f>
        <v>2</v>
      </c>
      <c r="I21" s="22" t="str">
        <f>VLOOKUP(C21,'[5]Juchu Zan'!$F$1:$L$7595,7,0)</f>
        <v>MOTION SOLUTIONS</v>
      </c>
      <c r="J21" s="22" t="str">
        <f>VLOOKUP(C21,'[5]Juchu Zan'!$F$1:$N$7595,9,0)</f>
        <v>GL</v>
      </c>
      <c r="K21" s="24">
        <f>VLOOKUP(C21,'[5]Juchu Zan'!$F$1:$T$7595,15,0)</f>
        <v>2806</v>
      </c>
      <c r="L21" s="22" t="str">
        <f>VLOOKUP(C21,'[5]Juchu Zan'!$F$1:$U$7595,16,0)</f>
        <v>11</v>
      </c>
      <c r="M21" s="25" t="s">
        <v>4137</v>
      </c>
      <c r="N21" s="26">
        <f t="shared" ca="1" si="0"/>
        <v>45153.478201504629</v>
      </c>
    </row>
    <row r="22" spans="1:14">
      <c r="A22" s="21">
        <f>_xlfn.XLOOKUP(C22,'[5]Juchu Zan'!$F$2:$F$15000,'[5]Juchu Zan'!$A$2:$A$15000,"Not found",0)</f>
        <v>20230719</v>
      </c>
      <c r="B22" s="22">
        <f>_xlfn.XLOOKUP(C22,'[5]Juchu Zan'!$F$2:$F$15000,'[5]Juchu Zan'!$B$2:$B$15000,"Not found",0)</f>
        <v>20230927</v>
      </c>
      <c r="C22" s="22" t="s">
        <v>1792</v>
      </c>
      <c r="D22" s="22">
        <f>VLOOKUP(C22,'[5]Juchu Zan'!$F$1:$AF$7595,27,0)</f>
        <v>20230927</v>
      </c>
      <c r="E22" s="22">
        <f>VLOOKUP(C22,'[5]Juchu Zan'!$F$1:$AH$7595,29,0)</f>
        <v>20230927</v>
      </c>
      <c r="F22" s="22" t="str">
        <f>VLOOKUP(C22,'[5]Juchu Zan'!$F$1:$G$7595,2,0)</f>
        <v>176051020184100</v>
      </c>
      <c r="G22" s="22" t="str">
        <f>VLOOKUP(C22,'[5]Juchu Zan'!$F$1:$H$7595,3,0)</f>
        <v>GL20N-046-HV-B05R2-X9-C-N-N-Y-A201841</v>
      </c>
      <c r="H22" s="22">
        <f>VLOOKUP(C22,'[5]Juchu Zan'!$F$1:$I$7595,4,0)</f>
        <v>6</v>
      </c>
      <c r="I22" s="22" t="str">
        <f>VLOOKUP(C22,'[5]Juchu Zan'!$F$1:$L$7595,7,0)</f>
        <v>GREATECH INTEGRATION</v>
      </c>
      <c r="J22" s="22" t="str">
        <f>VLOOKUP(C22,'[5]Juchu Zan'!$F$1:$N$7595,9,0)</f>
        <v>GL</v>
      </c>
      <c r="K22" s="24">
        <f>VLOOKUP(C22,'[5]Juchu Zan'!$F$1:$T$7595,15,0)</f>
        <v>11076</v>
      </c>
      <c r="L22" s="22" t="str">
        <f>VLOOKUP(C22,'[5]Juchu Zan'!$F$1:$U$7595,16,0)</f>
        <v>11</v>
      </c>
      <c r="M22" s="25" t="s">
        <v>4143</v>
      </c>
      <c r="N22" s="26">
        <f t="shared" ca="1" si="0"/>
        <v>45153.523862615744</v>
      </c>
    </row>
    <row r="23" spans="1:14">
      <c r="A23" s="21">
        <f>_xlfn.XLOOKUP(C23,'[5]Juchu Zan'!$F$2:$F$15000,'[5]Juchu Zan'!$A$2:$A$15000,"Not found",0)</f>
        <v>20230719</v>
      </c>
      <c r="B23" s="22">
        <f>_xlfn.XLOOKUP(C23,'[5]Juchu Zan'!$F$2:$F$15000,'[5]Juchu Zan'!$B$2:$B$15000,"Not found",0)</f>
        <v>20230928</v>
      </c>
      <c r="C23" s="22" t="s">
        <v>1880</v>
      </c>
      <c r="D23" s="22">
        <f>VLOOKUP(C23,'[5]Juchu Zan'!$F$1:$AF$7595,27,0)</f>
        <v>20230928</v>
      </c>
      <c r="E23" s="22">
        <f>VLOOKUP(C23,'[5]Juchu Zan'!$F$1:$AH$7595,29,0)</f>
        <v>20230928</v>
      </c>
      <c r="F23" s="22" t="str">
        <f>VLOOKUP(C23,'[5]Juchu Zan'!$F$1:$G$7595,2,0)</f>
        <v>176051018965800</v>
      </c>
      <c r="G23" s="22" t="str">
        <f>VLOOKUP(C23,'[5]Juchu Zan'!$F$1:$H$7595,3,0)</f>
        <v>GL20N-250-SV-EH-U1-N-B-N-Y-A189658</v>
      </c>
      <c r="H23" s="22">
        <f>VLOOKUP(C23,'[5]Juchu Zan'!$F$1:$I$7595,4,0)</f>
        <v>2</v>
      </c>
      <c r="I23" s="22" t="str">
        <f>VLOOKUP(C23,'[5]Juchu Zan'!$F$1:$L$7595,7,0)</f>
        <v>MSI TEC - CENTENNIAL</v>
      </c>
      <c r="J23" s="22" t="str">
        <f>VLOOKUP(C23,'[5]Juchu Zan'!$F$1:$N$7595,9,0)</f>
        <v>GL</v>
      </c>
      <c r="K23" s="24">
        <f>VLOOKUP(C23,'[5]Juchu Zan'!$F$1:$T$7595,15,0)</f>
        <v>4458</v>
      </c>
      <c r="L23" s="22" t="str">
        <f>VLOOKUP(C23,'[5]Juchu Zan'!$F$1:$U$7595,16,0)</f>
        <v>11</v>
      </c>
      <c r="M23" s="25" t="s">
        <v>4144</v>
      </c>
      <c r="N23" s="26">
        <f t="shared" ca="1" si="0"/>
        <v>45153.575293402777</v>
      </c>
    </row>
    <row r="24" spans="1:14">
      <c r="A24" s="21">
        <f>_xlfn.XLOOKUP(C24,'[5]Juchu Zan'!$F$2:$F$15000,'[5]Juchu Zan'!$A$2:$A$15000,"Not found",0)</f>
        <v>20230728</v>
      </c>
      <c r="B24" s="22">
        <f>_xlfn.XLOOKUP(C24,'[5]Juchu Zan'!$F$2:$F$15000,'[5]Juchu Zan'!$B$2:$B$15000,"Not found",0)</f>
        <v>20230929</v>
      </c>
      <c r="C24" s="22" t="s">
        <v>2037</v>
      </c>
      <c r="D24" s="22">
        <f>VLOOKUP(C24,'[5]Juchu Zan'!$F$1:$AF$7595,27,0)</f>
        <v>20230929</v>
      </c>
      <c r="E24" s="22">
        <f>VLOOKUP(C24,'[5]Juchu Zan'!$F$1:$AH$7595,29,0)</f>
        <v>20230929</v>
      </c>
      <c r="F24" s="22" t="str">
        <f>VLOOKUP(C24,'[5]Juchu Zan'!$F$1:$G$7595,2,0)</f>
        <v>176051011644600</v>
      </c>
      <c r="G24" s="22" t="str">
        <f>VLOOKUP(C24,'[5]Juchu Zan'!$F$1:$H$7595,3,0)</f>
        <v>GL15N-082-SW-B05-W-C-N-N-Y</v>
      </c>
      <c r="H24" s="22">
        <f>VLOOKUP(C24,'[5]Juchu Zan'!$F$1:$I$7595,4,0)</f>
        <v>1</v>
      </c>
      <c r="I24" s="22" t="str">
        <f>VLOOKUP(C24,'[5]Juchu Zan'!$F$1:$L$7595,7,0)</f>
        <v>MOTION IND - BIRMINGHAM</v>
      </c>
      <c r="J24" s="22" t="str">
        <f>VLOOKUP(C24,'[5]Juchu Zan'!$F$1:$N$7595,9,0)</f>
        <v>GL</v>
      </c>
      <c r="K24" s="24">
        <f>VLOOKUP(C24,'[5]Juchu Zan'!$F$1:$T$7595,15,0)</f>
        <v>1148</v>
      </c>
      <c r="L24" s="22" t="str">
        <f>VLOOKUP(C24,'[5]Juchu Zan'!$F$1:$U$7595,16,0)</f>
        <v>11</v>
      </c>
      <c r="M24" s="25" t="s">
        <v>4144</v>
      </c>
      <c r="N24" s="26">
        <f t="shared" ca="1" si="0"/>
        <v>45153.57526597222</v>
      </c>
    </row>
    <row r="25" spans="1:14">
      <c r="A25" s="21">
        <f>_xlfn.XLOOKUP(C25,'[5]Juchu Zan'!$F$2:$F$15000,'[5]Juchu Zan'!$A$2:$A$15000,"Not found",0)</f>
        <v>20230727</v>
      </c>
      <c r="B25" s="22">
        <f>_xlfn.XLOOKUP(C25,'[5]Juchu Zan'!$F$2:$F$15000,'[5]Juchu Zan'!$B$2:$B$15000,"Not found",0)</f>
        <v>20230929</v>
      </c>
      <c r="C25" s="22" t="s">
        <v>2036</v>
      </c>
      <c r="D25" s="22">
        <f>VLOOKUP(C25,'[5]Juchu Zan'!$F$1:$AF$7595,27,0)</f>
        <v>20230929</v>
      </c>
      <c r="E25" s="22">
        <f>VLOOKUP(C25,'[5]Juchu Zan'!$F$1:$AH$7595,29,0)</f>
        <v>20230929</v>
      </c>
      <c r="F25" s="22" t="str">
        <f>VLOOKUP(C25,'[5]Juchu Zan'!$F$1:$G$7595,2,0)</f>
        <v>176051018965800</v>
      </c>
      <c r="G25" s="22" t="str">
        <f>VLOOKUP(C25,'[5]Juchu Zan'!$F$1:$H$7595,3,0)</f>
        <v>GL20N-250-SV-EH-U1-N-B-N-Y-A189658</v>
      </c>
      <c r="H25" s="22">
        <f>VLOOKUP(C25,'[5]Juchu Zan'!$F$1:$I$7595,4,0)</f>
        <v>1</v>
      </c>
      <c r="I25" s="22" t="str">
        <f>VLOOKUP(C25,'[5]Juchu Zan'!$F$1:$L$7595,7,0)</f>
        <v>MSI TEC - CENTENNIAL</v>
      </c>
      <c r="J25" s="22" t="str">
        <f>VLOOKUP(C25,'[5]Juchu Zan'!$F$1:$N$7595,9,0)</f>
        <v>GL</v>
      </c>
      <c r="K25" s="24">
        <f>VLOOKUP(C25,'[5]Juchu Zan'!$F$1:$T$7595,15,0)</f>
        <v>2229</v>
      </c>
      <c r="L25" s="22" t="str">
        <f>VLOOKUP(C25,'[5]Juchu Zan'!$F$1:$U$7595,16,0)</f>
        <v>11</v>
      </c>
      <c r="M25" s="25" t="s">
        <v>4144</v>
      </c>
      <c r="N25" s="26">
        <f t="shared" ca="1" si="0"/>
        <v>45153.579723726849</v>
      </c>
    </row>
    <row r="26" spans="1:14">
      <c r="A26" s="21">
        <f>_xlfn.XLOOKUP(C26,'[5]Juchu Zan'!$F$2:$F$15000,'[5]Juchu Zan'!$A$2:$A$15000,"Not found",0)</f>
        <v>20230728</v>
      </c>
      <c r="B26" s="22">
        <f>_xlfn.XLOOKUP(C26,'[5]Juchu Zan'!$F$2:$F$15000,'[5]Juchu Zan'!$B$2:$B$15000,"Not found",0)</f>
        <v>20230929</v>
      </c>
      <c r="C26" s="22" t="s">
        <v>2040</v>
      </c>
      <c r="D26" s="22">
        <f>VLOOKUP(C26,'[5]Juchu Zan'!$F$1:$AF$7595,27,0)</f>
        <v>20230929</v>
      </c>
      <c r="E26" s="22">
        <f>VLOOKUP(C26,'[5]Juchu Zan'!$F$1:$AH$7595,29,0)</f>
        <v>20230929</v>
      </c>
      <c r="F26" s="22" t="str">
        <f>VLOOKUP(C26,'[5]Juchu Zan'!$F$1:$G$7595,2,0)</f>
        <v>1849510229543B0</v>
      </c>
      <c r="G26" s="22" t="str">
        <f>VLOOKUP(C26,'[5]Juchu Zan'!$F$1:$H$7595,3,0)</f>
        <v>GL20N-058-HV-B-Y BASE UNIT ASSY</v>
      </c>
      <c r="H26" s="22">
        <f>VLOOKUP(C26,'[5]Juchu Zan'!$F$1:$I$7595,4,0)</f>
        <v>1</v>
      </c>
      <c r="I26" s="22" t="str">
        <f>VLOOKUP(C26,'[5]Juchu Zan'!$F$1:$L$7595,7,0)</f>
        <v/>
      </c>
      <c r="J26" s="22" t="str">
        <f>VLOOKUP(C26,'[5]Juchu Zan'!$F$1:$N$7595,9,0)</f>
        <v>GL</v>
      </c>
      <c r="K26" s="24">
        <f>VLOOKUP(C26,'[5]Juchu Zan'!$F$1:$T$7595,15,0)</f>
        <v>274</v>
      </c>
      <c r="L26" s="22" t="str">
        <f>VLOOKUP(C26,'[5]Juchu Zan'!$F$1:$U$7595,16,0)</f>
        <v>21</v>
      </c>
      <c r="M26" s="30" t="s">
        <v>4142</v>
      </c>
      <c r="N26" s="26">
        <f t="shared" ca="1" si="0"/>
        <v>45153.580472337962</v>
      </c>
    </row>
    <row r="27" spans="1:14" ht="13.5" thickBot="1">
      <c r="B27" s="9"/>
      <c r="C27" s="9"/>
      <c r="D27" s="9"/>
      <c r="E27" s="9"/>
      <c r="F27" s="9"/>
      <c r="G27" s="9"/>
      <c r="H27" s="31">
        <f>SUM(H3:H26)</f>
        <v>45</v>
      </c>
      <c r="I27" s="9"/>
      <c r="J27" s="9"/>
      <c r="K27" s="32">
        <f>SUM(K3:K26)</f>
        <v>70346</v>
      </c>
      <c r="L27" s="9"/>
      <c r="N27" s="33" t="str">
        <f ca="1">IF(M27&lt;&gt;"",IF(N27="",NOW(),N27),"")</f>
        <v/>
      </c>
    </row>
    <row r="28" spans="1:14" ht="15.75" customHeight="1" thickBot="1">
      <c r="B28" s="8"/>
      <c r="C28" s="9"/>
      <c r="D28" s="9"/>
      <c r="E28" s="9"/>
      <c r="G28" s="34" t="s">
        <v>43</v>
      </c>
      <c r="K28" s="35"/>
      <c r="N28" s="33" t="str">
        <f ca="1">IF(M28&lt;&gt;"",IF(N28="",NOW(),N28),"")</f>
        <v/>
      </c>
    </row>
    <row r="29" spans="1:14" ht="15.75" customHeight="1" thickBot="1">
      <c r="A29" s="15" t="s">
        <v>4123</v>
      </c>
      <c r="B29" s="16" t="s">
        <v>4124</v>
      </c>
      <c r="C29" s="17" t="s">
        <v>0</v>
      </c>
      <c r="D29" s="17" t="s">
        <v>4120</v>
      </c>
      <c r="E29" s="17" t="s">
        <v>4121</v>
      </c>
      <c r="F29" s="17" t="s">
        <v>4125</v>
      </c>
      <c r="G29" s="17" t="s">
        <v>4126</v>
      </c>
      <c r="H29" s="17" t="s">
        <v>4127</v>
      </c>
      <c r="I29" s="17" t="s">
        <v>4128</v>
      </c>
      <c r="J29" s="17" t="s">
        <v>10</v>
      </c>
      <c r="K29" s="18" t="s">
        <v>4129</v>
      </c>
      <c r="L29" s="17" t="s">
        <v>15</v>
      </c>
      <c r="M29" s="19" t="s">
        <v>4130</v>
      </c>
      <c r="N29" s="20" t="s">
        <v>4131</v>
      </c>
    </row>
    <row r="30" spans="1:14" ht="15.75" customHeight="1">
      <c r="A30" s="21">
        <f>_xlfn.XLOOKUP(C30,'[5]Juchu Zan'!$F$2:$F$15000,'[5]Juchu Zan'!$A$2:$A$15000,"Not found",0)</f>
        <v>20230718</v>
      </c>
      <c r="B30" s="22">
        <f>_xlfn.XLOOKUP(C30,'[5]Juchu Zan'!$F$2:$F$15000,'[5]Juchu Zan'!$B$2:$B$15000,"Not found",0)</f>
        <v>20230901</v>
      </c>
      <c r="C30" s="22" t="s">
        <v>357</v>
      </c>
      <c r="D30" s="22">
        <f>VLOOKUP(C30,'[5]Juchu Zan'!$F$1:$AF$7595,27,0)</f>
        <v>20230901</v>
      </c>
      <c r="E30" s="22">
        <f>VLOOKUP(C30,'[5]Juchu Zan'!$F$1:$AH$7595,29,0)</f>
        <v>20230901</v>
      </c>
      <c r="F30" s="22" t="str">
        <f>VLOOKUP(C30,'[5]Juchu Zan'!$F$1:$G$7595,2,0)</f>
        <v>086136131003000</v>
      </c>
      <c r="G30" s="22" t="str">
        <f>VLOOKUP(C30,'[5]Juchu Zan'!$F$1:$H$7595,3,0)</f>
        <v>KR3310A-0300-0-01A0</v>
      </c>
      <c r="H30" s="22">
        <f>VLOOKUP(C30,'[5]Juchu Zan'!$F$1:$I$7595,4,0)</f>
        <v>10</v>
      </c>
      <c r="I30" s="22" t="str">
        <f>VLOOKUP(C30,'[5]Juchu Zan'!$F$1:$L$7595,7,0)</f>
        <v/>
      </c>
      <c r="J30" s="22" t="str">
        <f>VLOOKUP(C30,'[5]Juchu Zan'!$F$1:$N$7595,9,0)</f>
        <v>KR</v>
      </c>
      <c r="K30" s="24">
        <f>VLOOKUP(C30,'[5]Juchu Zan'!$F$1:$T$7595,15,0)</f>
        <v>4688</v>
      </c>
      <c r="L30" s="22" t="str">
        <f>VLOOKUP(C30,'[5]Juchu Zan'!$F$1:$U$7595,16,0)</f>
        <v>21</v>
      </c>
      <c r="M30" s="27" t="s">
        <v>4145</v>
      </c>
      <c r="N30" s="26">
        <f t="shared" ref="N30:N45" ca="1" si="1">IF(M30&lt;&gt;"",IF(N30="",NOW(),N30),"")</f>
        <v>45153.654449305555</v>
      </c>
    </row>
    <row r="31" spans="1:14" ht="15.75" customHeight="1">
      <c r="A31" s="21">
        <f>_xlfn.XLOOKUP(C31,'[5]Juchu Zan'!$F$2:$F$15000,'[5]Juchu Zan'!$A$2:$A$15000,"Not found",0)</f>
        <v>20230718</v>
      </c>
      <c r="B31" s="22">
        <f>_xlfn.XLOOKUP(C31,'[5]Juchu Zan'!$F$2:$F$15000,'[5]Juchu Zan'!$B$2:$B$15000,"Not found",0)</f>
        <v>20230905</v>
      </c>
      <c r="C31" s="22" t="s">
        <v>418</v>
      </c>
      <c r="D31" s="22">
        <f>VLOOKUP(C31,'[5]Juchu Zan'!$F$1:$AF$7595,27,0)</f>
        <v>20230905</v>
      </c>
      <c r="E31" s="22">
        <f>VLOOKUP(C31,'[5]Juchu Zan'!$F$1:$AH$7595,29,0)</f>
        <v>20230905</v>
      </c>
      <c r="F31" s="22" t="str">
        <f>VLOOKUP(C31,'[5]Juchu Zan'!$F$1:$G$7595,2,0)</f>
        <v>086122131400600</v>
      </c>
      <c r="G31" s="22" t="str">
        <f>VLOOKUP(C31,'[5]Juchu Zan'!$F$1:$H$7595,3,0)</f>
        <v>KR2602A-0060-P0-01A0</v>
      </c>
      <c r="H31" s="22">
        <f>VLOOKUP(C31,'[5]Juchu Zan'!$F$1:$I$7595,4,0)</f>
        <v>2</v>
      </c>
      <c r="I31" s="22" t="str">
        <f>VLOOKUP(C31,'[5]Juchu Zan'!$F$1:$L$7595,7,0)</f>
        <v/>
      </c>
      <c r="J31" s="22" t="str">
        <f>VLOOKUP(C31,'[5]Juchu Zan'!$F$1:$N$7595,9,0)</f>
        <v>KR</v>
      </c>
      <c r="K31" s="24">
        <f>VLOOKUP(C31,'[5]Juchu Zan'!$F$1:$T$7595,15,0)</f>
        <v>555.9</v>
      </c>
      <c r="L31" s="22" t="str">
        <f>VLOOKUP(C31,'[5]Juchu Zan'!$F$1:$U$7595,16,0)</f>
        <v>21</v>
      </c>
      <c r="M31" s="27" t="s">
        <v>4145</v>
      </c>
      <c r="N31" s="26">
        <f t="shared" ca="1" si="1"/>
        <v>45153.654449305555</v>
      </c>
    </row>
    <row r="32" spans="1:14" ht="15.75" customHeight="1">
      <c r="A32" s="21">
        <f>_xlfn.XLOOKUP(C32,'[5]Juchu Zan'!$F$2:$F$15000,'[5]Juchu Zan'!$A$2:$A$15000,"Not found",0)</f>
        <v>20230718</v>
      </c>
      <c r="B32" s="22">
        <f>_xlfn.XLOOKUP(C32,'[5]Juchu Zan'!$F$2:$F$15000,'[5]Juchu Zan'!$B$2:$B$15000,"Not found",0)</f>
        <v>20230906</v>
      </c>
      <c r="C32" s="22" t="s">
        <v>509</v>
      </c>
      <c r="D32" s="22">
        <f>VLOOKUP(C32,'[5]Juchu Zan'!$F$1:$AF$7595,27,0)</f>
        <v>20230906</v>
      </c>
      <c r="E32" s="22">
        <f>VLOOKUP(C32,'[5]Juchu Zan'!$F$1:$AH$7595,29,0)</f>
        <v>20230906</v>
      </c>
      <c r="F32" s="22" t="str">
        <f>VLOOKUP(C32,'[5]Juchu Zan'!$F$1:$G$7595,2,0)</f>
        <v>086156231005800</v>
      </c>
      <c r="G32" s="22" t="str">
        <f>VLOOKUP(C32,'[5]Juchu Zan'!$F$1:$H$7595,3,0)</f>
        <v>KR4610B-0580-0-01A0</v>
      </c>
      <c r="H32" s="22">
        <f>VLOOKUP(C32,'[5]Juchu Zan'!$F$1:$I$7595,4,0)</f>
        <v>2</v>
      </c>
      <c r="I32" s="22" t="str">
        <f>VLOOKUP(C32,'[5]Juchu Zan'!$F$1:$L$7595,7,0)</f>
        <v/>
      </c>
      <c r="J32" s="22" t="str">
        <f>VLOOKUP(C32,'[5]Juchu Zan'!$F$1:$N$7595,9,0)</f>
        <v>KR</v>
      </c>
      <c r="K32" s="24">
        <f>VLOOKUP(C32,'[5]Juchu Zan'!$F$1:$T$7595,15,0)</f>
        <v>1983.74</v>
      </c>
      <c r="L32" s="22" t="str">
        <f>VLOOKUP(C32,'[5]Juchu Zan'!$F$1:$U$7595,16,0)</f>
        <v>21</v>
      </c>
      <c r="M32" s="27" t="s">
        <v>4145</v>
      </c>
      <c r="N32" s="26">
        <f t="shared" ca="1" si="1"/>
        <v>45153.654449305555</v>
      </c>
    </row>
    <row r="33" spans="1:16" ht="15.75" customHeight="1">
      <c r="A33" s="21">
        <f>_xlfn.XLOOKUP(C33,'[5]Juchu Zan'!$F$2:$F$15000,'[5]Juchu Zan'!$A$2:$A$15000,"Not found",0)</f>
        <v>20230720</v>
      </c>
      <c r="B33" s="22">
        <f>_xlfn.XLOOKUP(C33,'[5]Juchu Zan'!$F$2:$F$15000,'[5]Juchu Zan'!$B$2:$B$15000,"Not found",0)</f>
        <v>20230907</v>
      </c>
      <c r="C33" s="22" t="s">
        <v>569</v>
      </c>
      <c r="D33" s="22">
        <f>VLOOKUP(C33,'[5]Juchu Zan'!$F$1:$AF$7595,27,0)</f>
        <v>20230907</v>
      </c>
      <c r="E33" s="22">
        <f>VLOOKUP(C33,'[5]Juchu Zan'!$F$1:$AH$7595,29,0)</f>
        <v>20230907</v>
      </c>
      <c r="F33" s="22" t="str">
        <f>VLOOKUP(C33,'[5]Juchu Zan'!$F$1:$G$7595,2,0)</f>
        <v>086125141402100</v>
      </c>
      <c r="G33" s="22" t="str">
        <f>VLOOKUP(C33,'[5]Juchu Zan'!$F$1:$H$7595,3,0)</f>
        <v>KR2606A-0210-P0-11A0</v>
      </c>
      <c r="H33" s="22">
        <f>VLOOKUP(C33,'[5]Juchu Zan'!$F$1:$I$7595,4,0)</f>
        <v>6</v>
      </c>
      <c r="I33" s="22" t="str">
        <f>VLOOKUP(C33,'[5]Juchu Zan'!$F$1:$L$7595,7,0)</f>
        <v/>
      </c>
      <c r="J33" s="22" t="str">
        <f>VLOOKUP(C33,'[5]Juchu Zan'!$F$1:$N$7595,9,0)</f>
        <v>KR</v>
      </c>
      <c r="K33" s="24">
        <f>VLOOKUP(C33,'[5]Juchu Zan'!$F$1:$T$7595,15,0)</f>
        <v>2475.84</v>
      </c>
      <c r="L33" s="22" t="str">
        <f>VLOOKUP(C33,'[5]Juchu Zan'!$F$1:$U$7595,16,0)</f>
        <v>21</v>
      </c>
      <c r="M33" s="27" t="s">
        <v>4146</v>
      </c>
      <c r="N33" s="26">
        <f t="shared" ca="1" si="1"/>
        <v>45153.654449305555</v>
      </c>
    </row>
    <row r="34" spans="1:16" ht="15.75" customHeight="1">
      <c r="A34" s="21">
        <f>_xlfn.XLOOKUP(C34,'[5]Juchu Zan'!$F$2:$F$15000,'[5]Juchu Zan'!$A$2:$A$15000,"Not found",0)</f>
        <v>20230719</v>
      </c>
      <c r="B34" s="22">
        <f>_xlfn.XLOOKUP(C34,'[5]Juchu Zan'!$F$2:$F$15000,'[5]Juchu Zan'!$B$2:$B$15000,"Not found",0)</f>
        <v>20230908</v>
      </c>
      <c r="C34" s="22" t="s">
        <v>764</v>
      </c>
      <c r="D34" s="22">
        <f>VLOOKUP(C34,'[5]Juchu Zan'!$F$1:$AF$7595,27,0)</f>
        <v>20230908</v>
      </c>
      <c r="E34" s="22">
        <f>VLOOKUP(C34,'[5]Juchu Zan'!$F$1:$AH$7595,29,0)</f>
        <v>20230908</v>
      </c>
      <c r="F34" s="22" t="str">
        <f>VLOOKUP(C34,'[5]Juchu Zan'!$F$1:$G$7595,2,0)</f>
        <v>086135241405250</v>
      </c>
      <c r="G34" s="22" t="str">
        <f>VLOOKUP(C34,'[5]Juchu Zan'!$F$1:$H$7595,3,0)</f>
        <v>KR3306B-0525-P0-11A0</v>
      </c>
      <c r="H34" s="22">
        <f>VLOOKUP(C34,'[5]Juchu Zan'!$F$1:$I$7595,4,0)</f>
        <v>10</v>
      </c>
      <c r="I34" s="22" t="str">
        <f>VLOOKUP(C34,'[5]Juchu Zan'!$F$1:$L$7595,7,0)</f>
        <v>3D SYSTEMS</v>
      </c>
      <c r="J34" s="22" t="str">
        <f>VLOOKUP(C34,'[5]Juchu Zan'!$F$1:$N$7595,9,0)</f>
        <v>KR</v>
      </c>
      <c r="K34" s="24">
        <f>VLOOKUP(C34,'[5]Juchu Zan'!$F$1:$T$7595,15,0)</f>
        <v>8714.1</v>
      </c>
      <c r="L34" s="22" t="str">
        <f>VLOOKUP(C34,'[5]Juchu Zan'!$F$1:$U$7595,16,0)</f>
        <v>11</v>
      </c>
      <c r="M34" s="25" t="s">
        <v>4147</v>
      </c>
      <c r="N34" s="26">
        <f t="shared" ca="1" si="1"/>
        <v>45153.654449305555</v>
      </c>
    </row>
    <row r="35" spans="1:16" ht="15.75" customHeight="1">
      <c r="A35" s="21">
        <f>_xlfn.XLOOKUP(C35,'[5]Juchu Zan'!$F$2:$F$15000,'[5]Juchu Zan'!$A$2:$A$15000,"Not found",0)</f>
        <v>20230720</v>
      </c>
      <c r="B35" s="22">
        <f>_xlfn.XLOOKUP(C35,'[5]Juchu Zan'!$F$2:$F$15000,'[5]Juchu Zan'!$B$2:$B$15000,"Not found",0)</f>
        <v>20230911</v>
      </c>
      <c r="C35" s="22" t="s">
        <v>874</v>
      </c>
      <c r="D35" s="22">
        <f>VLOOKUP(C35,'[5]Juchu Zan'!$F$1:$AF$7595,27,0)</f>
        <v>20230911</v>
      </c>
      <c r="E35" s="22">
        <f>VLOOKUP(C35,'[5]Juchu Zan'!$F$1:$AH$7595,29,0)</f>
        <v>20230911</v>
      </c>
      <c r="F35" s="22" t="str">
        <f>VLOOKUP(C35,'[5]Juchu Zan'!$F$1:$G$7595,2,0)</f>
        <v>086122131400600</v>
      </c>
      <c r="G35" s="22" t="str">
        <f>VLOOKUP(C35,'[5]Juchu Zan'!$F$1:$H$7595,3,0)</f>
        <v>KR2602A-0060-P0-01A0</v>
      </c>
      <c r="H35" s="22">
        <f>VLOOKUP(C35,'[5]Juchu Zan'!$F$1:$I$7595,4,0)</f>
        <v>2</v>
      </c>
      <c r="I35" s="22" t="str">
        <f>VLOOKUP(C35,'[5]Juchu Zan'!$F$1:$L$7595,7,0)</f>
        <v/>
      </c>
      <c r="J35" s="22" t="str">
        <f>VLOOKUP(C35,'[5]Juchu Zan'!$F$1:$N$7595,9,0)</f>
        <v>KR</v>
      </c>
      <c r="K35" s="24">
        <f>VLOOKUP(C35,'[5]Juchu Zan'!$F$1:$T$7595,15,0)</f>
        <v>555.9</v>
      </c>
      <c r="L35" s="22" t="str">
        <f>VLOOKUP(C35,'[5]Juchu Zan'!$F$1:$U$7595,16,0)</f>
        <v>21</v>
      </c>
      <c r="M35" s="27" t="s">
        <v>4145</v>
      </c>
      <c r="N35" s="26">
        <f t="shared" ca="1" si="1"/>
        <v>45154.343671064817</v>
      </c>
    </row>
    <row r="36" spans="1:16" ht="15.75" customHeight="1">
      <c r="A36" s="21">
        <f>_xlfn.XLOOKUP(C36,'[5]Juchu Zan'!$F$2:$F$15000,'[5]Juchu Zan'!$A$2:$A$15000,"Not found",0)</f>
        <v>20230711</v>
      </c>
      <c r="B36" s="22">
        <f>_xlfn.XLOOKUP(C36,'[5]Juchu Zan'!$F$2:$F$15000,'[5]Juchu Zan'!$B$2:$B$15000,"Not found",0)</f>
        <v>20230912</v>
      </c>
      <c r="C36" s="22" t="s">
        <v>970</v>
      </c>
      <c r="D36" s="22">
        <f>VLOOKUP(C36,'[5]Juchu Zan'!$F$1:$AF$7595,27,0)</f>
        <v>20230912</v>
      </c>
      <c r="E36" s="22">
        <f>VLOOKUP(C36,'[5]Juchu Zan'!$F$1:$AH$7595,29,0)</f>
        <v>20230912</v>
      </c>
      <c r="F36" s="22" t="str">
        <f>VLOOKUP(C36,'[5]Juchu Zan'!$F$1:$G$7595,2,0)</f>
        <v>086135131002000</v>
      </c>
      <c r="G36" s="22" t="str">
        <f>VLOOKUP(C36,'[5]Juchu Zan'!$F$1:$H$7595,3,0)</f>
        <v>KR3306A-0200-0-01A0</v>
      </c>
      <c r="H36" s="22">
        <f>VLOOKUP(C36,'[5]Juchu Zan'!$F$1:$I$7595,4,0)</f>
        <v>20</v>
      </c>
      <c r="I36" s="22" t="str">
        <f>VLOOKUP(C36,'[5]Juchu Zan'!$F$1:$L$7595,7,0)</f>
        <v/>
      </c>
      <c r="J36" s="22" t="str">
        <f>VLOOKUP(C36,'[5]Juchu Zan'!$F$1:$N$7595,9,0)</f>
        <v>KR</v>
      </c>
      <c r="K36" s="24">
        <f>VLOOKUP(C36,'[5]Juchu Zan'!$F$1:$T$7595,15,0)</f>
        <v>8845.4</v>
      </c>
      <c r="L36" s="22" t="str">
        <f>VLOOKUP(C36,'[5]Juchu Zan'!$F$1:$U$7595,16,0)</f>
        <v>21</v>
      </c>
      <c r="M36" s="27" t="s">
        <v>4145</v>
      </c>
      <c r="N36" s="26">
        <f t="shared" ca="1" si="1"/>
        <v>45154.343671064817</v>
      </c>
    </row>
    <row r="37" spans="1:16" ht="15.75" customHeight="1">
      <c r="A37" s="21">
        <f>_xlfn.XLOOKUP(C37,'[5]Juchu Zan'!$F$2:$F$15000,'[5]Juchu Zan'!$A$2:$A$15000,"Not found",0)</f>
        <v>20230804</v>
      </c>
      <c r="B37" s="22">
        <f>_xlfn.XLOOKUP(C37,'[5]Juchu Zan'!$F$2:$F$15000,'[5]Juchu Zan'!$B$2:$B$15000,"Not found",0)</f>
        <v>20230918</v>
      </c>
      <c r="C37" s="22" t="s">
        <v>1282</v>
      </c>
      <c r="D37" s="22">
        <f>VLOOKUP(C37,'[5]Juchu Zan'!$F$1:$AF$7595,27,0)</f>
        <v>20230918</v>
      </c>
      <c r="E37" s="22">
        <f>VLOOKUP(C37,'[5]Juchu Zan'!$F$1:$AH$7595,29,0)</f>
        <v>20230918</v>
      </c>
      <c r="F37" s="22" t="str">
        <f>VLOOKUP(C37,'[5]Juchu Zan'!$F$1:$G$7595,2,0)</f>
        <v>086136131004000</v>
      </c>
      <c r="G37" s="22" t="str">
        <f>VLOOKUP(C37,'[5]Juchu Zan'!$F$1:$H$7595,3,0)</f>
        <v>KR3310A-0400-0-01A0</v>
      </c>
      <c r="H37" s="22">
        <f>VLOOKUP(C37,'[5]Juchu Zan'!$F$1:$I$7595,4,0)</f>
        <v>2</v>
      </c>
      <c r="I37" s="22" t="str">
        <f>VLOOKUP(C37,'[5]Juchu Zan'!$F$1:$L$7595,7,0)</f>
        <v/>
      </c>
      <c r="J37" s="22" t="str">
        <f>VLOOKUP(C37,'[5]Juchu Zan'!$F$1:$N$7595,9,0)</f>
        <v>KR</v>
      </c>
      <c r="K37" s="24">
        <f>VLOOKUP(C37,'[5]Juchu Zan'!$F$1:$T$7595,15,0)</f>
        <v>1050.28</v>
      </c>
      <c r="L37" s="22" t="str">
        <f>VLOOKUP(C37,'[5]Juchu Zan'!$F$1:$U$7595,16,0)</f>
        <v>21</v>
      </c>
      <c r="M37" s="25" t="s">
        <v>4148</v>
      </c>
      <c r="N37" s="26">
        <f t="shared" ca="1" si="1"/>
        <v>45154.343671064817</v>
      </c>
    </row>
    <row r="38" spans="1:16" ht="15.75" customHeight="1">
      <c r="A38" s="21">
        <f>_xlfn.XLOOKUP(C38,'[5]Juchu Zan'!$F$2:$F$15000,'[5]Juchu Zan'!$A$2:$A$15000,"Not found",0)</f>
        <v>20230724</v>
      </c>
      <c r="B38" s="22">
        <f>_xlfn.XLOOKUP(C38,'[5]Juchu Zan'!$F$2:$F$15000,'[5]Juchu Zan'!$B$2:$B$15000,"Not found",0)</f>
        <v>20230919</v>
      </c>
      <c r="C38" s="22" t="s">
        <v>1347</v>
      </c>
      <c r="D38" s="22">
        <f>VLOOKUP(C38,'[5]Juchu Zan'!$F$1:$AF$7595,27,0)</f>
        <v>20230919</v>
      </c>
      <c r="E38" s="22">
        <f>VLOOKUP(C38,'[5]Juchu Zan'!$F$1:$AH$7595,29,0)</f>
        <v>20230919</v>
      </c>
      <c r="F38" s="22" t="str">
        <f>VLOOKUP(C38,'[5]Juchu Zan'!$F$1:$G$7595,2,0)</f>
        <v>086122131400600</v>
      </c>
      <c r="G38" s="22" t="str">
        <f>VLOOKUP(C38,'[5]Juchu Zan'!$F$1:$H$7595,3,0)</f>
        <v>KR2602A-0060-P0-01A0</v>
      </c>
      <c r="H38" s="22">
        <f>VLOOKUP(C38,'[5]Juchu Zan'!$F$1:$I$7595,4,0)</f>
        <v>2</v>
      </c>
      <c r="I38" s="22" t="str">
        <f>VLOOKUP(C38,'[5]Juchu Zan'!$F$1:$L$7595,7,0)</f>
        <v/>
      </c>
      <c r="J38" s="22" t="str">
        <f>VLOOKUP(C38,'[5]Juchu Zan'!$F$1:$N$7595,9,0)</f>
        <v>KR</v>
      </c>
      <c r="K38" s="24">
        <f>VLOOKUP(C38,'[5]Juchu Zan'!$F$1:$T$7595,15,0)</f>
        <v>555.9</v>
      </c>
      <c r="L38" s="22" t="str">
        <f>VLOOKUP(C38,'[5]Juchu Zan'!$F$1:$U$7595,16,0)</f>
        <v>21</v>
      </c>
      <c r="M38" s="27" t="s">
        <v>4145</v>
      </c>
      <c r="N38" s="26">
        <f t="shared" ca="1" si="1"/>
        <v>45154.343671064817</v>
      </c>
    </row>
    <row r="39" spans="1:16" ht="15.75" customHeight="1">
      <c r="A39" s="21">
        <f>_xlfn.XLOOKUP(C39,'[5]Juchu Zan'!$F$2:$F$15000,'[5]Juchu Zan'!$A$2:$A$15000,"Not found",0)</f>
        <v>20230725</v>
      </c>
      <c r="B39" s="22">
        <f>_xlfn.XLOOKUP(C39,'[5]Juchu Zan'!$F$2:$F$15000,'[5]Juchu Zan'!$B$2:$B$15000,"Not found",0)</f>
        <v>20230921</v>
      </c>
      <c r="C39" s="22" t="s">
        <v>1498</v>
      </c>
      <c r="D39" s="22">
        <f>VLOOKUP(C39,'[5]Juchu Zan'!$F$1:$AF$7595,27,0)</f>
        <v>20230921</v>
      </c>
      <c r="E39" s="22">
        <f>VLOOKUP(C39,'[5]Juchu Zan'!$F$1:$AH$7595,29,0)</f>
        <v>20230921</v>
      </c>
      <c r="F39" s="22" t="str">
        <f>VLOOKUP(C39,'[5]Juchu Zan'!$F$1:$G$7595,2,0)</f>
        <v>086122131000600</v>
      </c>
      <c r="G39" s="22" t="str">
        <f>VLOOKUP(C39,'[5]Juchu Zan'!$F$1:$H$7595,3,0)</f>
        <v>KR2602A-0060-0-01A0</v>
      </c>
      <c r="H39" s="22">
        <f>VLOOKUP(C39,'[5]Juchu Zan'!$F$1:$I$7595,4,0)</f>
        <v>2</v>
      </c>
      <c r="I39" s="22" t="str">
        <f>VLOOKUP(C39,'[5]Juchu Zan'!$F$1:$L$7595,7,0)</f>
        <v>MOTION IND - BIRMINGHAM</v>
      </c>
      <c r="J39" s="22" t="str">
        <f>VLOOKUP(C39,'[5]Juchu Zan'!$F$1:$N$7595,9,0)</f>
        <v>KR</v>
      </c>
      <c r="K39" s="24">
        <f>VLOOKUP(C39,'[5]Juchu Zan'!$F$1:$T$7595,15,0)</f>
        <v>523.17999999999995</v>
      </c>
      <c r="L39" s="22" t="str">
        <f>VLOOKUP(C39,'[5]Juchu Zan'!$F$1:$U$7595,16,0)</f>
        <v>11</v>
      </c>
      <c r="M39" s="27" t="s">
        <v>4145</v>
      </c>
      <c r="N39" s="26">
        <f t="shared" ca="1" si="1"/>
        <v>45154.343671064817</v>
      </c>
    </row>
    <row r="40" spans="1:16" ht="15.75" customHeight="1">
      <c r="A40" s="21">
        <f>_xlfn.XLOOKUP(C40,'[5]Juchu Zan'!$F$2:$F$15000,'[5]Juchu Zan'!$A$2:$A$15000,"Not found",0)</f>
        <v>20230421</v>
      </c>
      <c r="B40" s="22">
        <f>_xlfn.XLOOKUP(C40,'[5]Juchu Zan'!$F$2:$F$15000,'[5]Juchu Zan'!$B$2:$B$15000,"Not found",0)</f>
        <v>20230925</v>
      </c>
      <c r="C40" s="22" t="s">
        <v>1664</v>
      </c>
      <c r="D40" s="22">
        <f>VLOOKUP(C40,'[5]Juchu Zan'!$F$1:$AF$7595,27,0)</f>
        <v>20230925</v>
      </c>
      <c r="E40" s="22">
        <f>VLOOKUP(C40,'[5]Juchu Zan'!$F$1:$AH$7595,29,0)</f>
        <v>20230925</v>
      </c>
      <c r="F40" s="22" t="str">
        <f>VLOOKUP(C40,'[5]Juchu Zan'!$F$1:$G$7595,2,0)</f>
        <v>086122130002100</v>
      </c>
      <c r="G40" s="22" t="str">
        <f>VLOOKUP(C40,'[5]Juchu Zan'!$F$1:$H$7595,3,0)</f>
        <v>KR2602A-0210-0-00A0</v>
      </c>
      <c r="H40" s="22">
        <f>VLOOKUP(C40,'[5]Juchu Zan'!$F$1:$I$7595,4,0)</f>
        <v>28</v>
      </c>
      <c r="I40" s="22" t="str">
        <f>VLOOKUP(C40,'[5]Juchu Zan'!$F$1:$L$7595,7,0)</f>
        <v>MOTION AI - AXIS</v>
      </c>
      <c r="J40" s="22" t="str">
        <f>VLOOKUP(C40,'[5]Juchu Zan'!$F$1:$N$7595,9,0)</f>
        <v>KR</v>
      </c>
      <c r="K40" s="24">
        <f>VLOOKUP(C40,'[5]Juchu Zan'!$F$1:$T$7595,15,0)</f>
        <v>8619.52</v>
      </c>
      <c r="L40" s="22" t="str">
        <f>VLOOKUP(C40,'[5]Juchu Zan'!$F$1:$U$7595,16,0)</f>
        <v>11</v>
      </c>
      <c r="M40" s="30" t="s">
        <v>4142</v>
      </c>
      <c r="N40" s="26">
        <f t="shared" ca="1" si="1"/>
        <v>45154.343671064817</v>
      </c>
      <c r="O40" s="37"/>
      <c r="P40" s="37"/>
    </row>
    <row r="41" spans="1:16" ht="15.75" customHeight="1">
      <c r="A41" s="21">
        <f>_xlfn.XLOOKUP(C41,'[5]Juchu Zan'!$F$2:$F$15000,'[5]Juchu Zan'!$A$2:$A$15000,"Not found",0)</f>
        <v>20230725</v>
      </c>
      <c r="B41" s="22">
        <f>_xlfn.XLOOKUP(C41,'[5]Juchu Zan'!$F$2:$F$15000,'[5]Juchu Zan'!$B$2:$B$15000,"Not found",0)</f>
        <v>20230928</v>
      </c>
      <c r="C41" s="22" t="s">
        <v>1883</v>
      </c>
      <c r="D41" s="22">
        <f>VLOOKUP(C41,'[5]Juchu Zan'!$F$1:$AF$7595,27,0)</f>
        <v>20230928</v>
      </c>
      <c r="E41" s="22">
        <f>VLOOKUP(C41,'[5]Juchu Zan'!$F$1:$AH$7595,29,0)</f>
        <v>20230928</v>
      </c>
      <c r="F41" s="22" t="str">
        <f>VLOOKUP(C41,'[5]Juchu Zan'!$F$1:$G$7595,2,0)</f>
        <v>086156140007900</v>
      </c>
      <c r="G41" s="22" t="str">
        <f>VLOOKUP(C41,'[5]Juchu Zan'!$F$1:$H$7595,3,0)</f>
        <v>KR4610A-0790-0-10A0</v>
      </c>
      <c r="H41" s="22">
        <f>VLOOKUP(C41,'[5]Juchu Zan'!$F$1:$I$7595,4,0)</f>
        <v>2</v>
      </c>
      <c r="I41" s="22" t="str">
        <f>VLOOKUP(C41,'[5]Juchu Zan'!$F$1:$L$7595,7,0)</f>
        <v>MOTION IND - CHICAGO (IL30)</v>
      </c>
      <c r="J41" s="22" t="str">
        <f>VLOOKUP(C41,'[5]Juchu Zan'!$F$1:$N$7595,9,0)</f>
        <v>KR</v>
      </c>
      <c r="K41" s="24">
        <f>VLOOKUP(C41,'[5]Juchu Zan'!$F$1:$T$7595,15,0)</f>
        <v>1900.08</v>
      </c>
      <c r="L41" s="22" t="str">
        <f>VLOOKUP(C41,'[5]Juchu Zan'!$F$1:$U$7595,16,0)</f>
        <v>11</v>
      </c>
      <c r="M41" s="30" t="s">
        <v>4149</v>
      </c>
      <c r="N41" s="26">
        <f t="shared" ca="1" si="1"/>
        <v>45154.344807407404</v>
      </c>
      <c r="O41" s="37"/>
      <c r="P41" s="37"/>
    </row>
    <row r="42" spans="1:16" ht="15.75" customHeight="1">
      <c r="A42" s="21">
        <f>_xlfn.XLOOKUP(C42,'[5]Juchu Zan'!$F$2:$F$15000,'[5]Juchu Zan'!$A$2:$A$15000,"Not found",0)</f>
        <v>20230725</v>
      </c>
      <c r="B42" s="22">
        <f>_xlfn.XLOOKUP(C42,'[5]Juchu Zan'!$F$2:$F$15000,'[5]Juchu Zan'!$B$2:$B$15000,"Not found",0)</f>
        <v>20230929</v>
      </c>
      <c r="C42" s="22" t="s">
        <v>2029</v>
      </c>
      <c r="D42" s="22">
        <f>VLOOKUP(C42,'[5]Juchu Zan'!$F$1:$AF$7595,27,0)</f>
        <v>20230929</v>
      </c>
      <c r="E42" s="22">
        <f>VLOOKUP(C42,'[5]Juchu Zan'!$F$1:$AH$7595,29,0)</f>
        <v>20230929</v>
      </c>
      <c r="F42" s="22" t="str">
        <f>VLOOKUP(C42,'[5]Juchu Zan'!$F$1:$G$7595,2,0)</f>
        <v>086156140007900</v>
      </c>
      <c r="G42" s="22" t="str">
        <f>VLOOKUP(C42,'[5]Juchu Zan'!$F$1:$H$7595,3,0)</f>
        <v>KR4610A-0790-0-10A0</v>
      </c>
      <c r="H42" s="22">
        <f>VLOOKUP(C42,'[5]Juchu Zan'!$F$1:$I$7595,4,0)</f>
        <v>1</v>
      </c>
      <c r="I42" s="22" t="str">
        <f>VLOOKUP(C42,'[5]Juchu Zan'!$F$1:$L$7595,7,0)</f>
        <v>MOTION IND - CHICAGO (IL30)</v>
      </c>
      <c r="J42" s="22" t="str">
        <f>VLOOKUP(C42,'[5]Juchu Zan'!$F$1:$N$7595,9,0)</f>
        <v>KR</v>
      </c>
      <c r="K42" s="24">
        <f>VLOOKUP(C42,'[5]Juchu Zan'!$F$1:$T$7595,15,0)</f>
        <v>950.04</v>
      </c>
      <c r="L42" s="22" t="str">
        <f>VLOOKUP(C42,'[5]Juchu Zan'!$F$1:$U$7595,16,0)</f>
        <v>11</v>
      </c>
      <c r="M42" s="30" t="s">
        <v>4149</v>
      </c>
      <c r="N42" s="26">
        <f t="shared" ca="1" si="1"/>
        <v>45154.344807407404</v>
      </c>
      <c r="O42" s="37"/>
      <c r="P42" s="37"/>
    </row>
    <row r="43" spans="1:16" ht="15.75" customHeight="1">
      <c r="A43" s="21">
        <f>_xlfn.XLOOKUP(C43,'[5]Juchu Zan'!$F$2:$F$15000,'[5]Juchu Zan'!$A$2:$A$15000,"Not found",0)</f>
        <v>20230811</v>
      </c>
      <c r="B43" s="22">
        <f>_xlfn.XLOOKUP(C43,'[5]Juchu Zan'!$F$2:$F$15000,'[5]Juchu Zan'!$B$2:$B$15000,"Not found",0)</f>
        <v>20230929</v>
      </c>
      <c r="C43" s="22" t="s">
        <v>2080</v>
      </c>
      <c r="D43" s="22">
        <f>VLOOKUP(C43,'[5]Juchu Zan'!$F$1:$AF$7595,27,0)</f>
        <v>20230929</v>
      </c>
      <c r="E43" s="22">
        <f>VLOOKUP(C43,'[5]Juchu Zan'!$F$1:$AH$7595,29,0)</f>
        <v>20230929</v>
      </c>
      <c r="F43" s="22" t="str">
        <f>VLOOKUP(C43,'[5]Juchu Zan'!$F$1:$G$7595,2,0)</f>
        <v>086135131002000</v>
      </c>
      <c r="G43" s="22" t="str">
        <f>VLOOKUP(C43,'[5]Juchu Zan'!$F$1:$H$7595,3,0)</f>
        <v>KR3306A-0200-0-01A0</v>
      </c>
      <c r="H43" s="22">
        <f>VLOOKUP(C43,'[5]Juchu Zan'!$F$1:$I$7595,4,0)</f>
        <v>10</v>
      </c>
      <c r="I43" s="22" t="str">
        <f>VLOOKUP(C43,'[5]Juchu Zan'!$F$1:$L$7595,7,0)</f>
        <v/>
      </c>
      <c r="J43" s="22" t="str">
        <f>VLOOKUP(C43,'[5]Juchu Zan'!$F$1:$N$7595,9,0)</f>
        <v>KR</v>
      </c>
      <c r="K43" s="24">
        <f>VLOOKUP(C43,'[5]Juchu Zan'!$F$1:$T$7595,15,0)</f>
        <v>4422.7</v>
      </c>
      <c r="L43" s="22" t="str">
        <f>VLOOKUP(C43,'[5]Juchu Zan'!$F$1:$U$7595,16,0)</f>
        <v>21</v>
      </c>
      <c r="M43" s="30" t="s">
        <v>4142</v>
      </c>
      <c r="N43" s="26">
        <f t="shared" ca="1" si="1"/>
        <v>45155.434031944445</v>
      </c>
      <c r="O43" s="37"/>
      <c r="P43" s="37"/>
    </row>
    <row r="44" spans="1:16" ht="15.75" customHeight="1" thickBot="1">
      <c r="B44" s="9"/>
      <c r="C44" s="9"/>
      <c r="D44" s="9"/>
      <c r="E44" s="9"/>
      <c r="F44" s="9"/>
      <c r="G44" s="9"/>
      <c r="H44" s="31">
        <f>SUM(H30:H43)</f>
        <v>99</v>
      </c>
      <c r="I44" s="38"/>
      <c r="J44" s="9"/>
      <c r="K44" s="32">
        <f>SUM(K30:K43)</f>
        <v>45840.580000000009</v>
      </c>
      <c r="L44" s="9"/>
      <c r="N44" s="33" t="str">
        <f t="shared" ca="1" si="1"/>
        <v/>
      </c>
    </row>
    <row r="45" spans="1:16" ht="15.75" customHeight="1" thickBot="1">
      <c r="B45" s="8"/>
      <c r="E45" s="9"/>
      <c r="G45" s="39" t="s">
        <v>4150</v>
      </c>
      <c r="K45" s="40"/>
      <c r="N45" s="33" t="str">
        <f t="shared" ca="1" si="1"/>
        <v/>
      </c>
    </row>
    <row r="46" spans="1:16" ht="15.75" customHeight="1" thickBot="1">
      <c r="A46" s="15" t="s">
        <v>4123</v>
      </c>
      <c r="B46" s="16" t="s">
        <v>4124</v>
      </c>
      <c r="C46" s="17" t="s">
        <v>0</v>
      </c>
      <c r="D46" s="17" t="s">
        <v>4120</v>
      </c>
      <c r="E46" s="17" t="s">
        <v>4121</v>
      </c>
      <c r="F46" s="17" t="s">
        <v>4125</v>
      </c>
      <c r="G46" s="17" t="s">
        <v>4126</v>
      </c>
      <c r="H46" s="17" t="s">
        <v>4127</v>
      </c>
      <c r="I46" s="17" t="s">
        <v>4128</v>
      </c>
      <c r="J46" s="17" t="s">
        <v>10</v>
      </c>
      <c r="K46" s="18" t="s">
        <v>4129</v>
      </c>
      <c r="L46" s="17" t="s">
        <v>15</v>
      </c>
      <c r="M46" s="19" t="s">
        <v>4130</v>
      </c>
      <c r="N46" s="20" t="s">
        <v>4131</v>
      </c>
      <c r="O46" s="13"/>
    </row>
    <row r="47" spans="1:16" ht="15.75" customHeight="1" thickBot="1">
      <c r="A47" s="41">
        <f>_xlfn.XLOOKUP(C47,'[5]Juchu Zan'!$F$2:$F$15000,'[5]Juchu Zan'!$A$2:$A$15000,"Not found",0)</f>
        <v>20230301</v>
      </c>
      <c r="B47" s="42">
        <f>_xlfn.XLOOKUP(C47,'[5]Juchu Zan'!$F$2:$F$15000,'[5]Juchu Zan'!$B$2:$B$15000,"Not found",0)</f>
        <v>20230922</v>
      </c>
      <c r="C47" s="42" t="s">
        <v>1553</v>
      </c>
      <c r="D47" s="42">
        <f>VLOOKUP(C47,'[5]Juchu Zan'!$F$1:$AF$7595,27,0)</f>
        <v>20230922</v>
      </c>
      <c r="E47" s="42">
        <f>VLOOKUP(C47,'[5]Juchu Zan'!$F$1:$AH$7595,29,0)</f>
        <v>20230922</v>
      </c>
      <c r="F47" s="42" t="str">
        <f>VLOOKUP(C47,'[5]Juchu Zan'!$F$1:$G$7595,2,0)</f>
        <v>184951013889600</v>
      </c>
      <c r="G47" s="42" t="str">
        <f>VLOOKUP(C47,'[5]Juchu Zan'!$F$1:$H$7595,3,0)</f>
        <v>MS13014-0138896</v>
      </c>
      <c r="H47" s="42">
        <f>VLOOKUP(C47,'[5]Juchu Zan'!$F$1:$I$7595,4,0)</f>
        <v>10</v>
      </c>
      <c r="I47" s="42" t="str">
        <f>VLOOKUP(C47,'[5]Juchu Zan'!$F$1:$L$7595,7,0)</f>
        <v>AIRCRAFT CABIN SYSTEMS</v>
      </c>
      <c r="J47" s="42" t="str">
        <f>VLOOKUP(C47,'[5]Juchu Zan'!$F$1:$N$7595,9,0)</f>
        <v>S-UNIT</v>
      </c>
      <c r="K47" s="43">
        <f>VLOOKUP(C47,'[5]Juchu Zan'!$F$1:$T$7595,15,0)</f>
        <v>12091.1</v>
      </c>
      <c r="L47" s="42" t="str">
        <f>VLOOKUP(C47,'[5]Juchu Zan'!$F$1:$U$7595,16,0)</f>
        <v>11</v>
      </c>
      <c r="M47" s="44" t="s">
        <v>4151</v>
      </c>
      <c r="N47" s="45">
        <f ca="1">IF(M47&lt;&gt;"",IF(N47="",NOW(),N47),"")</f>
        <v>45154.400258912035</v>
      </c>
      <c r="O47" s="37"/>
      <c r="P47" s="37"/>
    </row>
    <row r="48" spans="1:16" ht="15.75" customHeight="1" thickBot="1">
      <c r="B48" s="9"/>
      <c r="C48" s="9"/>
      <c r="D48" s="9"/>
      <c r="E48" s="9"/>
      <c r="F48" s="9"/>
      <c r="G48" s="46"/>
      <c r="H48" s="31">
        <f>SUM(H47:H47)</f>
        <v>10</v>
      </c>
      <c r="I48" s="9"/>
      <c r="J48" s="9"/>
      <c r="K48" s="32"/>
      <c r="L48" s="9"/>
      <c r="N48" s="33" t="str">
        <f ca="1">IF(M48&lt;&gt;"",IF(N48="",NOW(),N48),"")</f>
        <v/>
      </c>
    </row>
    <row r="49" spans="1:16" ht="15.75" customHeight="1" thickBot="1">
      <c r="B49" s="8"/>
      <c r="E49" s="9"/>
      <c r="G49" s="39" t="s">
        <v>4152</v>
      </c>
      <c r="K49" s="35"/>
      <c r="N49" s="33" t="str">
        <f ca="1">IF(M49&lt;&gt;"",IF(N49="",NOW(),N49),"")</f>
        <v/>
      </c>
    </row>
    <row r="50" spans="1:16" ht="15.75" customHeight="1" thickBot="1">
      <c r="A50" s="15" t="s">
        <v>4123</v>
      </c>
      <c r="B50" s="16" t="s">
        <v>4124</v>
      </c>
      <c r="C50" s="17" t="s">
        <v>0</v>
      </c>
      <c r="D50" s="17" t="s">
        <v>4120</v>
      </c>
      <c r="E50" s="17" t="s">
        <v>4121</v>
      </c>
      <c r="F50" s="17" t="s">
        <v>4125</v>
      </c>
      <c r="G50" s="17" t="s">
        <v>4126</v>
      </c>
      <c r="H50" s="17" t="s">
        <v>4127</v>
      </c>
      <c r="I50" s="17" t="s">
        <v>4128</v>
      </c>
      <c r="J50" s="17" t="s">
        <v>10</v>
      </c>
      <c r="K50" s="18" t="s">
        <v>4129</v>
      </c>
      <c r="L50" s="17" t="s">
        <v>15</v>
      </c>
      <c r="M50" s="19" t="s">
        <v>4130</v>
      </c>
      <c r="N50" s="20" t="s">
        <v>4131</v>
      </c>
    </row>
    <row r="51" spans="1:16" s="49" customFormat="1" ht="15.75" customHeight="1">
      <c r="A51" s="21">
        <f>_xlfn.XLOOKUP(C51,'[5]Juchu Zan'!$F$2:$F$15000,'[5]Juchu Zan'!$A$2:$A$15000,"Not found",0)</f>
        <v>20230303</v>
      </c>
      <c r="B51" s="22">
        <f>_xlfn.XLOOKUP(C51,'[5]Juchu Zan'!$F$2:$F$15000,'[5]Juchu Zan'!$B$2:$B$15000,"Not found",0)</f>
        <v>20231013</v>
      </c>
      <c r="C51" s="22" t="s">
        <v>2539</v>
      </c>
      <c r="D51" s="22">
        <f>VLOOKUP(C51,'[5]Juchu Zan'!$F$1:$AF$7595,27,0)</f>
        <v>20231013</v>
      </c>
      <c r="E51" s="22">
        <f>VLOOKUP(C51,'[5]Juchu Zan'!$F$1:$AH$7595,29,0)</f>
        <v>20231013</v>
      </c>
      <c r="F51" s="22" t="str">
        <f>VLOOKUP(C51,'[5]Juchu Zan'!$F$1:$G$7595,2,0)</f>
        <v>184951010882801</v>
      </c>
      <c r="G51" s="22" t="str">
        <f>VLOOKUP(C51,'[5]Juchu Zan'!$F$1:$H$7595,3,0)</f>
        <v>MS11005-0108828</v>
      </c>
      <c r="H51" s="22">
        <f>VLOOKUP(C51,'[5]Juchu Zan'!$F$1:$I$7595,4,0)</f>
        <v>6</v>
      </c>
      <c r="I51" s="22" t="str">
        <f>VLOOKUP(C51,'[5]Juchu Zan'!$F$1:$L$7595,7,0)</f>
        <v>APPLIED MATERIALS INC</v>
      </c>
      <c r="J51" s="22" t="str">
        <f>VLOOKUP(C51,'[5]Juchu Zan'!$F$1:$N$7595,9,0)</f>
        <v>S-UNIT</v>
      </c>
      <c r="K51" s="24">
        <f>VLOOKUP(C51,'[5]Juchu Zan'!$F$1:$T$7595,15,0)</f>
        <v>78570</v>
      </c>
      <c r="L51" s="22" t="str">
        <f>VLOOKUP(C51,'[5]Juchu Zan'!$F$1:$U$7595,16,0)</f>
        <v>11</v>
      </c>
      <c r="M51" s="47" t="s">
        <v>4153</v>
      </c>
      <c r="N51" s="26">
        <f ca="1">IF(M51&lt;&gt;"",IF(N51="",NOW(),N51),"")</f>
        <v>45154.566978587965</v>
      </c>
      <c r="O51" s="48"/>
      <c r="P51" s="48"/>
    </row>
    <row r="52" spans="1:16" s="49" customFormat="1" ht="15.75" customHeight="1">
      <c r="A52" s="21">
        <f>_xlfn.XLOOKUP(C52,'[5]Juchu Zan'!$F$2:$F$15000,'[5]Juchu Zan'!$A$2:$A$15000,"Not found",0)</f>
        <v>20230330</v>
      </c>
      <c r="B52" s="22">
        <f>_xlfn.XLOOKUP(C52,'[5]Juchu Zan'!$F$2:$F$15000,'[5]Juchu Zan'!$B$2:$B$15000,"Not found",0)</f>
        <v>20240125</v>
      </c>
      <c r="C52" s="22" t="s">
        <v>3985</v>
      </c>
      <c r="D52" s="22">
        <f>VLOOKUP(C52,'[5]Juchu Zan'!$F$1:$AF$7595,27,0)</f>
        <v>20240125</v>
      </c>
      <c r="E52" s="22">
        <f>VLOOKUP(C52,'[5]Juchu Zan'!$F$1:$AH$7595,29,0)</f>
        <v>20240125</v>
      </c>
      <c r="F52" s="22" t="str">
        <f>VLOOKUP(C52,'[5]Juchu Zan'!$F$1:$G$7595,2,0)</f>
        <v>184951010617500</v>
      </c>
      <c r="G52" s="22" t="str">
        <f>VLOOKUP(C52,'[5]Juchu Zan'!$F$1:$H$7595,3,0)</f>
        <v>MS03035-02-0012123</v>
      </c>
      <c r="H52" s="22">
        <v>2</v>
      </c>
      <c r="I52" s="22" t="str">
        <f>VLOOKUP(C52,'[5]Juchu Zan'!$F$1:$L$7595,7,0)</f>
        <v>APPLIED MATERIALS INC</v>
      </c>
      <c r="J52" s="22" t="str">
        <f>VLOOKUP(C52,'[5]Juchu Zan'!$F$1:$N$7595,9,0)</f>
        <v>S-UNIT</v>
      </c>
      <c r="K52" s="24">
        <f>VLOOKUP(C52,'[5]Juchu Zan'!$F$1:$T$7595,15,0)</f>
        <v>7716</v>
      </c>
      <c r="L52" s="22" t="str">
        <f>VLOOKUP(C52,'[5]Juchu Zan'!$F$1:$U$7595,16,0)</f>
        <v>11</v>
      </c>
      <c r="M52" s="47"/>
      <c r="N52" s="26"/>
      <c r="O52" s="50"/>
      <c r="P52" s="50"/>
    </row>
    <row r="53" spans="1:16" s="49" customFormat="1" ht="15.75" customHeight="1">
      <c r="A53" s="21">
        <f>_xlfn.XLOOKUP(C53,'[5]Juchu Zan'!$F$2:$F$15000,'[5]Juchu Zan'!$A$2:$A$15000,"Not found",0)</f>
        <v>20230519</v>
      </c>
      <c r="B53" s="22">
        <f>_xlfn.XLOOKUP(C53,'[5]Juchu Zan'!$F$2:$F$15000,'[5]Juchu Zan'!$B$2:$B$15000,"Not found",0)</f>
        <v>20231130</v>
      </c>
      <c r="C53" s="22" t="s">
        <v>3653</v>
      </c>
      <c r="D53" s="22">
        <f>VLOOKUP(C53,'[5]Juchu Zan'!$F$1:$AF$7595,27,0)</f>
        <v>20231130</v>
      </c>
      <c r="E53" s="22">
        <f>VLOOKUP(C53,'[5]Juchu Zan'!$F$1:$AH$7595,29,0)</f>
        <v>20231130</v>
      </c>
      <c r="F53" s="22" t="str">
        <f>VLOOKUP(C53,'[5]Juchu Zan'!$F$1:$G$7595,2,0)</f>
        <v>184951010617801</v>
      </c>
      <c r="G53" s="22" t="str">
        <f>VLOOKUP(C53,'[5]Juchu Zan'!$F$1:$H$7595,3,0)</f>
        <v>MS05001-B-0045790</v>
      </c>
      <c r="H53" s="22">
        <f>VLOOKUP(C53,'[5]Juchu Zan'!$F$1:$I$7595,4,0)</f>
        <v>1</v>
      </c>
      <c r="I53" s="22" t="str">
        <f>VLOOKUP(C53,'[5]Juchu Zan'!$F$1:$L$7595,7,0)</f>
        <v>APPLIED MATERIALS INC</v>
      </c>
      <c r="J53" s="22" t="str">
        <f>VLOOKUP(C53,'[5]Juchu Zan'!$F$1:$N$7595,9,0)</f>
        <v>S-UNIT</v>
      </c>
      <c r="K53" s="24">
        <f>VLOOKUP(C53,'[5]Juchu Zan'!$F$1:$T$7595,15,0)</f>
        <v>1256</v>
      </c>
      <c r="L53" s="22" t="str">
        <f>VLOOKUP(C53,'[5]Juchu Zan'!$F$1:$U$7595,16,0)</f>
        <v>11</v>
      </c>
      <c r="M53" s="47" t="s">
        <v>4153</v>
      </c>
      <c r="N53" s="26">
        <f t="shared" ref="N53:N58" ca="1" si="2">IF(M53&lt;&gt;"",IF(N53="",NOW(),N53),"")</f>
        <v>45154.566978587965</v>
      </c>
      <c r="O53" s="50"/>
      <c r="P53" s="50"/>
    </row>
    <row r="54" spans="1:16" s="49" customFormat="1" ht="15.75" customHeight="1">
      <c r="A54" s="21">
        <f>_xlfn.XLOOKUP(C54,'[5]Juchu Zan'!$F$2:$F$15000,'[5]Juchu Zan'!$A$2:$A$15000,"Not found",0)</f>
        <v>20230420</v>
      </c>
      <c r="B54" s="22">
        <f>_xlfn.XLOOKUP(C54,'[5]Juchu Zan'!$F$2:$F$15000,'[5]Juchu Zan'!$B$2:$B$15000,"Not found",0)</f>
        <v>20240307</v>
      </c>
      <c r="C54" s="22" t="s">
        <v>839</v>
      </c>
      <c r="D54" s="22">
        <f>VLOOKUP(C54,'[5]Juchu Zan'!$F$1:$AF$7595,27,0)</f>
        <v>20240307</v>
      </c>
      <c r="E54" s="22">
        <f>VLOOKUP(C54,'[5]Juchu Zan'!$F$1:$AH$7595,29,0)</f>
        <v>20240307</v>
      </c>
      <c r="F54" s="22" t="str">
        <f>VLOOKUP(C54,'[5]Juchu Zan'!$F$1:$G$7595,2,0)</f>
        <v>184951010617500</v>
      </c>
      <c r="G54" s="22" t="str">
        <f>VLOOKUP(C54,'[5]Juchu Zan'!$F$1:$H$7595,3,0)</f>
        <v>MS03035-02-0012123</v>
      </c>
      <c r="H54" s="22">
        <f>VLOOKUP(C54,'[5]Juchu Zan'!$F$1:$I$7595,4,0)</f>
        <v>5</v>
      </c>
      <c r="I54" s="22" t="str">
        <f>VLOOKUP(C54,'[5]Juchu Zan'!$F$1:$L$7595,7,0)</f>
        <v>APPLIED MATERIALS INC</v>
      </c>
      <c r="J54" s="22" t="str">
        <f>VLOOKUP(C54,'[5]Juchu Zan'!$F$1:$N$7595,9,0)</f>
        <v>S-UNIT</v>
      </c>
      <c r="K54" s="24">
        <f>VLOOKUP(C54,'[5]Juchu Zan'!$F$1:$T$7595,15,0)</f>
        <v>9645</v>
      </c>
      <c r="L54" s="22" t="str">
        <f>VLOOKUP(C54,'[5]Juchu Zan'!$F$1:$U$7595,16,0)</f>
        <v>11</v>
      </c>
      <c r="M54" s="47" t="s">
        <v>4153</v>
      </c>
      <c r="N54" s="26">
        <f t="shared" ca="1" si="2"/>
        <v>45154.566978587965</v>
      </c>
      <c r="O54" s="50"/>
      <c r="P54" s="50"/>
    </row>
    <row r="55" spans="1:16" s="49" customFormat="1" ht="15.75" customHeight="1">
      <c r="A55" s="21">
        <f>_xlfn.XLOOKUP(C55,'[5]Juchu Zan'!$F$2:$F$15000,'[5]Juchu Zan'!$A$2:$A$15000,"Not found",0)</f>
        <v>20230330</v>
      </c>
      <c r="B55" s="22">
        <f>_xlfn.XLOOKUP(C55,'[5]Juchu Zan'!$F$2:$F$15000,'[5]Juchu Zan'!$B$2:$B$15000,"Not found",0)</f>
        <v>20240319</v>
      </c>
      <c r="C55" s="22" t="s">
        <v>1070</v>
      </c>
      <c r="D55" s="22">
        <f>VLOOKUP(C55,'[5]Juchu Zan'!$F$1:$AF$7595,27,0)</f>
        <v>20240319</v>
      </c>
      <c r="E55" s="22">
        <f>VLOOKUP(C55,'[5]Juchu Zan'!$F$1:$AH$7595,29,0)</f>
        <v>20240319</v>
      </c>
      <c r="F55" s="22" t="str">
        <f>VLOOKUP(C55,'[5]Juchu Zan'!$F$1:$G$7595,2,0)</f>
        <v>184951010617500</v>
      </c>
      <c r="G55" s="22" t="str">
        <f>VLOOKUP(C55,'[5]Juchu Zan'!$F$1:$H$7595,3,0)</f>
        <v>MS03035-02-0012123</v>
      </c>
      <c r="H55" s="22">
        <f>VLOOKUP(C55,'[5]Juchu Zan'!$F$1:$I$7595,4,0)</f>
        <v>8</v>
      </c>
      <c r="I55" s="22" t="str">
        <f>VLOOKUP(C55,'[5]Juchu Zan'!$F$1:$L$7595,7,0)</f>
        <v>APPLIED MATERIALS INC</v>
      </c>
      <c r="J55" s="22" t="str">
        <f>VLOOKUP(C55,'[5]Juchu Zan'!$F$1:$N$7595,9,0)</f>
        <v>S-UNIT</v>
      </c>
      <c r="K55" s="24">
        <f>VLOOKUP(C55,'[5]Juchu Zan'!$F$1:$T$7595,15,0)</f>
        <v>15432</v>
      </c>
      <c r="L55" s="22" t="str">
        <f>VLOOKUP(C55,'[5]Juchu Zan'!$F$1:$U$7595,16,0)</f>
        <v>11</v>
      </c>
      <c r="M55" s="47" t="s">
        <v>4153</v>
      </c>
      <c r="N55" s="26">
        <f t="shared" ca="1" si="2"/>
        <v>45154.566978587965</v>
      </c>
      <c r="O55" s="50"/>
      <c r="P55" s="50"/>
    </row>
    <row r="56" spans="1:16" s="49" customFormat="1" ht="15.75" customHeight="1" thickBot="1">
      <c r="A56" s="51">
        <f>_xlfn.XLOOKUP(C56,'[5]Juchu Zan'!$F$2:$F$15000,'[5]Juchu Zan'!$A$2:$A$15000,"Not found",0)</f>
        <v>20230518</v>
      </c>
      <c r="B56" s="52">
        <f>_xlfn.XLOOKUP(C56,'[5]Juchu Zan'!$F$2:$F$15000,'[5]Juchu Zan'!$B$2:$B$15000,"Not found",0)</f>
        <v>20240322</v>
      </c>
      <c r="C56" s="52" t="s">
        <v>1319</v>
      </c>
      <c r="D56" s="52">
        <f>VLOOKUP(C56,'[5]Juchu Zan'!$F$1:$AF$7595,27,0)</f>
        <v>20240322</v>
      </c>
      <c r="E56" s="52">
        <f>VLOOKUP(C56,'[5]Juchu Zan'!$F$1:$AH$7595,29,0)</f>
        <v>20240322</v>
      </c>
      <c r="F56" s="52" t="str">
        <f>VLOOKUP(C56,'[5]Juchu Zan'!$F$1:$G$7595,2,0)</f>
        <v>184951010617500</v>
      </c>
      <c r="G56" s="52" t="str">
        <f>VLOOKUP(C56,'[5]Juchu Zan'!$F$1:$H$7595,3,0)</f>
        <v>MS03035-02-0012123</v>
      </c>
      <c r="H56" s="52">
        <f>VLOOKUP(C56,'[5]Juchu Zan'!$F$1:$I$7595,4,0)</f>
        <v>5</v>
      </c>
      <c r="I56" s="52" t="str">
        <f>VLOOKUP(C56,'[5]Juchu Zan'!$F$1:$L$7595,7,0)</f>
        <v>APPLIED MATERIALS INC</v>
      </c>
      <c r="J56" s="52" t="str">
        <f>VLOOKUP(C56,'[5]Juchu Zan'!$F$1:$N$7595,9,0)</f>
        <v>S-UNIT</v>
      </c>
      <c r="K56" s="53">
        <f>VLOOKUP(C56,'[5]Juchu Zan'!$F$1:$T$7595,15,0)</f>
        <v>9645</v>
      </c>
      <c r="L56" s="52" t="str">
        <f>VLOOKUP(C56,'[5]Juchu Zan'!$F$1:$U$7595,16,0)</f>
        <v>11</v>
      </c>
      <c r="M56" s="54" t="s">
        <v>4153</v>
      </c>
      <c r="N56" s="55">
        <f t="shared" ca="1" si="2"/>
        <v>45154.566978587965</v>
      </c>
      <c r="O56" s="50"/>
      <c r="P56" s="50"/>
    </row>
    <row r="57" spans="1:16" s="49" customFormat="1" ht="15.75" customHeight="1" thickBot="1">
      <c r="A57" s="7"/>
      <c r="B57" s="9"/>
      <c r="C57" s="9"/>
      <c r="D57" s="9"/>
      <c r="E57" s="9"/>
      <c r="F57" s="9"/>
      <c r="G57" s="9"/>
      <c r="H57" s="31">
        <f>SUM(H51:H56)</f>
        <v>27</v>
      </c>
      <c r="I57" s="9"/>
      <c r="J57" s="9"/>
      <c r="K57" s="32">
        <f>SUM(K51:K56)</f>
        <v>122264</v>
      </c>
      <c r="L57" s="9"/>
      <c r="M57" s="7"/>
      <c r="N57" s="33" t="str">
        <f t="shared" ca="1" si="2"/>
        <v/>
      </c>
      <c r="O57" s="48"/>
      <c r="P57" s="48"/>
    </row>
    <row r="58" spans="1:16" ht="15.75" customHeight="1" thickBot="1">
      <c r="B58" s="8"/>
      <c r="E58" s="9"/>
      <c r="G58" s="39" t="s">
        <v>4154</v>
      </c>
      <c r="K58" s="35"/>
      <c r="M58" s="56"/>
      <c r="N58" s="33" t="str">
        <f t="shared" ca="1" si="2"/>
        <v/>
      </c>
    </row>
    <row r="59" spans="1:16" ht="15.75" customHeight="1" thickBot="1">
      <c r="A59" s="15" t="s">
        <v>4123</v>
      </c>
      <c r="B59" s="16" t="s">
        <v>4124</v>
      </c>
      <c r="C59" s="17" t="s">
        <v>0</v>
      </c>
      <c r="D59" s="17" t="s">
        <v>4120</v>
      </c>
      <c r="E59" s="17" t="s">
        <v>4121</v>
      </c>
      <c r="F59" s="17" t="s">
        <v>4125</v>
      </c>
      <c r="G59" s="17" t="s">
        <v>4126</v>
      </c>
      <c r="H59" s="17" t="s">
        <v>4127</v>
      </c>
      <c r="I59" s="17" t="s">
        <v>4128</v>
      </c>
      <c r="J59" s="17" t="s">
        <v>10</v>
      </c>
      <c r="K59" s="18" t="s">
        <v>4129</v>
      </c>
      <c r="L59" s="17" t="s">
        <v>15</v>
      </c>
      <c r="M59" s="19" t="s">
        <v>4130</v>
      </c>
      <c r="N59" s="20" t="s">
        <v>4131</v>
      </c>
    </row>
    <row r="60" spans="1:16" s="49" customFormat="1" ht="15.75" customHeight="1">
      <c r="A60" s="21">
        <f>_xlfn.XLOOKUP(C60,'[5]Juchu Zan'!$F$2:$F$15000,'[5]Juchu Zan'!$A$2:$A$15000,"Not found",0)</f>
        <v>20230215</v>
      </c>
      <c r="B60" s="22">
        <f>_xlfn.XLOOKUP(C60,'[5]Juchu Zan'!$F$2:$F$15000,'[5]Juchu Zan'!$B$2:$B$15000,"Not found",0)</f>
        <v>20230908</v>
      </c>
      <c r="C60" s="57" t="s">
        <v>623</v>
      </c>
      <c r="D60" s="22">
        <f>VLOOKUP(C60,'[5]Juchu Zan'!$F$1:$AF$7595,27,0)</f>
        <v>20230908</v>
      </c>
      <c r="E60" s="22">
        <f>VLOOKUP(C60,'[5]Juchu Zan'!$F$1:$AH$7595,29,0)</f>
        <v>20230908</v>
      </c>
      <c r="F60" s="22" t="str">
        <f>VLOOKUP(C60,'[5]Juchu Zan'!$F$1:$G$7595,2,0)</f>
        <v>184951008761402</v>
      </c>
      <c r="G60" s="22" t="str">
        <f>VLOOKUP(C60,'[5]Juchu Zan'!$F$1:$H$7595,3,0)</f>
        <v>MS08021-A-0087614</v>
      </c>
      <c r="H60" s="22">
        <f>VLOOKUP(C60,'[5]Juchu Zan'!$F$1:$I$7595,4,0)</f>
        <v>7</v>
      </c>
      <c r="I60" s="22" t="str">
        <f>VLOOKUP(C60,'[5]Juchu Zan'!$F$1:$L$7595,7,0)</f>
        <v>APPLIED MATERIALS INC</v>
      </c>
      <c r="J60" s="22" t="str">
        <f>VLOOKUP(C60,'[5]Juchu Zan'!$F$1:$N$7595,9,0)</f>
        <v>S-UNIT</v>
      </c>
      <c r="K60" s="24">
        <f>VLOOKUP(C60,'[5]Juchu Zan'!$F$1:$T$7595,15,0)</f>
        <v>58429</v>
      </c>
      <c r="L60" s="22" t="str">
        <f>VLOOKUP(C60,'[5]Juchu Zan'!$F$1:$U$7595,16,0)</f>
        <v>11</v>
      </c>
      <c r="M60" s="47" t="s">
        <v>4153</v>
      </c>
      <c r="N60" s="26">
        <f t="shared" ref="N60:N69" ca="1" si="3">IF(M60&lt;&gt;"",IF(N60="",NOW(),N60),"")</f>
        <v>45154.568452893516</v>
      </c>
      <c r="O60" s="50"/>
      <c r="P60" s="50"/>
    </row>
    <row r="61" spans="1:16" s="49" customFormat="1" ht="15.75" customHeight="1">
      <c r="A61" s="21">
        <f>_xlfn.XLOOKUP(C61,'[5]Juchu Zan'!$F$2:$F$15000,'[5]Juchu Zan'!$A$2:$A$15000,"Not found",0)</f>
        <v>20230215</v>
      </c>
      <c r="B61" s="22">
        <f>_xlfn.XLOOKUP(C61,'[5]Juchu Zan'!$F$2:$F$15000,'[5]Juchu Zan'!$B$2:$B$15000,"Not found",0)</f>
        <v>20230915</v>
      </c>
      <c r="C61" s="57" t="s">
        <v>1127</v>
      </c>
      <c r="D61" s="22">
        <f>VLOOKUP(C61,'[5]Juchu Zan'!$F$1:$AF$7595,27,0)</f>
        <v>20230915</v>
      </c>
      <c r="E61" s="22">
        <f>VLOOKUP(C61,'[5]Juchu Zan'!$F$1:$AH$7595,29,0)</f>
        <v>20230915</v>
      </c>
      <c r="F61" s="22" t="str">
        <f>VLOOKUP(C61,'[5]Juchu Zan'!$F$1:$G$7595,2,0)</f>
        <v>184951008761402</v>
      </c>
      <c r="G61" s="22" t="str">
        <f>VLOOKUP(C61,'[5]Juchu Zan'!$F$1:$H$7595,3,0)</f>
        <v>MS08021-A-0087614</v>
      </c>
      <c r="H61" s="22">
        <f>VLOOKUP(C61,'[5]Juchu Zan'!$F$1:$I$7595,4,0)</f>
        <v>7</v>
      </c>
      <c r="I61" s="22" t="str">
        <f>VLOOKUP(C61,'[5]Juchu Zan'!$F$1:$L$7595,7,0)</f>
        <v>APPLIED MATERIALS INC</v>
      </c>
      <c r="J61" s="22" t="str">
        <f>VLOOKUP(C61,'[5]Juchu Zan'!$F$1:$N$7595,9,0)</f>
        <v>S-UNIT</v>
      </c>
      <c r="K61" s="24">
        <f>VLOOKUP(C61,'[5]Juchu Zan'!$F$1:$T$7595,15,0)</f>
        <v>58429</v>
      </c>
      <c r="L61" s="22" t="str">
        <f>VLOOKUP(C61,'[5]Juchu Zan'!$F$1:$U$7595,16,0)</f>
        <v>11</v>
      </c>
      <c r="M61" s="47" t="s">
        <v>4153</v>
      </c>
      <c r="N61" s="26">
        <f t="shared" ca="1" si="3"/>
        <v>45154.568452893516</v>
      </c>
      <c r="O61" s="50"/>
      <c r="P61" s="50"/>
    </row>
    <row r="62" spans="1:16" s="49" customFormat="1" ht="15.75" customHeight="1">
      <c r="A62" s="21">
        <f>_xlfn.XLOOKUP(C62,'[5]Juchu Zan'!$F$2:$F$15000,'[5]Juchu Zan'!$A$2:$A$15000,"Not found",0)</f>
        <v>20230215</v>
      </c>
      <c r="B62" s="22">
        <f>_xlfn.XLOOKUP(C62,'[5]Juchu Zan'!$F$2:$F$15000,'[5]Juchu Zan'!$B$2:$B$15000,"Not found",0)</f>
        <v>20230922</v>
      </c>
      <c r="C62" s="22" t="s">
        <v>1552</v>
      </c>
      <c r="D62" s="22">
        <f>VLOOKUP(C62,'[5]Juchu Zan'!$F$1:$AF$7595,27,0)</f>
        <v>20230922</v>
      </c>
      <c r="E62" s="22">
        <f>VLOOKUP(C62,'[5]Juchu Zan'!$F$1:$AH$7595,29,0)</f>
        <v>20230922</v>
      </c>
      <c r="F62" s="22" t="str">
        <f>VLOOKUP(C62,'[5]Juchu Zan'!$F$1:$G$7595,2,0)</f>
        <v>184951008761402</v>
      </c>
      <c r="G62" s="22" t="str">
        <f>VLOOKUP(C62,'[5]Juchu Zan'!$F$1:$H$7595,3,0)</f>
        <v>MS08021-A-0087614</v>
      </c>
      <c r="H62" s="22">
        <f>VLOOKUP(C62,'[5]Juchu Zan'!$F$1:$I$7595,4,0)</f>
        <v>6</v>
      </c>
      <c r="I62" s="22" t="str">
        <f>VLOOKUP(C62,'[5]Juchu Zan'!$F$1:$L$7595,7,0)</f>
        <v>APPLIED MATERIALS INC</v>
      </c>
      <c r="J62" s="22" t="str">
        <f>VLOOKUP(C62,'[5]Juchu Zan'!$F$1:$N$7595,9,0)</f>
        <v>S-UNIT</v>
      </c>
      <c r="K62" s="24">
        <f>VLOOKUP(C62,'[5]Juchu Zan'!$F$1:$T$7595,15,0)</f>
        <v>50082</v>
      </c>
      <c r="L62" s="22" t="str">
        <f>VLOOKUP(C62,'[5]Juchu Zan'!$F$1:$U$7595,16,0)</f>
        <v>11</v>
      </c>
      <c r="M62" s="47" t="s">
        <v>4153</v>
      </c>
      <c r="N62" s="26">
        <f t="shared" ca="1" si="3"/>
        <v>45154.568452893516</v>
      </c>
      <c r="O62" s="50"/>
      <c r="P62" s="50"/>
    </row>
    <row r="63" spans="1:16" s="49" customFormat="1" ht="15.75" customHeight="1">
      <c r="A63" s="21">
        <f>_xlfn.XLOOKUP(C63,'[5]Juchu Zan'!$F$2:$F$15000,'[5]Juchu Zan'!$A$2:$A$15000,"Not found",0)</f>
        <v>20230215</v>
      </c>
      <c r="B63" s="22">
        <f>_xlfn.XLOOKUP(C63,'[5]Juchu Zan'!$F$2:$F$15000,'[5]Juchu Zan'!$B$2:$B$15000,"Not found",0)</f>
        <v>20230929</v>
      </c>
      <c r="C63" s="22" t="s">
        <v>1949</v>
      </c>
      <c r="D63" s="22">
        <f>VLOOKUP(C63,'[5]Juchu Zan'!$F$1:$AF$7595,27,0)</f>
        <v>20230929</v>
      </c>
      <c r="E63" s="22">
        <f>VLOOKUP(C63,'[5]Juchu Zan'!$F$1:$AH$7595,29,0)</f>
        <v>20230929</v>
      </c>
      <c r="F63" s="22" t="str">
        <f>VLOOKUP(C63,'[5]Juchu Zan'!$F$1:$G$7595,2,0)</f>
        <v>184951008761402</v>
      </c>
      <c r="G63" s="22" t="str">
        <f>VLOOKUP(C63,'[5]Juchu Zan'!$F$1:$H$7595,3,0)</f>
        <v>MS08021-A-0087614</v>
      </c>
      <c r="H63" s="22">
        <f>VLOOKUP(C63,'[5]Juchu Zan'!$F$1:$I$7595,4,0)</f>
        <v>7</v>
      </c>
      <c r="I63" s="22" t="str">
        <f>VLOOKUP(C63,'[5]Juchu Zan'!$F$1:$L$7595,7,0)</f>
        <v>APPLIED MATERIALS INC</v>
      </c>
      <c r="J63" s="22" t="str">
        <f>VLOOKUP(C63,'[5]Juchu Zan'!$F$1:$N$7595,9,0)</f>
        <v>S-UNIT</v>
      </c>
      <c r="K63" s="24">
        <f>VLOOKUP(C63,'[5]Juchu Zan'!$F$1:$T$7595,15,0)</f>
        <v>58429</v>
      </c>
      <c r="L63" s="22" t="str">
        <f>VLOOKUP(C63,'[5]Juchu Zan'!$F$1:$U$7595,16,0)</f>
        <v>11</v>
      </c>
      <c r="M63" s="47" t="s">
        <v>4153</v>
      </c>
      <c r="N63" s="26">
        <f t="shared" ca="1" si="3"/>
        <v>45154.568452893516</v>
      </c>
      <c r="O63" s="50"/>
      <c r="P63" s="50"/>
    </row>
    <row r="64" spans="1:16" s="49" customFormat="1" ht="15.75" customHeight="1">
      <c r="A64" s="21">
        <f>_xlfn.XLOOKUP(C64,'[5]Juchu Zan'!$F$2:$F$15000,'[5]Juchu Zan'!$A$2:$A$15000,"Not found",0)</f>
        <v>20230215</v>
      </c>
      <c r="B64" s="22">
        <f>_xlfn.XLOOKUP(C64,'[5]Juchu Zan'!$F$2:$F$15000,'[5]Juchu Zan'!$B$2:$B$15000,"Not found",0)</f>
        <v>20230908</v>
      </c>
      <c r="C64" s="57" t="s">
        <v>620</v>
      </c>
      <c r="D64" s="22">
        <f>VLOOKUP(C64,'[5]Juchu Zan'!$F$1:$AF$7595,27,0)</f>
        <v>20230908</v>
      </c>
      <c r="E64" s="22">
        <f>VLOOKUP(C64,'[5]Juchu Zan'!$F$1:$AH$7595,29,0)</f>
        <v>20230908</v>
      </c>
      <c r="F64" s="22" t="str">
        <f>VLOOKUP(C64,'[5]Juchu Zan'!$F$1:$G$7595,2,0)</f>
        <v>184951008761301</v>
      </c>
      <c r="G64" s="22" t="str">
        <f>VLOOKUP(C64,'[5]Juchu Zan'!$F$1:$H$7595,3,0)</f>
        <v>MS08022-A-0087613</v>
      </c>
      <c r="H64" s="22">
        <f>VLOOKUP(C64,'[5]Juchu Zan'!$F$1:$I$7595,4,0)</f>
        <v>7</v>
      </c>
      <c r="I64" s="22" t="str">
        <f>VLOOKUP(C64,'[5]Juchu Zan'!$F$1:$L$7595,7,0)</f>
        <v>APPLIED MATERIALS INC</v>
      </c>
      <c r="J64" s="22" t="str">
        <f>VLOOKUP(C64,'[5]Juchu Zan'!$F$1:$N$7595,9,0)</f>
        <v>S-UNIT</v>
      </c>
      <c r="K64" s="24">
        <f>VLOOKUP(C64,'[5]Juchu Zan'!$F$1:$T$7595,15,0)</f>
        <v>39970</v>
      </c>
      <c r="L64" s="22" t="str">
        <f>VLOOKUP(C64,'[5]Juchu Zan'!$F$1:$U$7595,16,0)</f>
        <v>11</v>
      </c>
      <c r="M64" s="47" t="s">
        <v>4153</v>
      </c>
      <c r="N64" s="26">
        <f t="shared" ca="1" si="3"/>
        <v>45154.568452893516</v>
      </c>
      <c r="O64" s="50"/>
      <c r="P64" s="50"/>
    </row>
    <row r="65" spans="1:16" s="49" customFormat="1" ht="15.75" customHeight="1">
      <c r="A65" s="21">
        <f>_xlfn.XLOOKUP(C65,'[5]Juchu Zan'!$F$2:$F$15000,'[5]Juchu Zan'!$A$2:$A$15000,"Not found",0)</f>
        <v>20230215</v>
      </c>
      <c r="B65" s="22">
        <f>_xlfn.XLOOKUP(C65,'[5]Juchu Zan'!$F$2:$F$15000,'[5]Juchu Zan'!$B$2:$B$15000,"Not found",0)</f>
        <v>20230915</v>
      </c>
      <c r="C65" s="57" t="s">
        <v>1126</v>
      </c>
      <c r="D65" s="22">
        <f>VLOOKUP(C65,'[5]Juchu Zan'!$F$1:$AF$7595,27,0)</f>
        <v>20230915</v>
      </c>
      <c r="E65" s="22">
        <f>VLOOKUP(C65,'[5]Juchu Zan'!$F$1:$AH$7595,29,0)</f>
        <v>20230915</v>
      </c>
      <c r="F65" s="22" t="str">
        <f>VLOOKUP(C65,'[5]Juchu Zan'!$F$1:$G$7595,2,0)</f>
        <v>184951008761301</v>
      </c>
      <c r="G65" s="22" t="str">
        <f>VLOOKUP(C65,'[5]Juchu Zan'!$F$1:$H$7595,3,0)</f>
        <v>MS08022-A-0087613</v>
      </c>
      <c r="H65" s="22">
        <f>VLOOKUP(C65,'[5]Juchu Zan'!$F$1:$I$7595,4,0)</f>
        <v>7</v>
      </c>
      <c r="I65" s="22" t="str">
        <f>VLOOKUP(C65,'[5]Juchu Zan'!$F$1:$L$7595,7,0)</f>
        <v>APPLIED MATERIALS INC</v>
      </c>
      <c r="J65" s="22" t="str">
        <f>VLOOKUP(C65,'[5]Juchu Zan'!$F$1:$N$7595,9,0)</f>
        <v>S-UNIT</v>
      </c>
      <c r="K65" s="24">
        <f>VLOOKUP(C65,'[5]Juchu Zan'!$F$1:$T$7595,15,0)</f>
        <v>39970</v>
      </c>
      <c r="L65" s="22" t="str">
        <f>VLOOKUP(C65,'[5]Juchu Zan'!$F$1:$U$7595,16,0)</f>
        <v>11</v>
      </c>
      <c r="M65" s="47" t="s">
        <v>4153</v>
      </c>
      <c r="N65" s="26">
        <f t="shared" ca="1" si="3"/>
        <v>45154.568452893516</v>
      </c>
      <c r="O65" s="50"/>
      <c r="P65" s="50"/>
    </row>
    <row r="66" spans="1:16" s="49" customFormat="1" ht="15.75" customHeight="1">
      <c r="A66" s="21">
        <f>_xlfn.XLOOKUP(C66,'[5]Juchu Zan'!$F$2:$F$15000,'[5]Juchu Zan'!$A$2:$A$15000,"Not found",0)</f>
        <v>20230215</v>
      </c>
      <c r="B66" s="22">
        <f>_xlfn.XLOOKUP(C66,'[5]Juchu Zan'!$F$2:$F$15000,'[5]Juchu Zan'!$B$2:$B$15000,"Not found",0)</f>
        <v>20230922</v>
      </c>
      <c r="C66" s="57" t="s">
        <v>1551</v>
      </c>
      <c r="D66" s="22">
        <f>VLOOKUP(C66,'[5]Juchu Zan'!$F$1:$AF$7595,27,0)</f>
        <v>20230922</v>
      </c>
      <c r="E66" s="22">
        <f>VLOOKUP(C66,'[5]Juchu Zan'!$F$1:$AH$7595,29,0)</f>
        <v>20230922</v>
      </c>
      <c r="F66" s="22" t="str">
        <f>VLOOKUP(C66,'[5]Juchu Zan'!$F$1:$G$7595,2,0)</f>
        <v>184951008761301</v>
      </c>
      <c r="G66" s="22" t="str">
        <f>VLOOKUP(C66,'[5]Juchu Zan'!$F$1:$H$7595,3,0)</f>
        <v>MS08022-A-0087613</v>
      </c>
      <c r="H66" s="22">
        <f>VLOOKUP(C66,'[5]Juchu Zan'!$F$1:$I$7595,4,0)</f>
        <v>6</v>
      </c>
      <c r="I66" s="22" t="str">
        <f>VLOOKUP(C66,'[5]Juchu Zan'!$F$1:$L$7595,7,0)</f>
        <v>APPLIED MATERIALS INC</v>
      </c>
      <c r="J66" s="22" t="str">
        <f>VLOOKUP(C66,'[5]Juchu Zan'!$F$1:$N$7595,9,0)</f>
        <v>S-UNIT</v>
      </c>
      <c r="K66" s="24">
        <f>VLOOKUP(C66,'[5]Juchu Zan'!$F$1:$T$7595,15,0)</f>
        <v>34260</v>
      </c>
      <c r="L66" s="22" t="str">
        <f>VLOOKUP(C66,'[5]Juchu Zan'!$F$1:$U$7595,16,0)</f>
        <v>11</v>
      </c>
      <c r="M66" s="47" t="s">
        <v>4153</v>
      </c>
      <c r="N66" s="26">
        <f t="shared" ca="1" si="3"/>
        <v>45154.568452893516</v>
      </c>
      <c r="O66" s="50"/>
      <c r="P66" s="50"/>
    </row>
    <row r="67" spans="1:16" s="49" customFormat="1" ht="15.75" customHeight="1">
      <c r="A67" s="21">
        <f>_xlfn.XLOOKUP(C67,'[5]Juchu Zan'!$F$2:$F$15000,'[5]Juchu Zan'!$A$2:$A$15000,"Not found",0)</f>
        <v>20230215</v>
      </c>
      <c r="B67" s="22">
        <f>_xlfn.XLOOKUP(C67,'[5]Juchu Zan'!$F$2:$F$15000,'[5]Juchu Zan'!$B$2:$B$15000,"Not found",0)</f>
        <v>20230929</v>
      </c>
      <c r="C67" s="22" t="s">
        <v>1948</v>
      </c>
      <c r="D67" s="22">
        <f>VLOOKUP(C67,'[5]Juchu Zan'!$F$1:$AF$7595,27,0)</f>
        <v>20230929</v>
      </c>
      <c r="E67" s="22">
        <f>VLOOKUP(C67,'[5]Juchu Zan'!$F$1:$AH$7595,29,0)</f>
        <v>20230929</v>
      </c>
      <c r="F67" s="22" t="str">
        <f>VLOOKUP(C67,'[5]Juchu Zan'!$F$1:$G$7595,2,0)</f>
        <v>184951008761301</v>
      </c>
      <c r="G67" s="22" t="str">
        <f>VLOOKUP(C67,'[5]Juchu Zan'!$F$1:$H$7595,3,0)</f>
        <v>MS08022-A-0087613</v>
      </c>
      <c r="H67" s="22">
        <f>VLOOKUP(C67,'[5]Juchu Zan'!$F$1:$I$7595,4,0)</f>
        <v>7</v>
      </c>
      <c r="I67" s="22" t="str">
        <f>VLOOKUP(C67,'[5]Juchu Zan'!$F$1:$L$7595,7,0)</f>
        <v>APPLIED MATERIALS INC</v>
      </c>
      <c r="J67" s="22" t="str">
        <f>VLOOKUP(C67,'[5]Juchu Zan'!$F$1:$N$7595,9,0)</f>
        <v>S-UNIT</v>
      </c>
      <c r="K67" s="24">
        <f>VLOOKUP(C67,'[5]Juchu Zan'!$F$1:$T$7595,15,0)</f>
        <v>39970</v>
      </c>
      <c r="L67" s="22" t="str">
        <f>VLOOKUP(C67,'[5]Juchu Zan'!$F$1:$U$7595,16,0)</f>
        <v>11</v>
      </c>
      <c r="M67" s="47" t="s">
        <v>4153</v>
      </c>
      <c r="N67" s="26">
        <f t="shared" ca="1" si="3"/>
        <v>45154.568452893516</v>
      </c>
      <c r="O67" s="50"/>
      <c r="P67" s="50"/>
    </row>
    <row r="68" spans="1:16" s="49" customFormat="1" ht="15.75" customHeight="1" thickBot="1">
      <c r="A68" s="7"/>
      <c r="B68" s="9"/>
      <c r="C68" s="9"/>
      <c r="D68" s="9"/>
      <c r="E68" s="9"/>
      <c r="F68" s="9"/>
      <c r="G68" s="9"/>
      <c r="H68" s="31">
        <f>SUM(H60:H67)</f>
        <v>54</v>
      </c>
      <c r="I68" s="9"/>
      <c r="J68" s="9"/>
      <c r="K68" s="32">
        <f>SUM(K60:K67)</f>
        <v>379539</v>
      </c>
      <c r="L68" s="9"/>
      <c r="M68" s="7"/>
      <c r="N68" s="33" t="str">
        <f t="shared" ca="1" si="3"/>
        <v/>
      </c>
      <c r="O68" s="48"/>
      <c r="P68" s="48"/>
    </row>
    <row r="69" spans="1:16" ht="15.75" customHeight="1" thickBot="1">
      <c r="B69" s="8"/>
      <c r="E69" s="9"/>
      <c r="G69" s="39" t="s">
        <v>4155</v>
      </c>
      <c r="K69" s="35"/>
      <c r="N69" s="33" t="str">
        <f t="shared" ca="1" si="3"/>
        <v/>
      </c>
    </row>
    <row r="70" spans="1:16" ht="15.75" customHeight="1" thickBot="1">
      <c r="A70" s="58" t="s">
        <v>4123</v>
      </c>
      <c r="B70" s="59" t="s">
        <v>4124</v>
      </c>
      <c r="C70" s="60" t="s">
        <v>0</v>
      </c>
      <c r="D70" s="60" t="s">
        <v>4120</v>
      </c>
      <c r="E70" s="60" t="s">
        <v>4121</v>
      </c>
      <c r="F70" s="60" t="s">
        <v>4125</v>
      </c>
      <c r="G70" s="60" t="s">
        <v>4126</v>
      </c>
      <c r="H70" s="60" t="s">
        <v>4127</v>
      </c>
      <c r="I70" s="60" t="s">
        <v>4128</v>
      </c>
      <c r="J70" s="60" t="s">
        <v>10</v>
      </c>
      <c r="K70" s="61" t="s">
        <v>4129</v>
      </c>
      <c r="L70" s="60" t="s">
        <v>15</v>
      </c>
      <c r="M70" s="62" t="s">
        <v>4130</v>
      </c>
      <c r="N70" s="63" t="s">
        <v>4131</v>
      </c>
    </row>
    <row r="71" spans="1:16" s="49" customFormat="1" ht="15.75" customHeight="1">
      <c r="A71" s="64">
        <f>_xlfn.XLOOKUP(C71,'[5]Juchu Zan'!$F$2:$F$15000,'[5]Juchu Zan'!$A$2:$A$15000,"Not found",0)</f>
        <v>20230321</v>
      </c>
      <c r="B71" s="65">
        <f>_xlfn.XLOOKUP(C71,'[5]Juchu Zan'!$F$2:$F$15000,'[5]Juchu Zan'!$B$2:$B$15000,"Not found",0)</f>
        <v>20230911</v>
      </c>
      <c r="C71" s="65" t="s">
        <v>845</v>
      </c>
      <c r="D71" s="65">
        <f>VLOOKUP(C71,'[5]Juchu Zan'!$F$1:$AF$7595,27,0)</f>
        <v>20230911</v>
      </c>
      <c r="E71" s="65">
        <f>VLOOKUP(C71,'[5]Juchu Zan'!$F$1:$AH$7595,29,0)</f>
        <v>20230911</v>
      </c>
      <c r="F71" s="65" t="str">
        <f>VLOOKUP(C71,'[5]Juchu Zan'!$F$1:$G$7595,2,0)</f>
        <v>184951017512401</v>
      </c>
      <c r="G71" s="65" t="str">
        <f>VLOOKUP(C71,'[5]Juchu Zan'!$F$1:$H$7595,3,0)</f>
        <v>MS15003-0175124</v>
      </c>
      <c r="H71" s="65">
        <f>VLOOKUP(C71,'[5]Juchu Zan'!$F$1:$I$7595,4,0)</f>
        <v>1</v>
      </c>
      <c r="I71" s="65" t="str">
        <f>VLOOKUP(C71,'[5]Juchu Zan'!$F$1:$L$7595,7,0)</f>
        <v>BENCHMARK ELECTRONICS, INC</v>
      </c>
      <c r="J71" s="65" t="str">
        <f>VLOOKUP(C71,'[5]Juchu Zan'!$F$1:$N$7595,9,0)</f>
        <v>S-UNIT</v>
      </c>
      <c r="K71" s="66">
        <f>VLOOKUP(C71,'[5]Juchu Zan'!$F$1:$T$7595,15,0)</f>
        <v>3805</v>
      </c>
      <c r="L71" s="65" t="str">
        <f>VLOOKUP(C71,'[5]Juchu Zan'!$F$1:$U$7595,16,0)</f>
        <v>11</v>
      </c>
      <c r="M71" s="67" t="s">
        <v>4153</v>
      </c>
      <c r="N71" s="68">
        <f ca="1">IF(M71&lt;&gt;"",IF(N71="",NOW(),N71),"")</f>
        <v>45154.571254861112</v>
      </c>
      <c r="O71" s="50"/>
      <c r="P71" s="50"/>
    </row>
    <row r="73" spans="1:16" s="49" customFormat="1" ht="15.75" customHeight="1" thickBot="1">
      <c r="A73" s="7"/>
      <c r="B73" s="9"/>
      <c r="C73" s="9"/>
      <c r="D73" s="9"/>
      <c r="E73" s="9"/>
      <c r="F73" s="9"/>
      <c r="G73" s="69"/>
      <c r="H73" s="31">
        <f>SUM(H71:H71)</f>
        <v>1</v>
      </c>
      <c r="I73" s="38"/>
      <c r="J73" s="9"/>
      <c r="K73" s="32"/>
      <c r="L73" s="9"/>
      <c r="M73" s="7"/>
      <c r="N73" s="33" t="str">
        <f ca="1">IF(M73&lt;&gt;"",IF(N73="",NOW(),N73),"")</f>
        <v/>
      </c>
      <c r="O73" s="48"/>
      <c r="P73" s="48"/>
    </row>
    <row r="74" spans="1:16" ht="15.75" customHeight="1" thickBot="1">
      <c r="B74" s="8"/>
      <c r="C74" s="8"/>
      <c r="D74" s="9"/>
      <c r="E74" s="9"/>
      <c r="F74" s="9"/>
      <c r="G74" s="70" t="s">
        <v>4156</v>
      </c>
      <c r="H74" s="71"/>
      <c r="I74" s="9"/>
      <c r="J74" s="9"/>
      <c r="K74" s="32"/>
      <c r="L74" s="9"/>
      <c r="N74" s="33" t="str">
        <f ca="1">IF(M74&lt;&gt;"",IF(N74="",NOW(),N74),"")</f>
        <v/>
      </c>
    </row>
    <row r="75" spans="1:16" s="78" customFormat="1" ht="15.75" customHeight="1" thickBot="1">
      <c r="A75" s="72" t="s">
        <v>4123</v>
      </c>
      <c r="B75" s="73" t="s">
        <v>4124</v>
      </c>
      <c r="C75" s="74" t="s">
        <v>0</v>
      </c>
      <c r="D75" s="74" t="s">
        <v>4120</v>
      </c>
      <c r="E75" s="74" t="s">
        <v>4121</v>
      </c>
      <c r="F75" s="74" t="s">
        <v>4125</v>
      </c>
      <c r="G75" s="74" t="s">
        <v>4126</v>
      </c>
      <c r="H75" s="74" t="s">
        <v>4127</v>
      </c>
      <c r="I75" s="74" t="s">
        <v>4128</v>
      </c>
      <c r="J75" s="74" t="s">
        <v>10</v>
      </c>
      <c r="K75" s="74" t="s">
        <v>4129</v>
      </c>
      <c r="L75" s="74" t="s">
        <v>15</v>
      </c>
      <c r="M75" s="75" t="s">
        <v>4130</v>
      </c>
      <c r="N75" s="76" t="s">
        <v>4131</v>
      </c>
      <c r="O75" s="77"/>
      <c r="P75" s="77"/>
    </row>
    <row r="76" spans="1:16" ht="15.75" customHeight="1">
      <c r="A76" s="21">
        <f>_xlfn.XLOOKUP(C76,'[5]Juchu Zan'!$F$2:$F$15000,'[5]Juchu Zan'!$A$2:$A$15000,"Not found",0)</f>
        <v>20230607</v>
      </c>
      <c r="B76" s="22">
        <f>_xlfn.XLOOKUP(C76,'[5]Juchu Zan'!$F$2:$F$15000,'[5]Juchu Zan'!$B$2:$B$15000,"Not found",0)</f>
        <v>20230929</v>
      </c>
      <c r="C76" s="22" t="s">
        <v>2012</v>
      </c>
      <c r="D76" s="22">
        <f>VLOOKUP(C76,'[5]Juchu Zan'!$F$1:$AF$7595,27,0)</f>
        <v>20230929</v>
      </c>
      <c r="E76" s="22">
        <f>VLOOKUP(C76,'[5]Juchu Zan'!$F$1:$AH$7595,29,0)</f>
        <v>20230929</v>
      </c>
      <c r="F76" s="22" t="str">
        <f>VLOOKUP(C76,'[5]Juchu Zan'!$F$1:$G$7595,2,0)</f>
        <v>184951022810201</v>
      </c>
      <c r="G76" s="22" t="str">
        <f>VLOOKUP(C76,'[5]Juchu Zan'!$F$1:$H$7595,3,0)</f>
        <v>ME22009-Q003-0228102</v>
      </c>
      <c r="H76" s="22">
        <f>VLOOKUP(C76,'[5]Juchu Zan'!$F$1:$I$7595,4,0)</f>
        <v>50</v>
      </c>
      <c r="I76" s="22" t="str">
        <f>VLOOKUP(C76,'[5]Juchu Zan'!$F$1:$L$7595,7,0)</f>
        <v>CANFIELD SCIENTIFIC INC</v>
      </c>
      <c r="J76" s="22" t="str">
        <f>VLOOKUP(C76,'[5]Juchu Zan'!$F$1:$N$7595,9,0)</f>
        <v>S-UNIT</v>
      </c>
      <c r="K76" s="24">
        <f>VLOOKUP(C76,'[5]Juchu Zan'!$F$1:$T$7595,15,0)</f>
        <v>44500</v>
      </c>
      <c r="L76" s="22" t="str">
        <f>VLOOKUP(C76,'[5]Juchu Zan'!$F$1:$U$7595,16,0)</f>
        <v>11</v>
      </c>
      <c r="M76" s="47" t="s">
        <v>4153</v>
      </c>
      <c r="N76" s="26">
        <f ca="1">IF(M76&lt;&gt;"",IF(N76="",NOW(),N76),"")</f>
        <v>45154.574404166669</v>
      </c>
    </row>
    <row r="77" spans="1:16" ht="15.75" customHeight="1" thickBot="1">
      <c r="B77" s="9"/>
      <c r="C77" s="8"/>
      <c r="D77" s="9"/>
      <c r="E77" s="9"/>
      <c r="F77" s="9"/>
      <c r="G77" s="9"/>
      <c r="H77" s="31">
        <f>SUM(H76:H76)</f>
        <v>50</v>
      </c>
      <c r="I77" s="9"/>
      <c r="J77" s="9"/>
      <c r="K77" s="32"/>
      <c r="L77" s="9"/>
      <c r="N77" s="33" t="str">
        <f ca="1">IF(M77&lt;&gt;"",IF(N77="",NOW(),N77),"")</f>
        <v/>
      </c>
    </row>
    <row r="78" spans="1:16" ht="15.75" customHeight="1" thickBot="1">
      <c r="B78" s="8"/>
      <c r="C78" s="8"/>
      <c r="D78" s="8"/>
      <c r="E78" s="9"/>
      <c r="F78" s="79"/>
      <c r="G78" s="10" t="s">
        <v>201</v>
      </c>
      <c r="K78" s="35"/>
      <c r="N78" s="33" t="str">
        <f ca="1">IF(M78&lt;&gt;"",IF(N78="",NOW(),N78),"")</f>
        <v/>
      </c>
    </row>
    <row r="79" spans="1:16" ht="15.75" customHeight="1" thickBot="1">
      <c r="A79" s="15" t="s">
        <v>4123</v>
      </c>
      <c r="B79" s="16" t="s">
        <v>4124</v>
      </c>
      <c r="C79" s="17" t="s">
        <v>0</v>
      </c>
      <c r="D79" s="17" t="s">
        <v>4120</v>
      </c>
      <c r="E79" s="17" t="s">
        <v>4121</v>
      </c>
      <c r="F79" s="17" t="s">
        <v>4125</v>
      </c>
      <c r="G79" s="17" t="s">
        <v>4126</v>
      </c>
      <c r="H79" s="17" t="s">
        <v>4127</v>
      </c>
      <c r="I79" s="17" t="s">
        <v>4128</v>
      </c>
      <c r="J79" s="17" t="s">
        <v>10</v>
      </c>
      <c r="K79" s="18" t="s">
        <v>4129</v>
      </c>
      <c r="L79" s="17" t="s">
        <v>15</v>
      </c>
      <c r="M79" s="19" t="s">
        <v>4130</v>
      </c>
      <c r="N79" s="20" t="s">
        <v>4131</v>
      </c>
    </row>
    <row r="80" spans="1:16" ht="15.75" customHeight="1">
      <c r="A80" s="21">
        <f>_xlfn.XLOOKUP(C80,'[5]Juchu Zan'!$F$2:$F$15000,'[5]Juchu Zan'!$A$2:$A$15000,"Not found",0)</f>
        <v>20230314</v>
      </c>
      <c r="B80" s="22">
        <f>_xlfn.XLOOKUP(C80,'[5]Juchu Zan'!$F$2:$F$15000,'[5]Juchu Zan'!$B$2:$B$15000,"Not found",0)</f>
        <v>20230922</v>
      </c>
      <c r="C80" s="80" t="s">
        <v>1557</v>
      </c>
      <c r="D80" s="22">
        <f>VLOOKUP(C80,'[5]Juchu Zan'!$F$1:$AF$7595,27,0)</f>
        <v>20230922</v>
      </c>
      <c r="E80" s="22">
        <f>VLOOKUP(C80,'[5]Juchu Zan'!$F$1:$AH$7595,29,0)</f>
        <v>20230922</v>
      </c>
      <c r="F80" s="22" t="str">
        <f>VLOOKUP(C80,'[5]Juchu Zan'!$F$1:$G$7595,2,0)</f>
        <v>169951011780706</v>
      </c>
      <c r="G80" s="22" t="str">
        <f>VLOOKUP(C80,'[5]Juchu Zan'!$F$1:$H$7595,3,0)</f>
        <v>MPG151-0117807</v>
      </c>
      <c r="H80" s="22">
        <f>VLOOKUP(C80,'[5]Juchu Zan'!$F$1:$I$7595,4,0)</f>
        <v>24</v>
      </c>
      <c r="I80" s="22" t="str">
        <f>VLOOKUP(C80,'[5]Juchu Zan'!$F$1:$L$7595,7,0)</f>
        <v>MILLENNIUM CONCEPTS</v>
      </c>
      <c r="J80" s="22" t="str">
        <f>VLOOKUP(C80,'[5]Juchu Zan'!$F$1:$N$7595,9,0)</f>
        <v>MPG</v>
      </c>
      <c r="K80" s="24">
        <f>VLOOKUP(C80,'[5]Juchu Zan'!$F$1:$T$7595,15,0)</f>
        <v>12443.04</v>
      </c>
      <c r="L80" s="81" t="str">
        <f>VLOOKUP(C80,'[5]Juchu Zan'!$F$1:$U$7595,16,0)</f>
        <v>11</v>
      </c>
      <c r="M80" s="82" t="s">
        <v>4157</v>
      </c>
      <c r="N80" s="26">
        <f ca="1">IF(M80&lt;&gt;"",IF(N80="",NOW(),N80),"")</f>
        <v>45154.578202777775</v>
      </c>
    </row>
    <row r="81" spans="1:16" ht="15.75" customHeight="1" thickBot="1">
      <c r="B81" s="7"/>
      <c r="E81" s="9"/>
      <c r="H81" s="31">
        <f>SUM(H80:H80)</f>
        <v>24</v>
      </c>
      <c r="K81" s="35"/>
      <c r="N81" s="33" t="str">
        <f ca="1">IF(M81&lt;&gt;"",IF(N81="",NOW(),N81),"")</f>
        <v/>
      </c>
    </row>
    <row r="82" spans="1:16" ht="15.75" customHeight="1" thickBot="1">
      <c r="B82" s="8"/>
      <c r="C82" s="8"/>
      <c r="D82" s="8"/>
      <c r="E82" s="9"/>
      <c r="F82" s="79"/>
      <c r="G82" s="10" t="s">
        <v>4158</v>
      </c>
      <c r="K82" s="35"/>
      <c r="N82" s="33" t="str">
        <f ca="1">IF(M82&lt;&gt;"",IF(N82="",NOW(),N82),"")</f>
        <v/>
      </c>
    </row>
    <row r="83" spans="1:16" ht="15.75" customHeight="1" thickBot="1">
      <c r="A83" s="15" t="s">
        <v>4123</v>
      </c>
      <c r="B83" s="16" t="s">
        <v>4124</v>
      </c>
      <c r="C83" s="17" t="s">
        <v>0</v>
      </c>
      <c r="D83" s="17" t="s">
        <v>4120</v>
      </c>
      <c r="E83" s="17" t="s">
        <v>4121</v>
      </c>
      <c r="F83" s="17" t="s">
        <v>4125</v>
      </c>
      <c r="G83" s="17" t="s">
        <v>4126</v>
      </c>
      <c r="H83" s="17" t="s">
        <v>4127</v>
      </c>
      <c r="I83" s="17" t="s">
        <v>4128</v>
      </c>
      <c r="J83" s="17" t="s">
        <v>10</v>
      </c>
      <c r="K83" s="18" t="s">
        <v>4129</v>
      </c>
      <c r="L83" s="17" t="s">
        <v>15</v>
      </c>
      <c r="M83" s="19" t="s">
        <v>4130</v>
      </c>
      <c r="N83" s="20" t="s">
        <v>4131</v>
      </c>
    </row>
    <row r="84" spans="1:16" ht="15.75" customHeight="1">
      <c r="A84" s="21">
        <f>_xlfn.XLOOKUP(C84,'[5]Juchu Zan'!$F$2:$F$15000,'[5]Juchu Zan'!$A$2:$A$15000,"Not found",0)</f>
        <v>20230713</v>
      </c>
      <c r="B84" s="22">
        <f>_xlfn.XLOOKUP(C84,'[5]Juchu Zan'!$F$2:$F$15000,'[5]Juchu Zan'!$B$2:$B$15000,"Not found",0)</f>
        <v>20230911</v>
      </c>
      <c r="C84" s="22" t="s">
        <v>870</v>
      </c>
      <c r="D84" s="22">
        <f>VLOOKUP(C84,'[5]Juchu Zan'!$F$1:$AF$7595,27,0)</f>
        <v>20230911</v>
      </c>
      <c r="E84" s="22">
        <f>VLOOKUP(C84,'[5]Juchu Zan'!$F$1:$AH$7595,29,0)</f>
        <v>20230911</v>
      </c>
      <c r="F84" s="22" t="str">
        <f>VLOOKUP(C84,'[5]Juchu Zan'!$F$1:$G$7595,2,0)</f>
        <v>75210001639A350</v>
      </c>
      <c r="G84" s="22" t="str">
        <f>VLOOKUP(C84,'[5]Juchu Zan'!$F$1:$H$7595,3,0)</f>
        <v>KR45/46/SKR46 INT-FLNG F46-TA035</v>
      </c>
      <c r="H84" s="22">
        <f>VLOOKUP(C84,'[5]Juchu Zan'!$F$1:$I$7595,4,0)</f>
        <v>1</v>
      </c>
      <c r="I84" s="22" t="str">
        <f>VLOOKUP(C84,'[5]Juchu Zan'!$F$1:$L$7595,7,0)</f>
        <v>ATS ASSEMBLY AND TEST</v>
      </c>
      <c r="J84" s="22" t="str">
        <f>VLOOKUP(C84,'[5]Juchu Zan'!$F$1:$N$7595,9,0)</f>
        <v/>
      </c>
      <c r="K84" s="24">
        <f>VLOOKUP(C84,'[5]Juchu Zan'!$F$1:$T$7595,15,0)</f>
        <v>169</v>
      </c>
      <c r="L84" s="81" t="str">
        <f>VLOOKUP(C84,'[5]Juchu Zan'!$F$1:$U$7595,16,0)</f>
        <v>11</v>
      </c>
      <c r="M84" s="82" t="s">
        <v>4159</v>
      </c>
      <c r="N84" s="26">
        <f t="shared" ref="N84:N90" ca="1" si="4">IF(M84&lt;&gt;"",IF(N84="",NOW(),N84),"")</f>
        <v>45154.579085532408</v>
      </c>
    </row>
    <row r="85" spans="1:16" ht="15.75" customHeight="1">
      <c r="A85" s="21">
        <f>_xlfn.XLOOKUP(C85,'[5]Juchu Zan'!$F$2:$F$15000,'[5]Juchu Zan'!$A$2:$A$15000,"Not found",0)</f>
        <v>20230725</v>
      </c>
      <c r="B85" s="22">
        <f>_xlfn.XLOOKUP(C85,'[5]Juchu Zan'!$F$2:$F$15000,'[5]Juchu Zan'!$B$2:$B$15000,"Not found",0)</f>
        <v>20230919</v>
      </c>
      <c r="C85" s="22" t="s">
        <v>1348</v>
      </c>
      <c r="D85" s="22">
        <f>VLOOKUP(C85,'[5]Juchu Zan'!$F$1:$AF$7595,27,0)</f>
        <v>20230919</v>
      </c>
      <c r="E85" s="22">
        <f>VLOOKUP(C85,'[5]Juchu Zan'!$F$1:$AH$7595,29,0)</f>
        <v>20230919</v>
      </c>
      <c r="F85" s="22" t="str">
        <f>VLOOKUP(C85,'[5]Juchu Zan'!$F$1:$G$7595,2,0)</f>
        <v>75210001108A030</v>
      </c>
      <c r="G85" s="22" t="str">
        <f>VLOOKUP(C85,'[5]Juchu Zan'!$F$1:$H$7595,3,0)</f>
        <v>KR15 INT-FLNG F15-C003</v>
      </c>
      <c r="H85" s="22">
        <f>VLOOKUP(C85,'[5]Juchu Zan'!$F$1:$I$7595,4,0)</f>
        <v>4</v>
      </c>
      <c r="I85" s="22" t="str">
        <f>VLOOKUP(C85,'[5]Juchu Zan'!$F$1:$L$7595,7,0)</f>
        <v/>
      </c>
      <c r="J85" s="22" t="str">
        <f>VLOOKUP(C85,'[5]Juchu Zan'!$F$1:$N$7595,9,0)</f>
        <v>KR</v>
      </c>
      <c r="K85" s="24">
        <f>VLOOKUP(C85,'[5]Juchu Zan'!$F$1:$T$7595,15,0)</f>
        <v>232</v>
      </c>
      <c r="L85" s="81" t="str">
        <f>VLOOKUP(C85,'[5]Juchu Zan'!$F$1:$U$7595,16,0)</f>
        <v>21</v>
      </c>
      <c r="M85" s="82" t="s">
        <v>4159</v>
      </c>
      <c r="N85" s="26">
        <f t="shared" ca="1" si="4"/>
        <v>45154.579085532408</v>
      </c>
    </row>
    <row r="86" spans="1:16" ht="15.75" customHeight="1">
      <c r="A86" s="21">
        <f>_xlfn.XLOOKUP(C86,'[5]Juchu Zan'!$F$2:$F$15000,'[5]Juchu Zan'!$A$2:$A$15000,"Not found",0)</f>
        <v>20230725</v>
      </c>
      <c r="B86" s="22">
        <f>_xlfn.XLOOKUP(C86,'[5]Juchu Zan'!$F$2:$F$15000,'[5]Juchu Zan'!$B$2:$B$15000,"Not found",0)</f>
        <v>20230920</v>
      </c>
      <c r="C86" s="22" t="s">
        <v>1402</v>
      </c>
      <c r="D86" s="22">
        <f>VLOOKUP(C86,'[5]Juchu Zan'!$F$1:$AF$7595,27,0)</f>
        <v>20230920</v>
      </c>
      <c r="E86" s="22">
        <f>VLOOKUP(C86,'[5]Juchu Zan'!$F$1:$AH$7595,29,0)</f>
        <v>20230920</v>
      </c>
      <c r="F86" s="22" t="str">
        <f>VLOOKUP(C86,'[5]Juchu Zan'!$F$1:$G$7595,2,0)</f>
        <v>75210001108A030</v>
      </c>
      <c r="G86" s="22" t="str">
        <f>VLOOKUP(C86,'[5]Juchu Zan'!$F$1:$H$7595,3,0)</f>
        <v>KR15 INT-FLNG F15-C003</v>
      </c>
      <c r="H86" s="22">
        <f>VLOOKUP(C86,'[5]Juchu Zan'!$F$1:$I$7595,4,0)</f>
        <v>2</v>
      </c>
      <c r="I86" s="22" t="str">
        <f>VLOOKUP(C86,'[5]Juchu Zan'!$F$1:$L$7595,7,0)</f>
        <v/>
      </c>
      <c r="J86" s="22" t="str">
        <f>VLOOKUP(C86,'[5]Juchu Zan'!$F$1:$N$7595,9,0)</f>
        <v>KR</v>
      </c>
      <c r="K86" s="24">
        <f>VLOOKUP(C86,'[5]Juchu Zan'!$F$1:$T$7595,15,0)</f>
        <v>116</v>
      </c>
      <c r="L86" s="81" t="str">
        <f>VLOOKUP(C86,'[5]Juchu Zan'!$F$1:$U$7595,16,0)</f>
        <v>21</v>
      </c>
      <c r="M86" s="82" t="s">
        <v>4159</v>
      </c>
      <c r="N86" s="26">
        <f t="shared" ca="1" si="4"/>
        <v>45154.579277546298</v>
      </c>
    </row>
    <row r="87" spans="1:16" ht="15.75" customHeight="1">
      <c r="A87" s="21">
        <f>_xlfn.XLOOKUP(C87,'[5]Juchu Zan'!$F$2:$F$15000,'[5]Juchu Zan'!$A$2:$A$15000,"Not found",0)</f>
        <v>20230801</v>
      </c>
      <c r="B87" s="22">
        <f>_xlfn.XLOOKUP(C87,'[5]Juchu Zan'!$F$2:$F$15000,'[5]Juchu Zan'!$B$2:$B$15000,"Not found",0)</f>
        <v>20230926</v>
      </c>
      <c r="C87" s="22" t="s">
        <v>1729</v>
      </c>
      <c r="D87" s="22">
        <f>VLOOKUP(C87,'[5]Juchu Zan'!$F$1:$AF$7595,27,0)</f>
        <v>20230926</v>
      </c>
      <c r="E87" s="22">
        <f>VLOOKUP(C87,'[5]Juchu Zan'!$F$1:$AH$7595,29,0)</f>
        <v>20230926</v>
      </c>
      <c r="F87" s="22" t="str">
        <f>VLOOKUP(C87,'[5]Juchu Zan'!$F$1:$G$7595,2,0)</f>
        <v>75210001107AA40</v>
      </c>
      <c r="G87" s="22" t="str">
        <f>VLOOKUP(C87,'[5]Juchu Zan'!$F$1:$H$7595,3,0)</f>
        <v>KR15 INT-FLNG F15-T104</v>
      </c>
      <c r="H87" s="22">
        <f>VLOOKUP(C87,'[5]Juchu Zan'!$F$1:$I$7595,4,0)</f>
        <v>2</v>
      </c>
      <c r="I87" s="22" t="str">
        <f>VLOOKUP(C87,'[5]Juchu Zan'!$F$1:$L$7595,7,0)</f>
        <v>MOTION AI - AXIS</v>
      </c>
      <c r="J87" s="22" t="str">
        <f>VLOOKUP(C87,'[5]Juchu Zan'!$F$1:$N$7595,9,0)</f>
        <v/>
      </c>
      <c r="K87" s="24">
        <f>VLOOKUP(C87,'[5]Juchu Zan'!$F$1:$T$7595,15,0)</f>
        <v>164</v>
      </c>
      <c r="L87" s="81" t="str">
        <f>VLOOKUP(C87,'[5]Juchu Zan'!$F$1:$U$7595,16,0)</f>
        <v>11</v>
      </c>
      <c r="M87" s="47" t="s">
        <v>4160</v>
      </c>
      <c r="N87" s="26">
        <f t="shared" ca="1" si="4"/>
        <v>45154.579802314816</v>
      </c>
    </row>
    <row r="88" spans="1:16" ht="15.75" customHeight="1">
      <c r="A88" s="21">
        <f>_xlfn.XLOOKUP(C88,'[5]Juchu Zan'!$F$2:$F$15000,'[5]Juchu Zan'!$A$2:$A$15000,"Not found",0)</f>
        <v>20230804</v>
      </c>
      <c r="B88" s="22">
        <f>_xlfn.XLOOKUP(C88,'[5]Juchu Zan'!$F$2:$F$15000,'[5]Juchu Zan'!$B$2:$B$15000,"Not found",0)</f>
        <v>20230929</v>
      </c>
      <c r="C88" s="22" t="s">
        <v>2052</v>
      </c>
      <c r="D88" s="22">
        <f>VLOOKUP(C88,'[5]Juchu Zan'!$F$1:$AF$7595,27,0)</f>
        <v>20230929</v>
      </c>
      <c r="E88" s="22">
        <f>VLOOKUP(C88,'[5]Juchu Zan'!$F$1:$AH$7595,29,0)</f>
        <v>20230929</v>
      </c>
      <c r="F88" s="22" t="str">
        <f>VLOOKUP(C88,'[5]Juchu Zan'!$F$1:$G$7595,2,0)</f>
        <v>75210001105A240</v>
      </c>
      <c r="G88" s="22" t="str">
        <f>VLOOKUP(C88,'[5]Juchu Zan'!$F$1:$H$7595,3,0)</f>
        <v>GL15/20 INT-FLNG F-T024</v>
      </c>
      <c r="H88" s="22">
        <f>VLOOKUP(C88,'[5]Juchu Zan'!$F$1:$I$7595,4,0)</f>
        <v>1</v>
      </c>
      <c r="I88" s="22" t="str">
        <f>VLOOKUP(C88,'[5]Juchu Zan'!$F$1:$L$7595,7,0)</f>
        <v>NORTHWOOD MACHINERY</v>
      </c>
      <c r="J88" s="22" t="str">
        <f>VLOOKUP(C88,'[5]Juchu Zan'!$F$1:$N$7595,9,0)</f>
        <v>GL</v>
      </c>
      <c r="K88" s="24">
        <f>VLOOKUP(C88,'[5]Juchu Zan'!$F$1:$T$7595,15,0)</f>
        <v>62.5</v>
      </c>
      <c r="L88" s="81" t="str">
        <f>VLOOKUP(C88,'[5]Juchu Zan'!$F$1:$U$7595,16,0)</f>
        <v>11</v>
      </c>
      <c r="M88" s="47" t="s">
        <v>4160</v>
      </c>
      <c r="N88" s="26">
        <f t="shared" ca="1" si="4"/>
        <v>45154.579802314816</v>
      </c>
    </row>
    <row r="89" spans="1:16" ht="15.75" customHeight="1" thickBot="1">
      <c r="B89" s="9"/>
      <c r="C89" s="9"/>
      <c r="D89" s="9"/>
      <c r="E89" s="9"/>
      <c r="F89" s="9"/>
      <c r="G89" s="9"/>
      <c r="H89" s="31">
        <f>SUM(H84:H88)</f>
        <v>10</v>
      </c>
      <c r="I89" s="38"/>
      <c r="J89" s="9"/>
      <c r="K89" s="32">
        <f>SUM(K84:K88)</f>
        <v>743.5</v>
      </c>
      <c r="L89" s="9"/>
      <c r="N89" s="33" t="str">
        <f t="shared" ca="1" si="4"/>
        <v/>
      </c>
    </row>
    <row r="90" spans="1:16" ht="15.75" customHeight="1" thickBot="1">
      <c r="B90" s="8"/>
      <c r="C90" s="8"/>
      <c r="D90" s="8"/>
      <c r="E90" s="9"/>
      <c r="F90" s="79"/>
      <c r="G90" s="10" t="s">
        <v>4161</v>
      </c>
      <c r="N90" s="33" t="str">
        <f t="shared" ca="1" si="4"/>
        <v/>
      </c>
    </row>
    <row r="91" spans="1:16" ht="15.75" customHeight="1" thickBot="1">
      <c r="A91" s="15" t="s">
        <v>4123</v>
      </c>
      <c r="B91" s="16" t="s">
        <v>4124</v>
      </c>
      <c r="C91" s="17" t="s">
        <v>0</v>
      </c>
      <c r="D91" s="17" t="s">
        <v>4120</v>
      </c>
      <c r="E91" s="17" t="s">
        <v>4121</v>
      </c>
      <c r="F91" s="17" t="s">
        <v>4125</v>
      </c>
      <c r="G91" s="17" t="s">
        <v>4126</v>
      </c>
      <c r="H91" s="17" t="s">
        <v>4127</v>
      </c>
      <c r="I91" s="17" t="s">
        <v>4128</v>
      </c>
      <c r="J91" s="17" t="s">
        <v>10</v>
      </c>
      <c r="K91" s="18" t="s">
        <v>4129</v>
      </c>
      <c r="L91" s="17" t="s">
        <v>15</v>
      </c>
      <c r="M91" s="19" t="s">
        <v>4130</v>
      </c>
      <c r="N91" s="20" t="s">
        <v>4131</v>
      </c>
    </row>
    <row r="92" spans="1:16" ht="15.75" customHeight="1">
      <c r="A92" s="21">
        <f>_xlfn.XLOOKUP(C92,'[5]Juchu Zan'!$F$2:$F$15000,'[5]Juchu Zan'!$A$2:$A$15000,"Not found",0)</f>
        <v>20230810</v>
      </c>
      <c r="B92" s="22">
        <f>_xlfn.XLOOKUP(C92,'[5]Juchu Zan'!$F$2:$F$15000,'[5]Juchu Zan'!$B$2:$B$15000,"Not found",0)</f>
        <v>20230906</v>
      </c>
      <c r="C92" s="22" t="s">
        <v>523</v>
      </c>
      <c r="D92" s="22">
        <f>VLOOKUP(C92,'[5]Juchu Zan'!$F$1:$AF$7595,27,0)</f>
        <v>20230906</v>
      </c>
      <c r="E92" s="22">
        <f>VLOOKUP(C92,'[5]Juchu Zan'!$F$1:$AH$7595,29,0)</f>
        <v>20230906</v>
      </c>
      <c r="F92" s="22" t="str">
        <f>VLOOKUP(C92,'[5]Juchu Zan'!$F$1:$G$7595,2,0)</f>
        <v>653114820002960</v>
      </c>
      <c r="G92" s="22" t="str">
        <f>VLOOKUP(C92,'[5]Juchu Zan'!$F$1:$H$7595,3,0)</f>
        <v>SENSOR RAIL 296L(200)</v>
      </c>
      <c r="H92" s="22">
        <f>VLOOKUP(C92,'[5]Juchu Zan'!$F$1:$I$7595,4,0)</f>
        <v>25</v>
      </c>
      <c r="I92" s="22" t="str">
        <f>VLOOKUP(C92,'[5]Juchu Zan'!$F$1:$L$7595,7,0)</f>
        <v/>
      </c>
      <c r="J92" s="22" t="str">
        <f>VLOOKUP(C92,'[5]Juchu Zan'!$F$1:$N$7595,9,0)</f>
        <v>KR</v>
      </c>
      <c r="K92" s="24">
        <f>VLOOKUP(C92,'[5]Juchu Zan'!$F$1:$T$7595,15,0)</f>
        <v>131.5</v>
      </c>
      <c r="L92" s="81" t="str">
        <f>VLOOKUP(C92,'[5]Juchu Zan'!$F$1:$U$7595,16,0)</f>
        <v>21</v>
      </c>
      <c r="M92" s="47" t="s">
        <v>4160</v>
      </c>
      <c r="N92" s="26">
        <f t="shared" ref="N92:N97" ca="1" si="5">IF(M92&lt;&gt;"",IF(N92="",NOW(),N92),"")</f>
        <v>45154.63024421296</v>
      </c>
      <c r="O92" s="37"/>
      <c r="P92" s="37"/>
    </row>
    <row r="93" spans="1:16" ht="15.75" customHeight="1">
      <c r="A93" s="21">
        <f>_xlfn.XLOOKUP(C93,'[5]Juchu Zan'!$F$2:$F$15000,'[5]Juchu Zan'!$A$2:$A$15000,"Not found",0)</f>
        <v>20230810</v>
      </c>
      <c r="B93" s="22">
        <f>_xlfn.XLOOKUP(C93,'[5]Juchu Zan'!$F$2:$F$15000,'[5]Juchu Zan'!$B$2:$B$15000,"Not found",0)</f>
        <v>20230908</v>
      </c>
      <c r="C93" s="22" t="s">
        <v>793</v>
      </c>
      <c r="D93" s="22">
        <f>VLOOKUP(C93,'[5]Juchu Zan'!$F$1:$AF$7595,27,0)</f>
        <v>20230908</v>
      </c>
      <c r="E93" s="22">
        <f>VLOOKUP(C93,'[5]Juchu Zan'!$F$1:$AH$7595,29,0)</f>
        <v>20230908</v>
      </c>
      <c r="F93" s="22" t="str">
        <f>VLOOKUP(C93,'[5]Juchu Zan'!$F$1:$G$7595,2,0)</f>
        <v>653112530603110</v>
      </c>
      <c r="G93" s="22" t="str">
        <f>VLOOKUP(C93,'[5]Juchu Zan'!$F$1:$H$7595,3,0)</f>
        <v>SENSOR RAIL 311L(306)</v>
      </c>
      <c r="H93" s="22">
        <f>VLOOKUP(C93,'[5]Juchu Zan'!$F$1:$I$7595,4,0)</f>
        <v>35</v>
      </c>
      <c r="I93" s="22" t="str">
        <f>VLOOKUP(C93,'[5]Juchu Zan'!$F$1:$L$7595,7,0)</f>
        <v/>
      </c>
      <c r="J93" s="22" t="str">
        <f>VLOOKUP(C93,'[5]Juchu Zan'!$F$1:$N$7595,9,0)</f>
        <v>KR</v>
      </c>
      <c r="K93" s="24">
        <f>VLOOKUP(C93,'[5]Juchu Zan'!$F$1:$T$7595,15,0)</f>
        <v>157.85</v>
      </c>
      <c r="L93" s="81" t="str">
        <f>VLOOKUP(C93,'[5]Juchu Zan'!$F$1:$U$7595,16,0)</f>
        <v>21</v>
      </c>
      <c r="M93" s="47" t="s">
        <v>4160</v>
      </c>
      <c r="N93" s="26">
        <f t="shared" ca="1" si="5"/>
        <v>45154.63024421296</v>
      </c>
      <c r="O93" s="37"/>
      <c r="P93" s="37"/>
    </row>
    <row r="94" spans="1:16" ht="15.75" customHeight="1">
      <c r="A94" s="21">
        <f>_xlfn.XLOOKUP(C94,'[5]Juchu Zan'!$F$2:$F$15000,'[5]Juchu Zan'!$A$2:$A$15000,"Not found",0)</f>
        <v>20230810</v>
      </c>
      <c r="B94" s="22">
        <f>_xlfn.XLOOKUP(C94,'[5]Juchu Zan'!$F$2:$F$15000,'[5]Juchu Zan'!$B$2:$B$15000,"Not found",0)</f>
        <v>20230911</v>
      </c>
      <c r="C94" s="22" t="s">
        <v>906</v>
      </c>
      <c r="D94" s="22">
        <f>VLOOKUP(C94,'[5]Juchu Zan'!$F$1:$AF$7595,27,0)</f>
        <v>20230911</v>
      </c>
      <c r="E94" s="22">
        <f>VLOOKUP(C94,'[5]Juchu Zan'!$F$1:$AH$7595,29,0)</f>
        <v>20230911</v>
      </c>
      <c r="F94" s="22" t="str">
        <f>VLOOKUP(C94,'[5]Juchu Zan'!$F$1:$G$7595,2,0)</f>
        <v>653119820003960</v>
      </c>
      <c r="G94" s="22" t="str">
        <f>VLOOKUP(C94,'[5]Juchu Zan'!$F$1:$H$7595,3,0)</f>
        <v>SENSOR RAIL 396L(200)</v>
      </c>
      <c r="H94" s="22">
        <f>VLOOKUP(C94,'[5]Juchu Zan'!$F$1:$I$7595,4,0)</f>
        <v>25</v>
      </c>
      <c r="I94" s="22" t="str">
        <f>VLOOKUP(C94,'[5]Juchu Zan'!$F$1:$L$7595,7,0)</f>
        <v/>
      </c>
      <c r="J94" s="22" t="str">
        <f>VLOOKUP(C94,'[5]Juchu Zan'!$F$1:$N$7595,9,0)</f>
        <v>KR</v>
      </c>
      <c r="K94" s="24">
        <f>VLOOKUP(C94,'[5]Juchu Zan'!$F$1:$T$7595,15,0)</f>
        <v>140.25</v>
      </c>
      <c r="L94" s="81" t="str">
        <f>VLOOKUP(C94,'[5]Juchu Zan'!$F$1:$U$7595,16,0)</f>
        <v>21</v>
      </c>
      <c r="M94" s="47" t="s">
        <v>4160</v>
      </c>
      <c r="N94" s="26">
        <f t="shared" ca="1" si="5"/>
        <v>45154.63024421296</v>
      </c>
      <c r="O94" s="37"/>
      <c r="P94" s="37"/>
    </row>
    <row r="95" spans="1:16" ht="15.75" customHeight="1">
      <c r="A95" s="21">
        <f>_xlfn.XLOOKUP(C95,'[5]Juchu Zan'!$F$2:$F$15000,'[5]Juchu Zan'!$A$2:$A$15000,"Not found",0)</f>
        <v>20230724</v>
      </c>
      <c r="B95" s="22">
        <f>_xlfn.XLOOKUP(C95,'[5]Juchu Zan'!$F$2:$F$15000,'[5]Juchu Zan'!$B$2:$B$15000,"Not found",0)</f>
        <v>20230911</v>
      </c>
      <c r="C95" s="22" t="s">
        <v>889</v>
      </c>
      <c r="D95" s="22">
        <f>VLOOKUP(C95,'[5]Juchu Zan'!$F$1:$AF$7595,27,0)</f>
        <v>20230911</v>
      </c>
      <c r="E95" s="22">
        <f>VLOOKUP(C95,'[5]Juchu Zan'!$F$1:$AH$7595,29,0)</f>
        <v>20230911</v>
      </c>
      <c r="F95" s="22" t="str">
        <f>VLOOKUP(C95,'[5]Juchu Zan'!$F$1:$G$7595,2,0)</f>
        <v>334751023281600</v>
      </c>
      <c r="G95" s="22" t="str">
        <f>VLOOKUP(C95,'[5]Juchu Zan'!$F$1:$H$7595,3,0)</f>
        <v>SF16(H5)-62.5LE-0232816</v>
      </c>
      <c r="H95" s="22">
        <f>VLOOKUP(C95,'[5]Juchu Zan'!$F$1:$I$7595,4,0)</f>
        <v>25</v>
      </c>
      <c r="I95" s="22" t="str">
        <f>VLOOKUP(C95,'[5]Juchu Zan'!$F$1:$L$7595,7,0)</f>
        <v>LAM RESEARCH</v>
      </c>
      <c r="J95" s="22" t="str">
        <f>VLOOKUP(C95,'[5]Juchu Zan'!$F$1:$N$7595,9,0)</f>
        <v>SF</v>
      </c>
      <c r="K95" s="24">
        <f>VLOOKUP(C95,'[5]Juchu Zan'!$F$1:$T$7595,15,0)</f>
        <v>1375</v>
      </c>
      <c r="L95" s="81" t="str">
        <f>VLOOKUP(C95,'[5]Juchu Zan'!$F$1:$U$7595,16,0)</f>
        <v>11</v>
      </c>
      <c r="M95" s="47" t="s">
        <v>4162</v>
      </c>
      <c r="N95" s="26">
        <f t="shared" ca="1" si="5"/>
        <v>45154.63024421296</v>
      </c>
      <c r="O95" s="37"/>
      <c r="P95" s="37"/>
    </row>
    <row r="96" spans="1:16" ht="15.75" customHeight="1" thickBot="1">
      <c r="A96" s="51">
        <f>_xlfn.XLOOKUP(C96,'[5]Juchu Zan'!$F$2:$F$15000,'[5]Juchu Zan'!$A$2:$A$15000,"Not found",0)</f>
        <v>20230814</v>
      </c>
      <c r="B96" s="52">
        <f>_xlfn.XLOOKUP(C96,'[5]Juchu Zan'!$F$2:$F$15000,'[5]Juchu Zan'!$B$2:$B$15000,"Not found",0)</f>
        <v>20230912</v>
      </c>
      <c r="C96" s="52" t="s">
        <v>995</v>
      </c>
      <c r="D96" s="52">
        <f>VLOOKUP(C96,'[5]Juchu Zan'!$F$1:$AF$7595,27,0)</f>
        <v>20230912</v>
      </c>
      <c r="E96" s="52">
        <f>VLOOKUP(C96,'[5]Juchu Zan'!$F$1:$AH$7595,29,0)</f>
        <v>20230912</v>
      </c>
      <c r="F96" s="52" t="str">
        <f>VLOOKUP(C96,'[5]Juchu Zan'!$F$1:$G$7595,2,0)</f>
        <v>653110000022000</v>
      </c>
      <c r="G96" s="52" t="str">
        <f>VLOOKUP(C96,'[5]Juchu Zan'!$F$1:$H$7595,3,0)</f>
        <v>SENSOR RAIL 2200L</v>
      </c>
      <c r="H96" s="52">
        <f>VLOOKUP(C96,'[5]Juchu Zan'!$F$1:$I$7595,4,0)</f>
        <v>1</v>
      </c>
      <c r="I96" s="52" t="str">
        <f>VLOOKUP(C96,'[5]Juchu Zan'!$F$1:$L$7595,7,0)</f>
        <v>MOTION SOLUTIONS</v>
      </c>
      <c r="J96" s="52" t="str">
        <f>VLOOKUP(C96,'[5]Juchu Zan'!$F$1:$N$7595,9,0)</f>
        <v/>
      </c>
      <c r="K96" s="53">
        <f>VLOOKUP(C96,'[5]Juchu Zan'!$F$1:$T$7595,15,0)</f>
        <v>11.15</v>
      </c>
      <c r="L96" s="84" t="str">
        <f>VLOOKUP(C96,'[5]Juchu Zan'!$F$1:$U$7595,16,0)</f>
        <v>11</v>
      </c>
      <c r="M96" s="54" t="s">
        <v>4160</v>
      </c>
      <c r="N96" s="55">
        <f t="shared" ca="1" si="5"/>
        <v>45154.63024421296</v>
      </c>
      <c r="O96" s="37"/>
      <c r="P96" s="37"/>
    </row>
    <row r="97" spans="2:14" ht="15.75" customHeight="1">
      <c r="B97" s="9"/>
      <c r="C97" s="9"/>
      <c r="D97" s="9"/>
      <c r="E97" s="9"/>
      <c r="F97" s="9"/>
      <c r="G97" s="9"/>
      <c r="H97" s="31">
        <f>SUM(H92:H96)</f>
        <v>111</v>
      </c>
      <c r="I97" s="9"/>
      <c r="J97" s="9"/>
      <c r="K97" s="32">
        <f>SUM(K92:K96)</f>
        <v>1815.75</v>
      </c>
      <c r="L97" s="9"/>
      <c r="N97" s="33" t="str">
        <f t="shared" ca="1" si="5"/>
        <v/>
      </c>
    </row>
    <row r="100" spans="2:14">
      <c r="J100" s="7" t="s">
        <v>4163</v>
      </c>
      <c r="K100" s="83">
        <f>K97+K89+K80+K76+K71+K68+K57+K47+K44+K27</f>
        <v>693387.97</v>
      </c>
    </row>
    <row r="102" spans="2:14">
      <c r="J102" s="7" t="s">
        <v>4164</v>
      </c>
      <c r="K102" s="86">
        <v>650000</v>
      </c>
    </row>
  </sheetData>
  <phoneticPr fontId="3"/>
  <conditionalFormatting sqref="G1:G71 G73:G1048576">
    <cfRule type="containsText" dxfId="52" priority="1" operator="containsText" text="MPG">
      <formula>NOT(ISERROR(SEARCH("MPG",G1)))</formula>
    </cfRule>
    <cfRule type="containsText" dxfId="51" priority="2" operator="containsText" text="bnk">
      <formula>NOT(ISERROR(SEARCH("bnk",G1)))</formula>
    </cfRule>
    <cfRule type="containsText" dxfId="50" priority="3" operator="containsText" text="MS1900">
      <formula>NOT(ISERROR(SEARCH("MS1900",G1)))</formula>
    </cfRule>
    <cfRule type="containsText" dxfId="49" priority="4" operator="containsText" text="BTP">
      <formula>NOT(ISERROR(SEARCH("BTP",G1)))</formula>
    </cfRule>
    <cfRule type="containsText" dxfId="48" priority="5" operator="containsText" text="KR3310D">
      <formula>NOT(ISERROR(SEARCH("KR3310D",G1)))</formula>
    </cfRule>
    <cfRule type="containsText" dxfId="47" priority="6" operator="containsText" text="BIF">
      <formula>NOT(ISERROR(SEARCH("BIF",G1)))</formula>
    </cfRule>
    <cfRule type="containsText" dxfId="46" priority="7" operator="containsText" text="MS14001">
      <formula>NOT(ISERROR(SEARCH("MS14001",G1)))</formula>
    </cfRule>
    <cfRule type="containsText" dxfId="45" priority="8" operator="containsText" text="MS11005">
      <formula>NOT(ISERROR(SEARCH("MS11005",G1)))</formula>
    </cfRule>
    <cfRule type="containsText" dxfId="44" priority="9" operator="containsText" text="BLK">
      <formula>NOT(ISERROR(SEARCH("BLK",G1)))</formula>
    </cfRule>
    <cfRule type="containsText" dxfId="43" priority="10" operator="containsText" text="WTF">
      <formula>NOT(ISERROR(SEARCH("WTF",G1)))</formula>
    </cfRule>
    <cfRule type="containsText" dxfId="42" priority="11" operator="containsText" text="BNT">
      <formula>NOT(ISERROR(SEARCH("BNT",G1)))</formula>
    </cfRule>
    <cfRule type="containsText" dxfId="41" priority="12" operator="containsText" text="TS">
      <formula>NOT(ISERROR(SEARCH("TS",G1)))</formula>
    </cfRule>
    <cfRule type="containsText" dxfId="40" priority="13" operator="containsText" text="MTF">
      <formula>NOT(ISERROR(SEARCH("MTF",G1)))</formula>
    </cfRule>
    <cfRule type="containsText" dxfId="39" priority="14" operator="containsText" text="BTK">
      <formula>NOT(ISERROR(SEARCH("BTK",G1)))</formula>
    </cfRule>
    <cfRule type="containsText" dxfId="38" priority="15" operator="containsText" text="000X(T)">
      <formula>NOT(ISERROR(SEARCH("000X(T)",G1)))</formula>
    </cfRule>
    <cfRule type="containsText" dxfId="37" priority="16" operator="containsText" text="00AR">
      <formula>NOT(ISERROR(SEARCH("00AR",G1)))</formula>
    </cfRule>
    <cfRule type="containsText" dxfId="36" priority="17" operator="containsText" text="10A0">
      <formula>NOT(ISERROR(SEARCH("10A0",G1)))</formula>
    </cfRule>
    <cfRule type="containsText" dxfId="35" priority="18" operator="containsText" text="00AT">
      <formula>NOT(ISERROR(SEARCH("00AT",G1)))</formula>
    </cfRule>
    <cfRule type="containsText" dxfId="34" priority="19" operator="containsText" text="01A0">
      <formula>NOT(ISERROR(SEARCH("01A0",G1)))</formula>
    </cfRule>
    <cfRule type="containsText" dxfId="33" priority="20" operator="containsText" text="11A0">
      <formula>NOT(ISERROR(SEARCH("11A0",G1)))</formula>
    </cfRule>
    <cfRule type="containsText" dxfId="32" priority="21" operator="containsText" text="00A0">
      <formula>NOT(ISERROR(SEARCH("00A0",G1)))</formula>
    </cfRule>
    <cfRule type="containsText" dxfId="31" priority="22" operator="containsText" text="ME15">
      <formula>NOT(ISERROR(SEARCH("ME15",G1)))</formula>
    </cfRule>
    <cfRule type="containsText" dxfId="30" priority="23" operator="containsText" text="TY">
      <formula>NOT(ISERROR(SEARCH("TY",G1)))</formula>
    </cfRule>
    <cfRule type="containsText" dxfId="29" priority="24" operator="containsText" text="GL">
      <formula>NOT(ISERROR(SEARCH("GL",G1)))</formula>
    </cfRule>
    <cfRule type="containsText" dxfId="28" priority="25" operator="containsText" text="FLNG">
      <formula>NOT(ISERROR(SEARCH("FLNG",G1)))</formula>
    </cfRule>
    <cfRule type="containsText" dxfId="27" priority="26" operator="containsText" text="MS15003-0175124">
      <formula>NOT(ISERROR(SEARCH("MS15003-0175124",G1)))</formula>
    </cfRule>
    <cfRule type="containsText" dxfId="26" priority="27" operator="containsText" text="MS1105-0108828">
      <formula>NOT(ISERROR(SEARCH("MS1105-0108828",G1)))</formula>
    </cfRule>
    <cfRule type="containsText" dxfId="25" priority="28" operator="containsText" text="MS08022-A-0087613">
      <formula>NOT(ISERROR(SEARCH("MS08022-A-0087613",G1)))</formula>
    </cfRule>
    <cfRule type="containsText" dxfId="24" priority="29" operator="containsText" text="MS08021-A-0087614">
      <formula>NOT(ISERROR(SEARCH("MS08021-A-0087614",G1)))</formula>
    </cfRule>
    <cfRule type="containsText" dxfId="23" priority="30" operator="containsText" text="MS03036-02-0012124">
      <formula>NOT(ISERROR(SEARCH("MS03036-02-0012124",G1)))</formula>
    </cfRule>
    <cfRule type="containsText" dxfId="22" priority="31" operator="containsText" text="MS03035-02-0012123">
      <formula>NOT(ISERROR(SEARCH("MS03035-02-0012123",G1)))</formula>
    </cfRule>
    <cfRule type="containsText" dxfId="21" priority="32" operator="containsText" text="KR2602A+111L1E-100B">
      <formula>NOT(ISERROR(SEARCH("KR2602A+111L1E-100B",G1)))</formula>
    </cfRule>
    <cfRule type="containsText" dxfId="20" priority="33" operator="containsText" text="KR2001A+88LP1E-003J">
      <formula>NOT(ISERROR(SEARCH("KR2001A+88LP1E-003J",G1)))</formula>
    </cfRule>
    <cfRule type="containsText" dxfId="19" priority="34" operator="containsText" text="(T)(B)">
      <formula>NOT(ISERROR(SEARCH("(T)(B)",G1)))</formula>
    </cfRule>
    <cfRule type="containsText" dxfId="18" priority="35" operator="containsText" text="MS05001-B-0045790">
      <formula>NOT(ISERROR(SEARCH("MS05001-B-0045790",G1)))</formula>
    </cfRule>
    <cfRule type="containsText" dxfId="17" priority="36" operator="containsText" text="KR2001A+88LP1E-003J">
      <formula>NOT(ISERROR(SEARCH("KR2001A+88LP1E-003J",G1)))</formula>
    </cfRule>
    <cfRule type="containsText" dxfId="16" priority="37" operator="containsText" text="VLACT">
      <formula>NOT(ISERROR(SEARCH("VLACT",G1)))</formula>
    </cfRule>
    <cfRule type="containsText" dxfId="15" priority="38" operator="containsText" text="VLAST">
      <formula>NOT(ISERROR(SEARCH("VLAST",G1)))</formula>
    </cfRule>
    <cfRule type="containsText" dxfId="14" priority="39" operator="containsText" text="MS10007-0099076">
      <formula>NOT(ISERROR(SEARCH("MS10007-0099076",G1)))</formula>
    </cfRule>
    <cfRule type="containsText" dxfId="13" priority="40" operator="containsText" text="KR2001A+200L1E-10XX(A)">
      <formula>NOT(ISERROR(SEARCH("KR2001A+200L1E-10XX(A)",G1)))</formula>
    </cfRule>
    <cfRule type="containsText" dxfId="12" priority="41" operator="containsText" text="MS11004-0108962">
      <formula>NOT(ISERROR(SEARCH("MS11004-0108962",G1)))</formula>
    </cfRule>
    <cfRule type="containsText" dxfId="11" priority="42" operator="containsText" text="KR30H06CFM+494L1F-010X(A)">
      <formula>NOT(ISERROR(SEARCH("KR30H06CFM+494L1F-010X(A)",G1)))</formula>
    </cfRule>
    <cfRule type="containsText" dxfId="10" priority="43" operator="containsText" text="MS10026-B-0109123">
      <formula>NOT(ISERROR(SEARCH("MS10026-B-0109123",G1)))</formula>
    </cfRule>
  </conditionalFormatting>
  <conditionalFormatting sqref="I1:I71 I73:I1048576">
    <cfRule type="cellIs" dxfId="9" priority="46" operator="equal">
      <formula>"MOTION IND - CHICAGO (IL30)"</formula>
    </cfRule>
    <cfRule type="cellIs" dxfId="8" priority="47" operator="equal">
      <formula>"C TECHNOLOGIES INC"</formula>
    </cfRule>
    <cfRule type="cellIs" dxfId="7" priority="48" operator="equal">
      <formula>"PRECISION VALVE &amp; AUTOMATION"</formula>
    </cfRule>
  </conditionalFormatting>
  <conditionalFormatting sqref="L1:L71 L73:L1048576">
    <cfRule type="containsText" dxfId="6" priority="44" operator="containsText" text="13">
      <formula>NOT(ISERROR(SEARCH("13",L1)))</formula>
    </cfRule>
    <cfRule type="containsText" dxfId="5" priority="45" operator="containsText" text="11">
      <formula>NOT(ISERROR(SEARCH("11",L1)))</formula>
    </cfRule>
  </conditionalFormatting>
  <conditionalFormatting sqref="M1:M27 M29:M71 M73:M1048576">
    <cfRule type="containsText" dxfId="4" priority="49" operator="containsText" text="Delayed">
      <formula>NOT(ISERROR(SEARCH("Delayed",M1)))</formula>
    </cfRule>
  </conditionalFormatting>
  <printOptions horizontalCentered="1"/>
  <pageMargins left="0" right="0" top="0.5" bottom="0" header="0.5" footer="0"/>
  <pageSetup scale="5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26DD3-F990-40FB-9B88-8CBA71DE8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Order list</vt:lpstr>
      <vt:lpstr>Sheet1</vt:lpstr>
      <vt:lpstr>UNIT</vt:lpstr>
      <vt:lpstr>UNIT!Print_Area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Taketo Murakami</dc:creator>
  <cp:lastModifiedBy>Edgar Jeong</cp:lastModifiedBy>
  <dcterms:created xsi:type="dcterms:W3CDTF">2023-08-24T20:27:32Z</dcterms:created>
  <dcterms:modified xsi:type="dcterms:W3CDTF">2023-09-01T18:09:31Z</dcterms:modified>
</cp:coreProperties>
</file>